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.1 - Výpravní budova" sheetId="2" r:id="rId2"/>
    <sheet name="20.1 - Děčín hl.n., nástu..." sheetId="3" r:id="rId3"/>
    <sheet name="20.2 - Děčín hl.n., nástu..." sheetId="4" r:id="rId4"/>
    <sheet name="30.1 - Děčín hl.n., nástu..." sheetId="5" r:id="rId5"/>
    <sheet name="30.2 - Děčín hl.n., nástu..." sheetId="6" r:id="rId6"/>
    <sheet name="40.1 - Děčín hl.n., nástu..." sheetId="7" r:id="rId7"/>
    <sheet name="40.2 - Děčín hl.n., nástu..." sheetId="8" r:id="rId8"/>
    <sheet name="50.1 - Úpravy na sdělovac..." sheetId="9" r:id="rId9"/>
    <sheet name="Pokyny pro vyplnění" sheetId="10" r:id="rId10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'10.1 - Výpravní budova'!$C$108:$K$942</definedName>
    <definedName name="_xlnm.Print_Area" localSheetId="1">'10.1 - Výpravní budova'!$C$4:$J$41,'10.1 - Výpravní budova'!$C$47:$J$88,'10.1 - Výpravní budova'!$C$94:$K$942</definedName>
    <definedName name="_xlnm.Print_Titles" localSheetId="1">'10.1 - Výpravní budova'!$108:$108</definedName>
    <definedName name="_xlnm._FilterDatabase" localSheetId="2" hidden="1">'20.1 - Děčín hl.n., nástu...'!$C$106:$K$381</definedName>
    <definedName name="_xlnm.Print_Area" localSheetId="2">'20.1 - Děčín hl.n., nástu...'!$C$4:$J$41,'20.1 - Děčín hl.n., nástu...'!$C$47:$J$86,'20.1 - Děčín hl.n., nástu...'!$C$92:$K$381</definedName>
    <definedName name="_xlnm.Print_Titles" localSheetId="2">'20.1 - Děčín hl.n., nástu...'!$106:$106</definedName>
    <definedName name="_xlnm._FilterDatabase" localSheetId="3" hidden="1">'20.2 - Děčín hl.n., nástu...'!$C$87:$K$134</definedName>
    <definedName name="_xlnm.Print_Area" localSheetId="3">'20.2 - Děčín hl.n., nástu...'!$C$4:$J$41,'20.2 - Děčín hl.n., nástu...'!$C$47:$J$67,'20.2 - Děčín hl.n., nástu...'!$C$73:$K$134</definedName>
    <definedName name="_xlnm.Print_Titles" localSheetId="3">'20.2 - Děčín hl.n., nástu...'!$87:$87</definedName>
    <definedName name="_xlnm._FilterDatabase" localSheetId="4" hidden="1">'30.1 - Děčín hl.n., nástu...'!$C$106:$K$381</definedName>
    <definedName name="_xlnm.Print_Area" localSheetId="4">'30.1 - Děčín hl.n., nástu...'!$C$4:$J$41,'30.1 - Děčín hl.n., nástu...'!$C$47:$J$86,'30.1 - Děčín hl.n., nástu...'!$C$92:$K$381</definedName>
    <definedName name="_xlnm.Print_Titles" localSheetId="4">'30.1 - Děčín hl.n., nástu...'!$106:$106</definedName>
    <definedName name="_xlnm._FilterDatabase" localSheetId="5" hidden="1">'30.2 - Děčín hl.n., nástu...'!$C$87:$K$132</definedName>
    <definedName name="_xlnm.Print_Area" localSheetId="5">'30.2 - Děčín hl.n., nástu...'!$C$4:$J$41,'30.2 - Děčín hl.n., nástu...'!$C$47:$J$67,'30.2 - Děčín hl.n., nástu...'!$C$73:$K$132</definedName>
    <definedName name="_xlnm.Print_Titles" localSheetId="5">'30.2 - Děčín hl.n., nástu...'!$87:$87</definedName>
    <definedName name="_xlnm._FilterDatabase" localSheetId="6" hidden="1">'40.1 - Děčín hl.n., nástu...'!$C$106:$K$360</definedName>
    <definedName name="_xlnm.Print_Area" localSheetId="6">'40.1 - Děčín hl.n., nástu...'!$C$4:$J$41,'40.1 - Děčín hl.n., nástu...'!$C$47:$J$86,'40.1 - Děčín hl.n., nástu...'!$C$92:$K$360</definedName>
    <definedName name="_xlnm.Print_Titles" localSheetId="6">'40.1 - Děčín hl.n., nástu...'!$106:$106</definedName>
    <definedName name="_xlnm._FilterDatabase" localSheetId="7" hidden="1">'40.2 - Děčín hl.n., nástu...'!$C$87:$K$132</definedName>
    <definedName name="_xlnm.Print_Area" localSheetId="7">'40.2 - Děčín hl.n., nástu...'!$C$4:$J$41,'40.2 - Děčín hl.n., nástu...'!$C$47:$J$67,'40.2 - Děčín hl.n., nástu...'!$C$73:$K$132</definedName>
    <definedName name="_xlnm.Print_Titles" localSheetId="7">'40.2 - Děčín hl.n., nástu...'!$87:$87</definedName>
    <definedName name="_xlnm._FilterDatabase" localSheetId="8" hidden="1">'50.1 - Úpravy na sdělovac...'!$C$87:$K$117</definedName>
    <definedName name="_xlnm.Print_Area" localSheetId="8">'50.1 - Úpravy na sdělovac...'!$C$4:$J$41,'50.1 - Úpravy na sdělovac...'!$C$47:$J$67,'50.1 - Úpravy na sdělovac...'!$C$73:$K$117</definedName>
    <definedName name="_xlnm.Print_Titles" localSheetId="8">'50.1 - Úpravy na sdělovac...'!$87:$87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9"/>
  <c r="J38"/>
  <c i="1" r="AY67"/>
  <c i="9" r="J37"/>
  <c i="1" r="AX67"/>
  <c i="9"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2"/>
  <c r="E80"/>
  <c r="F56"/>
  <c r="E54"/>
  <c r="J26"/>
  <c r="E26"/>
  <c r="J59"/>
  <c r="J25"/>
  <c r="J23"/>
  <c r="E23"/>
  <c r="J84"/>
  <c r="J22"/>
  <c r="J20"/>
  <c r="E20"/>
  <c r="F59"/>
  <c r="J19"/>
  <c r="J17"/>
  <c r="E17"/>
  <c r="F58"/>
  <c r="J16"/>
  <c r="J14"/>
  <c r="J56"/>
  <c r="E7"/>
  <c r="E50"/>
  <c i="8" r="J39"/>
  <c r="J38"/>
  <c i="1" r="AY65"/>
  <c i="8" r="J37"/>
  <c i="1" r="AX65"/>
  <c i="8"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2"/>
  <c r="E80"/>
  <c r="F56"/>
  <c r="E54"/>
  <c r="J26"/>
  <c r="E26"/>
  <c r="J59"/>
  <c r="J25"/>
  <c r="J23"/>
  <c r="E23"/>
  <c r="J84"/>
  <c r="J22"/>
  <c r="J20"/>
  <c r="E20"/>
  <c r="F59"/>
  <c r="J19"/>
  <c r="J17"/>
  <c r="E17"/>
  <c r="F58"/>
  <c r="J16"/>
  <c r="J14"/>
  <c r="J56"/>
  <c r="E7"/>
  <c r="E50"/>
  <c i="7" r="J39"/>
  <c r="J38"/>
  <c i="1" r="AY64"/>
  <c i="7" r="J37"/>
  <c i="1" r="AX64"/>
  <c i="7" r="BI359"/>
  <c r="BH359"/>
  <c r="BG359"/>
  <c r="BF359"/>
  <c r="T359"/>
  <c r="T358"/>
  <c r="R359"/>
  <c r="R358"/>
  <c r="P359"/>
  <c r="P358"/>
  <c r="BI357"/>
  <c r="BH357"/>
  <c r="BG357"/>
  <c r="BF357"/>
  <c r="T357"/>
  <c r="R357"/>
  <c r="P357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09"/>
  <c r="BH309"/>
  <c r="BG309"/>
  <c r="BF309"/>
  <c r="T309"/>
  <c r="R309"/>
  <c r="P309"/>
  <c r="BI298"/>
  <c r="BH298"/>
  <c r="BG298"/>
  <c r="BF298"/>
  <c r="T298"/>
  <c r="R298"/>
  <c r="P298"/>
  <c r="BI287"/>
  <c r="BH287"/>
  <c r="BG287"/>
  <c r="BF287"/>
  <c r="T287"/>
  <c r="R287"/>
  <c r="P287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F101"/>
  <c r="E99"/>
  <c r="F56"/>
  <c r="E54"/>
  <c r="J26"/>
  <c r="E26"/>
  <c r="J104"/>
  <c r="J25"/>
  <c r="J23"/>
  <c r="E23"/>
  <c r="J103"/>
  <c r="J22"/>
  <c r="J20"/>
  <c r="E20"/>
  <c r="F104"/>
  <c r="J19"/>
  <c r="J17"/>
  <c r="E17"/>
  <c r="F58"/>
  <c r="J16"/>
  <c r="J14"/>
  <c r="J101"/>
  <c r="E7"/>
  <c r="E95"/>
  <c i="6" r="J39"/>
  <c r="J38"/>
  <c i="1" r="AY62"/>
  <c i="6" r="J37"/>
  <c i="1" r="AX62"/>
  <c i="6"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2"/>
  <c r="E80"/>
  <c r="F56"/>
  <c r="E54"/>
  <c r="J26"/>
  <c r="E26"/>
  <c r="J85"/>
  <c r="J25"/>
  <c r="J23"/>
  <c r="E23"/>
  <c r="J84"/>
  <c r="J22"/>
  <c r="J20"/>
  <c r="E20"/>
  <c r="F59"/>
  <c r="J19"/>
  <c r="J17"/>
  <c r="E17"/>
  <c r="F58"/>
  <c r="J16"/>
  <c r="J14"/>
  <c r="J56"/>
  <c r="E7"/>
  <c r="E76"/>
  <c i="5" r="J39"/>
  <c r="J38"/>
  <c i="1" r="AY61"/>
  <c i="5" r="J37"/>
  <c i="1" r="AX61"/>
  <c i="5" r="BI380"/>
  <c r="BH380"/>
  <c r="BG380"/>
  <c r="BF380"/>
  <c r="T380"/>
  <c r="T379"/>
  <c r="R380"/>
  <c r="R379"/>
  <c r="P380"/>
  <c r="P379"/>
  <c r="BI378"/>
  <c r="BH378"/>
  <c r="BG378"/>
  <c r="BF378"/>
  <c r="T378"/>
  <c r="R378"/>
  <c r="P378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3"/>
  <c r="BH333"/>
  <c r="BG333"/>
  <c r="BF333"/>
  <c r="T333"/>
  <c r="R333"/>
  <c r="P333"/>
  <c r="BI321"/>
  <c r="BH321"/>
  <c r="BG321"/>
  <c r="BF321"/>
  <c r="T321"/>
  <c r="R321"/>
  <c r="P321"/>
  <c r="BI309"/>
  <c r="BH309"/>
  <c r="BG309"/>
  <c r="BF309"/>
  <c r="T309"/>
  <c r="R309"/>
  <c r="P309"/>
  <c r="BI304"/>
  <c r="BH304"/>
  <c r="BG304"/>
  <c r="BF304"/>
  <c r="T304"/>
  <c r="R304"/>
  <c r="P304"/>
  <c r="BI297"/>
  <c r="BH297"/>
  <c r="BG297"/>
  <c r="BF297"/>
  <c r="T297"/>
  <c r="R297"/>
  <c r="P297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F101"/>
  <c r="E99"/>
  <c r="F56"/>
  <c r="E54"/>
  <c r="J26"/>
  <c r="E26"/>
  <c r="J104"/>
  <c r="J25"/>
  <c r="J23"/>
  <c r="E23"/>
  <c r="J103"/>
  <c r="J22"/>
  <c r="J20"/>
  <c r="E20"/>
  <c r="F104"/>
  <c r="J19"/>
  <c r="J17"/>
  <c r="E17"/>
  <c r="F103"/>
  <c r="J16"/>
  <c r="J14"/>
  <c r="J56"/>
  <c r="E7"/>
  <c r="E95"/>
  <c i="4" r="J39"/>
  <c r="J38"/>
  <c i="1" r="AY59"/>
  <c i="4" r="J37"/>
  <c i="1" r="AX59"/>
  <c i="4"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F82"/>
  <c r="E80"/>
  <c r="F56"/>
  <c r="E54"/>
  <c r="J26"/>
  <c r="E26"/>
  <c r="J59"/>
  <c r="J25"/>
  <c r="J23"/>
  <c r="E23"/>
  <c r="J58"/>
  <c r="J22"/>
  <c r="J20"/>
  <c r="E20"/>
  <c r="F85"/>
  <c r="J19"/>
  <c r="J17"/>
  <c r="E17"/>
  <c r="F84"/>
  <c r="J16"/>
  <c r="J14"/>
  <c r="J56"/>
  <c r="E7"/>
  <c r="E50"/>
  <c i="3" r="J39"/>
  <c r="J38"/>
  <c i="1" r="AY58"/>
  <c i="3" r="J37"/>
  <c i="1" r="AX58"/>
  <c i="3" r="BI381"/>
  <c r="BH381"/>
  <c r="BG381"/>
  <c r="BF381"/>
  <c r="T381"/>
  <c r="R381"/>
  <c r="P381"/>
  <c r="BI375"/>
  <c r="BH375"/>
  <c r="BG375"/>
  <c r="BF375"/>
  <c r="T375"/>
  <c r="R375"/>
  <c r="P375"/>
  <c r="BI372"/>
  <c r="BH372"/>
  <c r="BG372"/>
  <c r="BF372"/>
  <c r="T372"/>
  <c r="T371"/>
  <c r="R372"/>
  <c r="R371"/>
  <c r="P372"/>
  <c r="P371"/>
  <c r="BI368"/>
  <c r="BH368"/>
  <c r="BG368"/>
  <c r="BF368"/>
  <c r="T368"/>
  <c r="R368"/>
  <c r="P368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2"/>
  <c r="BH332"/>
  <c r="BG332"/>
  <c r="BF332"/>
  <c r="T332"/>
  <c r="R332"/>
  <c r="P332"/>
  <c r="BI320"/>
  <c r="BH320"/>
  <c r="BG320"/>
  <c r="BF320"/>
  <c r="T320"/>
  <c r="R320"/>
  <c r="P320"/>
  <c r="BI308"/>
  <c r="BH308"/>
  <c r="BG308"/>
  <c r="BF308"/>
  <c r="T308"/>
  <c r="R308"/>
  <c r="P308"/>
  <c r="BI303"/>
  <c r="BH303"/>
  <c r="BG303"/>
  <c r="BF303"/>
  <c r="T303"/>
  <c r="R303"/>
  <c r="P303"/>
  <c r="BI296"/>
  <c r="BH296"/>
  <c r="BG296"/>
  <c r="BF296"/>
  <c r="T296"/>
  <c r="R296"/>
  <c r="P296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F101"/>
  <c r="E99"/>
  <c r="F56"/>
  <c r="E54"/>
  <c r="J26"/>
  <c r="E26"/>
  <c r="J59"/>
  <c r="J25"/>
  <c r="J23"/>
  <c r="E23"/>
  <c r="J103"/>
  <c r="J22"/>
  <c r="J20"/>
  <c r="E20"/>
  <c r="F59"/>
  <c r="J19"/>
  <c r="J17"/>
  <c r="E17"/>
  <c r="F58"/>
  <c r="J16"/>
  <c r="J14"/>
  <c r="J101"/>
  <c r="E7"/>
  <c r="E50"/>
  <c i="2" r="J39"/>
  <c r="J38"/>
  <c i="1" r="AY56"/>
  <c i="2" r="J37"/>
  <c i="1" r="AX56"/>
  <c i="2"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1"/>
  <c r="BH931"/>
  <c r="BG931"/>
  <c r="BF931"/>
  <c r="T931"/>
  <c r="R931"/>
  <c r="P931"/>
  <c r="BI926"/>
  <c r="BH926"/>
  <c r="BG926"/>
  <c r="BF926"/>
  <c r="T926"/>
  <c r="R926"/>
  <c r="P926"/>
  <c r="BI924"/>
  <c r="BH924"/>
  <c r="BG924"/>
  <c r="BF924"/>
  <c r="T924"/>
  <c r="R924"/>
  <c r="P924"/>
  <c r="BI921"/>
  <c r="BH921"/>
  <c r="BG921"/>
  <c r="BF921"/>
  <c r="T921"/>
  <c r="R921"/>
  <c r="P921"/>
  <c r="BI920"/>
  <c r="BH920"/>
  <c r="BG920"/>
  <c r="BF920"/>
  <c r="T920"/>
  <c r="R920"/>
  <c r="P920"/>
  <c r="BI913"/>
  <c r="BH913"/>
  <c r="BG913"/>
  <c r="BF913"/>
  <c r="T913"/>
  <c r="T912"/>
  <c r="R913"/>
  <c r="R912"/>
  <c r="P913"/>
  <c r="P912"/>
  <c r="BI909"/>
  <c r="BH909"/>
  <c r="BG909"/>
  <c r="BF909"/>
  <c r="T909"/>
  <c r="R909"/>
  <c r="P909"/>
  <c r="BI907"/>
  <c r="BH907"/>
  <c r="BG907"/>
  <c r="BF907"/>
  <c r="T907"/>
  <c r="R907"/>
  <c r="P907"/>
  <c r="BI899"/>
  <c r="BH899"/>
  <c r="BG899"/>
  <c r="BF899"/>
  <c r="T899"/>
  <c r="R899"/>
  <c r="P899"/>
  <c r="BI897"/>
  <c r="BH897"/>
  <c r="BG897"/>
  <c r="BF897"/>
  <c r="T897"/>
  <c r="R897"/>
  <c r="P897"/>
  <c r="BI890"/>
  <c r="BH890"/>
  <c r="BG890"/>
  <c r="BF890"/>
  <c r="T890"/>
  <c r="R890"/>
  <c r="P890"/>
  <c r="BI878"/>
  <c r="BH878"/>
  <c r="BG878"/>
  <c r="BF878"/>
  <c r="T878"/>
  <c r="R878"/>
  <c r="P878"/>
  <c r="BI870"/>
  <c r="BH870"/>
  <c r="BG870"/>
  <c r="BF870"/>
  <c r="T870"/>
  <c r="R870"/>
  <c r="P870"/>
  <c r="BI840"/>
  <c r="BH840"/>
  <c r="BG840"/>
  <c r="BF840"/>
  <c r="T840"/>
  <c r="R840"/>
  <c r="P840"/>
  <c r="BI836"/>
  <c r="BH836"/>
  <c r="BG836"/>
  <c r="BF836"/>
  <c r="T836"/>
  <c r="R836"/>
  <c r="P836"/>
  <c r="BI834"/>
  <c r="BH834"/>
  <c r="BG834"/>
  <c r="BF834"/>
  <c r="T834"/>
  <c r="R834"/>
  <c r="P834"/>
  <c r="BI831"/>
  <c r="BH831"/>
  <c r="BG831"/>
  <c r="BF831"/>
  <c r="T831"/>
  <c r="R831"/>
  <c r="P831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2"/>
  <c r="BH822"/>
  <c r="BG822"/>
  <c r="BF822"/>
  <c r="T822"/>
  <c r="R822"/>
  <c r="P822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792"/>
  <c r="BH792"/>
  <c r="BG792"/>
  <c r="BF792"/>
  <c r="T792"/>
  <c r="R792"/>
  <c r="P792"/>
  <c r="BI762"/>
  <c r="BH762"/>
  <c r="BG762"/>
  <c r="BF762"/>
  <c r="T762"/>
  <c r="R762"/>
  <c r="P762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43"/>
  <c r="BH743"/>
  <c r="BG743"/>
  <c r="BF743"/>
  <c r="T743"/>
  <c r="R743"/>
  <c r="P743"/>
  <c r="BI729"/>
  <c r="BH729"/>
  <c r="BG729"/>
  <c r="BF729"/>
  <c r="T729"/>
  <c r="R729"/>
  <c r="P729"/>
  <c r="BI727"/>
  <c r="BH727"/>
  <c r="BG727"/>
  <c r="BF727"/>
  <c r="T727"/>
  <c r="R727"/>
  <c r="P727"/>
  <c r="BI707"/>
  <c r="BH707"/>
  <c r="BG707"/>
  <c r="BF707"/>
  <c r="T707"/>
  <c r="R707"/>
  <c r="P707"/>
  <c r="BI706"/>
  <c r="BH706"/>
  <c r="BG706"/>
  <c r="BF706"/>
  <c r="T706"/>
  <c r="R706"/>
  <c r="P706"/>
  <c r="BI699"/>
  <c r="BH699"/>
  <c r="BG699"/>
  <c r="BF699"/>
  <c r="T699"/>
  <c r="R699"/>
  <c r="P699"/>
  <c r="BI696"/>
  <c r="BH696"/>
  <c r="BG696"/>
  <c r="BF696"/>
  <c r="T696"/>
  <c r="R696"/>
  <c r="P696"/>
  <c r="BI693"/>
  <c r="BH693"/>
  <c r="BG693"/>
  <c r="BF693"/>
  <c r="T693"/>
  <c r="R693"/>
  <c r="P693"/>
  <c r="BI690"/>
  <c r="BH690"/>
  <c r="BG690"/>
  <c r="BF690"/>
  <c r="T690"/>
  <c r="R690"/>
  <c r="P690"/>
  <c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67"/>
  <c r="BH667"/>
  <c r="BG667"/>
  <c r="BF667"/>
  <c r="T667"/>
  <c r="R667"/>
  <c r="P667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0"/>
  <c r="BH630"/>
  <c r="BG630"/>
  <c r="BF630"/>
  <c r="T630"/>
  <c r="R630"/>
  <c r="P630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01"/>
  <c r="BH601"/>
  <c r="BG601"/>
  <c r="BF601"/>
  <c r="T601"/>
  <c r="R601"/>
  <c r="P601"/>
  <c r="BI599"/>
  <c r="BH599"/>
  <c r="BG599"/>
  <c r="BF599"/>
  <c r="T599"/>
  <c r="R599"/>
  <c r="P599"/>
  <c r="BI593"/>
  <c r="BH593"/>
  <c r="BG593"/>
  <c r="BF593"/>
  <c r="T593"/>
  <c r="R593"/>
  <c r="P593"/>
  <c r="BI587"/>
  <c r="BH587"/>
  <c r="BG587"/>
  <c r="BF587"/>
  <c r="T587"/>
  <c r="R587"/>
  <c r="P587"/>
  <c r="BI583"/>
  <c r="BH583"/>
  <c r="BG583"/>
  <c r="BF583"/>
  <c r="T583"/>
  <c r="R583"/>
  <c r="P583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4"/>
  <c r="BH554"/>
  <c r="BG554"/>
  <c r="BF554"/>
  <c r="T554"/>
  <c r="R554"/>
  <c r="P554"/>
  <c r="BI549"/>
  <c r="BH549"/>
  <c r="BG549"/>
  <c r="BF549"/>
  <c r="T549"/>
  <c r="R549"/>
  <c r="P549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9"/>
  <c r="BH539"/>
  <c r="BG539"/>
  <c r="BF539"/>
  <c r="T539"/>
  <c r="R539"/>
  <c r="P539"/>
  <c r="BI534"/>
  <c r="BH534"/>
  <c r="BG534"/>
  <c r="BF534"/>
  <c r="T534"/>
  <c r="R534"/>
  <c r="P534"/>
  <c r="BI532"/>
  <c r="BH532"/>
  <c r="BG532"/>
  <c r="BF532"/>
  <c r="T532"/>
  <c r="R532"/>
  <c r="P532"/>
  <c r="BI524"/>
  <c r="BH524"/>
  <c r="BG524"/>
  <c r="BF524"/>
  <c r="T524"/>
  <c r="R524"/>
  <c r="P524"/>
  <c r="BI490"/>
  <c r="BH490"/>
  <c r="BG490"/>
  <c r="BF490"/>
  <c r="T490"/>
  <c r="R490"/>
  <c r="P490"/>
  <c r="BI488"/>
  <c r="BH488"/>
  <c r="BG488"/>
  <c r="BF488"/>
  <c r="T488"/>
  <c r="R488"/>
  <c r="P488"/>
  <c r="BI454"/>
  <c r="BH454"/>
  <c r="BG454"/>
  <c r="BF454"/>
  <c r="T454"/>
  <c r="R454"/>
  <c r="P454"/>
  <c r="BI431"/>
  <c r="BH431"/>
  <c r="BG431"/>
  <c r="BF431"/>
  <c r="T431"/>
  <c r="R431"/>
  <c r="P431"/>
  <c r="BI427"/>
  <c r="BH427"/>
  <c r="BG427"/>
  <c r="BF427"/>
  <c r="T427"/>
  <c r="R427"/>
  <c r="P427"/>
  <c r="BI421"/>
  <c r="BH421"/>
  <c r="BG421"/>
  <c r="BF421"/>
  <c r="T421"/>
  <c r="R421"/>
  <c r="P421"/>
  <c r="BI398"/>
  <c r="BH398"/>
  <c r="BG398"/>
  <c r="BF398"/>
  <c r="T398"/>
  <c r="R398"/>
  <c r="P398"/>
  <c r="BI388"/>
  <c r="BH388"/>
  <c r="BG388"/>
  <c r="BF388"/>
  <c r="T388"/>
  <c r="R388"/>
  <c r="P388"/>
  <c r="BI384"/>
  <c r="BH384"/>
  <c r="BG384"/>
  <c r="BF384"/>
  <c r="T384"/>
  <c r="R384"/>
  <c r="P384"/>
  <c r="BI378"/>
  <c r="BH378"/>
  <c r="BG378"/>
  <c r="BF378"/>
  <c r="T378"/>
  <c r="R378"/>
  <c r="P378"/>
  <c r="BI372"/>
  <c r="BH372"/>
  <c r="BG372"/>
  <c r="BF372"/>
  <c r="T372"/>
  <c r="R372"/>
  <c r="P372"/>
  <c r="BI362"/>
  <c r="BH362"/>
  <c r="BG362"/>
  <c r="BF362"/>
  <c r="T362"/>
  <c r="R362"/>
  <c r="P362"/>
  <c r="BI354"/>
  <c r="BH354"/>
  <c r="BG354"/>
  <c r="BF354"/>
  <c r="T354"/>
  <c r="R354"/>
  <c r="P354"/>
  <c r="BI346"/>
  <c r="BH346"/>
  <c r="BG346"/>
  <c r="BF346"/>
  <c r="T346"/>
  <c r="R346"/>
  <c r="P346"/>
  <c r="BI340"/>
  <c r="BH340"/>
  <c r="BG340"/>
  <c r="BF340"/>
  <c r="T340"/>
  <c r="R340"/>
  <c r="P340"/>
  <c r="BI337"/>
  <c r="BH337"/>
  <c r="BG337"/>
  <c r="BF337"/>
  <c r="T337"/>
  <c r="R337"/>
  <c r="P337"/>
  <c r="BI336"/>
  <c r="BH336"/>
  <c r="BG336"/>
  <c r="BF336"/>
  <c r="T336"/>
  <c r="R336"/>
  <c r="P336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19"/>
  <c r="BH319"/>
  <c r="BG319"/>
  <c r="BF319"/>
  <c r="T319"/>
  <c r="R319"/>
  <c r="P319"/>
  <c r="BI312"/>
  <c r="BH312"/>
  <c r="BG312"/>
  <c r="BF312"/>
  <c r="T312"/>
  <c r="R312"/>
  <c r="P312"/>
  <c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3"/>
  <c r="BH283"/>
  <c r="BG283"/>
  <c r="BF283"/>
  <c r="T283"/>
  <c r="T282"/>
  <c r="R283"/>
  <c r="R282"/>
  <c r="P283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2"/>
  <c r="BH232"/>
  <c r="BG232"/>
  <c r="BF232"/>
  <c r="T232"/>
  <c r="R232"/>
  <c r="P232"/>
  <c r="BI220"/>
  <c r="BH220"/>
  <c r="BG220"/>
  <c r="BF220"/>
  <c r="T220"/>
  <c r="R220"/>
  <c r="P220"/>
  <c r="BI218"/>
  <c r="BH218"/>
  <c r="BG218"/>
  <c r="BF218"/>
  <c r="T218"/>
  <c r="R218"/>
  <c r="P218"/>
  <c r="BI210"/>
  <c r="BH210"/>
  <c r="BG210"/>
  <c r="BF210"/>
  <c r="T210"/>
  <c r="R210"/>
  <c r="P210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4"/>
  <c r="BH124"/>
  <c r="BG124"/>
  <c r="BF124"/>
  <c r="T124"/>
  <c r="R124"/>
  <c r="P124"/>
  <c r="BI112"/>
  <c r="BH112"/>
  <c r="BG112"/>
  <c r="BF112"/>
  <c r="T112"/>
  <c r="T111"/>
  <c r="R112"/>
  <c r="R111"/>
  <c r="P112"/>
  <c r="P111"/>
  <c r="F103"/>
  <c r="E101"/>
  <c r="F56"/>
  <c r="E54"/>
  <c r="J26"/>
  <c r="E26"/>
  <c r="J106"/>
  <c r="J25"/>
  <c r="J23"/>
  <c r="E23"/>
  <c r="J105"/>
  <c r="J22"/>
  <c r="J20"/>
  <c r="E20"/>
  <c r="F59"/>
  <c r="J19"/>
  <c r="J17"/>
  <c r="E17"/>
  <c r="F58"/>
  <c r="J16"/>
  <c r="J14"/>
  <c r="J103"/>
  <c r="E7"/>
  <c r="E97"/>
  <c i="1" r="L50"/>
  <c r="AM50"/>
  <c r="AM49"/>
  <c r="L49"/>
  <c r="AM47"/>
  <c r="L47"/>
  <c r="L45"/>
  <c r="L44"/>
  <c i="2" r="BK319"/>
  <c r="BK834"/>
  <c i="3" r="BK116"/>
  <c r="J355"/>
  <c i="4" r="J95"/>
  <c i="5" r="J360"/>
  <c r="J258"/>
  <c i="6" r="BK125"/>
  <c i="7" r="BK351"/>
  <c r="BK195"/>
  <c i="8" r="BK118"/>
  <c i="2" r="BK564"/>
  <c i="1" r="AS63"/>
  <c i="3" r="J287"/>
  <c i="4" r="BK127"/>
  <c i="5" r="BK116"/>
  <c r="BK288"/>
  <c i="7" r="BK157"/>
  <c r="J172"/>
  <c i="8" r="BK92"/>
  <c i="2" r="BK151"/>
  <c r="J622"/>
  <c i="4" r="BK98"/>
  <c i="5" r="BK207"/>
  <c i="6" r="J128"/>
  <c i="7" r="J195"/>
  <c r="BK191"/>
  <c i="9" r="J111"/>
  <c i="2" r="J814"/>
  <c i="3" r="BK178"/>
  <c r="BK275"/>
  <c i="4" r="J129"/>
  <c i="5" r="J271"/>
  <c r="J225"/>
  <c i="6" r="BK101"/>
  <c i="2" r="J762"/>
  <c r="J840"/>
  <c r="J761"/>
  <c i="3" r="BK203"/>
  <c i="4" r="BK117"/>
  <c i="5" r="J175"/>
  <c r="J380"/>
  <c i="6" r="BK93"/>
  <c i="7" r="BK270"/>
  <c i="8" r="J103"/>
  <c i="9" r="BK105"/>
  <c i="2" r="BK158"/>
  <c i="3" r="J209"/>
  <c r="BK355"/>
  <c r="BK167"/>
  <c i="4" r="BK110"/>
  <c i="5" r="BK164"/>
  <c r="BK356"/>
  <c i="6" r="BK111"/>
  <c i="7" r="J210"/>
  <c i="8" r="BK115"/>
  <c i="9" r="BK96"/>
  <c i="2" r="BK524"/>
  <c r="BK246"/>
  <c r="BK255"/>
  <c r="BK340"/>
  <c r="J907"/>
  <c i="3" r="J296"/>
  <c i="4" r="J121"/>
  <c i="5" r="J221"/>
  <c r="BK345"/>
  <c r="BK276"/>
  <c i="6" r="J95"/>
  <c r="J97"/>
  <c i="7" r="BK276"/>
  <c i="8" r="BK113"/>
  <c i="2" r="BK362"/>
  <c r="J210"/>
  <c r="BK549"/>
  <c r="J727"/>
  <c r="J941"/>
  <c r="BK667"/>
  <c r="BK626"/>
  <c i="3" r="BK138"/>
  <c r="BK129"/>
  <c r="BK270"/>
  <c i="6" r="J92"/>
  <c i="7" r="BK151"/>
  <c r="BK309"/>
  <c i="8" r="BK117"/>
  <c i="9" r="BK92"/>
  <c i="2" r="BK593"/>
  <c r="BK556"/>
  <c r="J275"/>
  <c r="BK298"/>
  <c r="J924"/>
  <c i="3" r="BK350"/>
  <c r="J332"/>
  <c r="BK193"/>
  <c i="4" r="J110"/>
  <c i="5" r="BK172"/>
  <c r="J304"/>
  <c r="J193"/>
  <c i="6" r="J94"/>
  <c i="7" r="J113"/>
  <c r="J246"/>
  <c i="8" r="BK96"/>
  <c i="9" r="BK106"/>
  <c i="2" r="BK259"/>
  <c r="BK112"/>
  <c r="J329"/>
  <c r="J303"/>
  <c r="J532"/>
  <c i="3" r="BK308"/>
  <c i="7" r="J138"/>
  <c r="J339"/>
  <c r="J257"/>
  <c r="J141"/>
  <c r="BK215"/>
  <c i="8" r="BK121"/>
  <c i="9" r="J92"/>
  <c i="2" r="J921"/>
  <c r="J328"/>
  <c r="BK179"/>
  <c i="3" r="BK257"/>
  <c r="J152"/>
  <c r="BK182"/>
  <c r="BK320"/>
  <c i="4" r="BK103"/>
  <c r="J94"/>
  <c i="5" r="J164"/>
  <c r="BK193"/>
  <c r="BK178"/>
  <c i="6" r="J102"/>
  <c i="7" r="J207"/>
  <c r="J188"/>
  <c i="8" r="J100"/>
  <c i="2" r="J759"/>
  <c r="BK913"/>
  <c r="J729"/>
  <c i="3" r="J110"/>
  <c r="J252"/>
  <c i="4" r="J93"/>
  <c i="5" r="BK285"/>
  <c r="J196"/>
  <c i="6" r="BK96"/>
  <c i="7" r="J135"/>
  <c i="8" r="BK122"/>
  <c i="9" r="BK109"/>
  <c i="2" r="BK544"/>
  <c r="BK569"/>
  <c r="J167"/>
  <c r="BK124"/>
  <c i="3" r="J220"/>
  <c i="5" r="BK229"/>
  <c r="BK242"/>
  <c i="6" r="J132"/>
  <c i="2" r="J298"/>
  <c r="BK289"/>
  <c r="J181"/>
  <c i="5" r="J237"/>
  <c r="J129"/>
  <c i="6" r="J96"/>
  <c i="7" r="BK249"/>
  <c r="J215"/>
  <c i="9" r="J106"/>
  <c i="2" r="BK190"/>
  <c r="J268"/>
  <c i="3" r="BK368"/>
  <c i="4" r="J116"/>
  <c i="5" r="J156"/>
  <c i="2" r="J427"/>
  <c r="J675"/>
  <c r="J372"/>
  <c r="BK283"/>
  <c i="3" r="BK188"/>
  <c i="4" r="BK119"/>
  <c r="J124"/>
  <c i="5" r="J154"/>
  <c r="BK210"/>
  <c i="6" r="J101"/>
  <c i="7" r="BK233"/>
  <c i="8" r="BK124"/>
  <c i="2" r="BK899"/>
  <c i="3" r="BK279"/>
  <c r="BK233"/>
  <c i="5" r="J152"/>
  <c i="6" r="J129"/>
  <c i="8" r="J101"/>
  <c i="2" r="BK818"/>
  <c r="BK897"/>
  <c i="3" r="BK154"/>
  <c i="4" r="J125"/>
  <c i="5" r="J142"/>
  <c i="6" r="J109"/>
  <c i="8" r="J125"/>
  <c i="2" r="BK193"/>
  <c r="J265"/>
  <c r="BK336"/>
  <c i="3" r="BK236"/>
  <c i="7" r="BK212"/>
  <c i="2" r="J564"/>
  <c r="BK580"/>
  <c r="BK757"/>
  <c i="3" r="J344"/>
  <c i="4" r="BK120"/>
  <c i="6" r="BK102"/>
  <c i="8" r="J120"/>
  <c i="2" r="J300"/>
  <c r="J690"/>
  <c r="BK678"/>
  <c i="3" r="BK191"/>
  <c i="7" r="BK126"/>
  <c r="J180"/>
  <c r="J262"/>
  <c i="9" r="J105"/>
  <c i="2" r="BK272"/>
  <c r="J308"/>
  <c i="3" r="J381"/>
  <c i="4" r="J96"/>
  <c i="5" r="J138"/>
  <c i="6" r="BK118"/>
  <c i="7" r="J239"/>
  <c i="3" r="J142"/>
  <c i="4" r="BK95"/>
  <c i="5" r="J263"/>
  <c r="BK304"/>
  <c r="BK351"/>
  <c i="7" r="J132"/>
  <c i="8" r="BK104"/>
  <c i="9" r="J95"/>
  <c i="2" r="BK210"/>
  <c r="BK199"/>
  <c r="J296"/>
  <c r="BK816"/>
  <c i="3" r="BK266"/>
  <c r="BK175"/>
  <c i="4" r="J111"/>
  <c i="5" r="BK156"/>
  <c r="BK378"/>
  <c i="6" r="BK100"/>
  <c i="8" r="J119"/>
  <c i="9" r="J104"/>
  <c i="2" r="J304"/>
  <c i="4" r="BK122"/>
  <c i="5" r="BK309"/>
  <c r="J148"/>
  <c i="6" r="BK92"/>
  <c i="7" r="BK239"/>
  <c i="8" r="BK99"/>
  <c i="2" r="BK177"/>
  <c r="BK388"/>
  <c i="3" r="BK241"/>
  <c r="BK120"/>
  <c r="BK159"/>
  <c i="4" r="BK112"/>
  <c i="5" r="BK231"/>
  <c r="BK363"/>
  <c i="2" r="J158"/>
  <c r="J218"/>
  <c r="BK941"/>
  <c r="J137"/>
  <c i="3" r="J308"/>
  <c i="4" r="BK114"/>
  <c i="5" r="J348"/>
  <c r="BK185"/>
  <c i="6" r="J112"/>
  <c i="7" r="BK154"/>
  <c i="8" r="BK93"/>
  <c i="2" r="BK924"/>
  <c i="3" r="BK381"/>
  <c i="4" r="BK106"/>
  <c i="5" r="J110"/>
  <c i="7" r="BK244"/>
  <c i="8" r="BK105"/>
  <c i="2" r="BK270"/>
  <c r="J249"/>
  <c i="3" r="BK172"/>
  <c i="4" r="J107"/>
  <c i="5" r="J291"/>
  <c i="7" r="J270"/>
  <c i="9" r="J100"/>
  <c i="2" r="J926"/>
  <c r="J179"/>
  <c i="3" r="BK200"/>
  <c i="7" r="BK357"/>
  <c i="9" r="J91"/>
  <c i="2" r="BK203"/>
  <c r="J920"/>
  <c r="J641"/>
  <c i="3" r="BK224"/>
  <c i="4" r="J97"/>
  <c i="5" r="J340"/>
  <c i="6" r="BK121"/>
  <c i="2" r="BK306"/>
  <c r="BK814"/>
  <c i="3" r="BK170"/>
  <c i="7" r="J147"/>
  <c r="BK210"/>
  <c r="J249"/>
  <c i="2" r="BK761"/>
  <c r="BK547"/>
  <c r="J112"/>
  <c i="3" r="J138"/>
  <c i="5" r="BK321"/>
  <c i="7" r="BK162"/>
  <c i="9" r="J117"/>
  <c i="2" r="J289"/>
  <c r="J319"/>
  <c r="BK808"/>
  <c i="4" r="BK99"/>
  <c i="6" r="J113"/>
  <c i="7" r="J252"/>
  <c i="9" r="BK100"/>
  <c i="2" r="BK566"/>
  <c r="BK135"/>
  <c r="J388"/>
  <c r="BK165"/>
  <c r="J337"/>
  <c r="BK300"/>
  <c i="3" r="BK220"/>
  <c r="BK362"/>
  <c i="4" r="J91"/>
  <c i="5" r="BK175"/>
  <c i="6" r="J120"/>
  <c r="J108"/>
  <c i="7" r="BK316"/>
  <c i="8" r="J121"/>
  <c i="9" r="J96"/>
  <c i="2" r="J580"/>
  <c r="J687"/>
  <c i="4" r="BK113"/>
  <c i="5" r="BK167"/>
  <c r="BK365"/>
  <c i="7" r="J177"/>
  <c r="J344"/>
  <c i="8" r="J105"/>
  <c i="9" r="J108"/>
  <c i="2" r="J693"/>
  <c r="BK220"/>
  <c i="3" r="J140"/>
  <c r="J359"/>
  <c i="4" r="BK129"/>
  <c i="5" r="J321"/>
  <c r="J185"/>
  <c i="2" r="BK303"/>
  <c r="J836"/>
  <c r="J297"/>
  <c r="BK649"/>
  <c i="3" r="BK136"/>
  <c i="4" r="J126"/>
  <c i="5" r="J191"/>
  <c r="J343"/>
  <c i="4" r="J119"/>
  <c i="5" r="J276"/>
  <c r="BK253"/>
  <c r="J218"/>
  <c i="6" r="J93"/>
  <c i="7" r="BK287"/>
  <c r="BK225"/>
  <c i="8" r="BK120"/>
  <c i="9" r="J101"/>
  <c i="2" r="BK328"/>
  <c r="J913"/>
  <c r="BK137"/>
  <c r="J684"/>
  <c i="3" r="BK211"/>
  <c r="BK364"/>
  <c r="BK282"/>
  <c i="4" r="J102"/>
  <c i="5" r="J280"/>
  <c r="J126"/>
  <c i="6" r="J106"/>
  <c r="J123"/>
  <c i="7" r="BK188"/>
  <c r="J164"/>
  <c i="8" r="J114"/>
  <c i="2" r="BK488"/>
  <c r="J295"/>
  <c r="J184"/>
  <c r="BK372"/>
  <c r="J696"/>
  <c r="J294"/>
  <c r="BK706"/>
  <c i="3" r="J241"/>
  <c r="J347"/>
  <c r="BK113"/>
  <c i="6" r="J107"/>
  <c i="7" r="BK227"/>
  <c r="BK160"/>
  <c i="9" r="J110"/>
  <c i="2" r="BK454"/>
  <c r="BK139"/>
  <c r="J897"/>
  <c r="BK184"/>
  <c r="BK181"/>
  <c r="BK657"/>
  <c i="3" r="BK185"/>
  <c i="4" r="J117"/>
  <c r="BK93"/>
  <c i="5" r="BK170"/>
  <c r="BK360"/>
  <c i="6" r="BK123"/>
  <c i="7" r="BK201"/>
  <c r="BK204"/>
  <c i="8" r="J109"/>
  <c i="9" r="BK110"/>
  <c i="2" r="J151"/>
  <c r="BK939"/>
  <c r="J398"/>
  <c r="BK727"/>
  <c r="BK920"/>
  <c r="BK759"/>
  <c i="3" r="BK347"/>
  <c r="BK145"/>
  <c i="7" r="BK319"/>
  <c r="BK321"/>
  <c r="BK145"/>
  <c r="J233"/>
  <c i="8" r="J106"/>
  <c r="J93"/>
  <c i="2" r="BK384"/>
  <c r="J251"/>
  <c r="J549"/>
  <c r="BK921"/>
  <c i="3" r="J120"/>
  <c r="J236"/>
  <c r="J182"/>
  <c i="4" r="J113"/>
  <c i="5" r="BK333"/>
  <c r="J178"/>
  <c r="BK291"/>
  <c i="6" r="BK94"/>
  <c i="7" r="J319"/>
  <c r="J201"/>
  <c i="8" r="J115"/>
  <c i="9" r="J107"/>
  <c i="2" r="J667"/>
  <c r="BK630"/>
  <c r="BK398"/>
  <c i="3" r="J224"/>
  <c i="4" r="J108"/>
  <c i="5" r="BK129"/>
  <c r="J188"/>
  <c i="6" r="J126"/>
  <c i="7" r="BK255"/>
  <c r="BK359"/>
  <c i="8" r="BK112"/>
  <c i="9" r="J102"/>
  <c i="2" r="BK329"/>
  <c r="BK622"/>
  <c r="J572"/>
  <c r="BK299"/>
  <c r="J699"/>
  <c i="3" r="J170"/>
  <c r="J266"/>
  <c i="4" r="BK124"/>
  <c r="J114"/>
  <c i="5" r="J369"/>
  <c i="7" r="BK267"/>
  <c r="J212"/>
  <c i="8" r="J104"/>
  <c i="2" r="J292"/>
  <c r="J808"/>
  <c i="4" r="J92"/>
  <c i="5" r="BK225"/>
  <c i="6" r="J119"/>
  <c i="7" r="BK252"/>
  <c r="J225"/>
  <c i="8" r="BK119"/>
  <c i="9" r="J94"/>
  <c i="2" r="BK641"/>
  <c r="J649"/>
  <c i="3" r="BK206"/>
  <c r="BK222"/>
  <c i="5" r="BK218"/>
  <c r="BK343"/>
  <c i="6" r="BK109"/>
  <c i="2" r="BK154"/>
  <c i="1" r="AS66"/>
  <c i="2" r="J939"/>
  <c r="J645"/>
  <c i="3" r="J136"/>
  <c r="J364"/>
  <c i="2" r="BK792"/>
  <c r="J822"/>
  <c i="3" r="J339"/>
  <c r="J214"/>
  <c r="J172"/>
  <c i="4" r="J104"/>
  <c i="6" r="J91"/>
  <c i="7" r="J357"/>
  <c i="8" r="J107"/>
  <c i="9" r="J99"/>
  <c i="2" r="J354"/>
  <c r="J384"/>
  <c r="BK826"/>
  <c r="J678"/>
  <c r="J291"/>
  <c r="BK534"/>
  <c i="3" r="BK152"/>
  <c r="J156"/>
  <c i="4" r="J98"/>
  <c i="5" r="BK159"/>
  <c r="BK120"/>
  <c r="BK191"/>
  <c i="6" r="J114"/>
  <c i="7" r="BK183"/>
  <c r="J309"/>
  <c i="8" r="J132"/>
  <c i="2" r="BK295"/>
  <c r="BK583"/>
  <c r="BK825"/>
  <c r="J909"/>
  <c r="J162"/>
  <c r="BK836"/>
  <c i="3" r="J145"/>
  <c i="7" r="J151"/>
  <c r="J129"/>
  <c r="BK348"/>
  <c r="BK218"/>
  <c r="BK246"/>
  <c r="BK113"/>
  <c i="8" r="J111"/>
  <c i="2" r="J626"/>
  <c r="J601"/>
  <c r="BK831"/>
  <c r="J488"/>
  <c r="BK743"/>
  <c i="3" r="J257"/>
  <c r="BK164"/>
  <c r="BK303"/>
  <c i="4" r="J120"/>
  <c r="BK96"/>
  <c i="5" r="J231"/>
  <c r="BK204"/>
  <c i="6" r="J110"/>
  <c i="7" r="J230"/>
  <c r="BK221"/>
  <c i="8" r="BK95"/>
  <c i="9" r="BK111"/>
  <c i="3" r="J206"/>
  <c r="BK132"/>
  <c i="5" r="J170"/>
  <c r="J172"/>
  <c r="BK372"/>
  <c i="6" r="J111"/>
  <c i="7" r="J255"/>
  <c i="8" r="J128"/>
  <c i="2" r="BK574"/>
  <c r="BK305"/>
  <c r="BK327"/>
  <c r="J272"/>
  <c r="BK693"/>
  <c r="J199"/>
  <c i="3" r="BK110"/>
  <c r="J211"/>
  <c i="4" r="BK108"/>
  <c i="5" r="J255"/>
  <c i="7" r="BK129"/>
  <c r="J298"/>
  <c i="8" r="J112"/>
  <c i="2" r="J431"/>
  <c r="J630"/>
  <c i="4" r="BK123"/>
  <c i="5" r="BK221"/>
  <c i="6" r="J115"/>
  <c i="7" r="BK339"/>
  <c i="8" r="J123"/>
  <c i="9" r="J109"/>
  <c i="2" r="J327"/>
  <c i="3" r="J262"/>
  <c r="J217"/>
  <c r="J159"/>
  <c i="4" r="BK111"/>
  <c i="5" r="BK148"/>
  <c r="J123"/>
  <c i="6" r="BK124"/>
  <c i="2" r="J195"/>
  <c r="J259"/>
  <c r="J193"/>
  <c i="3" r="J228"/>
  <c r="J203"/>
  <c i="4" r="BK134"/>
  <c i="5" r="J159"/>
  <c r="J182"/>
  <c i="6" r="BK132"/>
  <c r="BK128"/>
  <c i="8" r="J124"/>
  <c r="J95"/>
  <c i="2" r="J346"/>
  <c i="3" r="BK359"/>
  <c r="J132"/>
  <c r="BK148"/>
  <c i="4" r="BK104"/>
  <c i="5" r="BK215"/>
  <c r="BK113"/>
  <c i="6" r="BK116"/>
  <c i="7" r="BK116"/>
  <c r="BK329"/>
  <c i="8" r="BK126"/>
  <c r="J92"/>
  <c i="9" r="J113"/>
  <c i="2" r="BK302"/>
  <c r="J554"/>
  <c r="BK661"/>
  <c r="BK539"/>
  <c i="3" r="BK228"/>
  <c r="J200"/>
  <c i="4" r="BK107"/>
  <c i="5" r="J248"/>
  <c r="J207"/>
  <c r="J288"/>
  <c i="6" r="BK120"/>
  <c i="7" r="J325"/>
  <c r="J123"/>
  <c i="8" r="BK129"/>
  <c i="2" r="BK195"/>
  <c r="BK562"/>
  <c r="BK308"/>
  <c r="J186"/>
  <c r="J243"/>
  <c r="BK696"/>
  <c i="3" r="BK339"/>
  <c r="J342"/>
  <c i="5" r="BK348"/>
  <c i="7" r="J329"/>
  <c r="J227"/>
  <c i="9" r="J114"/>
  <c i="2" r="J653"/>
  <c r="BK559"/>
  <c r="BK275"/>
  <c i="1" r="AS55"/>
  <c i="2" r="BK490"/>
  <c r="J490"/>
  <c r="J937"/>
  <c r="J232"/>
  <c i="3" r="J222"/>
  <c r="BK209"/>
  <c i="4" r="BK92"/>
  <c i="5" r="J229"/>
  <c r="J356"/>
  <c i="6" r="J98"/>
  <c i="7" r="J335"/>
  <c r="BK180"/>
  <c i="8" r="BK111"/>
  <c i="9" r="BK113"/>
  <c i="2" r="BK431"/>
  <c r="BK840"/>
  <c r="BK186"/>
  <c r="BK599"/>
  <c r="J637"/>
  <c r="J569"/>
  <c i="7" r="J264"/>
  <c r="BK149"/>
  <c r="BK257"/>
  <c r="J244"/>
  <c r="BK132"/>
  <c r="BK223"/>
  <c i="8" r="J117"/>
  <c i="9" r="J103"/>
  <c i="2" r="BK827"/>
  <c r="J312"/>
  <c r="J931"/>
  <c r="BK762"/>
  <c i="3" r="J196"/>
  <c r="J368"/>
  <c r="BK290"/>
  <c r="J193"/>
  <c i="4" r="J103"/>
  <c i="5" r="BK234"/>
  <c r="J333"/>
  <c r="BK369"/>
  <c i="6" r="J124"/>
  <c i="7" r="J351"/>
  <c r="J126"/>
  <c i="8" r="BK94"/>
  <c i="9" r="BK107"/>
  <c i="2" r="BK653"/>
  <c r="J657"/>
  <c r="BK675"/>
  <c i="3" r="BK344"/>
  <c i="4" r="BK125"/>
  <c i="6" r="BK103"/>
  <c i="8" r="J96"/>
  <c i="2" r="J174"/>
  <c r="J302"/>
  <c r="BK421"/>
  <c r="J378"/>
  <c r="J899"/>
  <c r="J825"/>
  <c i="3" r="BK217"/>
  <c r="BK342"/>
  <c i="5" r="J223"/>
  <c r="BK140"/>
  <c i="6" r="J103"/>
  <c i="7" r="J191"/>
  <c r="BK172"/>
  <c i="2" r="BK572"/>
  <c r="BK878"/>
  <c i="4" r="J130"/>
  <c i="5" r="J365"/>
  <c r="BK248"/>
  <c i="7" r="BK283"/>
  <c i="8" r="BK132"/>
  <c r="BK107"/>
  <c i="2" r="BK937"/>
  <c i="4" r="J115"/>
  <c i="5" r="J309"/>
  <c r="BK263"/>
  <c i="6" r="J104"/>
  <c i="8" r="BK110"/>
  <c i="9" r="BK117"/>
  <c i="2" r="J454"/>
  <c i="3" r="J126"/>
  <c r="BK262"/>
  <c i="4" r="J134"/>
  <c r="J109"/>
  <c i="5" r="BK182"/>
  <c r="BK237"/>
  <c i="6" r="J100"/>
  <c r="BK112"/>
  <c i="7" r="BK344"/>
  <c r="J198"/>
  <c i="8" r="BK106"/>
  <c i="2" r="BK292"/>
  <c r="J524"/>
  <c r="J257"/>
  <c i="3" r="J362"/>
  <c i="8" r="J102"/>
  <c i="2" r="BK288"/>
  <c r="BK687"/>
  <c r="J827"/>
  <c i="3" r="BK123"/>
  <c r="J350"/>
  <c i="5" r="BK110"/>
  <c i="6" r="J99"/>
  <c i="7" r="J321"/>
  <c i="8" r="BK125"/>
  <c i="9" r="J93"/>
  <c i="2" r="BK337"/>
  <c r="BK304"/>
  <c r="J544"/>
  <c i="3" r="J284"/>
  <c i="7" r="J283"/>
  <c r="J162"/>
  <c r="BK164"/>
  <c i="2" r="BK293"/>
  <c r="J706"/>
  <c r="BK541"/>
  <c i="3" r="J230"/>
  <c i="4" r="BK118"/>
  <c i="5" r="J285"/>
  <c i="6" r="BK91"/>
  <c i="7" r="BK335"/>
  <c i="8" r="J118"/>
  <c i="5" r="BK123"/>
  <c r="J116"/>
  <c i="6" r="BK115"/>
  <c i="7" r="BK264"/>
  <c i="8" r="J108"/>
  <c i="2" r="BK729"/>
  <c i="7" r="BK185"/>
  <c i="9" r="BK114"/>
  <c i="2" r="J661"/>
  <c i="3" r="J113"/>
  <c i="4" r="J133"/>
  <c i="5" r="J234"/>
  <c i="6" r="BK126"/>
  <c i="7" r="BK342"/>
  <c i="8" r="J91"/>
  <c i="2" r="J305"/>
  <c r="J834"/>
  <c r="BK378"/>
  <c r="J818"/>
  <c i="3" r="J167"/>
  <c r="J129"/>
  <c i="6" r="BK117"/>
  <c i="8" r="BK97"/>
  <c i="2" r="BK294"/>
  <c r="BK312"/>
  <c r="J246"/>
  <c i="3" r="BK252"/>
  <c i="7" r="BK135"/>
  <c r="J116"/>
  <c i="8" r="J116"/>
  <c i="2" r="J707"/>
  <c r="J816"/>
  <c i="3" r="J275"/>
  <c i="4" r="J123"/>
  <c i="5" r="J120"/>
  <c i="6" r="J105"/>
  <c i="8" r="J126"/>
  <c i="9" r="BK104"/>
  <c i="2" r="BK291"/>
  <c r="BK174"/>
  <c r="BK243"/>
  <c i="3" r="J185"/>
  <c r="J290"/>
  <c i="5" r="BK340"/>
  <c r="J201"/>
  <c r="BK255"/>
  <c i="6" r="J118"/>
  <c i="7" r="BK177"/>
  <c i="8" r="J129"/>
  <c i="2" r="J299"/>
  <c r="J220"/>
  <c r="BK576"/>
  <c r="J743"/>
  <c r="J562"/>
  <c i="3" r="J191"/>
  <c i="4" r="BK109"/>
  <c i="5" r="BK258"/>
  <c r="J297"/>
  <c i="6" r="J116"/>
  <c i="7" r="J183"/>
  <c i="8" r="BK116"/>
  <c i="9" r="BK95"/>
  <c i="2" r="BK427"/>
  <c r="BK257"/>
  <c i="4" r="J105"/>
  <c i="5" r="J267"/>
  <c i="2" r="J293"/>
  <c i="3" r="J233"/>
  <c r="J116"/>
  <c i="4" r="BK105"/>
  <c i="5" r="BK136"/>
  <c i="6" r="BK122"/>
  <c i="7" r="BK147"/>
  <c i="8" r="J113"/>
  <c i="2" r="J559"/>
  <c i="3" r="J188"/>
  <c r="BK287"/>
  <c i="4" r="J122"/>
  <c i="5" r="J204"/>
  <c r="BK212"/>
  <c i="6" r="BK98"/>
  <c i="7" r="J287"/>
  <c r="J223"/>
  <c i="8" r="BK128"/>
  <c r="BK101"/>
  <c i="2" r="J541"/>
  <c r="BK218"/>
  <c r="J831"/>
  <c r="J810"/>
  <c r="BK926"/>
  <c r="BK810"/>
  <c i="3" r="BK296"/>
  <c r="BK247"/>
  <c i="4" r="J118"/>
  <c i="5" r="BK132"/>
  <c r="BK188"/>
  <c r="J113"/>
  <c i="6" r="BK95"/>
  <c i="7" r="J359"/>
  <c r="BK120"/>
  <c i="8" r="J97"/>
  <c r="J99"/>
  <c i="2" r="J556"/>
  <c r="BK278"/>
  <c r="J583"/>
  <c r="J566"/>
  <c r="J574"/>
  <c r="J124"/>
  <c r="J278"/>
  <c i="3" r="J303"/>
  <c r="J254"/>
  <c i="5" r="J253"/>
  <c i="7" r="J342"/>
  <c i="9" r="BK103"/>
  <c i="2" r="J255"/>
  <c r="BK532"/>
  <c r="J177"/>
  <c r="BK261"/>
  <c r="BK870"/>
  <c r="J890"/>
  <c r="J757"/>
  <c i="3" r="BK230"/>
  <c r="BK332"/>
  <c i="4" r="BK97"/>
  <c r="BK102"/>
  <c i="5" r="J212"/>
  <c r="J215"/>
  <c i="6" r="J125"/>
  <c i="7" r="BK207"/>
  <c r="J267"/>
  <c r="J154"/>
  <c i="9" r="BK101"/>
  <c i="2" r="J336"/>
  <c r="J421"/>
  <c r="BK587"/>
  <c r="J870"/>
  <c r="J283"/>
  <c r="BK167"/>
  <c i="3" r="J164"/>
  <c i="7" r="J167"/>
  <c r="J110"/>
  <c r="BK123"/>
  <c r="J221"/>
  <c r="BK298"/>
  <c r="J120"/>
  <c i="8" r="BK91"/>
  <c r="BK102"/>
  <c i="2" r="BK296"/>
  <c r="J534"/>
  <c i="3" r="BK140"/>
  <c i="4" r="BK130"/>
  <c i="5" r="BK380"/>
  <c i="6" r="BK129"/>
  <c i="2" r="BK554"/>
  <c r="BK268"/>
  <c r="J547"/>
  <c i="3" r="J372"/>
  <c r="BK284"/>
  <c i="4" r="J112"/>
  <c i="5" r="BK283"/>
  <c r="J167"/>
  <c i="6" r="J121"/>
  <c r="BK105"/>
  <c i="7" r="BK110"/>
  <c i="8" r="BK100"/>
  <c i="2" r="BK297"/>
  <c r="BK232"/>
  <c r="BK699"/>
  <c r="BK578"/>
  <c i="4" r="BK116"/>
  <c i="5" r="BK126"/>
  <c i="7" r="J204"/>
  <c i="8" r="J122"/>
  <c i="9" r="BK98"/>
  <c i="2" r="J165"/>
  <c r="J154"/>
  <c r="J203"/>
  <c r="BK645"/>
  <c r="J618"/>
  <c i="3" r="BK372"/>
  <c r="BK126"/>
  <c i="5" r="J132"/>
  <c r="BK196"/>
  <c i="6" r="BK119"/>
  <c i="7" r="J348"/>
  <c i="9" r="BK108"/>
  <c i="2" r="BK251"/>
  <c r="BK822"/>
  <c i="4" r="BK115"/>
  <c i="5" r="J351"/>
  <c r="J378"/>
  <c i="6" r="BK106"/>
  <c i="7" r="BK325"/>
  <c i="8" r="BK109"/>
  <c i="9" r="BK93"/>
  <c i="2" r="J306"/>
  <c r="BK812"/>
  <c i="3" r="BK142"/>
  <c r="J279"/>
  <c i="4" r="BK91"/>
  <c i="5" r="J210"/>
  <c r="BK223"/>
  <c r="J363"/>
  <c i="2" r="BK601"/>
  <c r="BK346"/>
  <c r="J576"/>
  <c r="BK684"/>
  <c r="J261"/>
  <c i="3" r="J375"/>
  <c r="BK214"/>
  <c i="4" r="J101"/>
  <c i="6" r="BK104"/>
  <c i="9" r="BK97"/>
  <c i="2" r="BK681"/>
  <c r="J878"/>
  <c r="J539"/>
  <c i="3" r="J270"/>
  <c i="4" r="BK100"/>
  <c r="J99"/>
  <c i="5" r="J145"/>
  <c r="BK138"/>
  <c i="6" r="BK114"/>
  <c i="7" r="J185"/>
  <c r="BK230"/>
  <c r="J160"/>
  <c i="8" r="J98"/>
  <c i="9" r="BK91"/>
  <c i="2" r="J190"/>
  <c r="BK249"/>
  <c r="J812"/>
  <c r="BK890"/>
  <c r="J587"/>
  <c r="BK354"/>
  <c i="3" r="J175"/>
  <c r="J320"/>
  <c i="4" r="BK126"/>
  <c i="5" r="J136"/>
  <c r="BK154"/>
  <c i="7" r="BK198"/>
  <c r="BK141"/>
  <c r="J316"/>
  <c r="J276"/>
  <c r="BK138"/>
  <c r="J149"/>
  <c r="J218"/>
  <c i="8" r="BK123"/>
  <c i="9" r="J97"/>
  <c i="2" r="BK637"/>
  <c r="J135"/>
  <c r="J681"/>
  <c r="J288"/>
  <c r="J340"/>
  <c r="J362"/>
  <c r="J826"/>
  <c r="BK265"/>
  <c i="3" r="BK254"/>
  <c r="J123"/>
  <c i="4" r="BK101"/>
  <c i="5" r="J140"/>
  <c r="BK145"/>
  <c i="6" r="J117"/>
  <c i="7" r="BK262"/>
  <c r="J157"/>
  <c i="8" r="BK98"/>
  <c i="9" r="BK94"/>
  <c i="2" r="J599"/>
  <c r="BK618"/>
  <c r="BK907"/>
  <c r="J139"/>
  <c r="J578"/>
  <c r="BK931"/>
  <c i="3" r="J148"/>
  <c i="4" r="J127"/>
  <c i="5" r="BK142"/>
  <c r="J345"/>
  <c i="6" r="J122"/>
  <c i="8" r="J110"/>
  <c i="9" r="BK99"/>
  <c i="2" r="BK162"/>
  <c r="J270"/>
  <c i="4" r="BK94"/>
  <c i="5" r="BK152"/>
  <c r="J372"/>
  <c i="6" r="BK97"/>
  <c i="7" r="BK167"/>
  <c i="8" r="BK108"/>
  <c r="BK103"/>
  <c i="9" r="J98"/>
  <c i="2" r="J593"/>
  <c i="3" r="J154"/>
  <c r="J247"/>
  <c i="4" r="BK121"/>
  <c r="J100"/>
  <c i="5" r="J242"/>
  <c i="6" r="BK108"/>
  <c i="2" r="BK909"/>
  <c r="BK690"/>
  <c i="1" r="AS57"/>
  <c i="5" r="BK267"/>
  <c r="BK201"/>
  <c r="BK280"/>
  <c i="6" r="BK110"/>
  <c i="8" r="J94"/>
  <c i="2" r="J792"/>
  <c i="3" r="J178"/>
  <c r="BK196"/>
  <c r="J282"/>
  <c i="4" r="J106"/>
  <c i="5" r="J283"/>
  <c i="6" r="BK107"/>
  <c r="BK99"/>
  <c i="7" r="J145"/>
  <c i="8" r="BK114"/>
  <c i="9" r="BK102"/>
  <c i="1" r="AS60"/>
  <c i="2" r="BK707"/>
  <c i="3" r="BK156"/>
  <c r="BK375"/>
  <c i="4" r="BK133"/>
  <c i="5" r="BK297"/>
  <c r="BK271"/>
  <c i="6" r="BK113"/>
  <c i="5" l="1" r="T109"/>
  <c r="BK119"/>
  <c r="J119"/>
  <c r="J66"/>
  <c r="BK151"/>
  <c r="J151"/>
  <c r="J69"/>
  <c r="P171"/>
  <c r="R233"/>
  <c i="7" r="T125"/>
  <c r="P184"/>
  <c r="BK248"/>
  <c r="J248"/>
  <c r="J76"/>
  <c i="8" r="R90"/>
  <c i="2" r="P311"/>
  <c r="P698"/>
  <c r="T824"/>
  <c r="R930"/>
  <c i="3" r="T109"/>
  <c r="BK135"/>
  <c r="J135"/>
  <c r="J68"/>
  <c r="T151"/>
  <c r="R171"/>
  <c r="T213"/>
  <c r="P286"/>
  <c r="P338"/>
  <c r="P337"/>
  <c r="P361"/>
  <c r="P374"/>
  <c i="4" r="R128"/>
  <c i="5" r="R119"/>
  <c r="P125"/>
  <c r="T151"/>
  <c r="BK171"/>
  <c r="J171"/>
  <c r="J72"/>
  <c r="P214"/>
  <c r="T287"/>
  <c r="T344"/>
  <c r="P362"/>
  <c i="7" r="BK125"/>
  <c r="J125"/>
  <c r="J67"/>
  <c r="T159"/>
  <c r="BK214"/>
  <c r="J214"/>
  <c r="J74"/>
  <c r="T229"/>
  <c r="T320"/>
  <c r="R350"/>
  <c i="2" r="P123"/>
  <c r="P136"/>
  <c r="P833"/>
  <c r="BK919"/>
  <c r="J919"/>
  <c r="J84"/>
  <c r="P923"/>
  <c r="P938"/>
  <c i="3" r="R109"/>
  <c r="P125"/>
  <c r="P151"/>
  <c r="P181"/>
  <c r="R232"/>
  <c r="T256"/>
  <c r="R343"/>
  <c r="BK361"/>
  <c r="J361"/>
  <c r="J83"/>
  <c r="R374"/>
  <c i="4" r="BK128"/>
  <c r="J128"/>
  <c r="J66"/>
  <c i="5" r="T119"/>
  <c r="R125"/>
  <c r="P151"/>
  <c r="R163"/>
  <c r="BK214"/>
  <c r="J214"/>
  <c r="J74"/>
  <c r="P233"/>
  <c r="R257"/>
  <c r="R339"/>
  <c r="R338"/>
  <c r="P355"/>
  <c r="BK371"/>
  <c r="J371"/>
  <c r="J84"/>
  <c i="7" r="BK109"/>
  <c r="BK144"/>
  <c r="J144"/>
  <c r="J68"/>
  <c r="P176"/>
  <c r="P214"/>
  <c r="P248"/>
  <c r="P315"/>
  <c r="P314"/>
  <c r="T334"/>
  <c i="8" r="T90"/>
  <c i="2" r="T150"/>
  <c r="BK290"/>
  <c r="J290"/>
  <c r="J74"/>
  <c r="BK546"/>
  <c r="J546"/>
  <c r="J78"/>
  <c r="R833"/>
  <c r="P919"/>
  <c r="T930"/>
  <c i="3" r="R135"/>
  <c r="R181"/>
  <c r="T232"/>
  <c r="BK338"/>
  <c r="J338"/>
  <c r="J79"/>
  <c i="4" r="P128"/>
  <c i="5" r="BK135"/>
  <c r="J135"/>
  <c r="J68"/>
  <c r="T181"/>
  <c r="BK257"/>
  <c r="J257"/>
  <c r="J76"/>
  <c r="BK344"/>
  <c r="J344"/>
  <c r="J80"/>
  <c r="P371"/>
  <c i="6" r="BK127"/>
  <c r="J127"/>
  <c r="J66"/>
  <c i="7" r="T119"/>
  <c r="P159"/>
  <c r="R194"/>
  <c r="R248"/>
  <c r="R315"/>
  <c r="R314"/>
  <c r="BK350"/>
  <c r="J350"/>
  <c r="J84"/>
  <c i="2" r="BK136"/>
  <c r="J136"/>
  <c r="J67"/>
  <c r="R136"/>
  <c r="T136"/>
  <c r="T267"/>
  <c r="P290"/>
  <c r="P546"/>
  <c r="BK833"/>
  <c r="J833"/>
  <c r="J81"/>
  <c r="BK923"/>
  <c r="J923"/>
  <c r="J85"/>
  <c i="3" r="BK109"/>
  <c r="J109"/>
  <c r="J65"/>
  <c r="P135"/>
  <c r="R163"/>
  <c r="P213"/>
  <c r="T286"/>
  <c r="P354"/>
  <c r="P353"/>
  <c i="4" r="T90"/>
  <c i="5" r="R109"/>
  <c r="R135"/>
  <c r="R181"/>
  <c r="P257"/>
  <c r="BK339"/>
  <c r="J339"/>
  <c r="J79"/>
  <c r="R362"/>
  <c i="6" r="R90"/>
  <c i="7" r="P119"/>
  <c r="P144"/>
  <c r="BK184"/>
  <c r="J184"/>
  <c r="J72"/>
  <c r="R214"/>
  <c r="T248"/>
  <c r="BK315"/>
  <c r="J315"/>
  <c r="J79"/>
  <c r="BK334"/>
  <c r="J334"/>
  <c r="J82"/>
  <c i="3" r="P119"/>
  <c r="T119"/>
  <c r="BK151"/>
  <c r="J151"/>
  <c r="J69"/>
  <c r="T163"/>
  <c r="BK171"/>
  <c r="J171"/>
  <c r="J72"/>
  <c r="BK213"/>
  <c r="J213"/>
  <c r="J74"/>
  <c r="R286"/>
  <c r="T338"/>
  <c r="T337"/>
  <c r="T354"/>
  <c i="4" r="T128"/>
  <c i="5" r="P109"/>
  <c i="7" r="BK119"/>
  <c r="J119"/>
  <c r="J66"/>
  <c r="T144"/>
  <c r="BK194"/>
  <c r="J194"/>
  <c r="J73"/>
  <c r="T214"/>
  <c r="P266"/>
  <c r="BK320"/>
  <c r="J320"/>
  <c r="J80"/>
  <c r="BK341"/>
  <c r="J341"/>
  <c r="J83"/>
  <c r="P350"/>
  <c i="8" r="P127"/>
  <c i="2" r="BK311"/>
  <c r="J311"/>
  <c r="J77"/>
  <c r="T698"/>
  <c i="3" r="R119"/>
  <c r="T135"/>
  <c r="BK163"/>
  <c r="J163"/>
  <c r="J71"/>
  <c r="P171"/>
  <c r="R213"/>
  <c r="BK286"/>
  <c r="J286"/>
  <c r="J77"/>
  <c r="BK343"/>
  <c r="J343"/>
  <c r="J80"/>
  <c r="BK354"/>
  <c r="J354"/>
  <c r="J82"/>
  <c r="BK374"/>
  <c r="J374"/>
  <c r="J85"/>
  <c i="5" r="BK125"/>
  <c r="J125"/>
  <c r="J67"/>
  <c r="T135"/>
  <c r="P163"/>
  <c r="T171"/>
  <c r="R214"/>
  <c r="R287"/>
  <c r="P344"/>
  <c r="BK362"/>
  <c r="J362"/>
  <c r="J83"/>
  <c r="T371"/>
  <c i="6" r="P90"/>
  <c r="R127"/>
  <c i="8" r="T127"/>
  <c i="2" r="R123"/>
  <c r="P150"/>
  <c r="P110"/>
  <c r="P267"/>
  <c r="T311"/>
  <c r="R698"/>
  <c r="BK824"/>
  <c r="J824"/>
  <c r="J80"/>
  <c r="R824"/>
  <c r="R919"/>
  <c r="BK930"/>
  <c r="J930"/>
  <c r="J86"/>
  <c r="BK938"/>
  <c r="J938"/>
  <c r="J87"/>
  <c i="3" r="BK119"/>
  <c r="J119"/>
  <c r="J66"/>
  <c r="BK125"/>
  <c r="J125"/>
  <c r="J67"/>
  <c r="BK181"/>
  <c r="J181"/>
  <c r="J73"/>
  <c r="P232"/>
  <c r="P256"/>
  <c r="P343"/>
  <c r="T361"/>
  <c i="4" r="P90"/>
  <c r="P89"/>
  <c r="P88"/>
  <c i="1" r="AU59"/>
  <c i="5" r="BK109"/>
  <c r="J109"/>
  <c r="J65"/>
  <c r="P119"/>
  <c r="T125"/>
  <c r="R151"/>
  <c r="P181"/>
  <c r="BK233"/>
  <c r="J233"/>
  <c r="J75"/>
  <c r="T257"/>
  <c r="R344"/>
  <c r="T355"/>
  <c r="R371"/>
  <c i="6" r="BK90"/>
  <c r="BK89"/>
  <c r="J89"/>
  <c r="J64"/>
  <c r="T127"/>
  <c i="7" r="P109"/>
  <c r="R109"/>
  <c r="R119"/>
  <c r="R125"/>
  <c r="BK159"/>
  <c r="J159"/>
  <c r="J69"/>
  <c r="BK176"/>
  <c r="J176"/>
  <c r="J71"/>
  <c r="T176"/>
  <c r="R184"/>
  <c r="P194"/>
  <c r="BK229"/>
  <c r="J229"/>
  <c r="J75"/>
  <c r="R229"/>
  <c r="R266"/>
  <c r="P320"/>
  <c r="P334"/>
  <c r="P341"/>
  <c r="T341"/>
  <c i="8" r="R127"/>
  <c i="2" r="BK123"/>
  <c r="J123"/>
  <c r="J66"/>
  <c r="T123"/>
  <c r="R150"/>
  <c r="R110"/>
  <c r="R267"/>
  <c r="BK287"/>
  <c r="J287"/>
  <c r="J73"/>
  <c r="R287"/>
  <c r="T287"/>
  <c r="R290"/>
  <c r="BK301"/>
  <c r="J301"/>
  <c r="J75"/>
  <c r="R301"/>
  <c r="T301"/>
  <c r="T546"/>
  <c r="T923"/>
  <c r="T938"/>
  <c i="3" r="P109"/>
  <c r="P108"/>
  <c r="R125"/>
  <c r="R151"/>
  <c r="P163"/>
  <c r="P162"/>
  <c r="T171"/>
  <c r="BK232"/>
  <c r="J232"/>
  <c r="J75"/>
  <c r="R256"/>
  <c r="T343"/>
  <c r="R361"/>
  <c i="4" r="R90"/>
  <c r="R89"/>
  <c r="R88"/>
  <c i="5" r="P135"/>
  <c r="BK163"/>
  <c r="J163"/>
  <c r="J71"/>
  <c r="T163"/>
  <c r="T214"/>
  <c r="P287"/>
  <c r="P339"/>
  <c r="P338"/>
  <c r="BK355"/>
  <c r="J355"/>
  <c r="J82"/>
  <c r="T362"/>
  <c i="8" r="BK90"/>
  <c r="J90"/>
  <c r="J65"/>
  <c r="BK127"/>
  <c r="J127"/>
  <c r="J66"/>
  <c i="9" r="BK90"/>
  <c r="J90"/>
  <c r="J65"/>
  <c r="P90"/>
  <c r="P89"/>
  <c r="P88"/>
  <c i="1" r="AU67"/>
  <c i="9" r="BK112"/>
  <c r="J112"/>
  <c r="J66"/>
  <c r="P112"/>
  <c i="2" r="R311"/>
  <c r="BK698"/>
  <c r="J698"/>
  <c r="J79"/>
  <c r="P824"/>
  <c r="P930"/>
  <c i="5" r="R171"/>
  <c r="BK287"/>
  <c r="J287"/>
  <c r="J77"/>
  <c r="T339"/>
  <c r="T338"/>
  <c r="R355"/>
  <c r="R354"/>
  <c i="6" r="P127"/>
  <c i="7" r="P125"/>
  <c r="R159"/>
  <c r="T184"/>
  <c r="P229"/>
  <c r="T266"/>
  <c r="T315"/>
  <c r="T314"/>
  <c r="R334"/>
  <c r="T350"/>
  <c i="8" r="P90"/>
  <c r="P89"/>
  <c r="P88"/>
  <c i="1" r="AU65"/>
  <c i="9" r="T90"/>
  <c r="R112"/>
  <c i="2" r="BK150"/>
  <c r="BK267"/>
  <c r="J267"/>
  <c r="J69"/>
  <c r="P287"/>
  <c r="T290"/>
  <c r="P301"/>
  <c r="R546"/>
  <c r="T833"/>
  <c r="T919"/>
  <c r="T918"/>
  <c r="R923"/>
  <c r="R938"/>
  <c i="3" r="T125"/>
  <c r="T181"/>
  <c r="T162"/>
  <c r="BK256"/>
  <c r="J256"/>
  <c r="J76"/>
  <c r="R338"/>
  <c r="R337"/>
  <c r="R354"/>
  <c r="R353"/>
  <c r="T374"/>
  <c i="4" r="BK90"/>
  <c r="J90"/>
  <c r="J65"/>
  <c i="5" r="BK181"/>
  <c r="J181"/>
  <c r="J73"/>
  <c r="T233"/>
  <c i="6" r="T90"/>
  <c r="T89"/>
  <c r="T88"/>
  <c i="7" r="T109"/>
  <c r="T108"/>
  <c r="R144"/>
  <c r="R176"/>
  <c r="R175"/>
  <c r="T194"/>
  <c r="BK266"/>
  <c r="J266"/>
  <c r="J77"/>
  <c r="R320"/>
  <c r="R341"/>
  <c i="9" r="R90"/>
  <c r="R89"/>
  <c r="R88"/>
  <c r="T112"/>
  <c i="5" r="BK379"/>
  <c r="J379"/>
  <c r="J85"/>
  <c i="3" r="BK371"/>
  <c r="J371"/>
  <c r="J84"/>
  <c i="7" r="BK358"/>
  <c r="J358"/>
  <c r="J85"/>
  <c i="2" r="BK912"/>
  <c r="J912"/>
  <c r="J82"/>
  <c r="BK307"/>
  <c r="J307"/>
  <c r="J76"/>
  <c r="BK111"/>
  <c r="J111"/>
  <c r="J65"/>
  <c r="BK282"/>
  <c r="J282"/>
  <c r="J70"/>
  <c i="9" r="J58"/>
  <c r="F84"/>
  <c r="J85"/>
  <c r="BE101"/>
  <c r="BE103"/>
  <c r="BE106"/>
  <c r="BE95"/>
  <c r="E76"/>
  <c r="BE94"/>
  <c r="BE96"/>
  <c r="BE104"/>
  <c r="BE108"/>
  <c r="BE107"/>
  <c r="BE93"/>
  <c r="BE102"/>
  <c r="BE110"/>
  <c r="BE114"/>
  <c r="BE117"/>
  <c r="J82"/>
  <c r="F85"/>
  <c r="BE91"/>
  <c r="BE97"/>
  <c r="BE99"/>
  <c r="BE105"/>
  <c r="BE111"/>
  <c r="BE98"/>
  <c r="BE109"/>
  <c i="8" r="BK89"/>
  <c r="J89"/>
  <c r="J64"/>
  <c i="9" r="BE92"/>
  <c r="BE100"/>
  <c r="BE113"/>
  <c i="8" r="E76"/>
  <c r="J85"/>
  <c r="BE104"/>
  <c i="7" r="BK175"/>
  <c r="J175"/>
  <c r="J70"/>
  <c i="8" r="J82"/>
  <c r="BE92"/>
  <c r="BE99"/>
  <c r="J58"/>
  <c r="F85"/>
  <c r="BE107"/>
  <c i="7" r="BK333"/>
  <c r="J333"/>
  <c r="J81"/>
  <c i="8" r="BE97"/>
  <c r="BE98"/>
  <c r="BE102"/>
  <c r="BE105"/>
  <c r="BE110"/>
  <c r="BE119"/>
  <c i="7" r="J109"/>
  <c r="J65"/>
  <c i="8" r="BE100"/>
  <c r="BE108"/>
  <c r="BE113"/>
  <c r="BE111"/>
  <c r="BE112"/>
  <c r="BE114"/>
  <c r="BE117"/>
  <c r="BE120"/>
  <c r="BE126"/>
  <c r="BE95"/>
  <c r="BE121"/>
  <c r="BE123"/>
  <c r="BE125"/>
  <c r="BE128"/>
  <c r="BE132"/>
  <c r="F84"/>
  <c r="BE91"/>
  <c r="BE96"/>
  <c r="BE109"/>
  <c r="BE115"/>
  <c r="BE93"/>
  <c r="BE101"/>
  <c r="BE106"/>
  <c r="BE116"/>
  <c r="BE118"/>
  <c r="BE122"/>
  <c r="BE124"/>
  <c r="BE129"/>
  <c r="BE94"/>
  <c r="BE103"/>
  <c i="7" r="BE160"/>
  <c r="BE188"/>
  <c r="BE207"/>
  <c r="F103"/>
  <c r="BE120"/>
  <c r="BE132"/>
  <c r="BE162"/>
  <c r="BE204"/>
  <c r="BE221"/>
  <c r="BE225"/>
  <c r="BE244"/>
  <c r="E50"/>
  <c r="J59"/>
  <c r="BE123"/>
  <c r="BE141"/>
  <c r="BE147"/>
  <c r="BE212"/>
  <c r="F59"/>
  <c r="J58"/>
  <c r="BE129"/>
  <c r="BE151"/>
  <c r="BE180"/>
  <c r="BE185"/>
  <c r="BE218"/>
  <c r="BE255"/>
  <c r="BE319"/>
  <c r="BE325"/>
  <c r="J56"/>
  <c r="BE157"/>
  <c r="BE230"/>
  <c r="BE246"/>
  <c r="BE264"/>
  <c r="BE287"/>
  <c r="BE298"/>
  <c r="BE335"/>
  <c r="BE351"/>
  <c i="6" r="J90"/>
  <c r="J65"/>
  <c i="7" r="BE113"/>
  <c r="BE116"/>
  <c r="BE195"/>
  <c r="BE249"/>
  <c r="BE267"/>
  <c r="BE329"/>
  <c r="BE342"/>
  <c r="BE357"/>
  <c i="6" r="BK88"/>
  <c r="J88"/>
  <c r="J63"/>
  <c i="7" r="BE145"/>
  <c r="BE154"/>
  <c r="BE167"/>
  <c r="BE172"/>
  <c r="BE177"/>
  <c r="BE191"/>
  <c r="BE201"/>
  <c r="BE233"/>
  <c r="BE339"/>
  <c r="BE126"/>
  <c r="BE215"/>
  <c r="BE257"/>
  <c r="BE344"/>
  <c r="BE183"/>
  <c r="BE198"/>
  <c r="BE223"/>
  <c r="BE270"/>
  <c r="BE348"/>
  <c r="BE164"/>
  <c r="BE210"/>
  <c r="BE252"/>
  <c r="BE262"/>
  <c r="BE276"/>
  <c r="BE283"/>
  <c r="BE309"/>
  <c r="BE316"/>
  <c r="BE321"/>
  <c r="BE359"/>
  <c r="BE110"/>
  <c r="BE135"/>
  <c r="BE138"/>
  <c r="BE149"/>
  <c r="BE227"/>
  <c r="BE239"/>
  <c i="6" r="J59"/>
  <c r="F84"/>
  <c r="BE120"/>
  <c r="BE121"/>
  <c r="BE126"/>
  <c i="5" r="BK162"/>
  <c r="J162"/>
  <c r="J70"/>
  <c r="BK338"/>
  <c r="J338"/>
  <c r="J78"/>
  <c i="6" r="E50"/>
  <c r="J58"/>
  <c r="J82"/>
  <c r="F85"/>
  <c r="BE93"/>
  <c r="BE103"/>
  <c r="BE107"/>
  <c r="BE108"/>
  <c r="BE114"/>
  <c r="BE91"/>
  <c r="BE100"/>
  <c r="BE101"/>
  <c r="BE109"/>
  <c r="BE118"/>
  <c r="BE122"/>
  <c r="BE132"/>
  <c i="5" r="BK354"/>
  <c r="J354"/>
  <c r="J81"/>
  <c i="6" r="BE117"/>
  <c r="BE97"/>
  <c r="BE92"/>
  <c r="BE95"/>
  <c r="BE98"/>
  <c r="BE125"/>
  <c r="BE123"/>
  <c r="BE128"/>
  <c r="BE102"/>
  <c r="BE104"/>
  <c r="BE105"/>
  <c r="BE106"/>
  <c r="BE110"/>
  <c r="BE111"/>
  <c r="BE113"/>
  <c r="BE115"/>
  <c r="BE116"/>
  <c r="BE119"/>
  <c r="BE124"/>
  <c r="BE129"/>
  <c r="BE96"/>
  <c r="BE99"/>
  <c r="BE112"/>
  <c r="BE94"/>
  <c i="5" r="E50"/>
  <c r="BE120"/>
  <c r="BE123"/>
  <c r="BE140"/>
  <c r="BE142"/>
  <c r="BE210"/>
  <c r="BE215"/>
  <c r="BE221"/>
  <c r="BE223"/>
  <c r="BE237"/>
  <c r="BE271"/>
  <c r="BE321"/>
  <c r="BE363"/>
  <c r="BE372"/>
  <c r="F58"/>
  <c r="J58"/>
  <c r="J101"/>
  <c r="BE164"/>
  <c r="BE167"/>
  <c r="BE229"/>
  <c r="BE258"/>
  <c r="BE304"/>
  <c r="BE351"/>
  <c r="BE365"/>
  <c r="BE378"/>
  <c r="BE380"/>
  <c r="F59"/>
  <c r="BE132"/>
  <c r="BE248"/>
  <c r="BE348"/>
  <c r="BE360"/>
  <c r="BE113"/>
  <c r="BE148"/>
  <c r="BE152"/>
  <c r="BE154"/>
  <c r="BE207"/>
  <c r="BE297"/>
  <c r="BE110"/>
  <c r="BE193"/>
  <c r="BE204"/>
  <c r="BE288"/>
  <c r="BE333"/>
  <c r="BE345"/>
  <c r="BE156"/>
  <c r="BE159"/>
  <c r="BE178"/>
  <c r="BE185"/>
  <c r="BE188"/>
  <c r="BE201"/>
  <c r="BE234"/>
  <c r="BE263"/>
  <c r="BE309"/>
  <c r="BE191"/>
  <c r="BE218"/>
  <c r="BE231"/>
  <c r="BE129"/>
  <c r="BE182"/>
  <c r="BE212"/>
  <c r="BE283"/>
  <c r="BE291"/>
  <c r="BE340"/>
  <c r="BE170"/>
  <c r="BE356"/>
  <c r="BE369"/>
  <c r="BE145"/>
  <c r="BE175"/>
  <c r="BE242"/>
  <c r="BE255"/>
  <c r="BE267"/>
  <c r="BE276"/>
  <c i="4" r="BK89"/>
  <c r="J89"/>
  <c r="J64"/>
  <c i="5" r="BE126"/>
  <c r="BE136"/>
  <c r="BE138"/>
  <c r="BE225"/>
  <c r="BE280"/>
  <c r="J59"/>
  <c r="BE116"/>
  <c r="BE172"/>
  <c r="BE196"/>
  <c r="BE253"/>
  <c r="BE285"/>
  <c r="BE343"/>
  <c i="4" r="BE116"/>
  <c r="F58"/>
  <c r="E76"/>
  <c r="J85"/>
  <c r="BE107"/>
  <c r="BE110"/>
  <c r="BE112"/>
  <c r="J84"/>
  <c r="BE93"/>
  <c r="BE120"/>
  <c i="3" r="BK108"/>
  <c r="J108"/>
  <c r="J64"/>
  <c r="BK162"/>
  <c r="J162"/>
  <c r="J70"/>
  <c i="4" r="BE94"/>
  <c r="F59"/>
  <c r="J82"/>
  <c r="BE97"/>
  <c r="BE98"/>
  <c r="BE99"/>
  <c r="BE104"/>
  <c r="BE100"/>
  <c r="BE109"/>
  <c i="3" r="BK337"/>
  <c r="J337"/>
  <c r="J78"/>
  <c i="4" r="BE95"/>
  <c r="BE96"/>
  <c r="BE111"/>
  <c r="BE117"/>
  <c r="BE118"/>
  <c r="BE119"/>
  <c r="BE121"/>
  <c r="BE127"/>
  <c r="BE129"/>
  <c r="BE130"/>
  <c r="BE133"/>
  <c r="BE134"/>
  <c r="BE101"/>
  <c r="BE103"/>
  <c r="BE108"/>
  <c r="BE113"/>
  <c r="BE114"/>
  <c r="BE115"/>
  <c r="BE122"/>
  <c r="BE124"/>
  <c r="BE125"/>
  <c r="BE91"/>
  <c r="BE92"/>
  <c r="BE102"/>
  <c r="BE105"/>
  <c r="BE106"/>
  <c r="BE123"/>
  <c r="BE126"/>
  <c i="3" r="J56"/>
  <c r="F104"/>
  <c r="BE132"/>
  <c r="BE156"/>
  <c r="BE159"/>
  <c r="BE172"/>
  <c r="BE178"/>
  <c r="BE203"/>
  <c r="BE224"/>
  <c r="BE252"/>
  <c r="BE296"/>
  <c r="E95"/>
  <c r="BE120"/>
  <c r="BE185"/>
  <c r="BE188"/>
  <c r="BE230"/>
  <c r="BE236"/>
  <c r="BE241"/>
  <c r="BE284"/>
  <c r="BE308"/>
  <c r="BE344"/>
  <c r="BE347"/>
  <c i="2" r="J150"/>
  <c r="J68"/>
  <c i="3" r="J58"/>
  <c r="J104"/>
  <c r="BE129"/>
  <c r="BE287"/>
  <c r="BE303"/>
  <c r="BE320"/>
  <c r="BE339"/>
  <c r="BE375"/>
  <c r="BE206"/>
  <c r="BE220"/>
  <c r="BE279"/>
  <c r="BE372"/>
  <c r="BE116"/>
  <c r="BE123"/>
  <c r="BE126"/>
  <c r="BE140"/>
  <c r="BE154"/>
  <c r="BE175"/>
  <c r="BE228"/>
  <c r="BE266"/>
  <c r="BE342"/>
  <c r="BE364"/>
  <c r="BE164"/>
  <c r="BE209"/>
  <c r="BE222"/>
  <c r="BE247"/>
  <c r="BE262"/>
  <c r="BE270"/>
  <c r="BE290"/>
  <c r="BE362"/>
  <c r="BE110"/>
  <c r="BE142"/>
  <c r="BE152"/>
  <c r="BE167"/>
  <c r="BE170"/>
  <c r="BE182"/>
  <c r="BE191"/>
  <c r="BE193"/>
  <c r="BE196"/>
  <c r="BE200"/>
  <c r="BE211"/>
  <c r="BE254"/>
  <c r="BE257"/>
  <c r="BE332"/>
  <c i="2" r="BK918"/>
  <c r="J918"/>
  <c r="J83"/>
  <c i="3" r="F103"/>
  <c r="BE113"/>
  <c r="BE136"/>
  <c r="BE138"/>
  <c r="BE217"/>
  <c r="BE275"/>
  <c r="BE282"/>
  <c r="BE350"/>
  <c r="BE381"/>
  <c r="BE145"/>
  <c r="BE148"/>
  <c r="BE214"/>
  <c r="BE233"/>
  <c r="BE355"/>
  <c r="BE359"/>
  <c r="BE368"/>
  <c i="2" r="BE294"/>
  <c r="BE295"/>
  <c r="BE302"/>
  <c r="BE490"/>
  <c r="BE541"/>
  <c r="BE583"/>
  <c r="BE667"/>
  <c r="BE690"/>
  <c r="BE693"/>
  <c r="BE727"/>
  <c r="BE808"/>
  <c r="BE814"/>
  <c r="BE816"/>
  <c r="BE870"/>
  <c r="BE909"/>
  <c r="BE913"/>
  <c r="BE931"/>
  <c r="BE941"/>
  <c r="J56"/>
  <c r="F105"/>
  <c r="BE177"/>
  <c r="BE270"/>
  <c r="BE278"/>
  <c r="BE288"/>
  <c r="BE289"/>
  <c r="BE292"/>
  <c r="BE298"/>
  <c r="BE300"/>
  <c r="BE305"/>
  <c r="BE319"/>
  <c r="BE378"/>
  <c r="BE488"/>
  <c r="BE566"/>
  <c r="BE574"/>
  <c r="BE681"/>
  <c r="BE687"/>
  <c r="BE743"/>
  <c r="BE761"/>
  <c r="BE812"/>
  <c r="BE818"/>
  <c r="BE878"/>
  <c r="BE926"/>
  <c r="BE937"/>
  <c r="BE268"/>
  <c r="BE304"/>
  <c r="BE306"/>
  <c r="BE532"/>
  <c r="BE622"/>
  <c r="BE653"/>
  <c r="BE675"/>
  <c r="BE696"/>
  <c r="BE699"/>
  <c r="BE762"/>
  <c r="BE822"/>
  <c r="BE831"/>
  <c r="BE897"/>
  <c r="E50"/>
  <c r="F106"/>
  <c r="BE135"/>
  <c r="BE165"/>
  <c r="BE174"/>
  <c r="BE186"/>
  <c r="BE218"/>
  <c r="BE249"/>
  <c r="BE275"/>
  <c r="BE346"/>
  <c r="BE398"/>
  <c r="BE454"/>
  <c r="BE534"/>
  <c r="BE539"/>
  <c r="BE554"/>
  <c r="BE618"/>
  <c r="BE684"/>
  <c r="BE706"/>
  <c r="BE759"/>
  <c r="BE792"/>
  <c r="BE825"/>
  <c r="BE827"/>
  <c r="BE840"/>
  <c r="BE899"/>
  <c r="BE907"/>
  <c r="BE921"/>
  <c r="BE924"/>
  <c r="BE939"/>
  <c r="BE193"/>
  <c r="BE283"/>
  <c r="BE372"/>
  <c r="BE544"/>
  <c r="BE559"/>
  <c r="BE562"/>
  <c r="BE569"/>
  <c r="J58"/>
  <c r="BE124"/>
  <c r="BE251"/>
  <c r="BE293"/>
  <c r="BE297"/>
  <c r="BE340"/>
  <c r="BE427"/>
  <c r="BE556"/>
  <c r="BE657"/>
  <c r="BE678"/>
  <c r="BE707"/>
  <c r="BE729"/>
  <c r="BE757"/>
  <c r="BE810"/>
  <c r="BE826"/>
  <c r="BE834"/>
  <c r="BE836"/>
  <c r="BE890"/>
  <c r="BE920"/>
  <c r="BE112"/>
  <c r="BE303"/>
  <c r="BE336"/>
  <c r="BE337"/>
  <c r="BE354"/>
  <c r="BE362"/>
  <c r="BE547"/>
  <c r="BE587"/>
  <c r="BE154"/>
  <c r="BE199"/>
  <c r="BE232"/>
  <c r="BE255"/>
  <c r="BE257"/>
  <c r="BE259"/>
  <c r="BE299"/>
  <c r="BE564"/>
  <c r="BE578"/>
  <c r="BE580"/>
  <c r="BE593"/>
  <c r="BE599"/>
  <c r="BE630"/>
  <c r="BE139"/>
  <c r="BE181"/>
  <c r="BE246"/>
  <c r="BE312"/>
  <c r="BE328"/>
  <c r="BE388"/>
  <c r="BE572"/>
  <c r="BE626"/>
  <c r="BE137"/>
  <c r="BE167"/>
  <c r="BE190"/>
  <c r="BE195"/>
  <c r="BE265"/>
  <c r="BE296"/>
  <c r="BE308"/>
  <c r="BE601"/>
  <c r="BE151"/>
  <c r="BE158"/>
  <c r="BE162"/>
  <c r="BE179"/>
  <c r="BE184"/>
  <c r="BE203"/>
  <c r="BE210"/>
  <c r="BE220"/>
  <c r="BE261"/>
  <c r="BE327"/>
  <c r="BE431"/>
  <c r="BE524"/>
  <c r="BE549"/>
  <c r="BE576"/>
  <c r="BE637"/>
  <c r="BE645"/>
  <c r="BE649"/>
  <c r="J59"/>
  <c r="BE243"/>
  <c r="BE272"/>
  <c r="BE291"/>
  <c r="BE329"/>
  <c r="BE384"/>
  <c r="BE421"/>
  <c r="BE641"/>
  <c r="BE661"/>
  <c i="6" r="J36"/>
  <c i="1" r="AW62"/>
  <c i="9" r="F36"/>
  <c i="1" r="BA67"/>
  <c r="BA66"/>
  <c r="AW66"/>
  <c i="7" r="F36"/>
  <c i="1" r="BA64"/>
  <c i="7" r="F38"/>
  <c i="1" r="BC64"/>
  <c i="8" r="F37"/>
  <c i="1" r="BB65"/>
  <c i="6" r="F36"/>
  <c i="1" r="BA62"/>
  <c i="8" r="J36"/>
  <c i="1" r="AW65"/>
  <c i="9" r="J36"/>
  <c i="1" r="AW67"/>
  <c i="5" r="F36"/>
  <c i="1" r="BA61"/>
  <c i="9" r="F38"/>
  <c i="1" r="BC67"/>
  <c r="BC66"/>
  <c r="AY66"/>
  <c i="7" r="F39"/>
  <c i="1" r="BD64"/>
  <c i="5" r="J36"/>
  <c i="1" r="AW61"/>
  <c i="9" r="F39"/>
  <c i="1" r="BD67"/>
  <c r="BD66"/>
  <c i="6" r="F39"/>
  <c i="1" r="BD62"/>
  <c i="4" r="F37"/>
  <c i="1" r="BB59"/>
  <c i="6" r="F37"/>
  <c i="1" r="BB62"/>
  <c i="3" r="F36"/>
  <c i="1" r="BA58"/>
  <c i="5" r="F38"/>
  <c i="1" r="BC61"/>
  <c i="3" r="F39"/>
  <c i="1" r="BD58"/>
  <c r="AS54"/>
  <c i="4" r="F36"/>
  <c i="1" r="BA59"/>
  <c i="8" r="F36"/>
  <c i="1" r="BA65"/>
  <c i="5" r="F37"/>
  <c i="1" r="BB61"/>
  <c r="AU66"/>
  <c i="7" r="J36"/>
  <c i="1" r="AW64"/>
  <c i="2" r="F38"/>
  <c i="1" r="BC56"/>
  <c r="BC55"/>
  <c i="4" r="F38"/>
  <c i="1" r="BC59"/>
  <c i="8" r="F38"/>
  <c i="1" r="BC65"/>
  <c i="3" r="F37"/>
  <c i="1" r="BB58"/>
  <c i="5" r="F39"/>
  <c i="1" r="BD61"/>
  <c i="2" r="F37"/>
  <c i="1" r="BB56"/>
  <c r="BB55"/>
  <c i="4" r="J36"/>
  <c i="1" r="AW59"/>
  <c i="9" r="F37"/>
  <c i="1" r="BB67"/>
  <c r="BB66"/>
  <c r="AX66"/>
  <c i="3" r="J36"/>
  <c i="1" r="AW58"/>
  <c i="6" r="F38"/>
  <c i="1" r="BC62"/>
  <c i="4" r="F39"/>
  <c i="1" r="BD59"/>
  <c i="2" r="F36"/>
  <c i="1" r="BA56"/>
  <c r="BA55"/>
  <c r="AW55"/>
  <c i="8" r="F39"/>
  <c i="1" r="BD65"/>
  <c i="2" r="J36"/>
  <c i="1" r="AW56"/>
  <c i="7" r="F37"/>
  <c i="1" r="BB64"/>
  <c i="3" r="F38"/>
  <c i="1" r="BC58"/>
  <c i="2" r="F39"/>
  <c i="1" r="BD56"/>
  <c r="BD55"/>
  <c i="2" l="1" r="P286"/>
  <c i="3" r="T353"/>
  <c i="7" r="BK108"/>
  <c r="J108"/>
  <c r="J64"/>
  <c i="5" r="T108"/>
  <c i="6" r="P89"/>
  <c r="P88"/>
  <c i="1" r="AU62"/>
  <c i="3" r="R162"/>
  <c i="5" r="T162"/>
  <c i="2" r="P918"/>
  <c r="T286"/>
  <c r="T285"/>
  <c i="7" r="T175"/>
  <c i="2" r="R918"/>
  <c i="7" r="T333"/>
  <c i="5" r="R162"/>
  <c i="7" r="R333"/>
  <c i="4" r="T89"/>
  <c r="T88"/>
  <c i="8" r="T89"/>
  <c r="T88"/>
  <c i="5" r="T354"/>
  <c r="R108"/>
  <c r="R107"/>
  <c i="3" r="T108"/>
  <c r="T107"/>
  <c i="2" r="BK110"/>
  <c r="J110"/>
  <c r="J64"/>
  <c i="7" r="R108"/>
  <c r="R107"/>
  <c i="6" r="R89"/>
  <c r="R88"/>
  <c i="7" r="P175"/>
  <c i="8" r="R89"/>
  <c r="R88"/>
  <c i="9" r="T89"/>
  <c r="T88"/>
  <c i="3" r="P107"/>
  <c i="1" r="AU58"/>
  <c i="5" r="P162"/>
  <c i="3" r="R108"/>
  <c r="R107"/>
  <c i="2" r="P285"/>
  <c r="P109"/>
  <c i="1" r="AU56"/>
  <c i="2" r="R286"/>
  <c r="R285"/>
  <c r="R109"/>
  <c i="7" r="P333"/>
  <c r="P108"/>
  <c r="P107"/>
  <c i="1" r="AU64"/>
  <c i="5" r="P108"/>
  <c r="P107"/>
  <c i="1" r="AU61"/>
  <c i="2" r="T110"/>
  <c r="T109"/>
  <c i="5" r="P354"/>
  <c r="BK108"/>
  <c r="J108"/>
  <c r="J64"/>
  <c i="3" r="BK353"/>
  <c r="J353"/>
  <c r="J81"/>
  <c i="7" r="BK314"/>
  <c r="J314"/>
  <c r="J78"/>
  <c i="2" r="BK286"/>
  <c r="J286"/>
  <c r="J72"/>
  <c i="9" r="BK89"/>
  <c r="BK88"/>
  <c r="J88"/>
  <c r="J63"/>
  <c i="8" r="BK88"/>
  <c r="J88"/>
  <c r="J63"/>
  <c i="7" r="BK107"/>
  <c r="J107"/>
  <c r="J63"/>
  <c i="4" r="BK88"/>
  <c r="J88"/>
  <c r="J63"/>
  <c i="3" r="BK107"/>
  <c r="J107"/>
  <c r="J63"/>
  <c r="J35"/>
  <c i="1" r="AV58"/>
  <c r="AT58"/>
  <c r="AX55"/>
  <c r="BD57"/>
  <c i="9" r="F35"/>
  <c i="1" r="AZ67"/>
  <c r="AZ66"/>
  <c r="AV66"/>
  <c r="AT66"/>
  <c i="8" r="F35"/>
  <c i="1" r="AZ65"/>
  <c r="AU55"/>
  <c r="BA57"/>
  <c r="AW57"/>
  <c r="BB63"/>
  <c r="AX63"/>
  <c r="AU63"/>
  <c r="BB57"/>
  <c r="AX57"/>
  <c r="AY55"/>
  <c i="7" r="F35"/>
  <c i="1" r="AZ64"/>
  <c r="AU57"/>
  <c r="BD63"/>
  <c i="4" r="F35"/>
  <c i="1" r="AZ59"/>
  <c r="BC63"/>
  <c r="AY63"/>
  <c r="BA63"/>
  <c r="AW63"/>
  <c r="BD60"/>
  <c i="7" r="J35"/>
  <c i="1" r="AV64"/>
  <c r="AT64"/>
  <c i="9" r="J35"/>
  <c i="1" r="AV67"/>
  <c r="AT67"/>
  <c i="2" r="J35"/>
  <c i="1" r="AV56"/>
  <c r="AT56"/>
  <c r="BB60"/>
  <c r="AX60"/>
  <c r="BC57"/>
  <c r="AY57"/>
  <c r="BA60"/>
  <c r="AW60"/>
  <c i="6" r="J32"/>
  <c i="1" r="AG62"/>
  <c i="4" r="J35"/>
  <c i="1" r="AV59"/>
  <c r="AT59"/>
  <c i="6" r="J35"/>
  <c i="1" r="AV62"/>
  <c r="AT62"/>
  <c i="3" r="F35"/>
  <c i="1" r="AZ58"/>
  <c r="BC60"/>
  <c r="AY60"/>
  <c i="8" r="J35"/>
  <c i="1" r="AV65"/>
  <c r="AT65"/>
  <c i="2" r="F35"/>
  <c i="1" r="AZ56"/>
  <c r="AZ55"/>
  <c r="AV55"/>
  <c r="AT55"/>
  <c i="6" r="F35"/>
  <c i="1" r="AZ62"/>
  <c i="5" r="J35"/>
  <c i="1" r="AV61"/>
  <c r="AT61"/>
  <c i="5" r="F35"/>
  <c i="1" r="AZ61"/>
  <c i="7" l="1" r="T107"/>
  <c i="5" r="T107"/>
  <c r="BK107"/>
  <c r="J107"/>
  <c i="2" r="BK285"/>
  <c r="J285"/>
  <c r="J71"/>
  <c i="9" r="J89"/>
  <c r="J64"/>
  <c i="1" r="AN62"/>
  <c i="6" r="J41"/>
  <c i="5" r="J32"/>
  <c i="1" r="AG61"/>
  <c r="AU60"/>
  <c i="9" r="J32"/>
  <c i="1" r="AG67"/>
  <c r="AG66"/>
  <c i="7" r="J32"/>
  <c i="1" r="AG64"/>
  <c r="AZ63"/>
  <c r="AV63"/>
  <c r="AT63"/>
  <c i="4" r="J32"/>
  <c i="1" r="AG59"/>
  <c r="AN59"/>
  <c i="8" r="J32"/>
  <c i="1" r="AG65"/>
  <c r="AN65"/>
  <c r="AZ60"/>
  <c r="AV60"/>
  <c r="AT60"/>
  <c r="AZ57"/>
  <c r="AV57"/>
  <c r="AT57"/>
  <c r="BC54"/>
  <c r="W32"/>
  <c r="BB54"/>
  <c r="W31"/>
  <c i="3" r="J32"/>
  <c i="1" r="AG58"/>
  <c r="BD54"/>
  <c r="W33"/>
  <c r="BA54"/>
  <c r="AW54"/>
  <c r="AK30"/>
  <c i="5" l="1" r="J41"/>
  <c i="9" r="J41"/>
  <c i="2" r="BK109"/>
  <c r="J109"/>
  <c r="J63"/>
  <c i="5" r="J63"/>
  <c i="8" r="J41"/>
  <c i="7" r="J41"/>
  <c i="1" r="AN64"/>
  <c i="4" r="J41"/>
  <c i="3" r="J41"/>
  <c i="1" r="AN58"/>
  <c r="AN67"/>
  <c r="AN66"/>
  <c r="AN61"/>
  <c r="AG60"/>
  <c r="AG63"/>
  <c r="AG57"/>
  <c r="AU54"/>
  <c r="AY54"/>
  <c r="W30"/>
  <c r="AX54"/>
  <c r="AZ54"/>
  <c r="AV54"/>
  <c r="AK29"/>
  <c l="1" r="AN60"/>
  <c r="AN63"/>
  <c r="AN57"/>
  <c i="2" r="J32"/>
  <c i="1" r="AG56"/>
  <c r="AG55"/>
  <c r="AN55"/>
  <c r="AT54"/>
  <c r="W29"/>
  <c i="2" l="1" r="J41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<sst xmlns="http://schemas.openxmlformats.org/spreadsheetml/2006/main">
  <si>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</si>
  <si>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</si>
  <si>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</si>
  <si>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</si>
  <si>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</si>
  <si>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{5347039d-5f11-4cf0-947d-ec107ca284b2}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</si>
  <si>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</si>
  <si>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</si>
  <si>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</si>
  <si>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</si>
  <si>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</si>
  <si>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</si>
  <si>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</si>
  <si>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</si>
  <si>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</si>
  <si>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</si>
  <si>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</si>
  <si>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Děčín ON - oprava zastřešení nástupišť v žst. Děčín, hl.n.</t>
  </si>
  <si>
    <t>KSO:</t>
  </si>
  <si>
    <t/>
  </si>
  <si>
    <t>CC-CZ:</t>
  </si>
  <si>
    <t>Místo:</t>
  </si>
  <si>
    <t>Děčín</t>
  </si>
  <si>
    <t>Datum:</t>
  </si>
  <si>
    <t>22. 6. 2023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</si>
  <si>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</si>
  <si>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</si>
  <si>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</si>
  <si>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</si>
  <si>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</si>
  <si>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</si>
  <si>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</si>
  <si>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</si>
  <si>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</si>
  <si>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</si>
  <si>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</si>
  <si>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</si>
  <si>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</si>
  <si>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</si>
  <si>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</si>
  <si>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</si>
  <si>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</si>
  <si>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</si>
  <si>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</si>
  <si>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</si>
  <si>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</si>
  <si>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</si>
  <si>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</si>
  <si>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</si>
  <si>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</si>
  <si>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</si>
  <si>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</si>
  <si>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</si>
  <si>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</si>
  <si>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</si>
  <si>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</si>
  <si>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</si>
  <si>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</si>
  <si>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</si>
  <si>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</si>
  <si>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</si>
  <si>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</si>
  <si>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</si>
  <si>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</si>
  <si>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</si>
  <si>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</si>
  <si>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</si>
  <si>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</si>
  <si>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</si>
  <si>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</si>
  <si>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</si>
  <si>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</si>
  <si>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</si>
  <si>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</si>
  <si>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</t>
  </si>
  <si>
    <t>Výpravní budova</t>
  </si>
  <si>
    <t>STA</t>
  </si>
  <si>
    <t>1</t>
  </si>
  <si>
    <t>{08aab16b-438b-4f01-a1ed-30863b7b3629}</t>
  </si>
  <si>
    <t>2</t>
  </si>
  <si>
    <t>/</t>
  </si>
  <si>
    <t>10.1</t>
  </si>
  <si>
    <t>Soupis</t>
  </si>
  <si>
    <t>{03f0b40e-0d23-4909-9e66-1e37b4c4d1de}</t>
  </si>
  <si>
    <t>SO 20</t>
  </si>
  <si>
    <t>Nástupiště č. 2</t>
  </si>
  <si>
    <t>{99e4904e-ca80-4537-ba1f-a6505a852617}</t>
  </si>
  <si>
    <t>20.1</t>
  </si>
  <si>
    <t>Děčín hl.n., nástupiště č. 2 - oprava zastřešení</t>
  </si>
  <si>
    <t>{51c970e8-3328-4e36-9952-83ed3bba4f8d}</t>
  </si>
  <si>
    <t>20.2</t>
  </si>
  <si>
    <t>Děčín hl.n., nástupiště č. 2 - oprava elektroinstalace</t>
  </si>
  <si>
    <t>{c6340387-ca3e-4605-91cc-5e457163eedd}</t>
  </si>
  <si>
    <t>SO 30</t>
  </si>
  <si>
    <t>Nástupiště č. 3</t>
  </si>
  <si>
    <t>{24584b97-9420-4a90-a109-c7eec3ce31ce}</t>
  </si>
  <si>
    <t>30.1</t>
  </si>
  <si>
    <t>Děčín hl.n., nástupiště č. 3 - oprava zastřešení</t>
  </si>
  <si>
    <t>{025550da-5152-44d8-9184-cfc72d14b4e2}</t>
  </si>
  <si>
    <t>30.2</t>
  </si>
  <si>
    <t>Děčín hl.n., nástupiště č. 3 - oprava elektroinstalace</t>
  </si>
  <si>
    <t>{b7ef3111-b87c-4976-ba03-888c72ca79a7}</t>
  </si>
  <si>
    <t>SO 40</t>
  </si>
  <si>
    <t>Nástupiště č. 4</t>
  </si>
  <si>
    <t>{d0fd38cd-4027-4554-950a-62bc33c12345}</t>
  </si>
  <si>
    <t>40.1</t>
  </si>
  <si>
    <t>Děčín hl.n., nástupiště č. 4 - oprava zastřešení</t>
  </si>
  <si>
    <t>{485f2848-a1b3-4dc7-a815-6ced4d88f79c}</t>
  </si>
  <si>
    <t>40.2</t>
  </si>
  <si>
    <t>Děčín hl.n., nástupiště č. 4 - oprava elektroinstalace</t>
  </si>
  <si>
    <t>{489e5999-6234-45ff-a524-d46707e90118}</t>
  </si>
  <si>
    <t>SO 50</t>
  </si>
  <si>
    <t>Nástupiště č. 2, 3 a 4 - úpravy na sdělovacím zařízení (ČD-T)</t>
  </si>
  <si>
    <t>{fc525755-a48d-456a-9733-e884c7fbbe72}</t>
  </si>
  <si>
    <t>50.1</t>
  </si>
  <si>
    <t>Úpravy na sdělovacím zařízení (ČD-T)</t>
  </si>
  <si>
    <t>{70d7c94d-49c7-4910-9653-a55d336fed2f}</t>
  </si>
  <si>
    <t>KRYCÍ LIST SOUPISU PRACÍ</t>
  </si>
  <si>
    <t>Objekt:</t>
  </si>
  <si>
    <t>SO 10 - Výpravní budova</t>
  </si>
  <si>
    <t>Soupis:</t>
  </si>
  <si>
    <t>10.1 - Výpravní budova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</si>
  <si>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</si>
  <si>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</si>
  <si>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</si>
  <si>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</si>
  <si>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</si>
  <si>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</si>
  <si>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</si>
  <si>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</si>
  <si>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</si>
  <si>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</si>
  <si>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</si>
  <si>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</si>
  <si>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</si>
  <si>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  7413 - Zemní práce spojené s úpravou a doplněním uzemňovací soustavy</t>
  </si>
  <si>
    <t xml:space="preserve">      7411 - Jímací soustava</t>
  </si>
  <si>
    <t xml:space="preserve">      7412 - Uzemňovací soustava</t>
  </si>
  <si>
    <t xml:space="preserve">      7414 - Ostatní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</si>
  <si>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</si>
  <si>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</si>
  <si>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</si>
  <si>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</si>
  <si>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</si>
  <si>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</si>
  <si>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</si>
  <si>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</si>
  <si>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</si>
  <si>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</si>
  <si>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</si>
  <si>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</si>
  <si>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</si>
  <si>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</si>
  <si>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</si>
  <si>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</si>
  <si>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</si>
  <si>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</si>
  <si>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</si>
  <si>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</si>
  <si>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</si>
  <si>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</si>
  <si>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</si>
  <si>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</si>
  <si>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</si>
  <si>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</si>
  <si>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</si>
  <si>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</si>
  <si>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</si>
  <si>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</si>
  <si>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3312311271</t>
  </si>
  <si>
    <t>Pilíře volně stojící z cihel pálených čtyřhranné až osmihranné (průřezu čtverce, T nebo kříže) pravoúhlé pod omítku nebo režné, bez spárování z cihel plných dl. 290 mm P 20 až P 25 M I, na maltu ze suché směsi 10 MPa</t>
  </si>
  <si>
    <t>m3</t>
  </si>
  <si>
    <t>4</t>
  </si>
  <si>
    <t>-663027147</t>
  </si>
  <si>
    <t>VV</t>
  </si>
  <si>
    <t>"D.1.1.2.02-11"</t>
  </si>
  <si>
    <t>"vyzdění komínů nad střechou"</t>
  </si>
  <si>
    <t>"rozsah bude upřesněn dle skutečného stavu komínů"</t>
  </si>
  <si>
    <t>"předpoklad v. 2m"</t>
  </si>
  <si>
    <t>8*2*0,925*0,4</t>
  </si>
  <si>
    <t>4*2*0,8*0,4</t>
  </si>
  <si>
    <t>3*2*1*0,4</t>
  </si>
  <si>
    <t>1*2*1,5*0,4</t>
  </si>
  <si>
    <t>5*2*0,4*0,4</t>
  </si>
  <si>
    <t>Součet</t>
  </si>
  <si>
    <t>Vodorovné konstrukce</t>
  </si>
  <si>
    <t>413231231</t>
  </si>
  <si>
    <t>Zazdívka zhlaví stropních trámů nebo válcovaných nosníků pálenými cihlami trámů, průřezu přes 0,04 m2</t>
  </si>
  <si>
    <t>kus</t>
  </si>
  <si>
    <t>CS ÚRS 2023 01</t>
  </si>
  <si>
    <t>-870592727</t>
  </si>
  <si>
    <t>Online PSC</t>
  </si>
  <si>
    <t>https://podminky.urs.cz/item/CS_URS_2023_01/413231231</t>
  </si>
  <si>
    <t>"D.1.1.3.02"</t>
  </si>
  <si>
    <t>"odkrytí uložení trámů pro kontrolu stavu"</t>
  </si>
  <si>
    <t>"výměra bude upravena dle skutečnosti"</t>
  </si>
  <si>
    <t>"A1" 17</t>
  </si>
  <si>
    <t>"A2" 6</t>
  </si>
  <si>
    <t>"B" 19+2</t>
  </si>
  <si>
    <t>"C2" 6</t>
  </si>
  <si>
    <t>"C1" 17</t>
  </si>
  <si>
    <t>413231991</t>
  </si>
  <si>
    <t>Betonek C16/20 tl. 20 mm pro osazení ocel. profilu pod sloupky</t>
  </si>
  <si>
    <t>kpl</t>
  </si>
  <si>
    <t>-1980574005</t>
  </si>
  <si>
    <t>6</t>
  </si>
  <si>
    <t>Úpravy povrchů, podlahy a osazování výplní</t>
  </si>
  <si>
    <t>623131101</t>
  </si>
  <si>
    <t>Podkladní a spojovací vrstva vnějších omítaných ploch cementový postřik nanášený ručně celoplošně pilířů nebo sloupů</t>
  </si>
  <si>
    <t>m2</t>
  </si>
  <si>
    <t>-1529079413</t>
  </si>
  <si>
    <t>https://podminky.urs.cz/item/CS_URS_2023_01/623131101</t>
  </si>
  <si>
    <t>5</t>
  </si>
  <si>
    <t>623321111</t>
  </si>
  <si>
    <t>Omítka vápenocementová vnějších ploch nanášená ručně jednovrstvá, tloušťky do 15 mm hrubá zatřená pilířů nebo sloupů</t>
  </si>
  <si>
    <t>2062370108</t>
  </si>
  <si>
    <t>https://podminky.urs.cz/item/CS_URS_2023_01/623321111</t>
  </si>
  <si>
    <t>"omítnutí komínů nad střechou"</t>
  </si>
  <si>
    <t>8*2*(2*0,925+2*0,4)</t>
  </si>
  <si>
    <t>4*2*(2*0,8+2*0,4)</t>
  </si>
  <si>
    <t>3*2*(2*1+2*0,4)</t>
  </si>
  <si>
    <t>1*2*(2*1,5+2*0,4)</t>
  </si>
  <si>
    <t>5*2*4*0,4</t>
  </si>
  <si>
    <t>9</t>
  </si>
  <si>
    <t>Ostatní konstrukce a práce, bourání</t>
  </si>
  <si>
    <t>629999001</t>
  </si>
  <si>
    <t>Příplatky k cenám úprav vnějších povrchů za každé další kropení vodou vysoce nasákavého povrchu</t>
  </si>
  <si>
    <t>-909984971</t>
  </si>
  <si>
    <t>https://podminky.urs.cz/item/CS_URS_2023_01/629999001</t>
  </si>
  <si>
    <t>0,44*(2*4,4+2*3,601)*2</t>
  </si>
  <si>
    <t>7</t>
  </si>
  <si>
    <t>632481213</t>
  </si>
  <si>
    <t>Separační vrstva k oddělení podlahových vrstev z polyetylénové fólie</t>
  </si>
  <si>
    <t>-65568449</t>
  </si>
  <si>
    <t>https://podminky.urs.cz/item/CS_URS_2023_01/632481213</t>
  </si>
  <si>
    <t>"TZ - PE folie pro zabránění styku vody se dřevěm při provádění věnců"</t>
  </si>
  <si>
    <t>8</t>
  </si>
  <si>
    <t>941111121</t>
  </si>
  <si>
    <t>Montáž lešení řadového trubkového lehkého pracovního s podlahami s provozním zatížením tř. 3 do 200 kg/m2 šířky tř. W09 od 0,9 do 1,2 m, výšky do 10 m</t>
  </si>
  <si>
    <t>-1147757109</t>
  </si>
  <si>
    <t>https://podminky.urs.cz/item/CS_URS_2023_01/941111121</t>
  </si>
  <si>
    <t>"pro nové ztužující věnce"</t>
  </si>
  <si>
    <t>2*5*(2*4+2*4,5+4*1,2)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</si>
  <si>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</si>
  <si>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</si>
  <si>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1274222554</t>
  </si>
  <si>
    <t>https://podminky.urs.cz/item/CS_URS_2023_01/941111221</t>
  </si>
  <si>
    <t>218*30</t>
  </si>
  <si>
    <t>10</t>
  </si>
  <si>
    <t>941111821</t>
  </si>
  <si>
    <t>Demontáž lešení řadového trubkového lehkého pracovního s podlahami s provozním zatížením tř. 3 do 200 kg/m2 šířky tř. W09 od 0,9 do 1,2 m, výšky do 10 m</t>
  </si>
  <si>
    <t>-717764983</t>
  </si>
  <si>
    <t>https://podminky.urs.cz/item/CS_URS_2023_01/941111821</t>
  </si>
  <si>
    <t>11</t>
  </si>
  <si>
    <t>941211112</t>
  </si>
  <si>
    <t>Montáž lešení řadového rámového lehkého pracovního s podlahami s provozním zatížením tř. 3 do 200 kg/m2 šířky tř. SW06 od 0,6 do 0,9 m, výšky přes 10 do 25 m</t>
  </si>
  <si>
    <t>1752344226</t>
  </si>
  <si>
    <t>https://podminky.urs.cz/item/CS_URS_2023_01/941211112</t>
  </si>
  <si>
    <t>"pro opravy střechy a oplechování římsy a nadřímsového žlabu, svody"</t>
  </si>
  <si>
    <t>2*10*(2*16,2+24,75+7,3+4*1,2)+2*6*11,5</t>
  </si>
  <si>
    <t>2*8*(2*14,5+2*3,15+2*1,2)</t>
  </si>
  <si>
    <t>8*(2*86,4+2*6,78)+2*5</t>
  </si>
  <si>
    <t>12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</si>
  <si>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</si>
  <si>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</si>
  <si>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-215031183</t>
  </si>
  <si>
    <t>https://podminky.urs.cz/item/CS_URS_2023_01/941211211</t>
  </si>
  <si>
    <t>3627,08*60</t>
  </si>
  <si>
    <t>13</t>
  </si>
  <si>
    <t>941211812</t>
  </si>
  <si>
    <t>Demontáž lešení řadového rámového lehkého pracovního s provozním zatížením tř. 3 do 200 kg/m2 šířky tř. SW06 od 0,6 do 0,9 m, výšky přes 10 do 25 m</t>
  </si>
  <si>
    <t>416402276</t>
  </si>
  <si>
    <t>https://podminky.urs.cz/item/CS_URS_2023_01/941211812</t>
  </si>
  <si>
    <t>14</t>
  </si>
  <si>
    <t>944511111</t>
  </si>
  <si>
    <t>Montáž ochranné sítě zavěšené na konstrukci lešení z textilie z umělých vláken</t>
  </si>
  <si>
    <t>113388941</t>
  </si>
  <si>
    <t>https://podminky.urs.cz/item/CS_URS_2023_01/944511111</t>
  </si>
  <si>
    <t>944511211</t>
  </si>
  <si>
    <t>Montáž ochranné sítě Příplatek za první a každý další den použití sítě k ceně -1111</t>
  </si>
  <si>
    <t>-1826671694</t>
  </si>
  <si>
    <t>https://podminky.urs.cz/item/CS_URS_2023_01/944511211</t>
  </si>
  <si>
    <t>898*60</t>
  </si>
  <si>
    <t>16</t>
  </si>
  <si>
    <t>944511811</t>
  </si>
  <si>
    <t>Demontáž ochranné sítě zavěšené na konstrukci lešení z textilie z umělých vláken</t>
  </si>
  <si>
    <t>-1024516183</t>
  </si>
  <si>
    <t>https://podminky.urs.cz/item/CS_URS_2023_01/944511811</t>
  </si>
  <si>
    <t>17</t>
  </si>
  <si>
    <t>944711113</t>
  </si>
  <si>
    <t>Montáž záchytné stříšky zřizované současně s lehkým nebo těžkým lešením, šířky přes 2,0 do 2,5 m</t>
  </si>
  <si>
    <t>m</t>
  </si>
  <si>
    <t>-564983078</t>
  </si>
  <si>
    <t>https://podminky.urs.cz/item/CS_URS_2023_01/944711113</t>
  </si>
  <si>
    <t>"nad vstupy"</t>
  </si>
  <si>
    <t>8*2,5</t>
  </si>
  <si>
    <t>18</t>
  </si>
  <si>
    <t>944711213</t>
  </si>
  <si>
    <t>Montáž záchytné stříšky Příplatek za první a každý další den použití záchytné stříšky k ceně -1113</t>
  </si>
  <si>
    <t>-483193626</t>
  </si>
  <si>
    <t>https://podminky.urs.cz/item/CS_URS_2023_01/944711213</t>
  </si>
  <si>
    <t>20*90</t>
  </si>
  <si>
    <t>19</t>
  </si>
  <si>
    <t>944711813</t>
  </si>
  <si>
    <t>Demontáž záchytné stříšky zřizované současně s lehkým nebo těžkým lešením, šířky přes 2,0 do 2,5 m</t>
  </si>
  <si>
    <t>-426377691</t>
  </si>
  <si>
    <t>https://podminky.urs.cz/item/CS_URS_2023_01/944711813</t>
  </si>
  <si>
    <t>20</t>
  </si>
  <si>
    <t>952902601</t>
  </si>
  <si>
    <t>Čištění budov při provádění oprav a udržovacích prací vysátím prachu z trámů, nosníků apod.</t>
  </si>
  <si>
    <t>-2071313168</t>
  </si>
  <si>
    <t>https://podminky.urs.cz/item/CS_URS_2023_01/952902601</t>
  </si>
  <si>
    <t>"očištění celého krovu"</t>
  </si>
  <si>
    <t>1000</t>
  </si>
  <si>
    <t>952903001</t>
  </si>
  <si>
    <t>Čištění budov při provádění oprav a udržovacích prací odstraněním ptačího nebo netopýřího trusu z podlahy</t>
  </si>
  <si>
    <t>-1604775461</t>
  </si>
  <si>
    <t>https://podminky.urs.cz/item/CS_URS_2023_01/952903001</t>
  </si>
  <si>
    <t>(15*20+13*15)*0,25 "25% ploch"</t>
  </si>
  <si>
    <t>22</t>
  </si>
  <si>
    <t>952903006</t>
  </si>
  <si>
    <t>Čištění budov při provádění oprav a udržovacích prací odstraněním ptačího nebo netopýřího trusu z trámů</t>
  </si>
  <si>
    <t>1947597124</t>
  </si>
  <si>
    <t>https://podminky.urs.cz/item/CS_URS_2023_01/952903006</t>
  </si>
  <si>
    <t>"dle mykologického průzkumu v části C"</t>
  </si>
  <si>
    <t>0,5*(2*8,15+2*16,75-4,6+4*4,4+2*4,6+2*7,1+10*2,1+4*3,75)*1,1</t>
  </si>
  <si>
    <t>0,5*(3*9,6+6*2,9)*1,1</t>
  </si>
  <si>
    <t>23</t>
  </si>
  <si>
    <t>953961115</t>
  </si>
  <si>
    <t>Kotvy chemické s vyvrtáním otvoru do betonu, železobetonu nebo tvrdého kamene tmel, velikost M 20, hloubka 170 mm</t>
  </si>
  <si>
    <t>-35746094</t>
  </si>
  <si>
    <t>https://podminky.urs.cz/item/CS_URS_2023_01/953961115</t>
  </si>
  <si>
    <t>"D.1.2.3.04"</t>
  </si>
  <si>
    <t>"kotvení kotevních botek"</t>
  </si>
  <si>
    <t>"přípoj krokve do žb věnce" 4*2</t>
  </si>
  <si>
    <t>"přípoj vaznice do žb věnce" 4*2</t>
  </si>
  <si>
    <t>"uložení sloupků ozn. 15" 10*2</t>
  </si>
  <si>
    <t>24</t>
  </si>
  <si>
    <t>953965141</t>
  </si>
  <si>
    <t>Kotvy chemické s vyvrtáním otvoru kotevní šrouby pro chemické kotvy, velikost M 20, délka 240 mm</t>
  </si>
  <si>
    <t>-367727164</t>
  </si>
  <si>
    <t>https://podminky.urs.cz/item/CS_URS_2023_01/953965141</t>
  </si>
  <si>
    <t>25</t>
  </si>
  <si>
    <t>962032631</t>
  </si>
  <si>
    <t>Bourání zdiva nadzákladového z cihel nebo tvárnic komínového z cihel pálených, šamotových nebo vápenopískových nad střechou na maltu vápennou nebo vápenocementovou</t>
  </si>
  <si>
    <t>-2026070430</t>
  </si>
  <si>
    <t>https://podminky.urs.cz/item/CS_URS_2023_01/962032631</t>
  </si>
  <si>
    <t>"odbourání komínů nad střechou pro znovu vyzdění"</t>
  </si>
  <si>
    <t>26</t>
  </si>
  <si>
    <t>964061331</t>
  </si>
  <si>
    <t>Uvolnění zhlaví trámu pro jakoukoliv délku uložení, ze zdiva cihelného, o průřezu zhlaví do 0,05 m2</t>
  </si>
  <si>
    <t>59146115</t>
  </si>
  <si>
    <t>https://podminky.urs.cz/item/CS_URS_2023_01/964061331</t>
  </si>
  <si>
    <t>27</t>
  </si>
  <si>
    <t>9750731</t>
  </si>
  <si>
    <t>Jednostranné podchycení střešních vazníků dřevěnou výztuhou v. podchycení do 3,5 m a při zatížení hmotností do 1000 kg/m</t>
  </si>
  <si>
    <t>-1893614071</t>
  </si>
  <si>
    <t>"odhad výměry"</t>
  </si>
  <si>
    <t>100</t>
  </si>
  <si>
    <t>28</t>
  </si>
  <si>
    <t>9856711131</t>
  </si>
  <si>
    <t>Ztužující věnce ze železobetonu obrubní nebo příčné tř. C 20/25</t>
  </si>
  <si>
    <t>-1355627969</t>
  </si>
  <si>
    <t>"D.1.2.3.02"</t>
  </si>
  <si>
    <t>0,44*0,4*(2*4,4+2*3,601)*2</t>
  </si>
  <si>
    <t>29</t>
  </si>
  <si>
    <t>985671119</t>
  </si>
  <si>
    <t>Ztužující věnce ze železobetonu Příplatek k cenám za práci ve stísněném prostoru</t>
  </si>
  <si>
    <t>-274179257</t>
  </si>
  <si>
    <t>https://podminky.urs.cz/item/CS_URS_2023_01/985671119</t>
  </si>
  <si>
    <t>30</t>
  </si>
  <si>
    <t>985675111</t>
  </si>
  <si>
    <t>Bednění ztužujících věnců zřízení</t>
  </si>
  <si>
    <t>-910153000</t>
  </si>
  <si>
    <t>https://podminky.urs.cz/item/CS_URS_2023_01/985675111</t>
  </si>
  <si>
    <t>0,5*2*(2*4,4+2*3,601)*2</t>
  </si>
  <si>
    <t>31</t>
  </si>
  <si>
    <t>985675119</t>
  </si>
  <si>
    <t>Bednění ztužujících věnců Příplatek k cenám za práce ve stísněném prostoru při zřízení</t>
  </si>
  <si>
    <t>2106271321</t>
  </si>
  <si>
    <t>https://podminky.urs.cz/item/CS_URS_2023_01/985675119</t>
  </si>
  <si>
    <t>32</t>
  </si>
  <si>
    <t>985675121</t>
  </si>
  <si>
    <t>Bednění ztužujících věnců odstranění</t>
  </si>
  <si>
    <t>-723631010</t>
  </si>
  <si>
    <t>https://podminky.urs.cz/item/CS_URS_2023_01/985675121</t>
  </si>
  <si>
    <t>33</t>
  </si>
  <si>
    <t>985675129</t>
  </si>
  <si>
    <t>Bednění ztužujících věnců Příplatek k cenám za práce ve stísněném prostoru při odstranění</t>
  </si>
  <si>
    <t>-1889554657</t>
  </si>
  <si>
    <t>https://podminky.urs.cz/item/CS_URS_2023_01/985675129</t>
  </si>
  <si>
    <t>34</t>
  </si>
  <si>
    <t>985676112</t>
  </si>
  <si>
    <t>Výztuž ztužujících věnců z oceli 10 505 (R) nebo BSt 500</t>
  </si>
  <si>
    <t>t</t>
  </si>
  <si>
    <t>-178661395</t>
  </si>
  <si>
    <t>https://podminky.urs.cz/item/CS_URS_2023_01/985676112</t>
  </si>
  <si>
    <t>(28,5+186,8)*1,1/1000</t>
  </si>
  <si>
    <t>35</t>
  </si>
  <si>
    <t>985676119</t>
  </si>
  <si>
    <t>Výztuž ztužujících věnců Příplatek k cenám za práce ve stísněném prostoru</t>
  </si>
  <si>
    <t>255016651</t>
  </si>
  <si>
    <t>https://podminky.urs.cz/item/CS_URS_2023_01/985676119</t>
  </si>
  <si>
    <t>997</t>
  </si>
  <si>
    <t>Přesun sutě</t>
  </si>
  <si>
    <t>36</t>
  </si>
  <si>
    <t>997013114</t>
  </si>
  <si>
    <t>Vnitrostaveništní doprava suti a vybouraných hmot vodorovně do 50 m svisle s použitím mechanizace pro budovy a haly výšky přes 12 do 15 m</t>
  </si>
  <si>
    <t>997754437</t>
  </si>
  <si>
    <t>https://podminky.urs.cz/item/CS_URS_2023_01/997013114</t>
  </si>
  <si>
    <t>37</t>
  </si>
  <si>
    <t>997013501</t>
  </si>
  <si>
    <t>Odvoz suti a vybouraných hmot na skládku nebo meziskládku se složením, na vzdálenost do 1 km</t>
  </si>
  <si>
    <t>738563724</t>
  </si>
  <si>
    <t>https://podminky.urs.cz/item/CS_URS_2023_01/997013501</t>
  </si>
  <si>
    <t>38</t>
  </si>
  <si>
    <t>997013509</t>
  </si>
  <si>
    <t>Odvoz suti a vybouraných hmot na skládku nebo meziskládku se složením, na vzdálenost Příplatek k ceně za každý další i započatý 1 km přes 1 km</t>
  </si>
  <si>
    <t>-382295492</t>
  </si>
  <si>
    <t>https://podminky.urs.cz/item/CS_URS_2023_01/997013509</t>
  </si>
  <si>
    <t>127,473*20 'Přepočtené koeficientem množství</t>
  </si>
  <si>
    <t>39</t>
  </si>
  <si>
    <t>997013871</t>
  </si>
  <si>
    <t>Poplatek za uložení stavebního odpadu na recyklační skládce (skládkovné) směsného stavebního a demoličního zatříděného do Katalogu odpadů pod kódem 17 09 04</t>
  </si>
  <si>
    <t>694777778</t>
  </si>
  <si>
    <t>https://podminky.urs.cz/item/CS_URS_2023_01/997013871</t>
  </si>
  <si>
    <t>127,473-40,196</t>
  </si>
  <si>
    <t>40</t>
  </si>
  <si>
    <t>997013875</t>
  </si>
  <si>
    <t>Poplatek za uložení stavebního odpadu na recyklační skládce (skládkovné) asfaltového bez obsahu dehtu zatříděného do Katalogu odpadů pod kódem 17 03 02</t>
  </si>
  <si>
    <t>821898983</t>
  </si>
  <si>
    <t>https://podminky.urs.cz/item/CS_URS_2023_01/997013875</t>
  </si>
  <si>
    <t>"stávající asfaltové šindele"</t>
  </si>
  <si>
    <t>40,196</t>
  </si>
  <si>
    <t>998</t>
  </si>
  <si>
    <t>Přesun hmot</t>
  </si>
  <si>
    <t>41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</si>
  <si>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</si>
  <si>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</si>
  <si>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436197210</t>
  </si>
  <si>
    <t>https://podminky.urs.cz/item/CS_URS_2023_01/998011003</t>
  </si>
  <si>
    <t>PSV</t>
  </si>
  <si>
    <t>Práce a dodávky PSV</t>
  </si>
  <si>
    <t>741</t>
  </si>
  <si>
    <t>Elektroinstalace - silnoproud</t>
  </si>
  <si>
    <t>7413</t>
  </si>
  <si>
    <t>Zemní práce spojené s úpravou a doplněním uzemňovací soustavy</t>
  </si>
  <si>
    <t>42</t>
  </si>
  <si>
    <t>Odstranění dlažby nebo betonu šíře do 50 cm včetně zpětné montáže</t>
  </si>
  <si>
    <t>-1579063983</t>
  </si>
  <si>
    <t>43</t>
  </si>
  <si>
    <t>Výkopové práce, hloubení rýhy šíře do 50 cm hloubky do 100 cm včetně zpětného zásypu a úpravy terénu</t>
  </si>
  <si>
    <t>280265208</t>
  </si>
  <si>
    <t>7411</t>
  </si>
  <si>
    <t>Jímací soustava</t>
  </si>
  <si>
    <t>44</t>
  </si>
  <si>
    <t>Drát, průměr 8 mm, materiál AlMgSi, včetně držáků vedení na střeše a pro svody, materiál nerez a umělá hmota</t>
  </si>
  <si>
    <t>676743528</t>
  </si>
  <si>
    <t>45</t>
  </si>
  <si>
    <t>Montáž jímací soustavy (demontáž stávající a montáž nové jímací soustavy)</t>
  </si>
  <si>
    <t>2143335345</t>
  </si>
  <si>
    <t>46</t>
  </si>
  <si>
    <t>Jímací tyč, délka 2 m, průměr 10/16 mm, materiál AlMgSi, včetně distančního izolovaného držáku délky 530 mm pro upevnění ke komínu a potřebné svorky</t>
  </si>
  <si>
    <t>ks</t>
  </si>
  <si>
    <t>-1078758817</t>
  </si>
  <si>
    <t>47</t>
  </si>
  <si>
    <t>-1947042791</t>
  </si>
  <si>
    <t>48</t>
  </si>
  <si>
    <t>Spojovací svorka, univerzální, průměr drátu 8-10 mm, materiál nerez</t>
  </si>
  <si>
    <t>-867267293</t>
  </si>
  <si>
    <t>49</t>
  </si>
  <si>
    <t>Spojovací svirka na okapový žlab, materiál nerez</t>
  </si>
  <si>
    <t>1362791138</t>
  </si>
  <si>
    <t>50</t>
  </si>
  <si>
    <t>Připojovací svorka, připojení plechů a kovových konstrukcí střechy, materiál nerez</t>
  </si>
  <si>
    <t>1679588683</t>
  </si>
  <si>
    <t>51</t>
  </si>
  <si>
    <t>Zkušební svorka, 8-10 mm, materiál nerez</t>
  </si>
  <si>
    <t>-1655114212</t>
  </si>
  <si>
    <t>52</t>
  </si>
  <si>
    <t>Označovací štítek svodů, materiál nerez</t>
  </si>
  <si>
    <t>-289641815</t>
  </si>
  <si>
    <t>53</t>
  </si>
  <si>
    <t>Pomocný materiál a instalační materiál</t>
  </si>
  <si>
    <t>-262599645</t>
  </si>
  <si>
    <t>7412</t>
  </si>
  <si>
    <t>Uzemňovací soustava</t>
  </si>
  <si>
    <t>54</t>
  </si>
  <si>
    <t>Drát, průměru 10 mm, materiál FeZn</t>
  </si>
  <si>
    <t>1557425804</t>
  </si>
  <si>
    <t>55</t>
  </si>
  <si>
    <t>Spojovací svorka, univerzální, pásek-drát, drát-drát, materiál FeZn</t>
  </si>
  <si>
    <t>-1698438906</t>
  </si>
  <si>
    <t>56</t>
  </si>
  <si>
    <t>Ochrana spoje uzemnění v zemi a při výstupu ze země proti korozi a zemní vlhkosti</t>
  </si>
  <si>
    <t>-1294053588</t>
  </si>
  <si>
    <t>57</t>
  </si>
  <si>
    <t>Pomocný kotvící a instalační materiál</t>
  </si>
  <si>
    <t>-1399025180</t>
  </si>
  <si>
    <t>58</t>
  </si>
  <si>
    <t>Montáž uzemňovací soustavy (úprava a doplnění stávající uzemňovací soustavy pro nové svody)</t>
  </si>
  <si>
    <t>283611833</t>
  </si>
  <si>
    <t>7414</t>
  </si>
  <si>
    <t>Ostatní</t>
  </si>
  <si>
    <t>59</t>
  </si>
  <si>
    <t>Výchozí revize a proměření</t>
  </si>
  <si>
    <t>-2050369859</t>
  </si>
  <si>
    <t>Revize hromosvodu s oprávněním "D"</t>
  </si>
  <si>
    <t>762</t>
  </si>
  <si>
    <t>Konstrukce tesařské</t>
  </si>
  <si>
    <t>60</t>
  </si>
  <si>
    <t>762083122</t>
  </si>
  <si>
    <t>Impregnace řeziva máčením proti dřevokaznému hmyzu, houbám a plísním, třída ohrožení 3 a 4 (dřevo v exteriéru)</t>
  </si>
  <si>
    <t>2115292479</t>
  </si>
  <si>
    <t>https://podminky.urs.cz/item/CS_URS_2023_01/762083122</t>
  </si>
  <si>
    <t>"nové bednění"</t>
  </si>
  <si>
    <t>95,889</t>
  </si>
  <si>
    <t>"výměna poškozených částí kce přístřešků"</t>
  </si>
  <si>
    <t>250*0,1*0,1</t>
  </si>
  <si>
    <t>61</t>
  </si>
  <si>
    <t>762085103</t>
  </si>
  <si>
    <t>Montáž ocelových spojovacích prostředků (materiál ve specifikaci) kotevních želez příložek, patek, táhel</t>
  </si>
  <si>
    <t>587131100</t>
  </si>
  <si>
    <t>https://podminky.urs.cz/item/CS_URS_2023_01/762085103</t>
  </si>
  <si>
    <t>"D.1.2.3.02-04"</t>
  </si>
  <si>
    <t>"přípoj krokve do žb věnce"</t>
  </si>
  <si>
    <t>2+2</t>
  </si>
  <si>
    <t>"přípoj vaznice do žb věnce"</t>
  </si>
  <si>
    <t>62</t>
  </si>
  <si>
    <t>M</t>
  </si>
  <si>
    <t>5482500491</t>
  </si>
  <si>
    <t>kotevní patka tvaru U široká 140x120x4,0 20x400mm</t>
  </si>
  <si>
    <t>-1770149020</t>
  </si>
  <si>
    <t>63</t>
  </si>
  <si>
    <t>5482500492</t>
  </si>
  <si>
    <t>-1245400655</t>
  </si>
  <si>
    <t>64</t>
  </si>
  <si>
    <t>7620851139</t>
  </si>
  <si>
    <t>Montáž ocelových spojovacích prostředků (materiál ve specifikaci) svorníků nebo šroubů délky přes 300 do 450 mm</t>
  </si>
  <si>
    <t>-328713305</t>
  </si>
  <si>
    <t>"D.1.2.3.02,03,04"</t>
  </si>
  <si>
    <t>6*3+6*3+90</t>
  </si>
  <si>
    <t>8*4+4*2+4*1</t>
  </si>
  <si>
    <t>4*2+4*1+10</t>
  </si>
  <si>
    <t>28+17+16</t>
  </si>
  <si>
    <t>65</t>
  </si>
  <si>
    <t>7620851191</t>
  </si>
  <si>
    <t>-1352029357</t>
  </si>
  <si>
    <t>66</t>
  </si>
  <si>
    <t>762086110</t>
  </si>
  <si>
    <t>Montáž kovových doplňkových konstrukcí (materiál ve specifikaci) hmotnosti prvku do 5 kg</t>
  </si>
  <si>
    <t>kg</t>
  </si>
  <si>
    <t>-1047912007</t>
  </si>
  <si>
    <t>"dle výpisu v. D.1.2.3.02"</t>
  </si>
  <si>
    <t>1258,3</t>
  </si>
  <si>
    <t>67</t>
  </si>
  <si>
    <t>762331912</t>
  </si>
  <si>
    <t>Vyřezání části střešní vazby vázané konstrukce krovů průřezové plochy řeziva do 120 cm2, délky vyřezané části krovového prvku přes 3 do 5 m</t>
  </si>
  <si>
    <t>489321220</t>
  </si>
  <si>
    <t>https://podminky.urs.cz/item/CS_URS_2023_01/762331912</t>
  </si>
  <si>
    <t>"D.1.1.2.01"</t>
  </si>
  <si>
    <t>"poškozené části dřevěné nosné konstrukce přístřešků a nástupiště"</t>
  </si>
  <si>
    <t>"odhad výměry, bude upraveno dle skutečnosti"</t>
  </si>
  <si>
    <t>250</t>
  </si>
  <si>
    <t>68</t>
  </si>
  <si>
    <t>762331921</t>
  </si>
  <si>
    <t>Vyřezání části střešní vazby vázané konstrukce krovů průřezové plochy řeziva přes 120 do 224 cm2, délky vyřezané části krovového prvku do 3 m</t>
  </si>
  <si>
    <t>1669817247</t>
  </si>
  <si>
    <t>https://podminky.urs.cz/item/CS_URS_2023_01/762331921</t>
  </si>
  <si>
    <t>"D.1.2.3.05, D.1.1.2.02"</t>
  </si>
  <si>
    <t>"3" 3*2,6</t>
  </si>
  <si>
    <t>"7" 2,9</t>
  </si>
  <si>
    <t>"15" 10*2,3</t>
  </si>
  <si>
    <t>"21" 4*1,4</t>
  </si>
  <si>
    <t>69</t>
  </si>
  <si>
    <t>762331922</t>
  </si>
  <si>
    <t>Vyřezání části střešní vazby vázané konstrukce krovů průřezové plochy řeziva přes 120 do 224 cm2, délky vyřezané části krovového prvku přes 3 do 5 m</t>
  </si>
  <si>
    <t>1847251715</t>
  </si>
  <si>
    <t>https://podminky.urs.cz/item/CS_URS_2023_01/762331922</t>
  </si>
  <si>
    <t>"1" 4*4,6</t>
  </si>
  <si>
    <t>"2*" 2*4,4</t>
  </si>
  <si>
    <t>"17" 3,9</t>
  </si>
  <si>
    <t>"18" 16*5</t>
  </si>
  <si>
    <t>70</t>
  </si>
  <si>
    <t>762331923</t>
  </si>
  <si>
    <t>Vyřezání části střešní vazby vázané konstrukce krovů průřezové plochy řeziva přes 120 do 224 cm2, délky vyřezané části krovového prvku přes 5 do 8 m</t>
  </si>
  <si>
    <t>-1141954540</t>
  </si>
  <si>
    <t>https://podminky.urs.cz/item/CS_URS_2023_01/762331923</t>
  </si>
  <si>
    <t>"4" 6</t>
  </si>
  <si>
    <t>"5" 4*8,4</t>
  </si>
  <si>
    <t>"6" 2*6,6</t>
  </si>
  <si>
    <t>"12" 6*5,9</t>
  </si>
  <si>
    <t>"19" 4*6</t>
  </si>
  <si>
    <t>"25" 2*6,7</t>
  </si>
  <si>
    <t>71</t>
  </si>
  <si>
    <t>762331924</t>
  </si>
  <si>
    <t>Vyřezání části střešní vazby vázané konstrukce krovů průřezové plochy řeziva přes 120 do 224 cm2, délky vyřezané části krovového prvku přes 8 m</t>
  </si>
  <si>
    <t>-1237687060</t>
  </si>
  <si>
    <t>https://podminky.urs.cz/item/CS_URS_2023_01/762331924</t>
  </si>
  <si>
    <t>"9" 8,9</t>
  </si>
  <si>
    <t>"11" 5*9,7</t>
  </si>
  <si>
    <t>72</t>
  </si>
  <si>
    <t>762331932</t>
  </si>
  <si>
    <t>Vyřezání části střešní vazby vázané konstrukce krovů průřezové plochy řeziva přes 224 do 288 cm2, délky vyřezané části krovového prvku přes 3 do 5 m</t>
  </si>
  <si>
    <t>2109049138</t>
  </si>
  <si>
    <t>https://podminky.urs.cz/item/CS_URS_2023_01/762331932</t>
  </si>
  <si>
    <t>"13" 2*4,4</t>
  </si>
  <si>
    <t>"20" 3,8</t>
  </si>
  <si>
    <t>73</t>
  </si>
  <si>
    <t>762331954</t>
  </si>
  <si>
    <t>Vyřezání části střešní vazby vázané konstrukce krovů průřezové plochy řeziva přes 450 cm2, délky vyřezané části krovového prvku přes 8 m</t>
  </si>
  <si>
    <t>-1915959669</t>
  </si>
  <si>
    <t>https://podminky.urs.cz/item/CS_URS_2023_01/762331954</t>
  </si>
  <si>
    <t>"8" 23,5</t>
  </si>
  <si>
    <t>74</t>
  </si>
  <si>
    <t>762332921</t>
  </si>
  <si>
    <t>Doplnění střešní vazby řezivem (materiál v ceně) průřezové plochy do 120 cm2</t>
  </si>
  <si>
    <t>-1926594216</t>
  </si>
  <si>
    <t>https://podminky.urs.cz/item/CS_URS_2023_01/762332921</t>
  </si>
  <si>
    <t>"D.1.2.3.05, D.1.1.3.02"</t>
  </si>
  <si>
    <t>"14" 56*4,7</t>
  </si>
  <si>
    <t>"16" 34*3,6</t>
  </si>
  <si>
    <t>75</t>
  </si>
  <si>
    <t>762332922</t>
  </si>
  <si>
    <t>Doplnění střešní vazby řezivem (materiál v ceně) průřezové plochy přes 120 do 224 cm2</t>
  </si>
  <si>
    <t>-1613653478</t>
  </si>
  <si>
    <t>https://podminky.urs.cz/item/CS_URS_2023_01/762332922</t>
  </si>
  <si>
    <t>"22" 4*8,1</t>
  </si>
  <si>
    <t>"23" 4*8,4</t>
  </si>
  <si>
    <t>"24" 2*6</t>
  </si>
  <si>
    <t>76</t>
  </si>
  <si>
    <t>762332923</t>
  </si>
  <si>
    <t>Doplnění střešní vazby řezivem (materiál v ceně) průřezové plochy přes 224 do 288 cm2</t>
  </si>
  <si>
    <t>-1601874087</t>
  </si>
  <si>
    <t>https://podminky.urs.cz/item/CS_URS_2023_01/762332923</t>
  </si>
  <si>
    <t>77</t>
  </si>
  <si>
    <t>762332925</t>
  </si>
  <si>
    <t>Doplnění střešní vazby řezivem (materiál v ceně) průřezové plochy přes 450 do 600 cm2</t>
  </si>
  <si>
    <t>-684075073</t>
  </si>
  <si>
    <t>https://podminky.urs.cz/item/CS_URS_2023_01/762332925</t>
  </si>
  <si>
    <t>78</t>
  </si>
  <si>
    <t>762333913</t>
  </si>
  <si>
    <t>Otesání střešní vazby z hranolů nebo hranolků, průřezové plochy přes 224 do 288 cm2</t>
  </si>
  <si>
    <t>1225397062</t>
  </si>
  <si>
    <t>https://podminky.urs.cz/item/CS_URS_2023_01/762333913</t>
  </si>
  <si>
    <t>"sanace prvků krovu"</t>
  </si>
  <si>
    <t>"A1"</t>
  </si>
  <si>
    <t>"krokve" 2+3+2+2+1,5+2</t>
  </si>
  <si>
    <t>"pozednice" 2</t>
  </si>
  <si>
    <t>"A2"</t>
  </si>
  <si>
    <t>"krokve" 1,5+3,5+4*1,5+3+1,5+1</t>
  </si>
  <si>
    <t>"B2 levá"</t>
  </si>
  <si>
    <t>"krokve" 8*1+2+1,5+3*1,5</t>
  </si>
  <si>
    <t xml:space="preserve">"B1" </t>
  </si>
  <si>
    <t>"krokve" 2*2+3+1+4*1,5+2,5</t>
  </si>
  <si>
    <t>"B2 pravá"</t>
  </si>
  <si>
    <t>"krokve" 2*1,5+2*2+9*1+4*1,5+2</t>
  </si>
  <si>
    <t>"C2"</t>
  </si>
  <si>
    <t>"krokve" 2*9,5+2,5</t>
  </si>
  <si>
    <t>"pozednice" 1,5</t>
  </si>
  <si>
    <t>"C1"</t>
  </si>
  <si>
    <t>"krokve" 2+2*1,5+2+1+2*2+5,5</t>
  </si>
  <si>
    <t>79</t>
  </si>
  <si>
    <t>762341210</t>
  </si>
  <si>
    <t>Montáž bednění střech rovných a šikmých sklonu do 60° s vyřezáním otvorů z prken hrubých na sraz tl. do 32 mm</t>
  </si>
  <si>
    <t>-1066129703</t>
  </si>
  <si>
    <t>https://podminky.urs.cz/item/CS_URS_2023_01/762341210</t>
  </si>
  <si>
    <t>"D.1.1.2.01-11"</t>
  </si>
  <si>
    <t>24,75*2*9,25</t>
  </si>
  <si>
    <t>-3,5*3,6</t>
  </si>
  <si>
    <t>14,5*2*8,95</t>
  </si>
  <si>
    <t>-11,5*5,75/2+2*5,8*6,1/2</t>
  </si>
  <si>
    <t>"B"</t>
  </si>
  <si>
    <t>86,4*2*6,1-15,4*6,1/2</t>
  </si>
  <si>
    <t>2*6,53*7,9+2*3,5*3,5/2</t>
  </si>
  <si>
    <t>2*((12,35-6,53)+2,95)/2*4,85</t>
  </si>
  <si>
    <t>Mezisoučet - střechy budovy kompletní nové bednění</t>
  </si>
  <si>
    <t>"přístavky před budovou"</t>
  </si>
  <si>
    <t>2*35,5*3*0,2</t>
  </si>
  <si>
    <t>"přístavky 1. nástupiště"</t>
  </si>
  <si>
    <t>(38,55+30,7)*3,1*0,2</t>
  </si>
  <si>
    <t>86,4*6,9*0,2</t>
  </si>
  <si>
    <t>"1.nástupiště mimo části u garáže"</t>
  </si>
  <si>
    <t>45,8*8*0,2</t>
  </si>
  <si>
    <t>"garáž + část 1. nást."</t>
  </si>
  <si>
    <t>(15,35*18,4-3,25*2)*0,2</t>
  </si>
  <si>
    <t>-9*1,6</t>
  </si>
  <si>
    <t>"trafostanice"</t>
  </si>
  <si>
    <t>7,85*2*2,4*0,2</t>
  </si>
  <si>
    <t>Mezisoučet - ostatní střechy předpoklad 20% ploch výměna poškozeného bednění</t>
  </si>
  <si>
    <t>80</t>
  </si>
  <si>
    <t>60511093</t>
  </si>
  <si>
    <t>řezivo jehličnaté boční omítané š 80-160mm tl 23mm dl 4-6m</t>
  </si>
  <si>
    <t>284301144</t>
  </si>
  <si>
    <t>2905,726*0,03*1,1</t>
  </si>
  <si>
    <t>81</t>
  </si>
  <si>
    <t>762341811</t>
  </si>
  <si>
    <t>Demontáž bednění a laťování bednění střech rovných, obloukových, sklonu do 60° se všemi nadstřešními konstrukcemi z prken hrubých, hoblovaných tl. do 32 mm</t>
  </si>
  <si>
    <t>-710459952</t>
  </si>
  <si>
    <t>https://podminky.urs.cz/item/CS_URS_2023_01/762341811</t>
  </si>
  <si>
    <t>Mezisoučet - střechy budovy kompoletní odstranění</t>
  </si>
  <si>
    <t>82</t>
  </si>
  <si>
    <t>762342511</t>
  </si>
  <si>
    <t>Montáž laťování montáž kontralatí na podklad bez tepelné izolace</t>
  </si>
  <si>
    <t>-1390718641</t>
  </si>
  <si>
    <t>https://podminky.urs.cz/item/CS_URS_2023_01/762342511</t>
  </si>
  <si>
    <t>"D.1.2.3.02,03"</t>
  </si>
  <si>
    <t>2*17*9,25+2*13*8,95</t>
  </si>
  <si>
    <t>2*2*38*6,1+2*6*8,25</t>
  </si>
  <si>
    <t>51+151,2</t>
  </si>
  <si>
    <t>83</t>
  </si>
  <si>
    <t>60514114</t>
  </si>
  <si>
    <t>řezivo jehličnaté lať impregnovaná dl 4 m</t>
  </si>
  <si>
    <t>-1737342702</t>
  </si>
  <si>
    <t>2322,8*0,04*0,06*1,1</t>
  </si>
  <si>
    <t>84</t>
  </si>
  <si>
    <t>762351110</t>
  </si>
  <si>
    <t>Montáž nadstřešních konstrukcí světlíků, větráků, dýmníků z hraněného řeziva průřezové plochy do 100 cm2</t>
  </si>
  <si>
    <t>-1370027907</t>
  </si>
  <si>
    <t>https://podminky.urs.cz/item/CS_URS_2023_01/762351110</t>
  </si>
  <si>
    <t>"D.1.1.3.02,13"</t>
  </si>
  <si>
    <t>"větraný hřeben"</t>
  </si>
  <si>
    <t>(2*7+2*8+70+10)*0,65+4*144,85</t>
  </si>
  <si>
    <t>85</t>
  </si>
  <si>
    <t>1674119050</t>
  </si>
  <si>
    <t>650,9*0,04*0,06*1,1</t>
  </si>
  <si>
    <t>86</t>
  </si>
  <si>
    <t>762395000</t>
  </si>
  <si>
    <t>Spojovací prostředky krovů, bednění a laťování, nadstřešních konstrukcí svory, prkna, hřebíky, pásová ocel, vruty</t>
  </si>
  <si>
    <t>184054981</t>
  </si>
  <si>
    <t>https://podminky.urs.cz/item/CS_URS_2023_01/762395000</t>
  </si>
  <si>
    <t>12+95,889+6,132+1,718+250*0,1*0,1</t>
  </si>
  <si>
    <t>87</t>
  </si>
  <si>
    <t>998762103</t>
  </si>
  <si>
    <t>Přesun hmot pro konstrukce tesařské stanovený z hmotnosti přesunovaného materiálu vodorovná dopravní vzdálenost do 50 m v objektech výšky přes 12 do 24 m</t>
  </si>
  <si>
    <t>207839765</t>
  </si>
  <si>
    <t>https://podminky.urs.cz/item/CS_URS_2023_01/998762103</t>
  </si>
  <si>
    <t>764</t>
  </si>
  <si>
    <t>Konstrukce klempířské</t>
  </si>
  <si>
    <t>88</t>
  </si>
  <si>
    <t>764001801</t>
  </si>
  <si>
    <t>Demontáž klempířských konstrukcí podkladního plechu do suti</t>
  </si>
  <si>
    <t>-906330800</t>
  </si>
  <si>
    <t>https://podminky.urs.cz/item/CS_URS_2023_01/764001801</t>
  </si>
  <si>
    <t>89</t>
  </si>
  <si>
    <t>764001821</t>
  </si>
  <si>
    <t>Demontáž klempířských konstrukcí krytiny ze svitků nebo tabulí do suti</t>
  </si>
  <si>
    <t>-1888189202</t>
  </si>
  <si>
    <t>https://podminky.urs.cz/item/CS_URS_2023_01/764001821</t>
  </si>
  <si>
    <t>"D.1.1.2.1-11"</t>
  </si>
  <si>
    <t>7,85*2*2,4</t>
  </si>
  <si>
    <t>90</t>
  </si>
  <si>
    <t>764001891</t>
  </si>
  <si>
    <t>Demontáž klempířských konstrukcí oplechování úžlabí do suti</t>
  </si>
  <si>
    <t>524631505</t>
  </si>
  <si>
    <t>https://podminky.urs.cz/item/CS_URS_2023_01/764001891</t>
  </si>
  <si>
    <t>91</t>
  </si>
  <si>
    <t>764002801</t>
  </si>
  <si>
    <t>Demontáž klempířských konstrukcí závětrné lišty do suti</t>
  </si>
  <si>
    <t>-1413240746</t>
  </si>
  <si>
    <t>https://podminky.urs.cz/item/CS_URS_2023_01/764002801</t>
  </si>
  <si>
    <t>13+18+16</t>
  </si>
  <si>
    <t>92</t>
  </si>
  <si>
    <t>764002812</t>
  </si>
  <si>
    <t>Demontáž klempířských konstrukcí okapového plechu do suti, v krytině skládané</t>
  </si>
  <si>
    <t>-889275354</t>
  </si>
  <si>
    <t>https://podminky.urs.cz/item/CS_URS_2023_01/764002812</t>
  </si>
  <si>
    <t>108+270</t>
  </si>
  <si>
    <t>93</t>
  </si>
  <si>
    <t>764002821</t>
  </si>
  <si>
    <t>Demontáž klempířských konstrukcí střešního výlezu do suti</t>
  </si>
  <si>
    <t>-1710473200</t>
  </si>
  <si>
    <t>https://podminky.urs.cz/item/CS_URS_2023_01/764002821</t>
  </si>
  <si>
    <t>94</t>
  </si>
  <si>
    <t>764002861</t>
  </si>
  <si>
    <t>Demontáž klempířských konstrukcí oplechování říms do suti</t>
  </si>
  <si>
    <t>1403719843</t>
  </si>
  <si>
    <t>https://podminky.urs.cz/item/CS_URS_2023_01/764002861</t>
  </si>
  <si>
    <t>95</t>
  </si>
  <si>
    <t>764002871</t>
  </si>
  <si>
    <t>Demontáž klempířských konstrukcí lemování zdí do suti</t>
  </si>
  <si>
    <t>2110686357</t>
  </si>
  <si>
    <t>https://podminky.urs.cz/item/CS_URS_2023_01/764002871</t>
  </si>
  <si>
    <t>38+227</t>
  </si>
  <si>
    <t>96</t>
  </si>
  <si>
    <t>764002881</t>
  </si>
  <si>
    <t>Demontáž klempířských konstrukcí lemování střešních prostupů do suti</t>
  </si>
  <si>
    <t>-713182096</t>
  </si>
  <si>
    <t>https://podminky.urs.cz/item/CS_URS_2023_01/764002881</t>
  </si>
  <si>
    <t>0,5*(88+22+28+19,5)</t>
  </si>
  <si>
    <t>97</t>
  </si>
  <si>
    <t>764004801</t>
  </si>
  <si>
    <t>Demontáž klempířských konstrukcí žlabu podokapního do suti</t>
  </si>
  <si>
    <t>-623661834</t>
  </si>
  <si>
    <t>https://podminky.urs.cz/item/CS_URS_2023_01/764004801</t>
  </si>
  <si>
    <t>98</t>
  </si>
  <si>
    <t>764004811</t>
  </si>
  <si>
    <t>Demontáž klempířských konstrukcí žlabu nadřímsového do suti</t>
  </si>
  <si>
    <t>99704700</t>
  </si>
  <si>
    <t>https://podminky.urs.cz/item/CS_URS_2023_01/764004811</t>
  </si>
  <si>
    <t>99</t>
  </si>
  <si>
    <t>764004821</t>
  </si>
  <si>
    <t>Demontáž klempířských konstrukcí žlabu nástřešního do suti</t>
  </si>
  <si>
    <t>728309741</t>
  </si>
  <si>
    <t>https://podminky.urs.cz/item/CS_URS_2023_01/764004821</t>
  </si>
  <si>
    <t>764004861</t>
  </si>
  <si>
    <t>Demontáž klempířských konstrukcí svodu do suti</t>
  </si>
  <si>
    <t>315338070</t>
  </si>
  <si>
    <t>https://podminky.urs.cz/item/CS_URS_2023_01/764004861</t>
  </si>
  <si>
    <t>101</t>
  </si>
  <si>
    <t>764004891</t>
  </si>
  <si>
    <t>-1289639606</t>
  </si>
  <si>
    <t>"D.1.1.2.03"</t>
  </si>
  <si>
    <t>102</t>
  </si>
  <si>
    <t>764011442</t>
  </si>
  <si>
    <t>Podkladní plech z pozinkovaného plechu tloušťky 1,0 mm pro TiZn rš 200 mm</t>
  </si>
  <si>
    <t>-834634414</t>
  </si>
  <si>
    <t>https://podminky.urs.cz/item/CS_URS_2023_01/764011442</t>
  </si>
  <si>
    <t>"D.1.1.3.12"</t>
  </si>
  <si>
    <t>"K07 podkladový plech" 270</t>
  </si>
  <si>
    <t>103</t>
  </si>
  <si>
    <t>764041520</t>
  </si>
  <si>
    <t>Dilatační lišta z titanzinkového plechu s povrchovou úpravou připojovací, včetně tmelení rš 80 mm</t>
  </si>
  <si>
    <t>984395116</t>
  </si>
  <si>
    <t>https://podminky.urs.cz/item/CS_URS_2023_01/764041520</t>
  </si>
  <si>
    <t>"K03" 88</t>
  </si>
  <si>
    <t>"K11" 22</t>
  </si>
  <si>
    <t>104</t>
  </si>
  <si>
    <t>764041521</t>
  </si>
  <si>
    <t>Dilatační lišta z titanzinkového plechu s povrchovou úpravou připojovací, včetně tmelení rš 100 mm</t>
  </si>
  <si>
    <t>1125303380</t>
  </si>
  <si>
    <t>https://podminky.urs.cz/item/CS_URS_2023_01/764041521</t>
  </si>
  <si>
    <t>"K09" 38</t>
  </si>
  <si>
    <t>"K17" 227</t>
  </si>
  <si>
    <t>105</t>
  </si>
  <si>
    <t>764042419</t>
  </si>
  <si>
    <t>Strukturovaná odddělovací rohož s integrovanou pojistnou hydroizolací jakékoliv rš</t>
  </si>
  <si>
    <t>1620503902</t>
  </si>
  <si>
    <t>https://podminky.urs.cz/item/CS_URS_2023_01/764042419</t>
  </si>
  <si>
    <t>106</t>
  </si>
  <si>
    <t>764141511</t>
  </si>
  <si>
    <t>Krytina ze svitků nebo tabulí z titanzinkového plechu s povrchovou úpravou s úpravou u okapů, prostupů a výčnělků střechy rovné drážkováním ze svitků rš 670 mm, sklon střechy do 30°</t>
  </si>
  <si>
    <t>1183679993</t>
  </si>
  <si>
    <t>https://podminky.urs.cz/item/CS_URS_2023_01/764141511</t>
  </si>
  <si>
    <t>"D.1.1.3.01-11"</t>
  </si>
  <si>
    <t>"skladba R02"</t>
  </si>
  <si>
    <t>2*35,5*3</t>
  </si>
  <si>
    <t>(38,55+30,7)*3,1</t>
  </si>
  <si>
    <t>86,4*6,9</t>
  </si>
  <si>
    <t>45,8*8</t>
  </si>
  <si>
    <t>15,35*18,4-3,25*2</t>
  </si>
  <si>
    <t>107</t>
  </si>
  <si>
    <t>764141591</t>
  </si>
  <si>
    <t>Krytina ze svitků nebo tabulí z titanzinkového plechu s povrchovou úpravou s úpravou u okapů, prostupů a výčnělků Příplatek k cenám za těsnění drážek ve sklonu do 10°</t>
  </si>
  <si>
    <t>1947149596</t>
  </si>
  <si>
    <t>https://podminky.urs.cz/item/CS_URS_2023_01/764141591</t>
  </si>
  <si>
    <t>"dle TZ - krytina bude s dvojitou stojatou drážkou z důvodu odletu jisker u elektrifikované koleje"</t>
  </si>
  <si>
    <t>1689,455</t>
  </si>
  <si>
    <t>108</t>
  </si>
  <si>
    <t>7642234581</t>
  </si>
  <si>
    <t>Oplechování střešních prvků z hliníkového plechu sněhový hák pro falcované tašky, šindele nebo šablony</t>
  </si>
  <si>
    <t>270446123</t>
  </si>
  <si>
    <t>"D.1.1.3.03"</t>
  </si>
  <si>
    <t>"předpoklad 3 řady s háky po 300 mm, dodavatel upraví dle použité krytiny"</t>
  </si>
  <si>
    <t>3*2*(24+16+7,3+14+2+2+5,5)/0,3</t>
  </si>
  <si>
    <t>109</t>
  </si>
  <si>
    <t>764241567</t>
  </si>
  <si>
    <t>Oplechování střešních prvků z titanzinkového plechu s povrchovou úpravou úžlabí rš 670 mm</t>
  </si>
  <si>
    <t>1666096505</t>
  </si>
  <si>
    <t>https://podminky.urs.cz/item/CS_URS_2023_01/764241567</t>
  </si>
  <si>
    <t>"K04 rš 625" 51</t>
  </si>
  <si>
    <t>110</t>
  </si>
  <si>
    <t>764242503</t>
  </si>
  <si>
    <t>Oplechování střešních prvků z titanzinkového plechu s povrchovou úpravou štítu závětrnou lištou rš 250 mm</t>
  </si>
  <si>
    <t>1911995317</t>
  </si>
  <si>
    <t>https://podminky.urs.cz/item/CS_URS_2023_01/764242503</t>
  </si>
  <si>
    <t>"K05" 13</t>
  </si>
  <si>
    <t>"K10" 18</t>
  </si>
  <si>
    <t>"K13" 16</t>
  </si>
  <si>
    <t>111</t>
  </si>
  <si>
    <t>764242532</t>
  </si>
  <si>
    <t>Oplechování střešních prvků z titanzinkového plechu s povrchovou úpravou okapu okapovým plechem střechy rovné rš 200 mm</t>
  </si>
  <si>
    <t>-41581961</t>
  </si>
  <si>
    <t>https://podminky.urs.cz/item/CS_URS_2023_01/764242532</t>
  </si>
  <si>
    <t>"K02 okapnice pro odvod kondenzátu" 420,5</t>
  </si>
  <si>
    <t>112</t>
  </si>
  <si>
    <t>764242533</t>
  </si>
  <si>
    <t>Oplechování střešních prvků z titanzinkového plechu s povrchovou úpravou okapu okapovým plechem střechy rovné rš 250 mm</t>
  </si>
  <si>
    <t>946614664</t>
  </si>
  <si>
    <t>https://podminky.urs.cz/item/CS_URS_2023_01/764242533</t>
  </si>
  <si>
    <t>"K16" 108</t>
  </si>
  <si>
    <t>113</t>
  </si>
  <si>
    <t>764242534</t>
  </si>
  <si>
    <t>Oplechování střešních prvků z titanzinkového plechu s povrchovou úpravou okapu okapovým plechem střechy rovné rš 330 mm</t>
  </si>
  <si>
    <t>1447725727</t>
  </si>
  <si>
    <t>https://podminky.urs.cz/item/CS_URS_2023_01/764242534</t>
  </si>
  <si>
    <t>"K07" 270</t>
  </si>
  <si>
    <t>114</t>
  </si>
  <si>
    <t>764248506</t>
  </si>
  <si>
    <t>Oplechování říms a ozdobných prvků z titanzinkového plechu s povrchovou úpravou rovných, bez rohů mechanicky kotvené rš 500 mm</t>
  </si>
  <si>
    <t>1036344515</t>
  </si>
  <si>
    <t>https://podminky.urs.cz/item/CS_URS_2023_01/764248506</t>
  </si>
  <si>
    <t>"D.1.1.3.12ů</t>
  </si>
  <si>
    <t>"K02" 420,5</t>
  </si>
  <si>
    <t>115</t>
  </si>
  <si>
    <t>764248547</t>
  </si>
  <si>
    <t>Oplechování říms a ozdobných prvků z titanzinkového plechu s povrchovou úpravou rovných, bez rohů Příplatek k cenám za zvýšenou pracnost při provedení rohu nebo koutu rovné římsy přes rš 400 mm</t>
  </si>
  <si>
    <t>1631411220</t>
  </si>
  <si>
    <t>https://podminky.urs.cz/item/CS_URS_2023_01/764248547</t>
  </si>
  <si>
    <t>116</t>
  </si>
  <si>
    <t>764315699</t>
  </si>
  <si>
    <t>Lemování trub, konzol, držáků a ostatních kusových prvků z pozinkovaného plechu s povrchovou úpravou střech s krytinou prostupovou manžetou přes 150 do 200 mm</t>
  </si>
  <si>
    <t>-452238395</t>
  </si>
  <si>
    <t>https://podminky.urs.cz/item/CS_URS_2023_01/764315699</t>
  </si>
  <si>
    <t>"J01" 15</t>
  </si>
  <si>
    <t>117</t>
  </si>
  <si>
    <t>764341514</t>
  </si>
  <si>
    <t>Lemování zdí z titanzinkového plechu s povrchovou úpravou boční nebo horní rovných, střech s krytinou skládanou mimo prejzovou rš 330 mm</t>
  </si>
  <si>
    <t>-413179189</t>
  </si>
  <si>
    <t>https://podminky.urs.cz/item/CS_URS_2023_01/764341514</t>
  </si>
  <si>
    <t>118</t>
  </si>
  <si>
    <t>764344512</t>
  </si>
  <si>
    <t>Lemování prostupů z titanzinkového plechu s povrchovou úpravou bez lišty, střech s krytinou skládanou nebo z plechu</t>
  </si>
  <si>
    <t>-388109233</t>
  </si>
  <si>
    <t>https://podminky.urs.cz/item/CS_URS_2023_01/764344512</t>
  </si>
  <si>
    <t>"K03" 0,4*88</t>
  </si>
  <si>
    <t>"K11" 0,33*22</t>
  </si>
  <si>
    <t>"K14" 0,4*28</t>
  </si>
  <si>
    <t>"K15" 0,4*19,5</t>
  </si>
  <si>
    <t>119</t>
  </si>
  <si>
    <t>7645414051</t>
  </si>
  <si>
    <t>Žlab podokapní z titanzinkového předzvětralého plechu včetně háků a čel půlkruhový rš 330 mm</t>
  </si>
  <si>
    <t>-359719092</t>
  </si>
  <si>
    <t>"K08" 108</t>
  </si>
  <si>
    <t>120</t>
  </si>
  <si>
    <t>7645414461</t>
  </si>
  <si>
    <t>Žlab podokapní z titanzinkového předzvětralého plechu včetně háků a čel kotlík oválný (trychtýřový), rš žlabu/průměr svodu 330/100 mm</t>
  </si>
  <si>
    <t>-1465053141</t>
  </si>
  <si>
    <t>121</t>
  </si>
  <si>
    <t>7645424061</t>
  </si>
  <si>
    <t>Žlab nadřímsový z titanzinkového předvětralého plechu hranatý, včetně čel a hrdel uložený v hácích se spádovou vložkou rš 500 mm</t>
  </si>
  <si>
    <t>1398307993</t>
  </si>
  <si>
    <t>"K01 rš 330" 420,5</t>
  </si>
  <si>
    <t>122</t>
  </si>
  <si>
    <t>7645424461</t>
  </si>
  <si>
    <t>Žlab nadřímsový z titanzinkového předvětralého plechu hranatý, včetně čel a hrdel Příplatek k cenám za zvýšenou pracnost při provedení rohu nebo koutu žlabu rš 500 mm</t>
  </si>
  <si>
    <t>703282151</t>
  </si>
  <si>
    <t>123</t>
  </si>
  <si>
    <t>7645434061</t>
  </si>
  <si>
    <t>Žlab nadokapní (nástřešní) z titanzinkového předzvětralého plechu oblého tvaru, včetně háků, čel a hrdel rš 500 mm</t>
  </si>
  <si>
    <t>1222348423</t>
  </si>
  <si>
    <t xml:space="preserve">"D.1.1.3.12" </t>
  </si>
  <si>
    <t>"K06 rš 330" 275</t>
  </si>
  <si>
    <t>124</t>
  </si>
  <si>
    <t>7645434261</t>
  </si>
  <si>
    <t>Žlab nadokapní (nástřešní) z titanzinkového předzvětralého plechu Příplatek k cenám za zvýšenou pracnost při provedení rohu nebo koutu rš 500 mm</t>
  </si>
  <si>
    <t>591860027</t>
  </si>
  <si>
    <t>125</t>
  </si>
  <si>
    <t>7645484231</t>
  </si>
  <si>
    <t>Svod z titanzinkového předzvětralého plechu včetně objímek, kolen a odskoků kruhový, průměru 100 mm</t>
  </si>
  <si>
    <t>-882492280</t>
  </si>
  <si>
    <t>"K12" 214</t>
  </si>
  <si>
    <t>126</t>
  </si>
  <si>
    <t>998764103</t>
  </si>
  <si>
    <t>Přesun hmot pro konstrukce klempířské stanovený z hmotnosti přesunovaného materiálu vodorovná dopravní vzdálenost do 50 m v objektech výšky přes 12 do 24 m</t>
  </si>
  <si>
    <t>430580637</t>
  </si>
  <si>
    <t>https://podminky.urs.cz/item/CS_URS_2023_01/998764103</t>
  </si>
  <si>
    <t>765</t>
  </si>
  <si>
    <t>Krytina skládaná</t>
  </si>
  <si>
    <t>127</t>
  </si>
  <si>
    <t>765111291</t>
  </si>
  <si>
    <t>Montáž krytiny keramické okapové hrany s jednoduchou větrací mřížkou</t>
  </si>
  <si>
    <t>-1241637524</t>
  </si>
  <si>
    <t>"D.1.1.3.13"</t>
  </si>
  <si>
    <t xml:space="preserve">"u okapu" </t>
  </si>
  <si>
    <t>420,5</t>
  </si>
  <si>
    <t>"u hřebene"</t>
  </si>
  <si>
    <t>144,85*2</t>
  </si>
  <si>
    <t>128</t>
  </si>
  <si>
    <t>596602021</t>
  </si>
  <si>
    <t>mřížka ochranná větrací jednoduchá š 55mm</t>
  </si>
  <si>
    <t>-1651206250</t>
  </si>
  <si>
    <t>129</t>
  </si>
  <si>
    <t>765133001</t>
  </si>
  <si>
    <t>Krytina vláknocementová skládaná ze šablon jednoduché krytí sklonu do 30° s povrchem hladkým</t>
  </si>
  <si>
    <t>-1329577906</t>
  </si>
  <si>
    <t>https://podminky.urs.cz/item/CS_URS_2023_01/765133001</t>
  </si>
  <si>
    <t>130</t>
  </si>
  <si>
    <t>765133011</t>
  </si>
  <si>
    <t>Krytina vláknocementová skládaná ze šablon okapová hrana, krytí jednoduché lemovací řadou, s povrchem hladkým</t>
  </si>
  <si>
    <t>598571263</t>
  </si>
  <si>
    <t>https://podminky.urs.cz/item/CS_URS_2023_01/765133011</t>
  </si>
  <si>
    <t>131</t>
  </si>
  <si>
    <t>765133021</t>
  </si>
  <si>
    <t>Krytina vláknocementová skládaná ze šablon nároží jednoduché ze šablon, s povrchem hladkým</t>
  </si>
  <si>
    <t>126111594</t>
  </si>
  <si>
    <t>https://podminky.urs.cz/item/CS_URS_2023_01/765133021</t>
  </si>
  <si>
    <t>4*12,3</t>
  </si>
  <si>
    <t>2*10,7</t>
  </si>
  <si>
    <t>2*5</t>
  </si>
  <si>
    <t>132</t>
  </si>
  <si>
    <t>765133031</t>
  </si>
  <si>
    <t>Krytina vláknocementová skládaná ze šablon hřeben jednoduchý ze šablon, s povrchem hladkým</t>
  </si>
  <si>
    <t>-1757716774</t>
  </si>
  <si>
    <t>https://podminky.urs.cz/item/CS_URS_2023_01/765133031</t>
  </si>
  <si>
    <t>8,55</t>
  </si>
  <si>
    <t>14,5</t>
  </si>
  <si>
    <t>86,4+12,35</t>
  </si>
  <si>
    <t>133</t>
  </si>
  <si>
    <t>765133041</t>
  </si>
  <si>
    <t>Krytina vláknocementová skládaná ze šablon úžlabí zasekáním desek podél oplechování</t>
  </si>
  <si>
    <t>-1869475569</t>
  </si>
  <si>
    <t>https://podminky.urs.cz/item/CS_URS_2023_01/765133041</t>
  </si>
  <si>
    <t>134</t>
  </si>
  <si>
    <t>765135013</t>
  </si>
  <si>
    <t>Montáž střešních doplňků vláknocementové krytiny skládané střešních výlezů, plochy jednotlivě přes 0,25 do 1,0 m2</t>
  </si>
  <si>
    <t>-738875968</t>
  </si>
  <si>
    <t>https://podminky.urs.cz/item/CS_URS_2023_01/765135013</t>
  </si>
  <si>
    <t>135</t>
  </si>
  <si>
    <t>591611541</t>
  </si>
  <si>
    <t>výlez na střechu 750x830mm plech Al pro vláknocementové krytiny</t>
  </si>
  <si>
    <t>-1863056210</t>
  </si>
  <si>
    <t>136</t>
  </si>
  <si>
    <t>765151801</t>
  </si>
  <si>
    <t>Demontáž krytiny bitumenové ze šindelů sklonu do 30° do suti</t>
  </si>
  <si>
    <t>-623512558</t>
  </si>
  <si>
    <t>https://podminky.urs.cz/item/CS_URS_2023_01/765151801</t>
  </si>
  <si>
    <t>137</t>
  </si>
  <si>
    <t>765151805</t>
  </si>
  <si>
    <t>Demontáž krytiny bitumenové ze šindelů sklonu do 30° hřebene nebo nároží do suti</t>
  </si>
  <si>
    <t>-1697520023</t>
  </si>
  <si>
    <t>https://podminky.urs.cz/item/CS_URS_2023_01/765151805</t>
  </si>
  <si>
    <t>8,55+4*12,3</t>
  </si>
  <si>
    <t>14,5+2*10,7</t>
  </si>
  <si>
    <t>86,4+12,35+2*5</t>
  </si>
  <si>
    <t>"1.nástupiště + garáž"</t>
  </si>
  <si>
    <t>45,8+15,35</t>
  </si>
  <si>
    <t>138</t>
  </si>
  <si>
    <t>765191021</t>
  </si>
  <si>
    <t>Montáž pojistné hydroizolační nebo parotěsné fólie kladené ve sklonu přes 20° s lepenými přesahy na krokve</t>
  </si>
  <si>
    <t>1855906410</t>
  </si>
  <si>
    <t>https://podminky.urs.cz/item/CS_URS_2023_01/765191021</t>
  </si>
  <si>
    <t>139</t>
  </si>
  <si>
    <t>283290511</t>
  </si>
  <si>
    <t>fólie kontaktní difuzně propustná pro doplňkovou hydroizolační vrstvu, čtyřvrstvá 200-230g/m2 s integrovanou samolepící páskou</t>
  </si>
  <si>
    <t>1066378774</t>
  </si>
  <si>
    <t>2579,355*1,1 'Přepočtené koeficientem množství</t>
  </si>
  <si>
    <t>140</t>
  </si>
  <si>
    <t>765191023</t>
  </si>
  <si>
    <t>Montáž pojistné hydroizolační nebo parotěsné fólie kladené ve sklonu přes 20° s lepenými přesahy na bednění nebo tepelnou izolaci</t>
  </si>
  <si>
    <t>455301284</t>
  </si>
  <si>
    <t>https://podminky.urs.cz/item/CS_URS_2023_01/765191023</t>
  </si>
  <si>
    <t>141</t>
  </si>
  <si>
    <t>28329036</t>
  </si>
  <si>
    <t>fólie kontaktní difuzně propustná pro doplňkovou hydroizolační vrstvu, třívrstvá mikroporézní PP 150g/m2 s integrovanou samolepící páskou</t>
  </si>
  <si>
    <t>-1974439315</t>
  </si>
  <si>
    <t>2576,355*1,1 'Přepočtené koeficientem množství</t>
  </si>
  <si>
    <t>142</t>
  </si>
  <si>
    <t>765192001</t>
  </si>
  <si>
    <t>Nouzové zakrytí střechy plachtou</t>
  </si>
  <si>
    <t>635590905</t>
  </si>
  <si>
    <t>https://podminky.urs.cz/item/CS_URS_2023_01/765192001</t>
  </si>
  <si>
    <t>143</t>
  </si>
  <si>
    <t>765192811</t>
  </si>
  <si>
    <t>Demontáž střešního výlezu jakékoliv plochy</t>
  </si>
  <si>
    <t>-1710578263</t>
  </si>
  <si>
    <t>https://podminky.urs.cz/item/CS_URS_2023_01/765192811</t>
  </si>
  <si>
    <t>144</t>
  </si>
  <si>
    <t>998765103</t>
  </si>
  <si>
    <t>Přesun hmot pro krytiny skládané stanovený z hmotnosti přesunovaného materiálu vodorovná dopravní vzdálenost do 50 m na objektech výšky přes 12 do 24 m</t>
  </si>
  <si>
    <t>-588629265</t>
  </si>
  <si>
    <t>https://podminky.urs.cz/item/CS_URS_2023_01/998765103</t>
  </si>
  <si>
    <t>767</t>
  </si>
  <si>
    <t>Konstrukce zámečnické</t>
  </si>
  <si>
    <t>145</t>
  </si>
  <si>
    <t>76701</t>
  </si>
  <si>
    <t>D+M W02 střešní světlík AL s pevným zasklením, izolační dvojsklo, 3500/3600 mm, kompletní provedení dle D.1.1.3.12</t>
  </si>
  <si>
    <t>1594471922</t>
  </si>
  <si>
    <t>146</t>
  </si>
  <si>
    <t>767011R</t>
  </si>
  <si>
    <t>D+M nadstřešního světlíku obdélníkový tvar s pevným zasklením, izolační dvojsklo, oplechovaná střecha, kompletní provedení dle původního světlíku</t>
  </si>
  <si>
    <t>-492296060</t>
  </si>
  <si>
    <t>147</t>
  </si>
  <si>
    <t>767311860</t>
  </si>
  <si>
    <t>Demontáž světlíků se skleněnou výplní pultových</t>
  </si>
  <si>
    <t>1240971717</t>
  </si>
  <si>
    <t>https://podminky.urs.cz/item/CS_URS_2023_01/767311860</t>
  </si>
  <si>
    <t>2*3,5*3,6</t>
  </si>
  <si>
    <t>148</t>
  </si>
  <si>
    <t>998767203</t>
  </si>
  <si>
    <t>Přesun hmot pro zámečnické konstrukce stanovený procentní sazbou (%) z ceny vodorovná dopravní vzdálenost do 50 m v objektech výšky přes 12 do 24 m</t>
  </si>
  <si>
    <t>%</t>
  </si>
  <si>
    <t>761580250</t>
  </si>
  <si>
    <t>https://podminky.urs.cz/item/CS_URS_2023_01/998767203</t>
  </si>
  <si>
    <t>783</t>
  </si>
  <si>
    <t>Dokončovací práce - nátěry</t>
  </si>
  <si>
    <t>149</t>
  </si>
  <si>
    <t>783201201</t>
  </si>
  <si>
    <t>Příprava podkladu tesařských konstrukcí před provedením nátěru broušení</t>
  </si>
  <si>
    <t>-1194742108</t>
  </si>
  <si>
    <t>https://podminky.urs.cz/item/CS_URS_2023_01/783201201</t>
  </si>
  <si>
    <t>150</t>
  </si>
  <si>
    <t>783201401</t>
  </si>
  <si>
    <t>Příprava podkladu tesařských konstrukcí před provedením nátěru ometení</t>
  </si>
  <si>
    <t>-746025368</t>
  </si>
  <si>
    <t>https://podminky.urs.cz/item/CS_URS_2023_01/783201401</t>
  </si>
  <si>
    <t>"bednění (podhled) přístavků a nástupiště (stávající)"</t>
  </si>
  <si>
    <t>284,71/0,2-284,71</t>
  </si>
  <si>
    <t>151</t>
  </si>
  <si>
    <t>783213021</t>
  </si>
  <si>
    <t>Preventivní napouštěcí nátěr tesařských prvků proti dřevokazným houbám, hmyzu a plísním nezabudovaných do konstrukce dvojnásobný syntetický</t>
  </si>
  <si>
    <t>-1590575643</t>
  </si>
  <si>
    <t>https://podminky.urs.cz/item/CS_URS_2023_01/783213021</t>
  </si>
  <si>
    <t>"D.1.2.3.05"</t>
  </si>
  <si>
    <t>"nové prvky krovu"</t>
  </si>
  <si>
    <t>"1" 4*4,6*(2*0,12+2*0,18)</t>
  </si>
  <si>
    <t>"2*" 2*4,4*(2*0,12+2*0,18)</t>
  </si>
  <si>
    <t>"3" 3*2,6*(2*0,12+2*0,18)</t>
  </si>
  <si>
    <t>"4" 6*(2*0,1+2*0,14)</t>
  </si>
  <si>
    <t>"5" 4*8,4*(2*0,12+2*0,18)</t>
  </si>
  <si>
    <t>"6" 2*6,6*(2*0,12+2*0,18)</t>
  </si>
  <si>
    <t>"7" 2,9*(2*0,1+2*0,14)</t>
  </si>
  <si>
    <t>"8" 23,5*(2*0,18+2*0,28)</t>
  </si>
  <si>
    <t>"9" 8,9*(2*0,12+2*0,18)</t>
  </si>
  <si>
    <t>"10" 16*10,6*(2*0,04+2*0,16)</t>
  </si>
  <si>
    <t>"11" 5*9,7*(2*0,12+2*0,16)</t>
  </si>
  <si>
    <t>"12" 6*5,9*(2*0,12+2*0,16)</t>
  </si>
  <si>
    <t>"13" 2*4,4*(2*0,18+2*0,13)</t>
  </si>
  <si>
    <t>"14" 56*4,7*(2*0,04+2*0,12)</t>
  </si>
  <si>
    <t>"15" 10*2,3*4*0,14</t>
  </si>
  <si>
    <t>"16" 34*3,6*(2*0,04+2*0,12)</t>
  </si>
  <si>
    <t>"17" 3,9*(2*0,12+2*0,16)</t>
  </si>
  <si>
    <t>"18" 16*5*(2*0,1+2*0,14)</t>
  </si>
  <si>
    <t>"19" 4*6*(2*0,1+2*0,14)</t>
  </si>
  <si>
    <t>"20" 3,8*(2*0,15+2*0,18)</t>
  </si>
  <si>
    <t>"21" 4*1,4*4*0,14</t>
  </si>
  <si>
    <t>"22" 4*8,1*(2*0,08+2*0,23)</t>
  </si>
  <si>
    <t>"23" 4*8,4*(2*0,08+2*0,25)</t>
  </si>
  <si>
    <t>"24" 2*6*(2*0,08+2*0,25)</t>
  </si>
  <si>
    <t>"25" 2*6,7*(2*0,08+2*0,25)</t>
  </si>
  <si>
    <t>152</t>
  </si>
  <si>
    <t>783213121</t>
  </si>
  <si>
    <t>Preventivní napouštěcí nátěr tesařských prvků proti dřevokazným houbám, hmyzu a plísním zabudovaných do konstrukce dvojnásobný syntetický</t>
  </si>
  <si>
    <t>-527198207</t>
  </si>
  <si>
    <t>https://podminky.urs.cz/item/CS_URS_2023_01/783213121</t>
  </si>
  <si>
    <t>"dle sanace prvků krovu přípravkem Deron plus"</t>
  </si>
  <si>
    <t>(132-7,5)*(2*0,12+2*0,16)*1,2</t>
  </si>
  <si>
    <t>7,5*(2*0,18+2*0,2)*1,2</t>
  </si>
  <si>
    <t>10 "ostatní drobné"</t>
  </si>
  <si>
    <t>153</t>
  </si>
  <si>
    <t>783224101</t>
  </si>
  <si>
    <t>Základní nátěr tesařských konstrukcí jednonásobný akrylátový</t>
  </si>
  <si>
    <t>125492672</t>
  </si>
  <si>
    <t>https://podminky.urs.cz/item/CS_URS_2023_01/783224101</t>
  </si>
  <si>
    <t xml:space="preserve">"nové bednění </t>
  </si>
  <si>
    <t>"1.nástupiště"</t>
  </si>
  <si>
    <t>10,25*3,25*0,2</t>
  </si>
  <si>
    <t>154</t>
  </si>
  <si>
    <t>783227101</t>
  </si>
  <si>
    <t>Krycí nátěr tesařských konstrukcí jednonásobný akrylátový</t>
  </si>
  <si>
    <t>-585663437</t>
  </si>
  <si>
    <t>https://podminky.urs.cz/item/CS_URS_2023_01/783227101</t>
  </si>
  <si>
    <t>"1x nové bednění přístavbků a nástupiště"</t>
  </si>
  <si>
    <t>284,71</t>
  </si>
  <si>
    <t>"+ 1x celé bednění (podhled) přístavků a nástupiště (stávající i nové)"</t>
  </si>
  <si>
    <t>284,71/0,2</t>
  </si>
  <si>
    <t>155</t>
  </si>
  <si>
    <t>783301311</t>
  </si>
  <si>
    <t>Příprava podkladu zámečnických konstrukcí před provedením nátěru odmaštění odmašťovačem vodou ředitelným</t>
  </si>
  <si>
    <t>-1298663810</t>
  </si>
  <si>
    <t>https://podminky.urs.cz/item/CS_URS_2023_01/783301311</t>
  </si>
  <si>
    <t>156</t>
  </si>
  <si>
    <t>783314201</t>
  </si>
  <si>
    <t>Základní antikorozní nátěr zámečnických konstrukcí jednonásobný syntetický standardní</t>
  </si>
  <si>
    <t>-2060555327</t>
  </si>
  <si>
    <t>https://podminky.urs.cz/item/CS_URS_2023_01/783314201</t>
  </si>
  <si>
    <t>"nátěry nových ocelových prvků krovu"</t>
  </si>
  <si>
    <t>4*2*2*3,14*0,01+8*0,1*0,1*2</t>
  </si>
  <si>
    <t>8*6,8*(2*0,14+4*0,1)+4*0,3*0,25*2*1,1+8*0,06*0,2*2*1,1</t>
  </si>
  <si>
    <t>4*4,5*(2*0,2+4*0,1)</t>
  </si>
  <si>
    <t>157</t>
  </si>
  <si>
    <t>783315101</t>
  </si>
  <si>
    <t>Mezinátěr zámečnických konstrukcí jednonásobný syntetický standardní</t>
  </si>
  <si>
    <t>1725698063</t>
  </si>
  <si>
    <t>https://podminky.urs.cz/item/CS_URS_2023_01/783315101</t>
  </si>
  <si>
    <t>158</t>
  </si>
  <si>
    <t>783317101</t>
  </si>
  <si>
    <t>Krycí nátěr (email) zámečnických konstrukcí jednonásobný syntetický standardní</t>
  </si>
  <si>
    <t>2035050389</t>
  </si>
  <si>
    <t>https://podminky.urs.cz/item/CS_URS_2023_01/783317101</t>
  </si>
  <si>
    <t>2*52,925</t>
  </si>
  <si>
    <t>HZS</t>
  </si>
  <si>
    <t>Hodinové zúčtovací sazby</t>
  </si>
  <si>
    <t>159</t>
  </si>
  <si>
    <t>HZS1301</t>
  </si>
  <si>
    <t>Hodinové zúčtovací sazby profesí HSV provádění konstrukcí zedník</t>
  </si>
  <si>
    <t>hod</t>
  </si>
  <si>
    <t>512</t>
  </si>
  <si>
    <t>90381085</t>
  </si>
  <si>
    <t>https://podminky.urs.cz/item/CS_URS_2023_01/HZS1301</t>
  </si>
  <si>
    <t>"další nespecifikované práce spojené s odkrýváním a zakrytím uložení prvků krovu"</t>
  </si>
  <si>
    <t>"např. rozkrytí a zpětná montáž podlahy, stropu, odhalení míst napojení prvků apod"</t>
  </si>
  <si>
    <t>200</t>
  </si>
  <si>
    <t>VRN</t>
  </si>
  <si>
    <t>Vedlejší rozpočtové náklady</t>
  </si>
  <si>
    <t>VRN1</t>
  </si>
  <si>
    <t>Průzkumné, geodetické a projektové práce</t>
  </si>
  <si>
    <t>160</t>
  </si>
  <si>
    <t>011103001</t>
  </si>
  <si>
    <t>Geologický průzkum bez rozlišení</t>
  </si>
  <si>
    <t>1024</t>
  </si>
  <si>
    <t>-877057784</t>
  </si>
  <si>
    <t>161</t>
  </si>
  <si>
    <t>013254000</t>
  </si>
  <si>
    <t>Dokumentace skutečného provedení stavby</t>
  </si>
  <si>
    <t>303590023</t>
  </si>
  <si>
    <t>https://podminky.urs.cz/item/CS_URS_2023_01/013254000</t>
  </si>
  <si>
    <t>VRN3</t>
  </si>
  <si>
    <t>Zařízení staveniště</t>
  </si>
  <si>
    <t>162</t>
  </si>
  <si>
    <t>030001000</t>
  </si>
  <si>
    <t>-105800882</t>
  </si>
  <si>
    <t>https://podminky.urs.cz/item/CS_URS_2023_01/030001000</t>
  </si>
  <si>
    <t>163</t>
  </si>
  <si>
    <t>034503000</t>
  </si>
  <si>
    <t>Informační tabule na staveništi</t>
  </si>
  <si>
    <t>85189641</t>
  </si>
  <si>
    <t>značení přístupů přes staveniště</t>
  </si>
  <si>
    <t>informativní tabule o stavbě</t>
  </si>
  <si>
    <t>VRN7</t>
  </si>
  <si>
    <t>Provozní vlivy</t>
  </si>
  <si>
    <t>164</t>
  </si>
  <si>
    <t>071103000</t>
  </si>
  <si>
    <t>Provoz investora</t>
  </si>
  <si>
    <t>1492098336</t>
  </si>
  <si>
    <t>https://podminky.urs.cz/item/CS_URS_2023_01/071103000</t>
  </si>
  <si>
    <t>zabezpečení přístupů zaměstnanců</t>
  </si>
  <si>
    <t>zabezpečení přístupů a značení koridorů cestujících</t>
  </si>
  <si>
    <t>ostatní</t>
  </si>
  <si>
    <t>165</t>
  </si>
  <si>
    <t>07560300R</t>
  </si>
  <si>
    <t>Vytyčení inženýrských sítí</t>
  </si>
  <si>
    <t>-1544722069</t>
  </si>
  <si>
    <t>VRN9</t>
  </si>
  <si>
    <t>Ostatní náklady</t>
  </si>
  <si>
    <t>166</t>
  </si>
  <si>
    <t>091404000</t>
  </si>
  <si>
    <t>Práce na památkovém objektu</t>
  </si>
  <si>
    <t>-1051555426</t>
  </si>
  <si>
    <t>https://podminky.urs.cz/item/CS_URS_2023_01/091404000</t>
  </si>
  <si>
    <t>167</t>
  </si>
  <si>
    <t>094104000</t>
  </si>
  <si>
    <t>Náklady na opatření BOZP</t>
  </si>
  <si>
    <t>1496917085</t>
  </si>
  <si>
    <t>https://podminky.urs.cz/item/CS_URS_2023_01/094104000</t>
  </si>
  <si>
    <t>SO 20 - Nástupiště č. 2</t>
  </si>
  <si>
    <t>20.1 - Děčín hl.n., nástupiště č. 2 - oprava zastřešení</t>
  </si>
  <si>
    <t xml:space="preserve">    1 - Zemní práce</t>
  </si>
  <si>
    <t xml:space="preserve">    5 - Komunikace pozemní</t>
  </si>
  <si>
    <t xml:space="preserve">    721 - Zdravotechnika - vnitřní kanalizace</t>
  </si>
  <si>
    <t xml:space="preserve">    742 - Elektroinstalace - slaboproud</t>
  </si>
  <si>
    <t xml:space="preserve">    787 - Dokončovací práce - zasklívání</t>
  </si>
  <si>
    <t xml:space="preserve">    789 - Povrchové úpravy ocelových konstrukcí a technologických zařízení</t>
  </si>
  <si>
    <t>M - Práce a dodávky M</t>
  </si>
  <si>
    <t xml:space="preserve">    22-M - Montáže technologických zařízení pro dopravní stavby</t>
  </si>
  <si>
    <t>Zemní práce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</si>
  <si>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</si>
  <si>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</si>
  <si>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1783112509</t>
  </si>
  <si>
    <t>https://podminky.urs.cz/item/CS_URS_2023_01/113106151</t>
  </si>
  <si>
    <t>(1*1)*21"kolem sloupů</t>
  </si>
  <si>
    <t>119003227</t>
  </si>
  <si>
    <t>Pomocné konstrukce při zabezpečení výkopu svislé ocelové mobilní oplocení, výšky přes 1,5 do 2,2 m panely vyplněné dráty zřízení</t>
  </si>
  <si>
    <t>-1731680170</t>
  </si>
  <si>
    <t>https://podminky.urs.cz/item/CS_URS_2023_01/119003227</t>
  </si>
  <si>
    <t>202"délka nástupiště</t>
  </si>
  <si>
    <t>119003228</t>
  </si>
  <si>
    <t>Pomocné konstrukce při zabezpečení výkopu svislé ocelové mobilní oplocení, výšky přes 1,5 do 2,2 m panely vyplněné dráty odstranění</t>
  </si>
  <si>
    <t>32246390</t>
  </si>
  <si>
    <t>https://podminky.urs.cz/item/CS_URS_2023_01/119003228</t>
  </si>
  <si>
    <t>Komunikace pozemní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</si>
  <si>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</si>
  <si>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</si>
  <si>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-445527016</t>
  </si>
  <si>
    <t>https://podminky.urs.cz/item/CS_URS_2023_01/596211110</t>
  </si>
  <si>
    <t>59245015</t>
  </si>
  <si>
    <t>dlažba zámková tvaru I 200x165x60mm přírodní</t>
  </si>
  <si>
    <t>1809840883</t>
  </si>
  <si>
    <t>21*1,03 'Přepočtené koeficientem množství</t>
  </si>
  <si>
    <t>619991011</t>
  </si>
  <si>
    <t>Zakrytí vnitřních ploch před znečištěním včetně pozdějšího odkrytí konstrukcí a prvků obalením fólií a přelepením páskou</t>
  </si>
  <si>
    <t>1914390485</t>
  </si>
  <si>
    <t>https://podminky.urs.cz/item/CS_URS_2023_01/619991011</t>
  </si>
  <si>
    <t>2,5*1,2*13</t>
  </si>
  <si>
    <t>625681014</t>
  </si>
  <si>
    <t>Ochrana proti holubům hrotový systém čtyřřadý, účinná šíře 25 cm</t>
  </si>
  <si>
    <t>-1822159373</t>
  </si>
  <si>
    <t>https://podminky.urs.cz/item/CS_URS_2023_01/625681014</t>
  </si>
  <si>
    <t>3,5*18</t>
  </si>
  <si>
    <t>625681035</t>
  </si>
  <si>
    <t>Ochrana proti holubům síťový systém kotvený do plechu</t>
  </si>
  <si>
    <t>2099289686</t>
  </si>
  <si>
    <t>https://podminky.urs.cz/item/CS_URS_2023_01/625681035</t>
  </si>
  <si>
    <t>(202*5,6)"podhled</t>
  </si>
  <si>
    <t>922414220R</t>
  </si>
  <si>
    <t xml:space="preserve">Zřízení dočasných tesařských konstrukcí </t>
  </si>
  <si>
    <t>1019205604</t>
  </si>
  <si>
    <t>(12*3*2)*2"vstupy do podchodu</t>
  </si>
  <si>
    <t>922414221R</t>
  </si>
  <si>
    <t xml:space="preserve">Odstranění dočasných tesařských konstrukcí </t>
  </si>
  <si>
    <t>-808067151</t>
  </si>
  <si>
    <t>922414222R</t>
  </si>
  <si>
    <t>Demontáž stávajících prvků mobiliáře</t>
  </si>
  <si>
    <t>-444178848</t>
  </si>
  <si>
    <t>3*1"lavička oboustranná</t>
  </si>
  <si>
    <t>939902121</t>
  </si>
  <si>
    <t>Práce pojízdnými prostředky lokomotiva motorová</t>
  </si>
  <si>
    <t>1675460205</t>
  </si>
  <si>
    <t>https://podminky.urs.cz/item/CS_URS_2023_01/939902121</t>
  </si>
  <si>
    <t>11*8</t>
  </si>
  <si>
    <t>939902141</t>
  </si>
  <si>
    <t>Práce pojízdnými prostředky vůz železniční plošinový</t>
  </si>
  <si>
    <t>-1480986491</t>
  </si>
  <si>
    <t>https://podminky.urs.cz/item/CS_URS_2023_01/939902141</t>
  </si>
  <si>
    <t>((16+56)*8)*3</t>
  </si>
  <si>
    <t>945412111</t>
  </si>
  <si>
    <t>Teleskopická hydraulická montážní plošina na samohybném podvozku, s otočným košem výšky zdvihu do 8 m</t>
  </si>
  <si>
    <t>den</t>
  </si>
  <si>
    <t>2016812277</t>
  </si>
  <si>
    <t>https://podminky.urs.cz/item/CS_URS_2023_01/945412111</t>
  </si>
  <si>
    <t>16+56</t>
  </si>
  <si>
    <t>997002511</t>
  </si>
  <si>
    <t>Vodorovné přemístění suti a vybouraných hmot bez naložení, se složením a hrubým urovnáním na vzdálenost do 1 km</t>
  </si>
  <si>
    <t>-849139883</t>
  </si>
  <si>
    <t>https://podminky.urs.cz/item/CS_URS_2023_01/997002511</t>
  </si>
  <si>
    <t>997002519</t>
  </si>
  <si>
    <t>Vodorovné přemístění suti a vybouraných hmot bez naložení, se složením a hrubým urovnáním Příplatek k ceně za každý další i započatý 1 km přes 1 km</t>
  </si>
  <si>
    <t>-325165449</t>
  </si>
  <si>
    <t>https://podminky.urs.cz/item/CS_URS_2023_01/997002519</t>
  </si>
  <si>
    <t>997013813</t>
  </si>
  <si>
    <t>Poplatek za uložení stavebního odpadu na skládce (skládkovné) z plastických hmot zatříděného do Katalogu odpadů pod kódem 17 02 03</t>
  </si>
  <si>
    <t>-434320197</t>
  </si>
  <si>
    <t>https://podminky.urs.cz/item/CS_URS_2023_01/997013813</t>
  </si>
  <si>
    <t>(25+62+65)*2,5*2*0,002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</si>
  <si>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</si>
  <si>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</si>
  <si>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1673322966</t>
  </si>
  <si>
    <t>https://podminky.urs.cz/item/CS_URS_2023_01/997013841</t>
  </si>
  <si>
    <t>660*0,00037737</t>
  </si>
  <si>
    <t>721</t>
  </si>
  <si>
    <t>Zdravotechnika - vnitřní kanalizace</t>
  </si>
  <si>
    <t>721242805</t>
  </si>
  <si>
    <t>Demontáž lapačů střešních splavenin DN 150</t>
  </si>
  <si>
    <t>-789613477</t>
  </si>
  <si>
    <t>https://podminky.urs.cz/item/CS_URS_2023_01/721242805</t>
  </si>
  <si>
    <t>721249102</t>
  </si>
  <si>
    <t>Lapače střešních splavenin montáž lapačů střešních splavenin ostatních typů litinových DN 125</t>
  </si>
  <si>
    <t>1330596011</t>
  </si>
  <si>
    <t>https://podminky.urs.cz/item/CS_URS_2023_01/721249102</t>
  </si>
  <si>
    <t>55244101</t>
  </si>
  <si>
    <t>lapač litinový střešních splavenin DN 125</t>
  </si>
  <si>
    <t>1351474639</t>
  </si>
  <si>
    <t>742</t>
  </si>
  <si>
    <t>Elektroinstalace - slaboproud</t>
  </si>
  <si>
    <t>742340801</t>
  </si>
  <si>
    <t>Demontáž jednotného času hodin závěsných oboustranných nebo nástěných</t>
  </si>
  <si>
    <t>-1806001159</t>
  </si>
  <si>
    <t>https://podminky.urs.cz/item/CS_URS_2023_01/742340801</t>
  </si>
  <si>
    <t>742410063</t>
  </si>
  <si>
    <t>Montáž rozhlasu reproduktoru nástěnného</t>
  </si>
  <si>
    <t>2024524655</t>
  </si>
  <si>
    <t>https://podminky.urs.cz/item/CS_URS_2023_01/742410063</t>
  </si>
  <si>
    <t>742410801</t>
  </si>
  <si>
    <t>Demontáž rozhlasu reproduktoru podhledového, nástěnného, směrového</t>
  </si>
  <si>
    <t>-1469706908</t>
  </si>
  <si>
    <t>https://podminky.urs.cz/item/CS_URS_2023_01/742410801</t>
  </si>
  <si>
    <t>-1173999997</t>
  </si>
  <si>
    <t>(202)*2</t>
  </si>
  <si>
    <t>764004831</t>
  </si>
  <si>
    <t>Demontáž klempířských konstrukcí žlabu mezistřešního nebo zaatikového do suti</t>
  </si>
  <si>
    <t>-1710920337</t>
  </si>
  <si>
    <t>https://podminky.urs.cz/item/CS_URS_2023_01/764004831</t>
  </si>
  <si>
    <t>202</t>
  </si>
  <si>
    <t>-862626706</t>
  </si>
  <si>
    <t>(4,4*7)</t>
  </si>
  <si>
    <t>764101131R</t>
  </si>
  <si>
    <t xml:space="preserve">Montáž krytin střech z plechů tl. 2 mm šroubovaných oblých včetně formátování </t>
  </si>
  <si>
    <t>-600681845</t>
  </si>
  <si>
    <t>(59,6+91,4)*5,6</t>
  </si>
  <si>
    <t>13814211R</t>
  </si>
  <si>
    <t>Střešní plech ocelový hladký, pozinkovaný. Válcovaný za studena</t>
  </si>
  <si>
    <t>-1024164763</t>
  </si>
  <si>
    <t>P</t>
  </si>
  <si>
    <t>Poznámka k položce:_x000d_
Hmotnost: 16 kg/m2</t>
  </si>
  <si>
    <t>845,6*1,2 'Přepočtené koeficientem množství</t>
  </si>
  <si>
    <t>76412141R</t>
  </si>
  <si>
    <t>Falcovaná krytina výtahových šachet</t>
  </si>
  <si>
    <t>1832742796</t>
  </si>
  <si>
    <t>2,5*2"střecha výtah osobní</t>
  </si>
  <si>
    <t>3*5"střecha výtah nákladní</t>
  </si>
  <si>
    <t>764204109</t>
  </si>
  <si>
    <t>Montáž oplechování horních ploch zdí a nadezdívek (atik) rozvinuté šířky přes 400 do 800 mm</t>
  </si>
  <si>
    <t>CS ÚRS 2022 01</t>
  </si>
  <si>
    <t>-1537506633</t>
  </si>
  <si>
    <t>https://podminky.urs.cz/item/CS_URS_2022_01/764204109</t>
  </si>
  <si>
    <t>(202)</t>
  </si>
  <si>
    <t>764213638</t>
  </si>
  <si>
    <t>Oplechování střešních prvků z pozinkovaného plechu s povrchovou úpravou střešní dilatace vícedílná rš 750 mm</t>
  </si>
  <si>
    <t>-2111022655</t>
  </si>
  <si>
    <t>https://podminky.urs.cz/item/CS_URS_2023_01/764213638</t>
  </si>
  <si>
    <t>5,6*2</t>
  </si>
  <si>
    <t>764518623</t>
  </si>
  <si>
    <t>Svod z pozinkovaného plechu s upraveným povrchem včetně objímek, kolen a odskoků kruhový, průměru 120 mm</t>
  </si>
  <si>
    <t>1788422713</t>
  </si>
  <si>
    <t>https://podminky.urs.cz/item/CS_URS_2022_01/764518623</t>
  </si>
  <si>
    <t>998764101</t>
  </si>
  <si>
    <t>Přesun hmot pro konstrukce klempířské stanovený z hmotnosti přesunovaného materiálu vodorovná dopravní vzdálenost do 50 m v objektech výšky do 6 m</t>
  </si>
  <si>
    <t>1282519775</t>
  </si>
  <si>
    <t>https://podminky.urs.cz/item/CS_URS_2023_01/998764101</t>
  </si>
  <si>
    <t>998764192</t>
  </si>
  <si>
    <t>Přesun hmot pro konstrukce klempířské stanovený z hmotnosti přesunovaného materiálu Příplatek k cenám za zvětšený přesun přes vymezenou největší dopravní vzdálenost do 100 m</t>
  </si>
  <si>
    <t>-1453879200</t>
  </si>
  <si>
    <t>https://podminky.urs.cz/item/CS_URS_2023_01/998764192</t>
  </si>
  <si>
    <t>765142801</t>
  </si>
  <si>
    <t>Demontáž krytiny z  polykarbonátových desek rovných z kovové nebo dřevěné konstrukce</t>
  </si>
  <si>
    <t>2113757179</t>
  </si>
  <si>
    <t>https://podminky.urs.cz/item/CS_URS_2023_01/765142801</t>
  </si>
  <si>
    <t>(25+62+65)*2,5*2</t>
  </si>
  <si>
    <t>747024512</t>
  </si>
  <si>
    <t>202*5,6</t>
  </si>
  <si>
    <t>765192001R</t>
  </si>
  <si>
    <t>Nouzové zakrytí poloviny zastřešení plachtou svisle</t>
  </si>
  <si>
    <t>683672326</t>
  </si>
  <si>
    <t>202*3,9</t>
  </si>
  <si>
    <t>765192001R2</t>
  </si>
  <si>
    <t>Ochranné zakrytí nástupiště plachtou</t>
  </si>
  <si>
    <t>-2121278476</t>
  </si>
  <si>
    <t>202*6,2</t>
  </si>
  <si>
    <t>767392802R</t>
  </si>
  <si>
    <t>Demontáž krytin střech z plechů šroubovaných</t>
  </si>
  <si>
    <t>1622378389</t>
  </si>
  <si>
    <t>(27+26)*2,5*2"výplně plechových polí</t>
  </si>
  <si>
    <t>0,5*2*202"plech do žlabu</t>
  </si>
  <si>
    <t>998765101</t>
  </si>
  <si>
    <t>Přesun hmot pro krytiny skládané stanovený z hmotnosti přesunovaného materiálu vodorovná dopravní vzdálenost do 50 m na objektech výšky do 6 m</t>
  </si>
  <si>
    <t>-1796802073</t>
  </si>
  <si>
    <t>https://podminky.urs.cz/item/CS_URS_2023_01/998765101</t>
  </si>
  <si>
    <t>998765192</t>
  </si>
  <si>
    <t>Přesun hmot pro krytiny skládané stanovený z hmotnosti přesunovaného materiálu Příplatek k cenám za zvětšený přesun přes vymezenou největší dopravní vzdálenost do 100 m</t>
  </si>
  <si>
    <t>1273074443</t>
  </si>
  <si>
    <t>https://podminky.urs.cz/item/CS_URS_2023_01/998765192</t>
  </si>
  <si>
    <t>767996802</t>
  </si>
  <si>
    <t>Demontáž ostatních zámečnických konstrukcí rozebráním o hmotnosti jednotlivých dílů přes 50 do 100 kg</t>
  </si>
  <si>
    <t>1343802650</t>
  </si>
  <si>
    <t>https://podminky.urs.cz/item/CS_URS_2023_01/767996802</t>
  </si>
  <si>
    <t>900,3*1,26"demontáž konzol</t>
  </si>
  <si>
    <t>767392801</t>
  </si>
  <si>
    <t>Demontáž krytin střech z plechů nýtovaných do suti</t>
  </si>
  <si>
    <t>1437742241</t>
  </si>
  <si>
    <t>https://podminky.urs.cz/item/CS_URS_2023_01/767392801</t>
  </si>
  <si>
    <t>2,5*2"výtah osobní</t>
  </si>
  <si>
    <t>5*3"střecha výtah nákladní</t>
  </si>
  <si>
    <t>767995116</t>
  </si>
  <si>
    <t>Montáž ostatních atypických zámečnických konstrukcí hmotnosti přes 100 do 250 kg</t>
  </si>
  <si>
    <t>1272905560</t>
  </si>
  <si>
    <t>https://podminky.urs.cz/item/CS_URS_2022_01/767995116</t>
  </si>
  <si>
    <t>9156,2*1,15"distanční profil nový</t>
  </si>
  <si>
    <t>900,3*1,15"konzoly světla</t>
  </si>
  <si>
    <t>15015,5*1,15"žlab nový</t>
  </si>
  <si>
    <t>767995117R</t>
  </si>
  <si>
    <t>Dodávka atypických ocelových konstrukcí</t>
  </si>
  <si>
    <t>982290080</t>
  </si>
  <si>
    <t>998767101</t>
  </si>
  <si>
    <t>Přesun hmot pro zámečnické konstrukce stanovený z hmotnosti přesunovaného materiálu vodorovná dopravní vzdálenost do 50 m v objektech výšky do 6 m</t>
  </si>
  <si>
    <t>-928549389</t>
  </si>
  <si>
    <t>https://podminky.urs.cz/item/CS_URS_2022_01/998767101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</si>
  <si>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</si>
  <si>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</si>
  <si>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840851696</t>
  </si>
  <si>
    <t>https://podminky.urs.cz/item/CS_URS_2023_01/998767192</t>
  </si>
  <si>
    <t>787</t>
  </si>
  <si>
    <t>Dokončovací práce - zasklívání</t>
  </si>
  <si>
    <t>787100812</t>
  </si>
  <si>
    <t>Vysklívání stěn a příček, balkónového zábradlí, výtahových šachet skla profilovaného dvojitého</t>
  </si>
  <si>
    <t>2049566568</t>
  </si>
  <si>
    <t>https://podminky.urs.cz/item/CS_URS_2023_01/787100812</t>
  </si>
  <si>
    <t>(2*3,5)*2+(2,5*3,5)*2"osobní výtah</t>
  </si>
  <si>
    <t>(3*3,5)*2+(5*3,5)*2"nákladní výtah</t>
  </si>
  <si>
    <t>787100813R</t>
  </si>
  <si>
    <t>Chemické čištení demontovaných skleněných výplní výtahových šachet</t>
  </si>
  <si>
    <t>970524948</t>
  </si>
  <si>
    <t>((2*3,5)*2+(2,5*3,5)*2)*2"osobní výtah vně i zevnitř</t>
  </si>
  <si>
    <t>((3*3,5)*2+(5*3,5)*2)*2"nákladní výtah vně i zevnitř</t>
  </si>
  <si>
    <t>787100814R</t>
  </si>
  <si>
    <t>Demontáž zasklívacích lišt výtahových šachet</t>
  </si>
  <si>
    <t>-2131064381</t>
  </si>
  <si>
    <t>((2+2,5)*6*2+3,5*2*(6+6))</t>
  </si>
  <si>
    <t>((3+5)*6*2+3,5*2*(12+4))</t>
  </si>
  <si>
    <t>787192523</t>
  </si>
  <si>
    <t>Zasklívání stěn a příček, balkónového zábradlí deskami ostatními sklem bezpečnostním do profilového těsnění, tl. přes 8 do 12 mm</t>
  </si>
  <si>
    <t>299227661</t>
  </si>
  <si>
    <t>https://podminky.urs.cz/item/CS_URS_2023_01/787192523</t>
  </si>
  <si>
    <t>787716332R</t>
  </si>
  <si>
    <t>Zasklívání výtahových šachet původním vyčištěným sklem montáž lišt</t>
  </si>
  <si>
    <t>-382557360</t>
  </si>
  <si>
    <t>787317148</t>
  </si>
  <si>
    <t>Zasklívání střešních konstrukcí, střešních světlíků a zahradních skleníků deskami plochými plnými polykarbonátovým profilem plným do polykarbonátového U profilu s UV ochranou s krycí a přítlačnou lištou, tl. 12 mm</t>
  </si>
  <si>
    <t>-2033748923</t>
  </si>
  <si>
    <t>https://podminky.urs.cz/item/CS_URS_2023_01/787317148</t>
  </si>
  <si>
    <t>50,5*5,6</t>
  </si>
  <si>
    <t>998787101</t>
  </si>
  <si>
    <t>Přesun hmot pro zasklívání stanovený z hmotnosti přesunovaného materiálu vodorovná dopravní vzdálenost do 50 m v objektech výšky do 6 m</t>
  </si>
  <si>
    <t>-778284943</t>
  </si>
  <si>
    <t>https://podminky.urs.cz/item/CS_URS_2023_01/998787101</t>
  </si>
  <si>
    <t>998787192</t>
  </si>
  <si>
    <t>Přesun hmot pro zasklívání stanovený z hmotnosti přesunovaného materiálu Příplatek k cenám za zvětšený přesun přes vymezenou největší dopravní vzdálenost do 100 m</t>
  </si>
  <si>
    <t>1178666706</t>
  </si>
  <si>
    <t>https://podminky.urs.cz/item/CS_URS_2023_01/998787192</t>
  </si>
  <si>
    <t>789</t>
  </si>
  <si>
    <t>Povrchové úpravy ocelových konstrukcí a technologických zařízení</t>
  </si>
  <si>
    <t>789111151</t>
  </si>
  <si>
    <t>Úpravy povrchů pod nátěry zařízení s povrchem nečlenitým odstranění rzi a nečistot pomocí ručního nářadí stupeň přípravy St 2, stupeň zrezivění B</t>
  </si>
  <si>
    <t>775912531</t>
  </si>
  <si>
    <t>https://podminky.urs.cz/item/CS_URS_2023_01/789111151</t>
  </si>
  <si>
    <t>0,2*200*8"podélníčky podružné</t>
  </si>
  <si>
    <t>789123181R</t>
  </si>
  <si>
    <t>Lokální úpravy povrchů pod nátěry ocelových konstrukcí třídy III odstranění rzi a nečistot pomocí ručního nářadí stupeň přípravy St 2, stupeň zrezivění B</t>
  </si>
  <si>
    <t>22832072</t>
  </si>
  <si>
    <t>657,72*1,25+251,343*1,25"Krokev</t>
  </si>
  <si>
    <t>320*1,25"podélník</t>
  </si>
  <si>
    <t>89,4*1,25"nákladní výtahová šachta</t>
  </si>
  <si>
    <t>69,6*1,25"osobní výtahová šachta</t>
  </si>
  <si>
    <t>789123240</t>
  </si>
  <si>
    <t>Úpravy povrchů pod nátěry ocelových konstrukcí třídy III očištění odmaštěním</t>
  </si>
  <si>
    <t>-359259378</t>
  </si>
  <si>
    <t>https://podminky.urs.cz/item/CS_URS_2023_01/789123240</t>
  </si>
  <si>
    <t>789221112R</t>
  </si>
  <si>
    <t>Provedení otryskání povrchů ocelových konstrukcí suché abrazivní tryskání třídy I stupeň zrezivění A, stupeň přípravy Sa 2½. OK bude otryskána suchou bezprašnou cestou, suchým abrazivem - houbou impregnovanou abrazivem. Zvolená technologie se zpětným sběrem a recyklací abraziva redukuje množství dodaného abraziva i produkovaného odpadu odpadu, dále i znečištění okolí pracovního prostoru. Technologie také umožňuje variabilitu v nastavení účinnosti tryskání a tedy zachování zinkové vrstvy na konstrukci.</t>
  </si>
  <si>
    <t>-1397453646</t>
  </si>
  <si>
    <t>100,62*1,2652" sloupy</t>
  </si>
  <si>
    <t>320*1,2652"páteřní nosník</t>
  </si>
  <si>
    <t>100,8*1,2652"zábradlí</t>
  </si>
  <si>
    <t>789325210R</t>
  </si>
  <si>
    <t>Nátěr ocelových konstrukcí dvousložkový epoxidový základní, tloušťky do 40 μm - 2x</t>
  </si>
  <si>
    <t>921952886</t>
  </si>
  <si>
    <t>657,72*1,2652+251,343*1,2652"Krokev</t>
  </si>
  <si>
    <t>320*1,2652"podélník</t>
  </si>
  <si>
    <t>89,4*1,2652"nákladní výtahová šachta</t>
  </si>
  <si>
    <t>69,6*1,2652"osobní výtahová šachta</t>
  </si>
  <si>
    <t>156,6*1,2652"distanční profil nový</t>
  </si>
  <si>
    <t>30,72*1,2652"konzoly světla</t>
  </si>
  <si>
    <t>886,62*1,2652"žlab nový</t>
  </si>
  <si>
    <t>789325310R</t>
  </si>
  <si>
    <t>Nátěr ocelových konstrukcí dvousložkový polyuretanový krycí (vrchní), tloušťky do 40 μm - 2x</t>
  </si>
  <si>
    <t>-459276617</t>
  </si>
  <si>
    <t>789325311R</t>
  </si>
  <si>
    <t>Žárové zinkování ocelových konstrukcí - nově vyrobené prvky zastřešení</t>
  </si>
  <si>
    <t>1993027822</t>
  </si>
  <si>
    <t>900,3*1,15"konzoly světel</t>
  </si>
  <si>
    <t>Práce a dodávky M</t>
  </si>
  <si>
    <t>22-M</t>
  </si>
  <si>
    <t>Montáže technologických zařízení pro dopravní stavby</t>
  </si>
  <si>
    <t>220260702</t>
  </si>
  <si>
    <t>Montáž žlabu kabelového ocelového včetně zhotovení a upevnění 150 x 25 mm</t>
  </si>
  <si>
    <t>-2101072794</t>
  </si>
  <si>
    <t>https://podminky.urs.cz/item/CS_URS_2023_01/220260702</t>
  </si>
  <si>
    <t>1000282298</t>
  </si>
  <si>
    <t>MKSMU 120 FT Kabelový žlab plný</t>
  </si>
  <si>
    <t>-543928077</t>
  </si>
  <si>
    <t>HZS2132</t>
  </si>
  <si>
    <t>Hodinové zúčtovací sazby profesí PSV provádění stavebních konstrukcí zámečník odborný</t>
  </si>
  <si>
    <t>1431388357</t>
  </si>
  <si>
    <t xml:space="preserve">Poznámka k položce:_x000d_
Kompletní dodávka zámečnických prací. Kontrola, revize, oprava pat sloupů, styků podélných,  styků příčných vaznic.</t>
  </si>
  <si>
    <t>(20*8)</t>
  </si>
  <si>
    <t>HZS4131</t>
  </si>
  <si>
    <t>Hodinové zúčtovací sazby ostatních profesí obsluha stavebních strojů a zařízení jeřábník</t>
  </si>
  <si>
    <t>810910067</t>
  </si>
  <si>
    <t>https://podminky.urs.cz/item/CS_URS_2022_01/HZS4131</t>
  </si>
  <si>
    <t>15*8</t>
  </si>
  <si>
    <t>HZS4212</t>
  </si>
  <si>
    <t>Hodinové zúčtovací sazby ostatních profesí revizní a kontrolní činnost revizní technik specialista</t>
  </si>
  <si>
    <t>2038491074</t>
  </si>
  <si>
    <t>Poznámka k položce:_x000d_
vedoucí pracovník s oprávněním B-02 po dobu provádění opravých prací.</t>
  </si>
  <si>
    <t>20*8</t>
  </si>
  <si>
    <t>013244000</t>
  </si>
  <si>
    <t>Dokumentace pro provádění stavby</t>
  </si>
  <si>
    <t>-1835448342</t>
  </si>
  <si>
    <t>https://podminky.urs.cz/item/CS_URS_2023_01/013244000</t>
  </si>
  <si>
    <t>dílenská a výrobní dokumentace</t>
  </si>
  <si>
    <t>-987046437</t>
  </si>
  <si>
    <t>-1623681824</t>
  </si>
  <si>
    <t>1672286144</t>
  </si>
  <si>
    <t>065002000</t>
  </si>
  <si>
    <t>Mimostaveništní doprava materiálů</t>
  </si>
  <si>
    <t>-2126060335</t>
  </si>
  <si>
    <t>https://podminky.urs.cz/item/CS_URS_2022_01/065002000</t>
  </si>
  <si>
    <t>1*1</t>
  </si>
  <si>
    <t>-608412700</t>
  </si>
  <si>
    <t>-1583366263</t>
  </si>
  <si>
    <t>-989118921</t>
  </si>
  <si>
    <t>20.2 - Děčín hl.n., nástupiště č. 2 - oprava elektroinstalace</t>
  </si>
  <si>
    <t>D1 - SILNOPROUDÁ ELEKTROTECHNIKA - NÁSTUPIŠTĚ Č.2</t>
  </si>
  <si>
    <t xml:space="preserve">    D2 - Skupina 1 – kabelizace  – dle katalogu 21-M 74-M</t>
  </si>
  <si>
    <t xml:space="preserve">    D3 - Skupina 3 – Ostatní + revize  – dle katalogu 21-M</t>
  </si>
  <si>
    <t>D1</t>
  </si>
  <si>
    <t>SILNOPROUDÁ ELEKTROTECHNIKA - NÁSTUPIŠTĚ Č.2</t>
  </si>
  <si>
    <t>D2</t>
  </si>
  <si>
    <t xml:space="preserve">Skupina 1 – kabelizace  – dle katalogu 21-M 74-M</t>
  </si>
  <si>
    <t>741122003</t>
  </si>
  <si>
    <t>Montáž kabelů CYKY 2 x 2,5 – volně uložených</t>
  </si>
  <si>
    <t>CS ÚRS</t>
  </si>
  <si>
    <t>PKB.711883</t>
  </si>
  <si>
    <t xml:space="preserve">kabel CYKY-O  2 x 2,5</t>
  </si>
  <si>
    <t>741122131</t>
  </si>
  <si>
    <t>Montáž kabel Cu plný kulatý žíla 4x1,5 až 4 mm2 zatažený v trubkách (např. CYKY)</t>
  </si>
  <si>
    <t>34111068</t>
  </si>
  <si>
    <t>kabel instalační jádro Cu plné izolace PVC plášť PVC 450/750V (CYKY) 4x4mm2</t>
  </si>
  <si>
    <t>741210001</t>
  </si>
  <si>
    <t>Montáž rozvodnice oceloplechová nebo plastová běžná do 20 kg</t>
  </si>
  <si>
    <t>ABB.1SLM006501A1102</t>
  </si>
  <si>
    <t>Rozvodnice IP65/12M, vč. N/PE, plná dvířka</t>
  </si>
  <si>
    <t>741231002</t>
  </si>
  <si>
    <t>Montáž svorkovnice do rozvaděčů - řadová vodič do 6 mm2 se zapojením vodičů</t>
  </si>
  <si>
    <t>34562194</t>
  </si>
  <si>
    <t>přepážka středová barevná svorkovnice řadové nízkého napětí a průřezem vodiče 6mm2</t>
  </si>
  <si>
    <t>741210201R</t>
  </si>
  <si>
    <t>Úprava rozváděče montáž včetně materiálu - rozvodna nn dle přílohy 2_208 (doplnění 2 x chránič 40/4 100mA, 8 x svorka 4mm2)</t>
  </si>
  <si>
    <t>R-položky</t>
  </si>
  <si>
    <t>210100002</t>
  </si>
  <si>
    <t>Ukončení vodičů v rozváděči nebo na přístroji včetně zapojení průřezu žíly do 6 mm2</t>
  </si>
  <si>
    <t>741110053</t>
  </si>
  <si>
    <t>Montáž trubka plastová ohebná D přes 35 mm uložená volně</t>
  </si>
  <si>
    <t>34571354</t>
  </si>
  <si>
    <t>trubka elektroinstalační ohebná dvouplášťová korugovaná (chránička) D 75/90mm, HDPE+LDPE</t>
  </si>
  <si>
    <t>210100173</t>
  </si>
  <si>
    <t>ukončení kabelů páskou se zapojením do 3x4</t>
  </si>
  <si>
    <t>210100155</t>
  </si>
  <si>
    <t>ukončení kabelů páskou se zapojením do 5x6</t>
  </si>
  <si>
    <t>745901100</t>
  </si>
  <si>
    <t>Ostatní práce při montáži vodičů,šňůr a kabelů - odjutování a očištění vodiče a kabelu</t>
  </si>
  <si>
    <t>745901400</t>
  </si>
  <si>
    <t>Ostatní práce při montáži vodičů,šňůr a kabelů - vyhledání volného páru vedení</t>
  </si>
  <si>
    <t>745902180</t>
  </si>
  <si>
    <t>Rozvinutí, naměření, ustřižení a svinutí kabelů hmotnosti do 0,40 kg/m délky do 40 m</t>
  </si>
  <si>
    <t>210190005R</t>
  </si>
  <si>
    <t>Úprava stávajícího rozvodu, příslušenství, připojení v rozvaděči</t>
  </si>
  <si>
    <t>210203901</t>
  </si>
  <si>
    <t>Montáž svítidel LED se zapojením vodičů průmyslových nebo venkovních</t>
  </si>
  <si>
    <t>LED.34774015</t>
  </si>
  <si>
    <t>LED svítidlo přisazené na připravenou konstrukci</t>
  </si>
  <si>
    <t>210220020</t>
  </si>
  <si>
    <t>Montáž uzemňovacího vedení vodičů FeZn pomocí svorek v zemi páskou do 120 mm2 ve městské zástavbě průmyslových nebo venkovních</t>
  </si>
  <si>
    <t>741854911</t>
  </si>
  <si>
    <t>Změření zemního odporu zkušební svorky</t>
  </si>
  <si>
    <t>218204201</t>
  </si>
  <si>
    <t>Demontáž elektrovýzbroje osvětlení 1 okruh - krabice</t>
  </si>
  <si>
    <t>218203403</t>
  </si>
  <si>
    <t>Demontáž svítidla výbojkového průmyslového nebo venkovního stropního přisazeného 1 zdroj s krytem (demontáž stávajících svítidel pro další využití dle stavebního postupu 1)</t>
  </si>
  <si>
    <t>218203700</t>
  </si>
  <si>
    <t>Demontáž piktogramu a světelného nápisu</t>
  </si>
  <si>
    <t>218203403.1</t>
  </si>
  <si>
    <t>Demontáž svítidla výbojkového průmyslového nebo venkovního stropního přisazeného 1 zdroj s krytem (demontáž stávajících svítidel pro další využití dle stavebního postupu 7)</t>
  </si>
  <si>
    <t>218800411</t>
  </si>
  <si>
    <t>Demontáž vodičů Cu izolovaných plných nebo laněných s PVC pláštěm bezhalogenových do 1 kV žíla 0,15 až 16 mm2 zatažených (např. CY, CHAH-V)</t>
  </si>
  <si>
    <t>218021056</t>
  </si>
  <si>
    <t>Demontáž příchytek pro kabely kovových průměru přes 40 do 54 mm</t>
  </si>
  <si>
    <t>210290681</t>
  </si>
  <si>
    <t>Opravy svítidel</t>
  </si>
  <si>
    <t>218020731R</t>
  </si>
  <si>
    <t>Demontáž konstrukce v podchodu, sejmutí stropních podhledů, protažení kabelového vedení, zpětná montáž stropních podhledů</t>
  </si>
  <si>
    <t>218020731R.1</t>
  </si>
  <si>
    <t>Úprava polohy a přepojení stávající rozbočovací krabice na provizorní konstrukci zábran z podchodu</t>
  </si>
  <si>
    <t>210290902</t>
  </si>
  <si>
    <t>Zřízení upevňovacích bodů pro svítidlo s osazením závěsného háku</t>
  </si>
  <si>
    <t>210290911</t>
  </si>
  <si>
    <t>Montáž odboček průměru do 16 mm pro trubku ze stávajících skříní</t>
  </si>
  <si>
    <t>210292021</t>
  </si>
  <si>
    <t>Sfázovaní žil kabelů a vedení do 4 žil</t>
  </si>
  <si>
    <t>210292022</t>
  </si>
  <si>
    <t>Vypnutí vedení se zajištěním proti nedovolenému zapnutí, vyzkoušením a s opětovným zapnutím</t>
  </si>
  <si>
    <t>210292032</t>
  </si>
  <si>
    <t>Zjištění směru vedení v existujících plášťových krabicích přes 100x100 mm</t>
  </si>
  <si>
    <t>210290891</t>
  </si>
  <si>
    <t>Doplnění orientačních štítků na kabel (při revizi)</t>
  </si>
  <si>
    <t>D3</t>
  </si>
  <si>
    <t xml:space="preserve">Skupina 3 – Ostatní + revize  – dle katalogu 21-M</t>
  </si>
  <si>
    <t>VP 21M – čl.143</t>
  </si>
  <si>
    <t>Podružný materiál</t>
  </si>
  <si>
    <t>044002000</t>
  </si>
  <si>
    <t>Výchozí revize – celková prohlídka, zkoušení, měření + vyhotovení revizní zprávy, měření intenzity osvětlení instalovaného v rozsahu 1000m2</t>
  </si>
  <si>
    <t>revize elektro s oprávněním "D"</t>
  </si>
  <si>
    <t>HZS.3</t>
  </si>
  <si>
    <t>zakreslení skutečného stavu</t>
  </si>
  <si>
    <t>ind.kalkulace</t>
  </si>
  <si>
    <t>Materiál pro opravu omítky včetně obnovy fasádního nátěru</t>
  </si>
  <si>
    <t>SO 30 - Nástupiště č. 3</t>
  </si>
  <si>
    <t>30.1 - Děčín hl.n., nástupiště č. 3 - oprava zastřešení</t>
  </si>
  <si>
    <t>-185239800</t>
  </si>
  <si>
    <t>(1*1)*14"kolem sloupů</t>
  </si>
  <si>
    <t>-990403311</t>
  </si>
  <si>
    <t>117"délka nástupiště</t>
  </si>
  <si>
    <t>-1007812778</t>
  </si>
  <si>
    <t>-593969936</t>
  </si>
  <si>
    <t>203667222</t>
  </si>
  <si>
    <t>14*1,03 'Přepočtené koeficientem množství</t>
  </si>
  <si>
    <t>-1212465686</t>
  </si>
  <si>
    <t>2,5*1,2*8</t>
  </si>
  <si>
    <t>-950555023</t>
  </si>
  <si>
    <t>3,5*11</t>
  </si>
  <si>
    <t>1041101007</t>
  </si>
  <si>
    <t>(117*5,6)"podhled</t>
  </si>
  <si>
    <t>1438654759</t>
  </si>
  <si>
    <t>407170862</t>
  </si>
  <si>
    <t>-837333484</t>
  </si>
  <si>
    <t>-1915729176</t>
  </si>
  <si>
    <t>9*8</t>
  </si>
  <si>
    <t>1081234550</t>
  </si>
  <si>
    <t>((14+49)*8)*3</t>
  </si>
  <si>
    <t>2068454424</t>
  </si>
  <si>
    <t>14+49</t>
  </si>
  <si>
    <t>-1951266035</t>
  </si>
  <si>
    <t>-29677507</t>
  </si>
  <si>
    <t>41878652</t>
  </si>
  <si>
    <t>(51+40)*2,5*2*0,002</t>
  </si>
  <si>
    <t>1937654627</t>
  </si>
  <si>
    <t>449*0,00037737</t>
  </si>
  <si>
    <t>640152900</t>
  </si>
  <si>
    <t>2007327887</t>
  </si>
  <si>
    <t>-89140818</t>
  </si>
  <si>
    <t>633205638</t>
  </si>
  <si>
    <t>1281981895</t>
  </si>
  <si>
    <t>-481202756</t>
  </si>
  <si>
    <t>-1701068970</t>
  </si>
  <si>
    <t>(117)*2</t>
  </si>
  <si>
    <t>-1262706022</t>
  </si>
  <si>
    <t>-757134668</t>
  </si>
  <si>
    <t>(4,4*4)</t>
  </si>
  <si>
    <t>780899374</t>
  </si>
  <si>
    <t>66,1*5,6</t>
  </si>
  <si>
    <t>331200425</t>
  </si>
  <si>
    <t>370,16*1,2 'Přepočtené koeficientem množství</t>
  </si>
  <si>
    <t>764121411</t>
  </si>
  <si>
    <t>-368923114</t>
  </si>
  <si>
    <t>https://podminky.urs.cz/item/CS_URS_2023_01/764121411</t>
  </si>
  <si>
    <t>-545875516</t>
  </si>
  <si>
    <t>(117)</t>
  </si>
  <si>
    <t>1338843457</t>
  </si>
  <si>
    <t>5,6*1</t>
  </si>
  <si>
    <t>824172259</t>
  </si>
  <si>
    <t>746901833</t>
  </si>
  <si>
    <t>646795659</t>
  </si>
  <si>
    <t>1768670735</t>
  </si>
  <si>
    <t>(51+40)*2,5*2</t>
  </si>
  <si>
    <t>1931501038</t>
  </si>
  <si>
    <t>117*5,6</t>
  </si>
  <si>
    <t>2097409901</t>
  </si>
  <si>
    <t>117*3,9</t>
  </si>
  <si>
    <t>-1050456816</t>
  </si>
  <si>
    <t>117*6,2</t>
  </si>
  <si>
    <t>-1594540041</t>
  </si>
  <si>
    <t>26*2,5*2"výplně plechových polí</t>
  </si>
  <si>
    <t>0,5*2*118"plech do žlabu</t>
  </si>
  <si>
    <t>1338954307</t>
  </si>
  <si>
    <t>1214654581</t>
  </si>
  <si>
    <t>787156821</t>
  </si>
  <si>
    <t>850,752*1,26"demontáž konzol</t>
  </si>
  <si>
    <t>633402729</t>
  </si>
  <si>
    <t>-1653006013</t>
  </si>
  <si>
    <t>5539*1,15"distanční profil nový</t>
  </si>
  <si>
    <t>675,2*1,15"konzoly světla</t>
  </si>
  <si>
    <t>9124,8*1,15"žlab nový</t>
  </si>
  <si>
    <t>870833879</t>
  </si>
  <si>
    <t>1076199809</t>
  </si>
  <si>
    <t>-1113728454</t>
  </si>
  <si>
    <t>-131003890</t>
  </si>
  <si>
    <t>-1732993033</t>
  </si>
  <si>
    <t>241661679</t>
  </si>
  <si>
    <t>-1322559622</t>
  </si>
  <si>
    <t>1279932364</t>
  </si>
  <si>
    <t>-1681364597</t>
  </si>
  <si>
    <t>1074414150</t>
  </si>
  <si>
    <t>1646676982</t>
  </si>
  <si>
    <t>807800548</t>
  </si>
  <si>
    <t>0,2*120*8"podélníčky podružné</t>
  </si>
  <si>
    <t>-429974811</t>
  </si>
  <si>
    <t>397,88*1,25+152,047*1,25"Krokev</t>
  </si>
  <si>
    <t>192*1,25"podélník</t>
  </si>
  <si>
    <t>-1289492799</t>
  </si>
  <si>
    <t>-244735168</t>
  </si>
  <si>
    <t>61,98*1,2652" sloupy</t>
  </si>
  <si>
    <t>192*1,2652"páteřní nosník</t>
  </si>
  <si>
    <t>1168877839</t>
  </si>
  <si>
    <t>397,88*1,2652+152,048*1,2652"Krokev</t>
  </si>
  <si>
    <t>192*1,2652"podélník</t>
  </si>
  <si>
    <t>94,67*1,2652"distanční profil nový</t>
  </si>
  <si>
    <t>23,04*1,2652"konzoly světla</t>
  </si>
  <si>
    <t>554*1,2652"žlab nový</t>
  </si>
  <si>
    <t>1501108200</t>
  </si>
  <si>
    <t>-1484155133</t>
  </si>
  <si>
    <t>1755324271</t>
  </si>
  <si>
    <t>1450973413</t>
  </si>
  <si>
    <t>-769353673</t>
  </si>
  <si>
    <t>(12*8)</t>
  </si>
  <si>
    <t>-1569464004</t>
  </si>
  <si>
    <t>-110854314</t>
  </si>
  <si>
    <t>12*8</t>
  </si>
  <si>
    <t>-2114095189</t>
  </si>
  <si>
    <t>1577815917</t>
  </si>
  <si>
    <t>1457861553</t>
  </si>
  <si>
    <t>-81768738</t>
  </si>
  <si>
    <t>065002001</t>
  </si>
  <si>
    <t>-1678629282</t>
  </si>
  <si>
    <t>412755340</t>
  </si>
  <si>
    <t>1277256307</t>
  </si>
  <si>
    <t>-211825197</t>
  </si>
  <si>
    <t>30.2 - Děčín hl.n., nástupiště č. 3 - oprava elektroinstalace</t>
  </si>
  <si>
    <t>D1 - SILNOPROUDÁ ELEKTROTECHNIKA - NÁSTUPIŠTĚ Č.3</t>
  </si>
  <si>
    <t>SILNOPROUDÁ ELEKTROTECHNIKA - NÁSTUPIŠTĚ Č.3</t>
  </si>
  <si>
    <t>-673061045</t>
  </si>
  <si>
    <t>-798469573</t>
  </si>
  <si>
    <t>1296057693</t>
  </si>
  <si>
    <t>1692311437</t>
  </si>
  <si>
    <t>-536840141</t>
  </si>
  <si>
    <t>-1848517155</t>
  </si>
  <si>
    <t>2087855745</t>
  </si>
  <si>
    <t>-964096700</t>
  </si>
  <si>
    <t>1542758707</t>
  </si>
  <si>
    <t>1455362885</t>
  </si>
  <si>
    <t>-581046268</t>
  </si>
  <si>
    <t>-2023731130</t>
  </si>
  <si>
    <t>-1925019245</t>
  </si>
  <si>
    <t>-2134227274</t>
  </si>
  <si>
    <t>-1872772801</t>
  </si>
  <si>
    <t>-580959926</t>
  </si>
  <si>
    <t>-394562441</t>
  </si>
  <si>
    <t>1824412205</t>
  </si>
  <si>
    <t>101435817</t>
  </si>
  <si>
    <t>510901249</t>
  </si>
  <si>
    <t>1106915148</t>
  </si>
  <si>
    <t>1521406558</t>
  </si>
  <si>
    <t>496945021</t>
  </si>
  <si>
    <t>1421021976</t>
  </si>
  <si>
    <t>-1005319983</t>
  </si>
  <si>
    <t>663035646</t>
  </si>
  <si>
    <t>1865235095</t>
  </si>
  <si>
    <t>-1783551229</t>
  </si>
  <si>
    <t>1892529779</t>
  </si>
  <si>
    <t>1934638734</t>
  </si>
  <si>
    <t>-1606188425</t>
  </si>
  <si>
    <t>1420126534</t>
  </si>
  <si>
    <t>1233718441</t>
  </si>
  <si>
    <t>142893815</t>
  </si>
  <si>
    <t>-728931126</t>
  </si>
  <si>
    <t>1393515061</t>
  </si>
  <si>
    <t>256279778</t>
  </si>
  <si>
    <t>1084305239</t>
  </si>
  <si>
    <t>730532968</t>
  </si>
  <si>
    <t>SO 40 - Nástupiště č. 4</t>
  </si>
  <si>
    <t>40.1 - Děčín hl.n., nástupiště č. 4 - oprava zastřešení</t>
  </si>
  <si>
    <t>668217294</t>
  </si>
  <si>
    <t>1*10</t>
  </si>
  <si>
    <t>-114483061</t>
  </si>
  <si>
    <t>25,150</t>
  </si>
  <si>
    <t>967952551</t>
  </si>
  <si>
    <t>-517584909</t>
  </si>
  <si>
    <t>(1*1)*10</t>
  </si>
  <si>
    <t>-422318920</t>
  </si>
  <si>
    <t>10*1,03 'Přepočtené koeficientem množství</t>
  </si>
  <si>
    <t>-1952041065</t>
  </si>
  <si>
    <t>2,5*1,2*5</t>
  </si>
  <si>
    <t>622131151</t>
  </si>
  <si>
    <t>Sanační postřik vnějších ploch nanášený ručně celoplošně stěn</t>
  </si>
  <si>
    <t>703468088</t>
  </si>
  <si>
    <t>https://podminky.urs.cz/item/CS_URS_2023_01/622131151</t>
  </si>
  <si>
    <t>(3+3+3+3)*8"výtahová šachta</t>
  </si>
  <si>
    <t>622151001</t>
  </si>
  <si>
    <t>Penetrační nátěr vnějších pastovitých tenkovrstvých omítek akrylátový stěn</t>
  </si>
  <si>
    <t>454560281</t>
  </si>
  <si>
    <t>https://podminky.urs.cz/item/CS_URS_2023_01/622151001</t>
  </si>
  <si>
    <t>622316121</t>
  </si>
  <si>
    <t>Omítka sanační vápenná vnějších ploch jednovrstvá tloušťky do 20 mm nanášená ručně stěn</t>
  </si>
  <si>
    <t>1084923239</t>
  </si>
  <si>
    <t>https://podminky.urs.cz/item/CS_URS_2023_01/622316121</t>
  </si>
  <si>
    <t>-566498235</t>
  </si>
  <si>
    <t>3,5*3</t>
  </si>
  <si>
    <t>-525283127</t>
  </si>
  <si>
    <t>(25,2*4,280)"podhled</t>
  </si>
  <si>
    <t>1009160449</t>
  </si>
  <si>
    <t>(8*2,5)*2"zastřešení vstupu do podchodu</t>
  </si>
  <si>
    <t>-404629206</t>
  </si>
  <si>
    <t>(8*2,5)*2</t>
  </si>
  <si>
    <t>1993989808</t>
  </si>
  <si>
    <t>2*1"lavička oboustranná</t>
  </si>
  <si>
    <t>943221111</t>
  </si>
  <si>
    <t>Montáž lešení prostorového rámového těžkého pracovního s podlahami s provozním zatížením tř. 4 do 300 kg/m2, výšky do 10 m</t>
  </si>
  <si>
    <t>1172945306</t>
  </si>
  <si>
    <t>https://podminky.urs.cz/item/CS_URS_2023_01/943221111</t>
  </si>
  <si>
    <t>(26*2*10)</t>
  </si>
  <si>
    <t>943221811</t>
  </si>
  <si>
    <t>Demontáž lešení prostorového rámového těžkého pracovního s podlahami s provozním zatížením tř. 4 do 300 kg/m2, výšky do 10 m</t>
  </si>
  <si>
    <t>1373941135</t>
  </si>
  <si>
    <t>https://podminky.urs.cz/item/CS_URS_2023_01/943221811</t>
  </si>
  <si>
    <t>95250174</t>
  </si>
  <si>
    <t>nájem za den prostorového rámového těžkého lešení s podlahami do 300kg/m2 do v 10m</t>
  </si>
  <si>
    <t>-2015249270</t>
  </si>
  <si>
    <t>(26*2*10)*20"dní</t>
  </si>
  <si>
    <t>-1331640253</t>
  </si>
  <si>
    <t>80270271</t>
  </si>
  <si>
    <t>997013804</t>
  </si>
  <si>
    <t>Poplatek za uložení stavebního odpadu na skládce (skládkovné) ze skla zatříděného do Katalogu odpadů pod kódem 17 02 02</t>
  </si>
  <si>
    <t>-748179602</t>
  </si>
  <si>
    <t>https://podminky.urs.cz/item/CS_URS_2023_01/997013804</t>
  </si>
  <si>
    <t>(2,8*22,5*2,6*8+2,6*3,5*2,6*8)/1000</t>
  </si>
  <si>
    <t>1916045032</t>
  </si>
  <si>
    <t>4,1*25*0,0018</t>
  </si>
  <si>
    <t>8,4*2,3*0,0018</t>
  </si>
  <si>
    <t>1422512363</t>
  </si>
  <si>
    <t>83*0,00037737</t>
  </si>
  <si>
    <t>1273492535</t>
  </si>
  <si>
    <t>-735960561</t>
  </si>
  <si>
    <t>-1779710546</t>
  </si>
  <si>
    <t>-1274700500</t>
  </si>
  <si>
    <t>-1820525965</t>
  </si>
  <si>
    <t>25261186</t>
  </si>
  <si>
    <t>764001881</t>
  </si>
  <si>
    <t>Demontáž klempířských konstrukcí oplechování nároží z hřebenáčů do suti</t>
  </si>
  <si>
    <t>1578002652</t>
  </si>
  <si>
    <t>https://podminky.urs.cz/item/CS_URS_2023_01/764001881</t>
  </si>
  <si>
    <t>5,6+8,4</t>
  </si>
  <si>
    <t>1181811277</t>
  </si>
  <si>
    <t>13*1</t>
  </si>
  <si>
    <t>804443853</t>
  </si>
  <si>
    <t>112578165</t>
  </si>
  <si>
    <t>2079329343</t>
  </si>
  <si>
    <t>26231424</t>
  </si>
  <si>
    <t>-1325051511</t>
  </si>
  <si>
    <t>-1926711610</t>
  </si>
  <si>
    <t>(25,2*4,4)+(8,4*2,2)</t>
  </si>
  <si>
    <t>137773678</t>
  </si>
  <si>
    <t>4,4*25</t>
  </si>
  <si>
    <t>1594325158</t>
  </si>
  <si>
    <t>25,2*3,7</t>
  </si>
  <si>
    <t>Ochranné zakrytí plochy nástupiště plachtou</t>
  </si>
  <si>
    <t>-1542224819</t>
  </si>
  <si>
    <t>25,2*6,2</t>
  </si>
  <si>
    <t>-139930073</t>
  </si>
  <si>
    <t>1401834514</t>
  </si>
  <si>
    <t>1339597140</t>
  </si>
  <si>
    <t>212,688</t>
  </si>
  <si>
    <t>-1151068071</t>
  </si>
  <si>
    <t>421,9*1,15"distanční profil nový</t>
  </si>
  <si>
    <t>168,8*1,15"konzoly světla</t>
  </si>
  <si>
    <t>571,7*1,15"žlab nový</t>
  </si>
  <si>
    <t>-1027488162</t>
  </si>
  <si>
    <t>-1078564803</t>
  </si>
  <si>
    <t>-1453963203</t>
  </si>
  <si>
    <t>-1980253794</t>
  </si>
  <si>
    <t>2,8*22,5+2,5*3,5</t>
  </si>
  <si>
    <t>1202215528</t>
  </si>
  <si>
    <t>63437141R</t>
  </si>
  <si>
    <t>sklo bezpečnostnostní vrstvené tl 16,4mm, ESG, VSG, opatřeno sítotiskem</t>
  </si>
  <si>
    <t>-1037269630</t>
  </si>
  <si>
    <t>-1639466882</t>
  </si>
  <si>
    <t>4,4*25"střecha na 4.nástupišti</t>
  </si>
  <si>
    <t>8,4*2,2"střecha u vstupu podchodu</t>
  </si>
  <si>
    <t>-1258671594</t>
  </si>
  <si>
    <t>-502749076</t>
  </si>
  <si>
    <t>957982501</t>
  </si>
  <si>
    <t>0,2*25*6"podélníčky podružné</t>
  </si>
  <si>
    <t>-184304443</t>
  </si>
  <si>
    <t>59,488*1,25"Krokev</t>
  </si>
  <si>
    <t>48,16*1,25"podélník</t>
  </si>
  <si>
    <t>28*1,25+28*1,25"paždík</t>
  </si>
  <si>
    <t>28*1,25"zábradlí</t>
  </si>
  <si>
    <t>-601848842</t>
  </si>
  <si>
    <t>1263448279</t>
  </si>
  <si>
    <t>47,92*1,2652" sloupy</t>
  </si>
  <si>
    <t>18,384*1,2652"krokve a podélníky ulice</t>
  </si>
  <si>
    <t>365063003</t>
  </si>
  <si>
    <t>59,488*1,2652"Krokev</t>
  </si>
  <si>
    <t>48,160*1,2652"podélník</t>
  </si>
  <si>
    <t>28*1,2652+28*1,2652"paždík</t>
  </si>
  <si>
    <t>28,8*1,2652"zábradlí</t>
  </si>
  <si>
    <t>14,14*1,2652"distanční profil nový</t>
  </si>
  <si>
    <t>5,76*1,2652"konzoly světla</t>
  </si>
  <si>
    <t>46,1*1,2652"žlab nový</t>
  </si>
  <si>
    <t>-1174401298</t>
  </si>
  <si>
    <t>479476220</t>
  </si>
  <si>
    <t>1730493040</t>
  </si>
  <si>
    <t>25,2*2</t>
  </si>
  <si>
    <t>1017632937</t>
  </si>
  <si>
    <t>263252890</t>
  </si>
  <si>
    <t>(5*8)</t>
  </si>
  <si>
    <t>-1524636042</t>
  </si>
  <si>
    <t>3*8</t>
  </si>
  <si>
    <t>1020765406</t>
  </si>
  <si>
    <t>4*8</t>
  </si>
  <si>
    <t>-475571077</t>
  </si>
  <si>
    <t>-890174049</t>
  </si>
  <si>
    <t>1316196240</t>
  </si>
  <si>
    <t>2143992564</t>
  </si>
  <si>
    <t>613026694</t>
  </si>
  <si>
    <t>-985868860</t>
  </si>
  <si>
    <t>-302070222</t>
  </si>
  <si>
    <t>-912569313</t>
  </si>
  <si>
    <t>40.2 - Děčín hl.n., nástupiště č. 4 - oprava elektroinstalace</t>
  </si>
  <si>
    <t>D1 - SILNOPROUDÁ ELEKTROTECHNIKA - NÁSTUPIŠTĚ Č.4</t>
  </si>
  <si>
    <t>SILNOPROUDÁ ELEKTROTECHNIKA - NÁSTUPIŠTĚ Č.4</t>
  </si>
  <si>
    <t>-598650933</t>
  </si>
  <si>
    <t>1920118284</t>
  </si>
  <si>
    <t>-1698055523</t>
  </si>
  <si>
    <t>1175109191</t>
  </si>
  <si>
    <t>489131058</t>
  </si>
  <si>
    <t>-1517120670</t>
  </si>
  <si>
    <t>927380254</t>
  </si>
  <si>
    <t>1693263923</t>
  </si>
  <si>
    <t>1529163651</t>
  </si>
  <si>
    <t>1905979338</t>
  </si>
  <si>
    <t>-1387899953</t>
  </si>
  <si>
    <t>-255377346</t>
  </si>
  <si>
    <t>505895981</t>
  </si>
  <si>
    <t>-1924245778</t>
  </si>
  <si>
    <t>233123701</t>
  </si>
  <si>
    <t>471043395</t>
  </si>
  <si>
    <t>-893452169</t>
  </si>
  <si>
    <t>-1758121558</t>
  </si>
  <si>
    <t>-26660098</t>
  </si>
  <si>
    <t>717118653</t>
  </si>
  <si>
    <t>878286612</t>
  </si>
  <si>
    <t>-1816937842</t>
  </si>
  <si>
    <t>-1369855030</t>
  </si>
  <si>
    <t>1361106552</t>
  </si>
  <si>
    <t>1568084943</t>
  </si>
  <si>
    <t>1725891143</t>
  </si>
  <si>
    <t>-404775410</t>
  </si>
  <si>
    <t>-793507740</t>
  </si>
  <si>
    <t>-1907842748</t>
  </si>
  <si>
    <t>-89311708</t>
  </si>
  <si>
    <t>1055914232</t>
  </si>
  <si>
    <t>-787860052</t>
  </si>
  <si>
    <t>-824092377</t>
  </si>
  <si>
    <t>-917735430</t>
  </si>
  <si>
    <t>729999141</t>
  </si>
  <si>
    <t>-353447777</t>
  </si>
  <si>
    <t>SO 50 - Nástupiště č. 2, 3 a 4 - úpravy na sdělovacím zařízení (ČD-T)</t>
  </si>
  <si>
    <t>50.1 - Úpravy na sdělovacím zařízení (ČD-T)</t>
  </si>
  <si>
    <t>D1 - ÚPRAVA NA SDĚLOVACÍM ZAŘÍZENÍ - nástupiště č.2, 3 a 4</t>
  </si>
  <si>
    <t>ÚPRAVA NA SDĚLOVACÍM ZAŘÍZENÍ - nástupiště č.2, 3 a 4</t>
  </si>
  <si>
    <t>R-ČDT</t>
  </si>
  <si>
    <t>Montáž kabelů datových FTP, UTP, STP pro venkovní rozvody do žlabu nebo lišty</t>
  </si>
  <si>
    <t>NWG.0069323.URS</t>
  </si>
  <si>
    <t>Kabel U/FTP, Cat 6A, LSZH, B2ca-s1a, d1, a1, 4 páry, MODnet, cívka 500m, fialový solarix VENKOVNÍ</t>
  </si>
  <si>
    <t>Kabel silový NYY-J 3G4 RE</t>
  </si>
  <si>
    <t>R-ČDT.1</t>
  </si>
  <si>
    <t>Krabice elektroinstalační 8110 KA, s průchodkami 1611, plastová, světle šedá, IP54</t>
  </si>
  <si>
    <t>Montáž svorkovnice do rozvaděčů</t>
  </si>
  <si>
    <t>R-ČDT.2</t>
  </si>
  <si>
    <t>Svorka WAGO 221-413 3x4 s páčkou</t>
  </si>
  <si>
    <t>741110052</t>
  </si>
  <si>
    <t>Montáž trubka plastová ohebná D přes 23 do 35 mm uložená volně</t>
  </si>
  <si>
    <t>R-ČDT.3</t>
  </si>
  <si>
    <t>Trubka ohebná 25mm FFKu-EM-F-UV stabilní 750N, průměr 25/19mm černá plast</t>
  </si>
  <si>
    <t>742124005</t>
  </si>
  <si>
    <t>Montáž kabelů datových FTP, UTP, STP ukončení kabelu konektorem</t>
  </si>
  <si>
    <t>konektor AMPHENOL</t>
  </si>
  <si>
    <t>Úprava a konfigurace větví RS485 - Starmon</t>
  </si>
  <si>
    <t>Rozvinutí, naměření, ustřižení a svinutí kabelů hmotnosti do 0,40 kg/m délky do 1000 m</t>
  </si>
  <si>
    <t>R-ČDT.4</t>
  </si>
  <si>
    <t>Demontáž IS panelů, uskladnění mimo staveniště, opětovná montáž a připojení</t>
  </si>
  <si>
    <t>R-ČDT.5</t>
  </si>
  <si>
    <t>Nutné opravy IS panelů v prípadě potřeby</t>
  </si>
  <si>
    <t>R-ČDT.6</t>
  </si>
  <si>
    <t>Odpojení a připojení stávajícícho IS</t>
  </si>
  <si>
    <t>R-ČDT.7</t>
  </si>
  <si>
    <t>R-ČDT.8</t>
  </si>
  <si>
    <t>Zjištění směru vedení v existujících krabicích</t>
  </si>
  <si>
    <t>R-ČDT.9</t>
  </si>
  <si>
    <t>Výchozí revize – celková prohlídka, zkoušení, měření + vyhotovení revizní zprávy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</si>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</sst>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167" fontId="3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413231231" TargetMode="External" /><Relationship Id="rId2" Type="http://schemas.openxmlformats.org/officeDocument/2006/relationships/hyperlink" Target="https://podminky.urs.cz/item/CS_URS_2023_01/623131101" TargetMode="External" /><Relationship Id="rId3" Type="http://schemas.openxmlformats.org/officeDocument/2006/relationships/hyperlink" Target="https://podminky.urs.cz/item/CS_URS_2023_01/623321111" TargetMode="External" /><Relationship Id="rId4" Type="http://schemas.openxmlformats.org/officeDocument/2006/relationships/hyperlink" Target="https://podminky.urs.cz/item/CS_URS_2023_01/629999001" TargetMode="External" /><Relationship Id="rId5" Type="http://schemas.openxmlformats.org/officeDocument/2006/relationships/hyperlink" Target="https://podminky.urs.cz/item/CS_URS_2023_01/632481213" TargetMode="External" /><Relationship Id="rId6" Type="http://schemas.openxmlformats.org/officeDocument/2006/relationships/hyperlink" Target="https://podminky.urs.cz/item/CS_URS_2023_01/941111121" TargetMode="External" /><Relationship Id="rId7" Type="http://schemas.openxmlformats.org/officeDocument/2006/relationships/hyperlink" Target="https://podminky.urs.cz/item/CS_URS_2023_01/941111221" TargetMode="External" /><Relationship Id="rId8" Type="http://schemas.openxmlformats.org/officeDocument/2006/relationships/hyperlink" Target="https://podminky.urs.cz/item/CS_URS_2023_01/941111821" TargetMode="External" /><Relationship Id="rId9" Type="http://schemas.openxmlformats.org/officeDocument/2006/relationships/hyperlink" Target="https://podminky.urs.cz/item/CS_URS_2023_01/941211112" TargetMode="External" /><Relationship Id="rId10" Type="http://schemas.openxmlformats.org/officeDocument/2006/relationships/hyperlink" Target="https://podminky.urs.cz/item/CS_URS_2023_01/941211211" TargetMode="External" /><Relationship Id="rId11" Type="http://schemas.openxmlformats.org/officeDocument/2006/relationships/hyperlink" Target="https://podminky.urs.cz/item/CS_URS_2023_01/941211812" TargetMode="External" /><Relationship Id="rId12" Type="http://schemas.openxmlformats.org/officeDocument/2006/relationships/hyperlink" Target="https://podminky.urs.cz/item/CS_URS_2023_01/944511111" TargetMode="External" /><Relationship Id="rId13" Type="http://schemas.openxmlformats.org/officeDocument/2006/relationships/hyperlink" Target="https://podminky.urs.cz/item/CS_URS_2023_01/944511211" TargetMode="External" /><Relationship Id="rId14" Type="http://schemas.openxmlformats.org/officeDocument/2006/relationships/hyperlink" Target="https://podminky.urs.cz/item/CS_URS_2023_01/944511811" TargetMode="External" /><Relationship Id="rId15" Type="http://schemas.openxmlformats.org/officeDocument/2006/relationships/hyperlink" Target="https://podminky.urs.cz/item/CS_URS_2023_01/944711113" TargetMode="External" /><Relationship Id="rId16" Type="http://schemas.openxmlformats.org/officeDocument/2006/relationships/hyperlink" Target="https://podminky.urs.cz/item/CS_URS_2023_01/944711213" TargetMode="External" /><Relationship Id="rId17" Type="http://schemas.openxmlformats.org/officeDocument/2006/relationships/hyperlink" Target="https://podminky.urs.cz/item/CS_URS_2023_01/944711813" TargetMode="External" /><Relationship Id="rId18" Type="http://schemas.openxmlformats.org/officeDocument/2006/relationships/hyperlink" Target="https://podminky.urs.cz/item/CS_URS_2023_01/952902601" TargetMode="External" /><Relationship Id="rId19" Type="http://schemas.openxmlformats.org/officeDocument/2006/relationships/hyperlink" Target="https://podminky.urs.cz/item/CS_URS_2023_01/952903001" TargetMode="External" /><Relationship Id="rId20" Type="http://schemas.openxmlformats.org/officeDocument/2006/relationships/hyperlink" Target="https://podminky.urs.cz/item/CS_URS_2023_01/952903006" TargetMode="External" /><Relationship Id="rId21" Type="http://schemas.openxmlformats.org/officeDocument/2006/relationships/hyperlink" Target="https://podminky.urs.cz/item/CS_URS_2023_01/953961115" TargetMode="External" /><Relationship Id="rId22" Type="http://schemas.openxmlformats.org/officeDocument/2006/relationships/hyperlink" Target="https://podminky.urs.cz/item/CS_URS_2023_01/953965141" TargetMode="External" /><Relationship Id="rId23" Type="http://schemas.openxmlformats.org/officeDocument/2006/relationships/hyperlink" Target="https://podminky.urs.cz/item/CS_URS_2023_01/962032631" TargetMode="External" /><Relationship Id="rId24" Type="http://schemas.openxmlformats.org/officeDocument/2006/relationships/hyperlink" Target="https://podminky.urs.cz/item/CS_URS_2023_01/964061331" TargetMode="External" /><Relationship Id="rId25" Type="http://schemas.openxmlformats.org/officeDocument/2006/relationships/hyperlink" Target="https://podminky.urs.cz/item/CS_URS_2023_01/985671119" TargetMode="External" /><Relationship Id="rId26" Type="http://schemas.openxmlformats.org/officeDocument/2006/relationships/hyperlink" Target="https://podminky.urs.cz/item/CS_URS_2023_01/985675111" TargetMode="External" /><Relationship Id="rId27" Type="http://schemas.openxmlformats.org/officeDocument/2006/relationships/hyperlink" Target="https://podminky.urs.cz/item/CS_URS_2023_01/985675119" TargetMode="External" /><Relationship Id="rId28" Type="http://schemas.openxmlformats.org/officeDocument/2006/relationships/hyperlink" Target="https://podminky.urs.cz/item/CS_URS_2023_01/985675121" TargetMode="External" /><Relationship Id="rId29" Type="http://schemas.openxmlformats.org/officeDocument/2006/relationships/hyperlink" Target="https://podminky.urs.cz/item/CS_URS_2023_01/985675129" TargetMode="External" /><Relationship Id="rId30" Type="http://schemas.openxmlformats.org/officeDocument/2006/relationships/hyperlink" Target="https://podminky.urs.cz/item/CS_URS_2023_01/985676112" TargetMode="External" /><Relationship Id="rId31" Type="http://schemas.openxmlformats.org/officeDocument/2006/relationships/hyperlink" Target="https://podminky.urs.cz/item/CS_URS_2023_01/985676119" TargetMode="External" /><Relationship Id="rId32" Type="http://schemas.openxmlformats.org/officeDocument/2006/relationships/hyperlink" Target="https://podminky.urs.cz/item/CS_URS_2023_01/997013114" TargetMode="External" /><Relationship Id="rId33" Type="http://schemas.openxmlformats.org/officeDocument/2006/relationships/hyperlink" Target="https://podminky.urs.cz/item/CS_URS_2023_01/997013501" TargetMode="External" /><Relationship Id="rId34" Type="http://schemas.openxmlformats.org/officeDocument/2006/relationships/hyperlink" Target="https://podminky.urs.cz/item/CS_URS_2023_01/997013509" TargetMode="External" /><Relationship Id="rId35" Type="http://schemas.openxmlformats.org/officeDocument/2006/relationships/hyperlink" Target="https://podminky.urs.cz/item/CS_URS_2023_01/997013871" TargetMode="External" /><Relationship Id="rId36" Type="http://schemas.openxmlformats.org/officeDocument/2006/relationships/hyperlink" Target="https://podminky.urs.cz/item/CS_URS_2023_01/997013875" TargetMode="External" /><Relationship Id="rId37" Type="http://schemas.openxmlformats.org/officeDocument/2006/relationships/hyperlink" Target="https://podminky.urs.cz/item/CS_URS_2023_01/998011003" TargetMode="External" /><Relationship Id="rId38" Type="http://schemas.openxmlformats.org/officeDocument/2006/relationships/hyperlink" Target="https://podminky.urs.cz/item/CS_URS_2023_01/762083122" TargetMode="External" /><Relationship Id="rId39" Type="http://schemas.openxmlformats.org/officeDocument/2006/relationships/hyperlink" Target="https://podminky.urs.cz/item/CS_URS_2023_01/762085103" TargetMode="External" /><Relationship Id="rId40" Type="http://schemas.openxmlformats.org/officeDocument/2006/relationships/hyperlink" Target="https://podminky.urs.cz/item/CS_URS_2023_01/762331912" TargetMode="External" /><Relationship Id="rId41" Type="http://schemas.openxmlformats.org/officeDocument/2006/relationships/hyperlink" Target="https://podminky.urs.cz/item/CS_URS_2023_01/762331921" TargetMode="External" /><Relationship Id="rId42" Type="http://schemas.openxmlformats.org/officeDocument/2006/relationships/hyperlink" Target="https://podminky.urs.cz/item/CS_URS_2023_01/762331922" TargetMode="External" /><Relationship Id="rId43" Type="http://schemas.openxmlformats.org/officeDocument/2006/relationships/hyperlink" Target="https://podminky.urs.cz/item/CS_URS_2023_01/762331923" TargetMode="External" /><Relationship Id="rId44" Type="http://schemas.openxmlformats.org/officeDocument/2006/relationships/hyperlink" Target="https://podminky.urs.cz/item/CS_URS_2023_01/762331924" TargetMode="External" /><Relationship Id="rId45" Type="http://schemas.openxmlformats.org/officeDocument/2006/relationships/hyperlink" Target="https://podminky.urs.cz/item/CS_URS_2023_01/762331932" TargetMode="External" /><Relationship Id="rId46" Type="http://schemas.openxmlformats.org/officeDocument/2006/relationships/hyperlink" Target="https://podminky.urs.cz/item/CS_URS_2023_01/762331954" TargetMode="External" /><Relationship Id="rId47" Type="http://schemas.openxmlformats.org/officeDocument/2006/relationships/hyperlink" Target="https://podminky.urs.cz/item/CS_URS_2023_01/762332921" TargetMode="External" /><Relationship Id="rId48" Type="http://schemas.openxmlformats.org/officeDocument/2006/relationships/hyperlink" Target="https://podminky.urs.cz/item/CS_URS_2023_01/762332922" TargetMode="External" /><Relationship Id="rId49" Type="http://schemas.openxmlformats.org/officeDocument/2006/relationships/hyperlink" Target="https://podminky.urs.cz/item/CS_URS_2023_01/762332923" TargetMode="External" /><Relationship Id="rId50" Type="http://schemas.openxmlformats.org/officeDocument/2006/relationships/hyperlink" Target="https://podminky.urs.cz/item/CS_URS_2023_01/762332925" TargetMode="External" /><Relationship Id="rId51" Type="http://schemas.openxmlformats.org/officeDocument/2006/relationships/hyperlink" Target="https://podminky.urs.cz/item/CS_URS_2023_01/762333913" TargetMode="External" /><Relationship Id="rId52" Type="http://schemas.openxmlformats.org/officeDocument/2006/relationships/hyperlink" Target="https://podminky.urs.cz/item/CS_URS_2023_01/762341210" TargetMode="External" /><Relationship Id="rId53" Type="http://schemas.openxmlformats.org/officeDocument/2006/relationships/hyperlink" Target="https://podminky.urs.cz/item/CS_URS_2023_01/762341811" TargetMode="External" /><Relationship Id="rId54" Type="http://schemas.openxmlformats.org/officeDocument/2006/relationships/hyperlink" Target="https://podminky.urs.cz/item/CS_URS_2023_01/762342511" TargetMode="External" /><Relationship Id="rId55" Type="http://schemas.openxmlformats.org/officeDocument/2006/relationships/hyperlink" Target="https://podminky.urs.cz/item/CS_URS_2023_01/762351110" TargetMode="External" /><Relationship Id="rId56" Type="http://schemas.openxmlformats.org/officeDocument/2006/relationships/hyperlink" Target="https://podminky.urs.cz/item/CS_URS_2023_01/762395000" TargetMode="External" /><Relationship Id="rId57" Type="http://schemas.openxmlformats.org/officeDocument/2006/relationships/hyperlink" Target="https://podminky.urs.cz/item/CS_URS_2023_01/998762103" TargetMode="External" /><Relationship Id="rId58" Type="http://schemas.openxmlformats.org/officeDocument/2006/relationships/hyperlink" Target="https://podminky.urs.cz/item/CS_URS_2023_01/764001801" TargetMode="External" /><Relationship Id="rId59" Type="http://schemas.openxmlformats.org/officeDocument/2006/relationships/hyperlink" Target="https://podminky.urs.cz/item/CS_URS_2023_01/764001821" TargetMode="External" /><Relationship Id="rId60" Type="http://schemas.openxmlformats.org/officeDocument/2006/relationships/hyperlink" Target="https://podminky.urs.cz/item/CS_URS_2023_01/764001891" TargetMode="External" /><Relationship Id="rId61" Type="http://schemas.openxmlformats.org/officeDocument/2006/relationships/hyperlink" Target="https://podminky.urs.cz/item/CS_URS_2023_01/764002801" TargetMode="External" /><Relationship Id="rId62" Type="http://schemas.openxmlformats.org/officeDocument/2006/relationships/hyperlink" Target="https://podminky.urs.cz/item/CS_URS_2023_01/764002812" TargetMode="External" /><Relationship Id="rId63" Type="http://schemas.openxmlformats.org/officeDocument/2006/relationships/hyperlink" Target="https://podminky.urs.cz/item/CS_URS_2023_01/764002821" TargetMode="External" /><Relationship Id="rId64" Type="http://schemas.openxmlformats.org/officeDocument/2006/relationships/hyperlink" Target="https://podminky.urs.cz/item/CS_URS_2023_01/764002861" TargetMode="External" /><Relationship Id="rId65" Type="http://schemas.openxmlformats.org/officeDocument/2006/relationships/hyperlink" Target="https://podminky.urs.cz/item/CS_URS_2023_01/764002871" TargetMode="External" /><Relationship Id="rId66" Type="http://schemas.openxmlformats.org/officeDocument/2006/relationships/hyperlink" Target="https://podminky.urs.cz/item/CS_URS_2023_01/764002881" TargetMode="External" /><Relationship Id="rId67" Type="http://schemas.openxmlformats.org/officeDocument/2006/relationships/hyperlink" Target="https://podminky.urs.cz/item/CS_URS_2023_01/764004801" TargetMode="External" /><Relationship Id="rId68" Type="http://schemas.openxmlformats.org/officeDocument/2006/relationships/hyperlink" Target="https://podminky.urs.cz/item/CS_URS_2023_01/764004811" TargetMode="External" /><Relationship Id="rId69" Type="http://schemas.openxmlformats.org/officeDocument/2006/relationships/hyperlink" Target="https://podminky.urs.cz/item/CS_URS_2023_01/764004821" TargetMode="External" /><Relationship Id="rId70" Type="http://schemas.openxmlformats.org/officeDocument/2006/relationships/hyperlink" Target="https://podminky.urs.cz/item/CS_URS_2023_01/764004861" TargetMode="External" /><Relationship Id="rId71" Type="http://schemas.openxmlformats.org/officeDocument/2006/relationships/hyperlink" Target="https://podminky.urs.cz/item/CS_URS_2023_01/764011442" TargetMode="External" /><Relationship Id="rId72" Type="http://schemas.openxmlformats.org/officeDocument/2006/relationships/hyperlink" Target="https://podminky.urs.cz/item/CS_URS_2023_01/764041520" TargetMode="External" /><Relationship Id="rId73" Type="http://schemas.openxmlformats.org/officeDocument/2006/relationships/hyperlink" Target="https://podminky.urs.cz/item/CS_URS_2023_01/764041521" TargetMode="External" /><Relationship Id="rId74" Type="http://schemas.openxmlformats.org/officeDocument/2006/relationships/hyperlink" Target="https://podminky.urs.cz/item/CS_URS_2023_01/764042419" TargetMode="External" /><Relationship Id="rId75" Type="http://schemas.openxmlformats.org/officeDocument/2006/relationships/hyperlink" Target="https://podminky.urs.cz/item/CS_URS_2023_01/764141511" TargetMode="External" /><Relationship Id="rId76" Type="http://schemas.openxmlformats.org/officeDocument/2006/relationships/hyperlink" Target="https://podminky.urs.cz/item/CS_URS_2023_01/764141591" TargetMode="External" /><Relationship Id="rId77" Type="http://schemas.openxmlformats.org/officeDocument/2006/relationships/hyperlink" Target="https://podminky.urs.cz/item/CS_URS_2023_01/764241567" TargetMode="External" /><Relationship Id="rId78" Type="http://schemas.openxmlformats.org/officeDocument/2006/relationships/hyperlink" Target="https://podminky.urs.cz/item/CS_URS_2023_01/764242503" TargetMode="External" /><Relationship Id="rId79" Type="http://schemas.openxmlformats.org/officeDocument/2006/relationships/hyperlink" Target="https://podminky.urs.cz/item/CS_URS_2023_01/764242532" TargetMode="External" /><Relationship Id="rId80" Type="http://schemas.openxmlformats.org/officeDocument/2006/relationships/hyperlink" Target="https://podminky.urs.cz/item/CS_URS_2023_01/764242533" TargetMode="External" /><Relationship Id="rId81" Type="http://schemas.openxmlformats.org/officeDocument/2006/relationships/hyperlink" Target="https://podminky.urs.cz/item/CS_URS_2023_01/764242534" TargetMode="External" /><Relationship Id="rId82" Type="http://schemas.openxmlformats.org/officeDocument/2006/relationships/hyperlink" Target="https://podminky.urs.cz/item/CS_URS_2023_01/764248506" TargetMode="External" /><Relationship Id="rId83" Type="http://schemas.openxmlformats.org/officeDocument/2006/relationships/hyperlink" Target="https://podminky.urs.cz/item/CS_URS_2023_01/764248547" TargetMode="External" /><Relationship Id="rId84" Type="http://schemas.openxmlformats.org/officeDocument/2006/relationships/hyperlink" Target="https://podminky.urs.cz/item/CS_URS_2023_01/764315699" TargetMode="External" /><Relationship Id="rId85" Type="http://schemas.openxmlformats.org/officeDocument/2006/relationships/hyperlink" Target="https://podminky.urs.cz/item/CS_URS_2023_01/764341514" TargetMode="External" /><Relationship Id="rId86" Type="http://schemas.openxmlformats.org/officeDocument/2006/relationships/hyperlink" Target="https://podminky.urs.cz/item/CS_URS_2023_01/764344512" TargetMode="External" /><Relationship Id="rId87" Type="http://schemas.openxmlformats.org/officeDocument/2006/relationships/hyperlink" Target="https://podminky.urs.cz/item/CS_URS_2023_01/998764103" TargetMode="External" /><Relationship Id="rId88" Type="http://schemas.openxmlformats.org/officeDocument/2006/relationships/hyperlink" Target="https://podminky.urs.cz/item/CS_URS_2023_01/765133001" TargetMode="External" /><Relationship Id="rId89" Type="http://schemas.openxmlformats.org/officeDocument/2006/relationships/hyperlink" Target="https://podminky.urs.cz/item/CS_URS_2023_01/765133011" TargetMode="External" /><Relationship Id="rId90" Type="http://schemas.openxmlformats.org/officeDocument/2006/relationships/hyperlink" Target="https://podminky.urs.cz/item/CS_URS_2023_01/765133021" TargetMode="External" /><Relationship Id="rId91" Type="http://schemas.openxmlformats.org/officeDocument/2006/relationships/hyperlink" Target="https://podminky.urs.cz/item/CS_URS_2023_01/765133031" TargetMode="External" /><Relationship Id="rId92" Type="http://schemas.openxmlformats.org/officeDocument/2006/relationships/hyperlink" Target="https://podminky.urs.cz/item/CS_URS_2023_01/765133041" TargetMode="External" /><Relationship Id="rId93" Type="http://schemas.openxmlformats.org/officeDocument/2006/relationships/hyperlink" Target="https://podminky.urs.cz/item/CS_URS_2023_01/765135013" TargetMode="External" /><Relationship Id="rId94" Type="http://schemas.openxmlformats.org/officeDocument/2006/relationships/hyperlink" Target="https://podminky.urs.cz/item/CS_URS_2023_01/765151801" TargetMode="External" /><Relationship Id="rId95" Type="http://schemas.openxmlformats.org/officeDocument/2006/relationships/hyperlink" Target="https://podminky.urs.cz/item/CS_URS_2023_01/765151805" TargetMode="External" /><Relationship Id="rId96" Type="http://schemas.openxmlformats.org/officeDocument/2006/relationships/hyperlink" Target="https://podminky.urs.cz/item/CS_URS_2023_01/765191021" TargetMode="External" /><Relationship Id="rId97" Type="http://schemas.openxmlformats.org/officeDocument/2006/relationships/hyperlink" Target="https://podminky.urs.cz/item/CS_URS_2023_01/765191023" TargetMode="External" /><Relationship Id="rId98" Type="http://schemas.openxmlformats.org/officeDocument/2006/relationships/hyperlink" Target="https://podminky.urs.cz/item/CS_URS_2023_01/765192001" TargetMode="External" /><Relationship Id="rId99" Type="http://schemas.openxmlformats.org/officeDocument/2006/relationships/hyperlink" Target="https://podminky.urs.cz/item/CS_URS_2023_01/765192811" TargetMode="External" /><Relationship Id="rId100" Type="http://schemas.openxmlformats.org/officeDocument/2006/relationships/hyperlink" Target="https://podminky.urs.cz/item/CS_URS_2023_01/998765103" TargetMode="External" /><Relationship Id="rId101" Type="http://schemas.openxmlformats.org/officeDocument/2006/relationships/hyperlink" Target="https://podminky.urs.cz/item/CS_URS_2023_01/767311860" TargetMode="External" /><Relationship Id="rId102" Type="http://schemas.openxmlformats.org/officeDocument/2006/relationships/hyperlink" Target="https://podminky.urs.cz/item/CS_URS_2023_01/998767203" TargetMode="External" /><Relationship Id="rId103" Type="http://schemas.openxmlformats.org/officeDocument/2006/relationships/hyperlink" Target="https://podminky.urs.cz/item/CS_URS_2023_01/783201201" TargetMode="External" /><Relationship Id="rId104" Type="http://schemas.openxmlformats.org/officeDocument/2006/relationships/hyperlink" Target="https://podminky.urs.cz/item/CS_URS_2023_01/783201401" TargetMode="External" /><Relationship Id="rId105" Type="http://schemas.openxmlformats.org/officeDocument/2006/relationships/hyperlink" Target="https://podminky.urs.cz/item/CS_URS_2023_01/783213021" TargetMode="External" /><Relationship Id="rId106" Type="http://schemas.openxmlformats.org/officeDocument/2006/relationships/hyperlink" Target="https://podminky.urs.cz/item/CS_URS_2023_01/783213121" TargetMode="External" /><Relationship Id="rId107" Type="http://schemas.openxmlformats.org/officeDocument/2006/relationships/hyperlink" Target="https://podminky.urs.cz/item/CS_URS_2023_01/783224101" TargetMode="External" /><Relationship Id="rId108" Type="http://schemas.openxmlformats.org/officeDocument/2006/relationships/hyperlink" Target="https://podminky.urs.cz/item/CS_URS_2023_01/783227101" TargetMode="External" /><Relationship Id="rId109" Type="http://schemas.openxmlformats.org/officeDocument/2006/relationships/hyperlink" Target="https://podminky.urs.cz/item/CS_URS_2023_01/783301311" TargetMode="External" /><Relationship Id="rId110" Type="http://schemas.openxmlformats.org/officeDocument/2006/relationships/hyperlink" Target="https://podminky.urs.cz/item/CS_URS_2023_01/783314201" TargetMode="External" /><Relationship Id="rId111" Type="http://schemas.openxmlformats.org/officeDocument/2006/relationships/hyperlink" Target="https://podminky.urs.cz/item/CS_URS_2023_01/783315101" TargetMode="External" /><Relationship Id="rId112" Type="http://schemas.openxmlformats.org/officeDocument/2006/relationships/hyperlink" Target="https://podminky.urs.cz/item/CS_URS_2023_01/783317101" TargetMode="External" /><Relationship Id="rId113" Type="http://schemas.openxmlformats.org/officeDocument/2006/relationships/hyperlink" Target="https://podminky.urs.cz/item/CS_URS_2023_01/HZS1301" TargetMode="External" /><Relationship Id="rId114" Type="http://schemas.openxmlformats.org/officeDocument/2006/relationships/hyperlink" Target="https://podminky.urs.cz/item/CS_URS_2023_01/013254000" TargetMode="External" /><Relationship Id="rId115" Type="http://schemas.openxmlformats.org/officeDocument/2006/relationships/hyperlink" Target="https://podminky.urs.cz/item/CS_URS_2023_01/030001000" TargetMode="External" /><Relationship Id="rId116" Type="http://schemas.openxmlformats.org/officeDocument/2006/relationships/hyperlink" Target="https://podminky.urs.cz/item/CS_URS_2023_01/071103000" TargetMode="External" /><Relationship Id="rId117" Type="http://schemas.openxmlformats.org/officeDocument/2006/relationships/hyperlink" Target="https://podminky.urs.cz/item/CS_URS_2023_01/091404000" TargetMode="External" /><Relationship Id="rId118" Type="http://schemas.openxmlformats.org/officeDocument/2006/relationships/hyperlink" Target="https://podminky.urs.cz/item/CS_URS_2023_01/094104000" TargetMode="External" /><Relationship Id="rId1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51" TargetMode="External" /><Relationship Id="rId2" Type="http://schemas.openxmlformats.org/officeDocument/2006/relationships/hyperlink" Target="https://podminky.urs.cz/item/CS_URS_2023_01/119003227" TargetMode="External" /><Relationship Id="rId3" Type="http://schemas.openxmlformats.org/officeDocument/2006/relationships/hyperlink" Target="https://podminky.urs.cz/item/CS_URS_2023_01/119003228" TargetMode="External" /><Relationship Id="rId4" Type="http://schemas.openxmlformats.org/officeDocument/2006/relationships/hyperlink" Target="https://podminky.urs.cz/item/CS_URS_2023_01/596211110" TargetMode="External" /><Relationship Id="rId5" Type="http://schemas.openxmlformats.org/officeDocument/2006/relationships/hyperlink" Target="https://podminky.urs.cz/item/CS_URS_2023_01/619991011" TargetMode="External" /><Relationship Id="rId6" Type="http://schemas.openxmlformats.org/officeDocument/2006/relationships/hyperlink" Target="https://podminky.urs.cz/item/CS_URS_2023_01/625681014" TargetMode="External" /><Relationship Id="rId7" Type="http://schemas.openxmlformats.org/officeDocument/2006/relationships/hyperlink" Target="https://podminky.urs.cz/item/CS_URS_2023_01/625681035" TargetMode="External" /><Relationship Id="rId8" Type="http://schemas.openxmlformats.org/officeDocument/2006/relationships/hyperlink" Target="https://podminky.urs.cz/item/CS_URS_2023_01/939902121" TargetMode="External" /><Relationship Id="rId9" Type="http://schemas.openxmlformats.org/officeDocument/2006/relationships/hyperlink" Target="https://podminky.urs.cz/item/CS_URS_2023_01/939902141" TargetMode="External" /><Relationship Id="rId10" Type="http://schemas.openxmlformats.org/officeDocument/2006/relationships/hyperlink" Target="https://podminky.urs.cz/item/CS_URS_2023_01/945412111" TargetMode="External" /><Relationship Id="rId11" Type="http://schemas.openxmlformats.org/officeDocument/2006/relationships/hyperlink" Target="https://podminky.urs.cz/item/CS_URS_2023_01/997002511" TargetMode="External" /><Relationship Id="rId12" Type="http://schemas.openxmlformats.org/officeDocument/2006/relationships/hyperlink" Target="https://podminky.urs.cz/item/CS_URS_2023_01/997002519" TargetMode="External" /><Relationship Id="rId13" Type="http://schemas.openxmlformats.org/officeDocument/2006/relationships/hyperlink" Target="https://podminky.urs.cz/item/CS_URS_2023_01/997013813" TargetMode="External" /><Relationship Id="rId14" Type="http://schemas.openxmlformats.org/officeDocument/2006/relationships/hyperlink" Target="https://podminky.urs.cz/item/CS_URS_2023_01/997013841" TargetMode="External" /><Relationship Id="rId15" Type="http://schemas.openxmlformats.org/officeDocument/2006/relationships/hyperlink" Target="https://podminky.urs.cz/item/CS_URS_2023_01/721242805" TargetMode="External" /><Relationship Id="rId16" Type="http://schemas.openxmlformats.org/officeDocument/2006/relationships/hyperlink" Target="https://podminky.urs.cz/item/CS_URS_2023_01/721249102" TargetMode="External" /><Relationship Id="rId17" Type="http://schemas.openxmlformats.org/officeDocument/2006/relationships/hyperlink" Target="https://podminky.urs.cz/item/CS_URS_2023_01/742340801" TargetMode="External" /><Relationship Id="rId18" Type="http://schemas.openxmlformats.org/officeDocument/2006/relationships/hyperlink" Target="https://podminky.urs.cz/item/CS_URS_2023_01/742410063" TargetMode="External" /><Relationship Id="rId19" Type="http://schemas.openxmlformats.org/officeDocument/2006/relationships/hyperlink" Target="https://podminky.urs.cz/item/CS_URS_2023_01/742410801" TargetMode="External" /><Relationship Id="rId20" Type="http://schemas.openxmlformats.org/officeDocument/2006/relationships/hyperlink" Target="https://podminky.urs.cz/item/CS_URS_2023_01/764001891" TargetMode="External" /><Relationship Id="rId21" Type="http://schemas.openxmlformats.org/officeDocument/2006/relationships/hyperlink" Target="https://podminky.urs.cz/item/CS_URS_2023_01/764004831" TargetMode="External" /><Relationship Id="rId22" Type="http://schemas.openxmlformats.org/officeDocument/2006/relationships/hyperlink" Target="https://podminky.urs.cz/item/CS_URS_2023_01/764004861" TargetMode="External" /><Relationship Id="rId23" Type="http://schemas.openxmlformats.org/officeDocument/2006/relationships/hyperlink" Target="https://podminky.urs.cz/item/CS_URS_2022_01/764204109" TargetMode="External" /><Relationship Id="rId24" Type="http://schemas.openxmlformats.org/officeDocument/2006/relationships/hyperlink" Target="https://podminky.urs.cz/item/CS_URS_2023_01/764213638" TargetMode="External" /><Relationship Id="rId25" Type="http://schemas.openxmlformats.org/officeDocument/2006/relationships/hyperlink" Target="https://podminky.urs.cz/item/CS_URS_2022_01/764518623" TargetMode="External" /><Relationship Id="rId26" Type="http://schemas.openxmlformats.org/officeDocument/2006/relationships/hyperlink" Target="https://podminky.urs.cz/item/CS_URS_2023_01/998764101" TargetMode="External" /><Relationship Id="rId27" Type="http://schemas.openxmlformats.org/officeDocument/2006/relationships/hyperlink" Target="https://podminky.urs.cz/item/CS_URS_2023_01/998764192" TargetMode="External" /><Relationship Id="rId28" Type="http://schemas.openxmlformats.org/officeDocument/2006/relationships/hyperlink" Target="https://podminky.urs.cz/item/CS_URS_2023_01/765142801" TargetMode="External" /><Relationship Id="rId29" Type="http://schemas.openxmlformats.org/officeDocument/2006/relationships/hyperlink" Target="https://podminky.urs.cz/item/CS_URS_2023_01/765192001" TargetMode="External" /><Relationship Id="rId30" Type="http://schemas.openxmlformats.org/officeDocument/2006/relationships/hyperlink" Target="https://podminky.urs.cz/item/CS_URS_2023_01/998765101" TargetMode="External" /><Relationship Id="rId31" Type="http://schemas.openxmlformats.org/officeDocument/2006/relationships/hyperlink" Target="https://podminky.urs.cz/item/CS_URS_2023_01/998765192" TargetMode="External" /><Relationship Id="rId32" Type="http://schemas.openxmlformats.org/officeDocument/2006/relationships/hyperlink" Target="https://podminky.urs.cz/item/CS_URS_2023_01/767996802" TargetMode="External" /><Relationship Id="rId33" Type="http://schemas.openxmlformats.org/officeDocument/2006/relationships/hyperlink" Target="https://podminky.urs.cz/item/CS_URS_2023_01/767392801" TargetMode="External" /><Relationship Id="rId34" Type="http://schemas.openxmlformats.org/officeDocument/2006/relationships/hyperlink" Target="https://podminky.urs.cz/item/CS_URS_2022_01/767995116" TargetMode="External" /><Relationship Id="rId35" Type="http://schemas.openxmlformats.org/officeDocument/2006/relationships/hyperlink" Target="https://podminky.urs.cz/item/CS_URS_2022_01/998767101" TargetMode="External" /><Relationship Id="rId36" Type="http://schemas.openxmlformats.org/officeDocument/2006/relationships/hyperlink" Target="https://podminky.urs.cz/item/CS_URS_2023_01/998767192" TargetMode="External" /><Relationship Id="rId37" Type="http://schemas.openxmlformats.org/officeDocument/2006/relationships/hyperlink" Target="https://podminky.urs.cz/item/CS_URS_2023_01/787100812" TargetMode="External" /><Relationship Id="rId38" Type="http://schemas.openxmlformats.org/officeDocument/2006/relationships/hyperlink" Target="https://podminky.urs.cz/item/CS_URS_2023_01/787192523" TargetMode="External" /><Relationship Id="rId39" Type="http://schemas.openxmlformats.org/officeDocument/2006/relationships/hyperlink" Target="https://podminky.urs.cz/item/CS_URS_2023_01/787317148" TargetMode="External" /><Relationship Id="rId40" Type="http://schemas.openxmlformats.org/officeDocument/2006/relationships/hyperlink" Target="https://podminky.urs.cz/item/CS_URS_2023_01/998787101" TargetMode="External" /><Relationship Id="rId41" Type="http://schemas.openxmlformats.org/officeDocument/2006/relationships/hyperlink" Target="https://podminky.urs.cz/item/CS_URS_2023_01/998787192" TargetMode="External" /><Relationship Id="rId42" Type="http://schemas.openxmlformats.org/officeDocument/2006/relationships/hyperlink" Target="https://podminky.urs.cz/item/CS_URS_2023_01/789111151" TargetMode="External" /><Relationship Id="rId43" Type="http://schemas.openxmlformats.org/officeDocument/2006/relationships/hyperlink" Target="https://podminky.urs.cz/item/CS_URS_2023_01/789123240" TargetMode="External" /><Relationship Id="rId44" Type="http://schemas.openxmlformats.org/officeDocument/2006/relationships/hyperlink" Target="https://podminky.urs.cz/item/CS_URS_2023_01/220260702" TargetMode="External" /><Relationship Id="rId45" Type="http://schemas.openxmlformats.org/officeDocument/2006/relationships/hyperlink" Target="https://podminky.urs.cz/item/CS_URS_2022_01/HZS4131" TargetMode="External" /><Relationship Id="rId46" Type="http://schemas.openxmlformats.org/officeDocument/2006/relationships/hyperlink" Target="https://podminky.urs.cz/item/CS_URS_2023_01/013244000" TargetMode="External" /><Relationship Id="rId47" Type="http://schemas.openxmlformats.org/officeDocument/2006/relationships/hyperlink" Target="https://podminky.urs.cz/item/CS_URS_2023_01/013254000" TargetMode="External" /><Relationship Id="rId48" Type="http://schemas.openxmlformats.org/officeDocument/2006/relationships/hyperlink" Target="https://podminky.urs.cz/item/CS_URS_2023_01/030001000" TargetMode="External" /><Relationship Id="rId49" Type="http://schemas.openxmlformats.org/officeDocument/2006/relationships/hyperlink" Target="https://podminky.urs.cz/item/CS_URS_2022_01/065002000" TargetMode="External" /><Relationship Id="rId50" Type="http://schemas.openxmlformats.org/officeDocument/2006/relationships/hyperlink" Target="https://podminky.urs.cz/item/CS_URS_2023_01/094104000" TargetMode="External" /><Relationship Id="rId51" Type="http://schemas.openxmlformats.org/officeDocument/2006/relationships/hyperlink" Target="https://podminky.urs.cz/item/CS_URS_2023_01/071103000" TargetMode="External" /><Relationship Id="rId5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51" TargetMode="External" /><Relationship Id="rId2" Type="http://schemas.openxmlformats.org/officeDocument/2006/relationships/hyperlink" Target="https://podminky.urs.cz/item/CS_URS_2023_01/119003227" TargetMode="External" /><Relationship Id="rId3" Type="http://schemas.openxmlformats.org/officeDocument/2006/relationships/hyperlink" Target="https://podminky.urs.cz/item/CS_URS_2023_01/119003228" TargetMode="External" /><Relationship Id="rId4" Type="http://schemas.openxmlformats.org/officeDocument/2006/relationships/hyperlink" Target="https://podminky.urs.cz/item/CS_URS_2023_01/596211110" TargetMode="External" /><Relationship Id="rId5" Type="http://schemas.openxmlformats.org/officeDocument/2006/relationships/hyperlink" Target="https://podminky.urs.cz/item/CS_URS_2023_01/619991011" TargetMode="External" /><Relationship Id="rId6" Type="http://schemas.openxmlformats.org/officeDocument/2006/relationships/hyperlink" Target="https://podminky.urs.cz/item/CS_URS_2023_01/625681014" TargetMode="External" /><Relationship Id="rId7" Type="http://schemas.openxmlformats.org/officeDocument/2006/relationships/hyperlink" Target="https://podminky.urs.cz/item/CS_URS_2023_01/625681035" TargetMode="External" /><Relationship Id="rId8" Type="http://schemas.openxmlformats.org/officeDocument/2006/relationships/hyperlink" Target="https://podminky.urs.cz/item/CS_URS_2023_01/939902121" TargetMode="External" /><Relationship Id="rId9" Type="http://schemas.openxmlformats.org/officeDocument/2006/relationships/hyperlink" Target="https://podminky.urs.cz/item/CS_URS_2023_01/939902141" TargetMode="External" /><Relationship Id="rId10" Type="http://schemas.openxmlformats.org/officeDocument/2006/relationships/hyperlink" Target="https://podminky.urs.cz/item/CS_URS_2023_01/945412111" TargetMode="External" /><Relationship Id="rId11" Type="http://schemas.openxmlformats.org/officeDocument/2006/relationships/hyperlink" Target="https://podminky.urs.cz/item/CS_URS_2023_01/997002511" TargetMode="External" /><Relationship Id="rId12" Type="http://schemas.openxmlformats.org/officeDocument/2006/relationships/hyperlink" Target="https://podminky.urs.cz/item/CS_URS_2023_01/997002519" TargetMode="External" /><Relationship Id="rId13" Type="http://schemas.openxmlformats.org/officeDocument/2006/relationships/hyperlink" Target="https://podminky.urs.cz/item/CS_URS_2023_01/997013813" TargetMode="External" /><Relationship Id="rId14" Type="http://schemas.openxmlformats.org/officeDocument/2006/relationships/hyperlink" Target="https://podminky.urs.cz/item/CS_URS_2023_01/997013841" TargetMode="External" /><Relationship Id="rId15" Type="http://schemas.openxmlformats.org/officeDocument/2006/relationships/hyperlink" Target="https://podminky.urs.cz/item/CS_URS_2023_01/721242805" TargetMode="External" /><Relationship Id="rId16" Type="http://schemas.openxmlformats.org/officeDocument/2006/relationships/hyperlink" Target="https://podminky.urs.cz/item/CS_URS_2023_01/721249102" TargetMode="External" /><Relationship Id="rId17" Type="http://schemas.openxmlformats.org/officeDocument/2006/relationships/hyperlink" Target="https://podminky.urs.cz/item/CS_URS_2023_01/742340801" TargetMode="External" /><Relationship Id="rId18" Type="http://schemas.openxmlformats.org/officeDocument/2006/relationships/hyperlink" Target="https://podminky.urs.cz/item/CS_URS_2023_01/742410063" TargetMode="External" /><Relationship Id="rId19" Type="http://schemas.openxmlformats.org/officeDocument/2006/relationships/hyperlink" Target="https://podminky.urs.cz/item/CS_URS_2023_01/742410801" TargetMode="External" /><Relationship Id="rId20" Type="http://schemas.openxmlformats.org/officeDocument/2006/relationships/hyperlink" Target="https://podminky.urs.cz/item/CS_URS_2023_01/764001891" TargetMode="External" /><Relationship Id="rId21" Type="http://schemas.openxmlformats.org/officeDocument/2006/relationships/hyperlink" Target="https://podminky.urs.cz/item/CS_URS_2023_01/764004831" TargetMode="External" /><Relationship Id="rId22" Type="http://schemas.openxmlformats.org/officeDocument/2006/relationships/hyperlink" Target="https://podminky.urs.cz/item/CS_URS_2023_01/764004861" TargetMode="External" /><Relationship Id="rId23" Type="http://schemas.openxmlformats.org/officeDocument/2006/relationships/hyperlink" Target="https://podminky.urs.cz/item/CS_URS_2023_01/764121411" TargetMode="External" /><Relationship Id="rId24" Type="http://schemas.openxmlformats.org/officeDocument/2006/relationships/hyperlink" Target="https://podminky.urs.cz/item/CS_URS_2022_01/764204109" TargetMode="External" /><Relationship Id="rId25" Type="http://schemas.openxmlformats.org/officeDocument/2006/relationships/hyperlink" Target="https://podminky.urs.cz/item/CS_URS_2023_01/764213638" TargetMode="External" /><Relationship Id="rId26" Type="http://schemas.openxmlformats.org/officeDocument/2006/relationships/hyperlink" Target="https://podminky.urs.cz/item/CS_URS_2022_01/764518623" TargetMode="External" /><Relationship Id="rId27" Type="http://schemas.openxmlformats.org/officeDocument/2006/relationships/hyperlink" Target="https://podminky.urs.cz/item/CS_URS_2023_01/998764101" TargetMode="External" /><Relationship Id="rId28" Type="http://schemas.openxmlformats.org/officeDocument/2006/relationships/hyperlink" Target="https://podminky.urs.cz/item/CS_URS_2023_01/998764192" TargetMode="External" /><Relationship Id="rId29" Type="http://schemas.openxmlformats.org/officeDocument/2006/relationships/hyperlink" Target="https://podminky.urs.cz/item/CS_URS_2023_01/765142801" TargetMode="External" /><Relationship Id="rId30" Type="http://schemas.openxmlformats.org/officeDocument/2006/relationships/hyperlink" Target="https://podminky.urs.cz/item/CS_URS_2023_01/765192001" TargetMode="External" /><Relationship Id="rId31" Type="http://schemas.openxmlformats.org/officeDocument/2006/relationships/hyperlink" Target="https://podminky.urs.cz/item/CS_URS_2023_01/998765101" TargetMode="External" /><Relationship Id="rId32" Type="http://schemas.openxmlformats.org/officeDocument/2006/relationships/hyperlink" Target="https://podminky.urs.cz/item/CS_URS_2023_01/998765192" TargetMode="External" /><Relationship Id="rId33" Type="http://schemas.openxmlformats.org/officeDocument/2006/relationships/hyperlink" Target="https://podminky.urs.cz/item/CS_URS_2023_01/767996802" TargetMode="External" /><Relationship Id="rId34" Type="http://schemas.openxmlformats.org/officeDocument/2006/relationships/hyperlink" Target="https://podminky.urs.cz/item/CS_URS_2023_01/767392801" TargetMode="External" /><Relationship Id="rId35" Type="http://schemas.openxmlformats.org/officeDocument/2006/relationships/hyperlink" Target="https://podminky.urs.cz/item/CS_URS_2022_01/767995116" TargetMode="External" /><Relationship Id="rId36" Type="http://schemas.openxmlformats.org/officeDocument/2006/relationships/hyperlink" Target="https://podminky.urs.cz/item/CS_URS_2022_01/998767101" TargetMode="External" /><Relationship Id="rId37" Type="http://schemas.openxmlformats.org/officeDocument/2006/relationships/hyperlink" Target="https://podminky.urs.cz/item/CS_URS_2023_01/998767192" TargetMode="External" /><Relationship Id="rId38" Type="http://schemas.openxmlformats.org/officeDocument/2006/relationships/hyperlink" Target="https://podminky.urs.cz/item/CS_URS_2023_01/787100812" TargetMode="External" /><Relationship Id="rId39" Type="http://schemas.openxmlformats.org/officeDocument/2006/relationships/hyperlink" Target="https://podminky.urs.cz/item/CS_URS_2023_01/787192523" TargetMode="External" /><Relationship Id="rId40" Type="http://schemas.openxmlformats.org/officeDocument/2006/relationships/hyperlink" Target="https://podminky.urs.cz/item/CS_URS_2023_01/787317148" TargetMode="External" /><Relationship Id="rId41" Type="http://schemas.openxmlformats.org/officeDocument/2006/relationships/hyperlink" Target="https://podminky.urs.cz/item/CS_URS_2023_01/998787101" TargetMode="External" /><Relationship Id="rId42" Type="http://schemas.openxmlformats.org/officeDocument/2006/relationships/hyperlink" Target="https://podminky.urs.cz/item/CS_URS_2023_01/998787192" TargetMode="External" /><Relationship Id="rId43" Type="http://schemas.openxmlformats.org/officeDocument/2006/relationships/hyperlink" Target="https://podminky.urs.cz/item/CS_URS_2023_01/789111151" TargetMode="External" /><Relationship Id="rId44" Type="http://schemas.openxmlformats.org/officeDocument/2006/relationships/hyperlink" Target="https://podminky.urs.cz/item/CS_URS_2023_01/789123240" TargetMode="External" /><Relationship Id="rId45" Type="http://schemas.openxmlformats.org/officeDocument/2006/relationships/hyperlink" Target="https://podminky.urs.cz/item/CS_URS_2023_01/220260702" TargetMode="External" /><Relationship Id="rId46" Type="http://schemas.openxmlformats.org/officeDocument/2006/relationships/hyperlink" Target="https://podminky.urs.cz/item/CS_URS_2022_01/HZS4131" TargetMode="External" /><Relationship Id="rId47" Type="http://schemas.openxmlformats.org/officeDocument/2006/relationships/hyperlink" Target="https://podminky.urs.cz/item/CS_URS_2023_01/013244000" TargetMode="External" /><Relationship Id="rId48" Type="http://schemas.openxmlformats.org/officeDocument/2006/relationships/hyperlink" Target="https://podminky.urs.cz/item/CS_URS_2023_01/013254000" TargetMode="External" /><Relationship Id="rId49" Type="http://schemas.openxmlformats.org/officeDocument/2006/relationships/hyperlink" Target="https://podminky.urs.cz/item/CS_URS_2023_01/030001000" TargetMode="External" /><Relationship Id="rId50" Type="http://schemas.openxmlformats.org/officeDocument/2006/relationships/hyperlink" Target="https://podminky.urs.cz/item/CS_URS_2023_01/071103000" TargetMode="External" /><Relationship Id="rId51" Type="http://schemas.openxmlformats.org/officeDocument/2006/relationships/hyperlink" Target="https://podminky.urs.cz/item/CS_URS_2023_01/094104000" TargetMode="External" /><Relationship Id="rId5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51" TargetMode="External" /><Relationship Id="rId2" Type="http://schemas.openxmlformats.org/officeDocument/2006/relationships/hyperlink" Target="https://podminky.urs.cz/item/CS_URS_2023_01/119003227" TargetMode="External" /><Relationship Id="rId3" Type="http://schemas.openxmlformats.org/officeDocument/2006/relationships/hyperlink" Target="https://podminky.urs.cz/item/CS_URS_2023_01/119003228" TargetMode="External" /><Relationship Id="rId4" Type="http://schemas.openxmlformats.org/officeDocument/2006/relationships/hyperlink" Target="https://podminky.urs.cz/item/CS_URS_2023_01/596211110" TargetMode="External" /><Relationship Id="rId5" Type="http://schemas.openxmlformats.org/officeDocument/2006/relationships/hyperlink" Target="https://podminky.urs.cz/item/CS_URS_2023_01/619991011" TargetMode="External" /><Relationship Id="rId6" Type="http://schemas.openxmlformats.org/officeDocument/2006/relationships/hyperlink" Target="https://podminky.urs.cz/item/CS_URS_2023_01/622131151" TargetMode="External" /><Relationship Id="rId7" Type="http://schemas.openxmlformats.org/officeDocument/2006/relationships/hyperlink" Target="https://podminky.urs.cz/item/CS_URS_2023_01/622151001" TargetMode="External" /><Relationship Id="rId8" Type="http://schemas.openxmlformats.org/officeDocument/2006/relationships/hyperlink" Target="https://podminky.urs.cz/item/CS_URS_2023_01/622316121" TargetMode="External" /><Relationship Id="rId9" Type="http://schemas.openxmlformats.org/officeDocument/2006/relationships/hyperlink" Target="https://podminky.urs.cz/item/CS_URS_2023_01/625681014" TargetMode="External" /><Relationship Id="rId10" Type="http://schemas.openxmlformats.org/officeDocument/2006/relationships/hyperlink" Target="https://podminky.urs.cz/item/CS_URS_2023_01/625681035" TargetMode="External" /><Relationship Id="rId11" Type="http://schemas.openxmlformats.org/officeDocument/2006/relationships/hyperlink" Target="https://podminky.urs.cz/item/CS_URS_2023_01/943221111" TargetMode="External" /><Relationship Id="rId12" Type="http://schemas.openxmlformats.org/officeDocument/2006/relationships/hyperlink" Target="https://podminky.urs.cz/item/CS_URS_2023_01/943221811" TargetMode="External" /><Relationship Id="rId13" Type="http://schemas.openxmlformats.org/officeDocument/2006/relationships/hyperlink" Target="https://podminky.urs.cz/item/CS_URS_2023_01/997002511" TargetMode="External" /><Relationship Id="rId14" Type="http://schemas.openxmlformats.org/officeDocument/2006/relationships/hyperlink" Target="https://podminky.urs.cz/item/CS_URS_2023_01/997002519" TargetMode="External" /><Relationship Id="rId15" Type="http://schemas.openxmlformats.org/officeDocument/2006/relationships/hyperlink" Target="https://podminky.urs.cz/item/CS_URS_2023_01/997013804" TargetMode="External" /><Relationship Id="rId16" Type="http://schemas.openxmlformats.org/officeDocument/2006/relationships/hyperlink" Target="https://podminky.urs.cz/item/CS_URS_2023_01/997013813" TargetMode="External" /><Relationship Id="rId17" Type="http://schemas.openxmlformats.org/officeDocument/2006/relationships/hyperlink" Target="https://podminky.urs.cz/item/CS_URS_2023_01/997013841" TargetMode="External" /><Relationship Id="rId18" Type="http://schemas.openxmlformats.org/officeDocument/2006/relationships/hyperlink" Target="https://podminky.urs.cz/item/CS_URS_2023_01/721242805" TargetMode="External" /><Relationship Id="rId19" Type="http://schemas.openxmlformats.org/officeDocument/2006/relationships/hyperlink" Target="https://podminky.urs.cz/item/CS_URS_2023_01/721249102" TargetMode="External" /><Relationship Id="rId20" Type="http://schemas.openxmlformats.org/officeDocument/2006/relationships/hyperlink" Target="https://podminky.urs.cz/item/CS_URS_2023_01/742340801" TargetMode="External" /><Relationship Id="rId21" Type="http://schemas.openxmlformats.org/officeDocument/2006/relationships/hyperlink" Target="https://podminky.urs.cz/item/CS_URS_2023_01/742410063" TargetMode="External" /><Relationship Id="rId22" Type="http://schemas.openxmlformats.org/officeDocument/2006/relationships/hyperlink" Target="https://podminky.urs.cz/item/CS_URS_2023_01/742410801" TargetMode="External" /><Relationship Id="rId23" Type="http://schemas.openxmlformats.org/officeDocument/2006/relationships/hyperlink" Target="https://podminky.urs.cz/item/CS_URS_2023_01/764001881" TargetMode="External" /><Relationship Id="rId24" Type="http://schemas.openxmlformats.org/officeDocument/2006/relationships/hyperlink" Target="https://podminky.urs.cz/item/CS_URS_2023_01/764004861" TargetMode="External" /><Relationship Id="rId25" Type="http://schemas.openxmlformats.org/officeDocument/2006/relationships/hyperlink" Target="https://podminky.urs.cz/item/CS_URS_2022_01/764204109" TargetMode="External" /><Relationship Id="rId26" Type="http://schemas.openxmlformats.org/officeDocument/2006/relationships/hyperlink" Target="https://podminky.urs.cz/item/CS_URS_2023_01/764213638" TargetMode="External" /><Relationship Id="rId27" Type="http://schemas.openxmlformats.org/officeDocument/2006/relationships/hyperlink" Target="https://podminky.urs.cz/item/CS_URS_2022_01/764518623" TargetMode="External" /><Relationship Id="rId28" Type="http://schemas.openxmlformats.org/officeDocument/2006/relationships/hyperlink" Target="https://podminky.urs.cz/item/CS_URS_2023_01/998764101" TargetMode="External" /><Relationship Id="rId29" Type="http://schemas.openxmlformats.org/officeDocument/2006/relationships/hyperlink" Target="https://podminky.urs.cz/item/CS_URS_2023_01/998764192" TargetMode="External" /><Relationship Id="rId30" Type="http://schemas.openxmlformats.org/officeDocument/2006/relationships/hyperlink" Target="https://podminky.urs.cz/item/CS_URS_2023_01/765142801" TargetMode="External" /><Relationship Id="rId31" Type="http://schemas.openxmlformats.org/officeDocument/2006/relationships/hyperlink" Target="https://podminky.urs.cz/item/CS_URS_2023_01/765192001" TargetMode="External" /><Relationship Id="rId32" Type="http://schemas.openxmlformats.org/officeDocument/2006/relationships/hyperlink" Target="https://podminky.urs.cz/item/CS_URS_2023_01/998765101" TargetMode="External" /><Relationship Id="rId33" Type="http://schemas.openxmlformats.org/officeDocument/2006/relationships/hyperlink" Target="https://podminky.urs.cz/item/CS_URS_2023_01/998765192" TargetMode="External" /><Relationship Id="rId34" Type="http://schemas.openxmlformats.org/officeDocument/2006/relationships/hyperlink" Target="https://podminky.urs.cz/item/CS_URS_2023_01/767996802" TargetMode="External" /><Relationship Id="rId35" Type="http://schemas.openxmlformats.org/officeDocument/2006/relationships/hyperlink" Target="https://podminky.urs.cz/item/CS_URS_2022_01/767995116" TargetMode="External" /><Relationship Id="rId36" Type="http://schemas.openxmlformats.org/officeDocument/2006/relationships/hyperlink" Target="https://podminky.urs.cz/item/CS_URS_2022_01/998767101" TargetMode="External" /><Relationship Id="rId37" Type="http://schemas.openxmlformats.org/officeDocument/2006/relationships/hyperlink" Target="https://podminky.urs.cz/item/CS_URS_2023_01/998767192" TargetMode="External" /><Relationship Id="rId38" Type="http://schemas.openxmlformats.org/officeDocument/2006/relationships/hyperlink" Target="https://podminky.urs.cz/item/CS_URS_2023_01/787100812" TargetMode="External" /><Relationship Id="rId39" Type="http://schemas.openxmlformats.org/officeDocument/2006/relationships/hyperlink" Target="https://podminky.urs.cz/item/CS_URS_2023_01/787192523" TargetMode="External" /><Relationship Id="rId40" Type="http://schemas.openxmlformats.org/officeDocument/2006/relationships/hyperlink" Target="https://podminky.urs.cz/item/CS_URS_2023_01/787317148" TargetMode="External" /><Relationship Id="rId41" Type="http://schemas.openxmlformats.org/officeDocument/2006/relationships/hyperlink" Target="https://podminky.urs.cz/item/CS_URS_2023_01/998787101" TargetMode="External" /><Relationship Id="rId42" Type="http://schemas.openxmlformats.org/officeDocument/2006/relationships/hyperlink" Target="https://podminky.urs.cz/item/CS_URS_2023_01/998787192" TargetMode="External" /><Relationship Id="rId43" Type="http://schemas.openxmlformats.org/officeDocument/2006/relationships/hyperlink" Target="https://podminky.urs.cz/item/CS_URS_2023_01/789111151" TargetMode="External" /><Relationship Id="rId44" Type="http://schemas.openxmlformats.org/officeDocument/2006/relationships/hyperlink" Target="https://podminky.urs.cz/item/CS_URS_2023_01/789123240" TargetMode="External" /><Relationship Id="rId45" Type="http://schemas.openxmlformats.org/officeDocument/2006/relationships/hyperlink" Target="https://podminky.urs.cz/item/CS_URS_2023_01/220260702" TargetMode="External" /><Relationship Id="rId46" Type="http://schemas.openxmlformats.org/officeDocument/2006/relationships/hyperlink" Target="https://podminky.urs.cz/item/CS_URS_2022_01/HZS4131" TargetMode="External" /><Relationship Id="rId47" Type="http://schemas.openxmlformats.org/officeDocument/2006/relationships/hyperlink" Target="https://podminky.urs.cz/item/CS_URS_2023_01/013244000" TargetMode="External" /><Relationship Id="rId48" Type="http://schemas.openxmlformats.org/officeDocument/2006/relationships/hyperlink" Target="https://podminky.urs.cz/item/CS_URS_2023_01/013254000" TargetMode="External" /><Relationship Id="rId49" Type="http://schemas.openxmlformats.org/officeDocument/2006/relationships/hyperlink" Target="https://podminky.urs.cz/item/CS_URS_2023_01/030001000" TargetMode="External" /><Relationship Id="rId50" Type="http://schemas.openxmlformats.org/officeDocument/2006/relationships/hyperlink" Target="https://podminky.urs.cz/item/CS_URS_2023_01/071103000" TargetMode="External" /><Relationship Id="rId51" Type="http://schemas.openxmlformats.org/officeDocument/2006/relationships/hyperlink" Target="https://podminky.urs.cz/item/CS_URS_2023_01/094104000" TargetMode="External" /><Relationship Id="rId5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2023011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Děčín ON - oprava zastřešení nástupišť v žst. Děčín, hl.n.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Děčín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22. 6. 2023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ROUND(AG55+AG57+AG60+AG63+AG66,2)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ROUND(AS55+AS57+AS60+AS63+AS66,2)</f>
        <v>0</v>
      </c>
      <c r="AT54" s="108">
        <f>ROUND(SUM(AV54:AW54),2)</f>
        <v>0</v>
      </c>
      <c r="AU54" s="109">
        <f>ROUND(AU55+AU57+AU60+AU63+AU66,5)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ROUND(AZ55+AZ57+AZ60+AZ63+AZ66,2)</f>
        <v>0</v>
      </c>
      <c r="BA54" s="108">
        <f>ROUND(BA55+BA57+BA60+BA63+BA66,2)</f>
        <v>0</v>
      </c>
      <c r="BB54" s="108">
        <f>ROUND(BB55+BB57+BB60+BB63+BB66,2)</f>
        <v>0</v>
      </c>
      <c r="BC54" s="108">
        <f>ROUND(BC55+BC57+BC60+BC63+BC66,2)</f>
        <v>0</v>
      </c>
      <c r="BD54" s="110">
        <f>ROUND(BD55+BD57+BD60+BD63+BD66,2)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7"/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76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69</v>
      </c>
      <c r="BT55" s="125" t="s">
        <v>77</v>
      </c>
      <c r="BU55" s="125" t="s">
        <v>71</v>
      </c>
      <c r="BV55" s="125" t="s">
        <v>72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4" customFormat="1" ht="16.5" customHeight="1">
      <c r="A56" s="126" t="s">
        <v>80</v>
      </c>
      <c r="B56" s="65"/>
      <c r="C56" s="127"/>
      <c r="D56" s="127"/>
      <c r="E56" s="128" t="s">
        <v>81</v>
      </c>
      <c r="F56" s="128"/>
      <c r="G56" s="128"/>
      <c r="H56" s="128"/>
      <c r="I56" s="128"/>
      <c r="J56" s="127"/>
      <c r="K56" s="128" t="s">
        <v>75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'10.1 - Výpravní budova'!J32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'10.1 - Výpravní budova'!P109</f>
        <v>0</v>
      </c>
      <c r="AV56" s="132">
        <f>'10.1 - Výpravní budova'!J35</f>
        <v>0</v>
      </c>
      <c r="AW56" s="132">
        <f>'10.1 - Výpravní budova'!J36</f>
        <v>0</v>
      </c>
      <c r="AX56" s="132">
        <f>'10.1 - Výpravní budova'!J37</f>
        <v>0</v>
      </c>
      <c r="AY56" s="132">
        <f>'10.1 - Výpravní budova'!J38</f>
        <v>0</v>
      </c>
      <c r="AZ56" s="132">
        <f>'10.1 - Výpravní budova'!F35</f>
        <v>0</v>
      </c>
      <c r="BA56" s="132">
        <f>'10.1 - Výpravní budova'!F36</f>
        <v>0</v>
      </c>
      <c r="BB56" s="132">
        <f>'10.1 - Výpravní budova'!F37</f>
        <v>0</v>
      </c>
      <c r="BC56" s="132">
        <f>'10.1 - Výpravní budova'!F38</f>
        <v>0</v>
      </c>
      <c r="BD56" s="134">
        <f>'10.1 - Výpravní budova'!F39</f>
        <v>0</v>
      </c>
      <c r="BE56" s="4"/>
      <c r="BT56" s="135" t="s">
        <v>79</v>
      </c>
      <c r="BV56" s="135" t="s">
        <v>72</v>
      </c>
      <c r="BW56" s="135" t="s">
        <v>83</v>
      </c>
      <c r="BX56" s="135" t="s">
        <v>78</v>
      </c>
      <c r="CL56" s="135" t="s">
        <v>19</v>
      </c>
    </row>
    <row r="57" s="7" customFormat="1" ht="16.5" customHeight="1">
      <c r="A57" s="7"/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ROUND(SUM(AG58:AG59),2)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76</v>
      </c>
      <c r="AR57" s="120"/>
      <c r="AS57" s="121">
        <f>ROUND(SUM(AS58:AS59),2)</f>
        <v>0</v>
      </c>
      <c r="AT57" s="122">
        <f>ROUND(SUM(AV57:AW57),2)</f>
        <v>0</v>
      </c>
      <c r="AU57" s="123">
        <f>ROUND(SUM(AU58:AU59),5)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ROUND(SUM(AZ58:AZ59),2)</f>
        <v>0</v>
      </c>
      <c r="BA57" s="122">
        <f>ROUND(SUM(BA58:BA59),2)</f>
        <v>0</v>
      </c>
      <c r="BB57" s="122">
        <f>ROUND(SUM(BB58:BB59),2)</f>
        <v>0</v>
      </c>
      <c r="BC57" s="122">
        <f>ROUND(SUM(BC58:BC59),2)</f>
        <v>0</v>
      </c>
      <c r="BD57" s="124">
        <f>ROUND(SUM(BD58:BD59),2)</f>
        <v>0</v>
      </c>
      <c r="BE57" s="7"/>
      <c r="BS57" s="125" t="s">
        <v>69</v>
      </c>
      <c r="BT57" s="125" t="s">
        <v>77</v>
      </c>
      <c r="BU57" s="125" t="s">
        <v>71</v>
      </c>
      <c r="BV57" s="125" t="s">
        <v>72</v>
      </c>
      <c r="BW57" s="125" t="s">
        <v>86</v>
      </c>
      <c r="BX57" s="125" t="s">
        <v>5</v>
      </c>
      <c r="CL57" s="125" t="s">
        <v>19</v>
      </c>
      <c r="CM57" s="125" t="s">
        <v>79</v>
      </c>
    </row>
    <row r="58" s="4" customFormat="1" ht="23.25" customHeight="1">
      <c r="A58" s="126" t="s">
        <v>80</v>
      </c>
      <c r="B58" s="65"/>
      <c r="C58" s="127"/>
      <c r="D58" s="127"/>
      <c r="E58" s="128" t="s">
        <v>87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'20.1 - Děčín hl.n., nástu...'!J32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'20.1 - Děčín hl.n., nástu...'!P107</f>
        <v>0</v>
      </c>
      <c r="AV58" s="132">
        <f>'20.1 - Děčín hl.n., nástu...'!J35</f>
        <v>0</v>
      </c>
      <c r="AW58" s="132">
        <f>'20.1 - Děčín hl.n., nástu...'!J36</f>
        <v>0</v>
      </c>
      <c r="AX58" s="132">
        <f>'20.1 - Děčín hl.n., nástu...'!J37</f>
        <v>0</v>
      </c>
      <c r="AY58" s="132">
        <f>'20.1 - Děčín hl.n., nástu...'!J38</f>
        <v>0</v>
      </c>
      <c r="AZ58" s="132">
        <f>'20.1 - Děčín hl.n., nástu...'!F35</f>
        <v>0</v>
      </c>
      <c r="BA58" s="132">
        <f>'20.1 - Děčín hl.n., nástu...'!F36</f>
        <v>0</v>
      </c>
      <c r="BB58" s="132">
        <f>'20.1 - Děčín hl.n., nástu...'!F37</f>
        <v>0</v>
      </c>
      <c r="BC58" s="132">
        <f>'20.1 - Děčín hl.n., nástu...'!F38</f>
        <v>0</v>
      </c>
      <c r="BD58" s="134">
        <f>'20.1 - Děčín hl.n., nástu...'!F39</f>
        <v>0</v>
      </c>
      <c r="BE58" s="4"/>
      <c r="BT58" s="135" t="s">
        <v>79</v>
      </c>
      <c r="BV58" s="135" t="s">
        <v>72</v>
      </c>
      <c r="BW58" s="135" t="s">
        <v>89</v>
      </c>
      <c r="BX58" s="135" t="s">
        <v>86</v>
      </c>
      <c r="CL58" s="135" t="s">
        <v>19</v>
      </c>
    </row>
    <row r="59" s="4" customFormat="1" ht="23.25" customHeight="1">
      <c r="A59" s="126" t="s">
        <v>80</v>
      </c>
      <c r="B59" s="65"/>
      <c r="C59" s="127"/>
      <c r="D59" s="127"/>
      <c r="E59" s="128" t="s">
        <v>90</v>
      </c>
      <c r="F59" s="128"/>
      <c r="G59" s="128"/>
      <c r="H59" s="128"/>
      <c r="I59" s="128"/>
      <c r="J59" s="127"/>
      <c r="K59" s="128" t="s">
        <v>91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'20.2 - Děčín hl.n., nástu...'!J32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82</v>
      </c>
      <c r="AR59" s="67"/>
      <c r="AS59" s="131">
        <v>0</v>
      </c>
      <c r="AT59" s="132">
        <f>ROUND(SUM(AV59:AW59),2)</f>
        <v>0</v>
      </c>
      <c r="AU59" s="133">
        <f>'20.2 - Děčín hl.n., nástu...'!P88</f>
        <v>0</v>
      </c>
      <c r="AV59" s="132">
        <f>'20.2 - Děčín hl.n., nástu...'!J35</f>
        <v>0</v>
      </c>
      <c r="AW59" s="132">
        <f>'20.2 - Děčín hl.n., nástu...'!J36</f>
        <v>0</v>
      </c>
      <c r="AX59" s="132">
        <f>'20.2 - Děčín hl.n., nástu...'!J37</f>
        <v>0</v>
      </c>
      <c r="AY59" s="132">
        <f>'20.2 - Děčín hl.n., nástu...'!J38</f>
        <v>0</v>
      </c>
      <c r="AZ59" s="132">
        <f>'20.2 - Děčín hl.n., nástu...'!F35</f>
        <v>0</v>
      </c>
      <c r="BA59" s="132">
        <f>'20.2 - Děčín hl.n., nástu...'!F36</f>
        <v>0</v>
      </c>
      <c r="BB59" s="132">
        <f>'20.2 - Děčín hl.n., nástu...'!F37</f>
        <v>0</v>
      </c>
      <c r="BC59" s="132">
        <f>'20.2 - Děčín hl.n., nástu...'!F38</f>
        <v>0</v>
      </c>
      <c r="BD59" s="134">
        <f>'20.2 - Děčín hl.n., nástu...'!F39</f>
        <v>0</v>
      </c>
      <c r="BE59" s="4"/>
      <c r="BT59" s="135" t="s">
        <v>79</v>
      </c>
      <c r="BV59" s="135" t="s">
        <v>72</v>
      </c>
      <c r="BW59" s="135" t="s">
        <v>92</v>
      </c>
      <c r="BX59" s="135" t="s">
        <v>86</v>
      </c>
      <c r="CL59" s="135" t="s">
        <v>19</v>
      </c>
    </row>
    <row r="60" s="7" customFormat="1" ht="16.5" customHeight="1">
      <c r="A60" s="7"/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ROUND(SUM(AG61:AG62),2)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76</v>
      </c>
      <c r="AR60" s="120"/>
      <c r="AS60" s="121">
        <f>ROUND(SUM(AS61:AS62),2)</f>
        <v>0</v>
      </c>
      <c r="AT60" s="122">
        <f>ROUND(SUM(AV60:AW60),2)</f>
        <v>0</v>
      </c>
      <c r="AU60" s="123">
        <f>ROUND(SUM(AU61:AU62),5)</f>
        <v>0</v>
      </c>
      <c r="AV60" s="122">
        <f>ROUND(AZ60*L29,2)</f>
        <v>0</v>
      </c>
      <c r="AW60" s="122">
        <f>ROUND(BA60*L30,2)</f>
        <v>0</v>
      </c>
      <c r="AX60" s="122">
        <f>ROUND(BB60*L29,2)</f>
        <v>0</v>
      </c>
      <c r="AY60" s="122">
        <f>ROUND(BC60*L30,2)</f>
        <v>0</v>
      </c>
      <c r="AZ60" s="122">
        <f>ROUND(SUM(AZ61:AZ62),2)</f>
        <v>0</v>
      </c>
      <c r="BA60" s="122">
        <f>ROUND(SUM(BA61:BA62),2)</f>
        <v>0</v>
      </c>
      <c r="BB60" s="122">
        <f>ROUND(SUM(BB61:BB62),2)</f>
        <v>0</v>
      </c>
      <c r="BC60" s="122">
        <f>ROUND(SUM(BC61:BC62),2)</f>
        <v>0</v>
      </c>
      <c r="BD60" s="124">
        <f>ROUND(SUM(BD61:BD62),2)</f>
        <v>0</v>
      </c>
      <c r="BE60" s="7"/>
      <c r="BS60" s="125" t="s">
        <v>69</v>
      </c>
      <c r="BT60" s="125" t="s">
        <v>77</v>
      </c>
      <c r="BU60" s="125" t="s">
        <v>71</v>
      </c>
      <c r="BV60" s="125" t="s">
        <v>72</v>
      </c>
      <c r="BW60" s="125" t="s">
        <v>95</v>
      </c>
      <c r="BX60" s="125" t="s">
        <v>5</v>
      </c>
      <c r="CL60" s="125" t="s">
        <v>19</v>
      </c>
      <c r="CM60" s="125" t="s">
        <v>79</v>
      </c>
    </row>
    <row r="61" s="4" customFormat="1" ht="23.25" customHeight="1">
      <c r="A61" s="126" t="s">
        <v>80</v>
      </c>
      <c r="B61" s="65"/>
      <c r="C61" s="127"/>
      <c r="D61" s="127"/>
      <c r="E61" s="128" t="s">
        <v>96</v>
      </c>
      <c r="F61" s="128"/>
      <c r="G61" s="128"/>
      <c r="H61" s="128"/>
      <c r="I61" s="128"/>
      <c r="J61" s="127"/>
      <c r="K61" s="128" t="s">
        <v>97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'30.1 - Děčín hl.n., nástu...'!J32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82</v>
      </c>
      <c r="AR61" s="67"/>
      <c r="AS61" s="131">
        <v>0</v>
      </c>
      <c r="AT61" s="132">
        <f>ROUND(SUM(AV61:AW61),2)</f>
        <v>0</v>
      </c>
      <c r="AU61" s="133">
        <f>'30.1 - Děčín hl.n., nástu...'!P107</f>
        <v>0</v>
      </c>
      <c r="AV61" s="132">
        <f>'30.1 - Děčín hl.n., nástu...'!J35</f>
        <v>0</v>
      </c>
      <c r="AW61" s="132">
        <f>'30.1 - Děčín hl.n., nástu...'!J36</f>
        <v>0</v>
      </c>
      <c r="AX61" s="132">
        <f>'30.1 - Děčín hl.n., nástu...'!J37</f>
        <v>0</v>
      </c>
      <c r="AY61" s="132">
        <f>'30.1 - Děčín hl.n., nástu...'!J38</f>
        <v>0</v>
      </c>
      <c r="AZ61" s="132">
        <f>'30.1 - Děčín hl.n., nástu...'!F35</f>
        <v>0</v>
      </c>
      <c r="BA61" s="132">
        <f>'30.1 - Děčín hl.n., nástu...'!F36</f>
        <v>0</v>
      </c>
      <c r="BB61" s="132">
        <f>'30.1 - Děčín hl.n., nástu...'!F37</f>
        <v>0</v>
      </c>
      <c r="BC61" s="132">
        <f>'30.1 - Děčín hl.n., nástu...'!F38</f>
        <v>0</v>
      </c>
      <c r="BD61" s="134">
        <f>'30.1 - Děčín hl.n., nástu...'!F39</f>
        <v>0</v>
      </c>
      <c r="BE61" s="4"/>
      <c r="BT61" s="135" t="s">
        <v>79</v>
      </c>
      <c r="BV61" s="135" t="s">
        <v>72</v>
      </c>
      <c r="BW61" s="135" t="s">
        <v>98</v>
      </c>
      <c r="BX61" s="135" t="s">
        <v>95</v>
      </c>
      <c r="CL61" s="135" t="s">
        <v>19</v>
      </c>
    </row>
    <row r="62" s="4" customFormat="1" ht="23.25" customHeight="1">
      <c r="A62" s="126" t="s">
        <v>80</v>
      </c>
      <c r="B62" s="65"/>
      <c r="C62" s="127"/>
      <c r="D62" s="127"/>
      <c r="E62" s="128" t="s">
        <v>99</v>
      </c>
      <c r="F62" s="128"/>
      <c r="G62" s="128"/>
      <c r="H62" s="128"/>
      <c r="I62" s="128"/>
      <c r="J62" s="127"/>
      <c r="K62" s="128" t="s">
        <v>100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'30.2 - Děčín hl.n., nástu...'!J32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82</v>
      </c>
      <c r="AR62" s="67"/>
      <c r="AS62" s="131">
        <v>0</v>
      </c>
      <c r="AT62" s="132">
        <f>ROUND(SUM(AV62:AW62),2)</f>
        <v>0</v>
      </c>
      <c r="AU62" s="133">
        <f>'30.2 - Děčín hl.n., nástu...'!P88</f>
        <v>0</v>
      </c>
      <c r="AV62" s="132">
        <f>'30.2 - Děčín hl.n., nástu...'!J35</f>
        <v>0</v>
      </c>
      <c r="AW62" s="132">
        <f>'30.2 - Děčín hl.n., nástu...'!J36</f>
        <v>0</v>
      </c>
      <c r="AX62" s="132">
        <f>'30.2 - Děčín hl.n., nástu...'!J37</f>
        <v>0</v>
      </c>
      <c r="AY62" s="132">
        <f>'30.2 - Děčín hl.n., nástu...'!J38</f>
        <v>0</v>
      </c>
      <c r="AZ62" s="132">
        <f>'30.2 - Děčín hl.n., nástu...'!F35</f>
        <v>0</v>
      </c>
      <c r="BA62" s="132">
        <f>'30.2 - Děčín hl.n., nástu...'!F36</f>
        <v>0</v>
      </c>
      <c r="BB62" s="132">
        <f>'30.2 - Děčín hl.n., nástu...'!F37</f>
        <v>0</v>
      </c>
      <c r="BC62" s="132">
        <f>'30.2 - Děčín hl.n., nástu...'!F38</f>
        <v>0</v>
      </c>
      <c r="BD62" s="134">
        <f>'30.2 - Děčín hl.n., nástu...'!F39</f>
        <v>0</v>
      </c>
      <c r="BE62" s="4"/>
      <c r="BT62" s="135" t="s">
        <v>79</v>
      </c>
      <c r="BV62" s="135" t="s">
        <v>72</v>
      </c>
      <c r="BW62" s="135" t="s">
        <v>101</v>
      </c>
      <c r="BX62" s="135" t="s">
        <v>95</v>
      </c>
      <c r="CL62" s="135" t="s">
        <v>19</v>
      </c>
    </row>
    <row r="63" s="7" customFormat="1" ht="16.5" customHeight="1">
      <c r="A63" s="7"/>
      <c r="B63" s="113"/>
      <c r="C63" s="114"/>
      <c r="D63" s="115" t="s">
        <v>102</v>
      </c>
      <c r="E63" s="115"/>
      <c r="F63" s="115"/>
      <c r="G63" s="115"/>
      <c r="H63" s="115"/>
      <c r="I63" s="116"/>
      <c r="J63" s="115" t="s">
        <v>103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ROUND(SUM(AG64:AG65),2)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76</v>
      </c>
      <c r="AR63" s="120"/>
      <c r="AS63" s="121">
        <f>ROUND(SUM(AS64:AS65),2)</f>
        <v>0</v>
      </c>
      <c r="AT63" s="122">
        <f>ROUND(SUM(AV63:AW63),2)</f>
        <v>0</v>
      </c>
      <c r="AU63" s="123">
        <f>ROUND(SUM(AU64:AU65),5)</f>
        <v>0</v>
      </c>
      <c r="AV63" s="122">
        <f>ROUND(AZ63*L29,2)</f>
        <v>0</v>
      </c>
      <c r="AW63" s="122">
        <f>ROUND(BA63*L30,2)</f>
        <v>0</v>
      </c>
      <c r="AX63" s="122">
        <f>ROUND(BB63*L29,2)</f>
        <v>0</v>
      </c>
      <c r="AY63" s="122">
        <f>ROUND(BC63*L30,2)</f>
        <v>0</v>
      </c>
      <c r="AZ63" s="122">
        <f>ROUND(SUM(AZ64:AZ65),2)</f>
        <v>0</v>
      </c>
      <c r="BA63" s="122">
        <f>ROUND(SUM(BA64:BA65),2)</f>
        <v>0</v>
      </c>
      <c r="BB63" s="122">
        <f>ROUND(SUM(BB64:BB65),2)</f>
        <v>0</v>
      </c>
      <c r="BC63" s="122">
        <f>ROUND(SUM(BC64:BC65),2)</f>
        <v>0</v>
      </c>
      <c r="BD63" s="124">
        <f>ROUND(SUM(BD64:BD65),2)</f>
        <v>0</v>
      </c>
      <c r="BE63" s="7"/>
      <c r="BS63" s="125" t="s">
        <v>69</v>
      </c>
      <c r="BT63" s="125" t="s">
        <v>77</v>
      </c>
      <c r="BU63" s="125" t="s">
        <v>71</v>
      </c>
      <c r="BV63" s="125" t="s">
        <v>72</v>
      </c>
      <c r="BW63" s="125" t="s">
        <v>104</v>
      </c>
      <c r="BX63" s="125" t="s">
        <v>5</v>
      </c>
      <c r="CL63" s="125" t="s">
        <v>19</v>
      </c>
      <c r="CM63" s="125" t="s">
        <v>79</v>
      </c>
    </row>
    <row r="64" s="4" customFormat="1" ht="23.25" customHeight="1">
      <c r="A64" s="126" t="s">
        <v>80</v>
      </c>
      <c r="B64" s="65"/>
      <c r="C64" s="127"/>
      <c r="D64" s="127"/>
      <c r="E64" s="128" t="s">
        <v>105</v>
      </c>
      <c r="F64" s="128"/>
      <c r="G64" s="128"/>
      <c r="H64" s="128"/>
      <c r="I64" s="128"/>
      <c r="J64" s="127"/>
      <c r="K64" s="128" t="s">
        <v>106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'40.1 - Děčín hl.n., nástu...'!J32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82</v>
      </c>
      <c r="AR64" s="67"/>
      <c r="AS64" s="131">
        <v>0</v>
      </c>
      <c r="AT64" s="132">
        <f>ROUND(SUM(AV64:AW64),2)</f>
        <v>0</v>
      </c>
      <c r="AU64" s="133">
        <f>'40.1 - Děčín hl.n., nástu...'!P107</f>
        <v>0</v>
      </c>
      <c r="AV64" s="132">
        <f>'40.1 - Děčín hl.n., nástu...'!J35</f>
        <v>0</v>
      </c>
      <c r="AW64" s="132">
        <f>'40.1 - Děčín hl.n., nástu...'!J36</f>
        <v>0</v>
      </c>
      <c r="AX64" s="132">
        <f>'40.1 - Děčín hl.n., nástu...'!J37</f>
        <v>0</v>
      </c>
      <c r="AY64" s="132">
        <f>'40.1 - Děčín hl.n., nástu...'!J38</f>
        <v>0</v>
      </c>
      <c r="AZ64" s="132">
        <f>'40.1 - Děčín hl.n., nástu...'!F35</f>
        <v>0</v>
      </c>
      <c r="BA64" s="132">
        <f>'40.1 - Děčín hl.n., nástu...'!F36</f>
        <v>0</v>
      </c>
      <c r="BB64" s="132">
        <f>'40.1 - Děčín hl.n., nástu...'!F37</f>
        <v>0</v>
      </c>
      <c r="BC64" s="132">
        <f>'40.1 - Děčín hl.n., nástu...'!F38</f>
        <v>0</v>
      </c>
      <c r="BD64" s="134">
        <f>'40.1 - Děčín hl.n., nástu...'!F39</f>
        <v>0</v>
      </c>
      <c r="BE64" s="4"/>
      <c r="BT64" s="135" t="s">
        <v>79</v>
      </c>
      <c r="BV64" s="135" t="s">
        <v>72</v>
      </c>
      <c r="BW64" s="135" t="s">
        <v>107</v>
      </c>
      <c r="BX64" s="135" t="s">
        <v>104</v>
      </c>
      <c r="CL64" s="135" t="s">
        <v>19</v>
      </c>
    </row>
    <row r="65" s="4" customFormat="1" ht="23.25" customHeight="1">
      <c r="A65" s="126" t="s">
        <v>80</v>
      </c>
      <c r="B65" s="65"/>
      <c r="C65" s="127"/>
      <c r="D65" s="127"/>
      <c r="E65" s="128" t="s">
        <v>108</v>
      </c>
      <c r="F65" s="128"/>
      <c r="G65" s="128"/>
      <c r="H65" s="128"/>
      <c r="I65" s="128"/>
      <c r="J65" s="127"/>
      <c r="K65" s="128" t="s">
        <v>109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'40.2 - Děčín hl.n., nástu...'!J32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82</v>
      </c>
      <c r="AR65" s="67"/>
      <c r="AS65" s="131">
        <v>0</v>
      </c>
      <c r="AT65" s="132">
        <f>ROUND(SUM(AV65:AW65),2)</f>
        <v>0</v>
      </c>
      <c r="AU65" s="133">
        <f>'40.2 - Děčín hl.n., nástu...'!P88</f>
        <v>0</v>
      </c>
      <c r="AV65" s="132">
        <f>'40.2 - Děčín hl.n., nástu...'!J35</f>
        <v>0</v>
      </c>
      <c r="AW65" s="132">
        <f>'40.2 - Děčín hl.n., nástu...'!J36</f>
        <v>0</v>
      </c>
      <c r="AX65" s="132">
        <f>'40.2 - Děčín hl.n., nástu...'!J37</f>
        <v>0</v>
      </c>
      <c r="AY65" s="132">
        <f>'40.2 - Děčín hl.n., nástu...'!J38</f>
        <v>0</v>
      </c>
      <c r="AZ65" s="132">
        <f>'40.2 - Děčín hl.n., nástu...'!F35</f>
        <v>0</v>
      </c>
      <c r="BA65" s="132">
        <f>'40.2 - Děčín hl.n., nástu...'!F36</f>
        <v>0</v>
      </c>
      <c r="BB65" s="132">
        <f>'40.2 - Děčín hl.n., nástu...'!F37</f>
        <v>0</v>
      </c>
      <c r="BC65" s="132">
        <f>'40.2 - Děčín hl.n., nástu...'!F38</f>
        <v>0</v>
      </c>
      <c r="BD65" s="134">
        <f>'40.2 - Děčín hl.n., nástu...'!F39</f>
        <v>0</v>
      </c>
      <c r="BE65" s="4"/>
      <c r="BT65" s="135" t="s">
        <v>79</v>
      </c>
      <c r="BV65" s="135" t="s">
        <v>72</v>
      </c>
      <c r="BW65" s="135" t="s">
        <v>110</v>
      </c>
      <c r="BX65" s="135" t="s">
        <v>104</v>
      </c>
      <c r="CL65" s="135" t="s">
        <v>19</v>
      </c>
    </row>
    <row r="66" s="7" customFormat="1" ht="24.75" customHeight="1">
      <c r="A66" s="7"/>
      <c r="B66" s="113"/>
      <c r="C66" s="114"/>
      <c r="D66" s="115" t="s">
        <v>111</v>
      </c>
      <c r="E66" s="115"/>
      <c r="F66" s="115"/>
      <c r="G66" s="115"/>
      <c r="H66" s="115"/>
      <c r="I66" s="116"/>
      <c r="J66" s="115" t="s">
        <v>112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ROUND(AG67,2)</f>
        <v>0</v>
      </c>
      <c r="AH66" s="116"/>
      <c r="AI66" s="116"/>
      <c r="AJ66" s="116"/>
      <c r="AK66" s="116"/>
      <c r="AL66" s="116"/>
      <c r="AM66" s="116"/>
      <c r="AN66" s="118">
        <f>SUM(AG66,AT66)</f>
        <v>0</v>
      </c>
      <c r="AO66" s="116"/>
      <c r="AP66" s="116"/>
      <c r="AQ66" s="119" t="s">
        <v>76</v>
      </c>
      <c r="AR66" s="120"/>
      <c r="AS66" s="121">
        <f>ROUND(AS67,2)</f>
        <v>0</v>
      </c>
      <c r="AT66" s="122">
        <f>ROUND(SUM(AV66:AW66),2)</f>
        <v>0</v>
      </c>
      <c r="AU66" s="123">
        <f>ROUND(AU67,5)</f>
        <v>0</v>
      </c>
      <c r="AV66" s="122">
        <f>ROUND(AZ66*L29,2)</f>
        <v>0</v>
      </c>
      <c r="AW66" s="122">
        <f>ROUND(BA66*L30,2)</f>
        <v>0</v>
      </c>
      <c r="AX66" s="122">
        <f>ROUND(BB66*L29,2)</f>
        <v>0</v>
      </c>
      <c r="AY66" s="122">
        <f>ROUND(BC66*L30,2)</f>
        <v>0</v>
      </c>
      <c r="AZ66" s="122">
        <f>ROUND(AZ67,2)</f>
        <v>0</v>
      </c>
      <c r="BA66" s="122">
        <f>ROUND(BA67,2)</f>
        <v>0</v>
      </c>
      <c r="BB66" s="122">
        <f>ROUND(BB67,2)</f>
        <v>0</v>
      </c>
      <c r="BC66" s="122">
        <f>ROUND(BC67,2)</f>
        <v>0</v>
      </c>
      <c r="BD66" s="124">
        <f>ROUND(BD67,2)</f>
        <v>0</v>
      </c>
      <c r="BE66" s="7"/>
      <c r="BS66" s="125" t="s">
        <v>69</v>
      </c>
      <c r="BT66" s="125" t="s">
        <v>77</v>
      </c>
      <c r="BU66" s="125" t="s">
        <v>71</v>
      </c>
      <c r="BV66" s="125" t="s">
        <v>72</v>
      </c>
      <c r="BW66" s="125" t="s">
        <v>113</v>
      </c>
      <c r="BX66" s="125" t="s">
        <v>5</v>
      </c>
      <c r="CL66" s="125" t="s">
        <v>19</v>
      </c>
      <c r="CM66" s="125" t="s">
        <v>79</v>
      </c>
    </row>
    <row r="67" s="4" customFormat="1" ht="16.5" customHeight="1">
      <c r="A67" s="126" t="s">
        <v>80</v>
      </c>
      <c r="B67" s="65"/>
      <c r="C67" s="127"/>
      <c r="D67" s="127"/>
      <c r="E67" s="128" t="s">
        <v>114</v>
      </c>
      <c r="F67" s="128"/>
      <c r="G67" s="128"/>
      <c r="H67" s="128"/>
      <c r="I67" s="128"/>
      <c r="J67" s="127"/>
      <c r="K67" s="128" t="s">
        <v>115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'50.1 - Úpravy na sdělovac...'!J32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82</v>
      </c>
      <c r="AR67" s="67"/>
      <c r="AS67" s="136">
        <v>0</v>
      </c>
      <c r="AT67" s="137">
        <f>ROUND(SUM(AV67:AW67),2)</f>
        <v>0</v>
      </c>
      <c r="AU67" s="138">
        <f>'50.1 - Úpravy na sdělovac...'!P88</f>
        <v>0</v>
      </c>
      <c r="AV67" s="137">
        <f>'50.1 - Úpravy na sdělovac...'!J35</f>
        <v>0</v>
      </c>
      <c r="AW67" s="137">
        <f>'50.1 - Úpravy na sdělovac...'!J36</f>
        <v>0</v>
      </c>
      <c r="AX67" s="137">
        <f>'50.1 - Úpravy na sdělovac...'!J37</f>
        <v>0</v>
      </c>
      <c r="AY67" s="137">
        <f>'50.1 - Úpravy na sdělovac...'!J38</f>
        <v>0</v>
      </c>
      <c r="AZ67" s="137">
        <f>'50.1 - Úpravy na sdělovac...'!F35</f>
        <v>0</v>
      </c>
      <c r="BA67" s="137">
        <f>'50.1 - Úpravy na sdělovac...'!F36</f>
        <v>0</v>
      </c>
      <c r="BB67" s="137">
        <f>'50.1 - Úpravy na sdělovac...'!F37</f>
        <v>0</v>
      </c>
      <c r="BC67" s="137">
        <f>'50.1 - Úpravy na sdělovac...'!F38</f>
        <v>0</v>
      </c>
      <c r="BD67" s="139">
        <f>'50.1 - Úpravy na sdělovac...'!F39</f>
        <v>0</v>
      </c>
      <c r="BE67" s="4"/>
      <c r="BT67" s="135" t="s">
        <v>79</v>
      </c>
      <c r="BV67" s="135" t="s">
        <v>72</v>
      </c>
      <c r="BW67" s="135" t="s">
        <v>116</v>
      </c>
      <c r="BX67" s="135" t="s">
        <v>113</v>
      </c>
      <c r="CL67" s="135" t="s">
        <v>19</v>
      </c>
    </row>
    <row r="68" s="2" customFormat="1" ht="30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6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</sheetData>
  <sheetProtection sheet="1" formatColumns="0" formatRows="0" objects="1" scenarios="1" spinCount="100000" saltValue="XLbejPq8A6+EPjWoM2kBr7N26C4qpa1hkAh4wd9iDjQlHV099BgLg6UEPzgOBZsog+v0QTkXDLQSSiI3cWIrFg==" hashValue="hZlCoCV8djPdIoW55JUtIA2Cwdc5H3QtsZ9WssFzsVGDoHHOec8y7TGNRS4S2SiWKIZ0FzDR0QCxrgOn1p5QLA==" algorithmName="SHA-512" password="CC35"/>
  <mergeCells count="90">
    <mergeCell ref="C52:G52"/>
    <mergeCell ref="D55:H55"/>
    <mergeCell ref="D60:H60"/>
    <mergeCell ref="D57:H57"/>
    <mergeCell ref="D63:H63"/>
    <mergeCell ref="E62:I62"/>
    <mergeCell ref="E59:I59"/>
    <mergeCell ref="E56:I56"/>
    <mergeCell ref="E58:I58"/>
    <mergeCell ref="E64:I64"/>
    <mergeCell ref="E61:I61"/>
    <mergeCell ref="I52:AF52"/>
    <mergeCell ref="J63:AF63"/>
    <mergeCell ref="J60:AF60"/>
    <mergeCell ref="J55:AF55"/>
    <mergeCell ref="J57:AF57"/>
    <mergeCell ref="K59:AF59"/>
    <mergeCell ref="K56:AF56"/>
    <mergeCell ref="K61:AF61"/>
    <mergeCell ref="K62:AF62"/>
    <mergeCell ref="K64:AF64"/>
    <mergeCell ref="K58:AF58"/>
    <mergeCell ref="L45:AO45"/>
    <mergeCell ref="E65:I65"/>
    <mergeCell ref="K65:AF65"/>
    <mergeCell ref="D66:H66"/>
    <mergeCell ref="J66:AF66"/>
    <mergeCell ref="E67:I67"/>
    <mergeCell ref="K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3:AM63"/>
    <mergeCell ref="AG62:AM62"/>
    <mergeCell ref="AG52:AM52"/>
    <mergeCell ref="AG61:AM61"/>
    <mergeCell ref="AG55:AM55"/>
    <mergeCell ref="AG60:AM60"/>
    <mergeCell ref="AG64:AM64"/>
    <mergeCell ref="AG56:AM56"/>
    <mergeCell ref="AG57:AM57"/>
    <mergeCell ref="AG59:AM59"/>
    <mergeCell ref="AM47:AN47"/>
    <mergeCell ref="AM49:AP49"/>
    <mergeCell ref="AM50:AP50"/>
    <mergeCell ref="AN58:AP58"/>
    <mergeCell ref="AN52:AP52"/>
    <mergeCell ref="AN59:AP59"/>
    <mergeCell ref="AN62:AP62"/>
    <mergeCell ref="AN56:AP56"/>
    <mergeCell ref="AN61:AP61"/>
    <mergeCell ref="AN63:AP63"/>
    <mergeCell ref="AN64:AP64"/>
    <mergeCell ref="AN60:AP60"/>
    <mergeCell ref="AN57:AP57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10.1 - Výpravní budova'!C2" display="/"/>
    <hyperlink ref="A58" location="'20.1 - Děčín hl.n., nástu...'!C2" display="/"/>
    <hyperlink ref="A59" location="'20.2 - Děčín hl.n., nástu...'!C2" display="/"/>
    <hyperlink ref="A61" location="'30.1 - Děčín hl.n., nástu...'!C2" display="/"/>
    <hyperlink ref="A62" location="'30.2 - Děčín hl.n., nástu...'!C2" display="/"/>
    <hyperlink ref="A64" location="'40.1 - Děčín hl.n., nástu...'!C2" display="/"/>
    <hyperlink ref="A65" location="'40.2 - Děčín hl.n., nástu...'!C2" display="/"/>
    <hyperlink ref="A67" location="'50.1 - Úpravy na sdělov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2078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2079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2080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2081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2082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2083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2084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2085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2086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2087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2088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76</v>
      </c>
      <c r="F18" s="310" t="s">
        <v>2089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2090</v>
      </c>
      <c r="F19" s="310" t="s">
        <v>2091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2092</v>
      </c>
      <c r="F20" s="310" t="s">
        <v>2093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2094</v>
      </c>
      <c r="F21" s="310" t="s">
        <v>2095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2096</v>
      </c>
      <c r="F22" s="310" t="s">
        <v>503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82</v>
      </c>
      <c r="F23" s="310" t="s">
        <v>2097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2098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2099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2100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2101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2102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2103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2104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2105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2106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151</v>
      </c>
      <c r="F36" s="310"/>
      <c r="G36" s="310" t="s">
        <v>2107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2108</v>
      </c>
      <c r="F37" s="310"/>
      <c r="G37" s="310" t="s">
        <v>2109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51</v>
      </c>
      <c r="F38" s="310"/>
      <c r="G38" s="310" t="s">
        <v>2110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52</v>
      </c>
      <c r="F39" s="310"/>
      <c r="G39" s="310" t="s">
        <v>2111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152</v>
      </c>
      <c r="F40" s="310"/>
      <c r="G40" s="310" t="s">
        <v>2112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153</v>
      </c>
      <c r="F41" s="310"/>
      <c r="G41" s="310" t="s">
        <v>2113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2114</v>
      </c>
      <c r="F42" s="310"/>
      <c r="G42" s="310" t="s">
        <v>2115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2116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2117</v>
      </c>
      <c r="F44" s="310"/>
      <c r="G44" s="310" t="s">
        <v>2118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155</v>
      </c>
      <c r="F45" s="310"/>
      <c r="G45" s="310" t="s">
        <v>2119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2120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2121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2122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2123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2124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2125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2126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2127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2128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2129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2130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2131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2132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2133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2134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2135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2136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2137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2138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2139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2140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2141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2142</v>
      </c>
      <c r="D76" s="328"/>
      <c r="E76" s="328"/>
      <c r="F76" s="328" t="s">
        <v>2143</v>
      </c>
      <c r="G76" s="329"/>
      <c r="H76" s="328" t="s">
        <v>52</v>
      </c>
      <c r="I76" s="328" t="s">
        <v>55</v>
      </c>
      <c r="J76" s="328" t="s">
        <v>2144</v>
      </c>
      <c r="K76" s="327"/>
    </row>
    <row r="77" s="1" customFormat="1" ht="17.25" customHeight="1">
      <c r="B77" s="325"/>
      <c r="C77" s="330" t="s">
        <v>2145</v>
      </c>
      <c r="D77" s="330"/>
      <c r="E77" s="330"/>
      <c r="F77" s="331" t="s">
        <v>2146</v>
      </c>
      <c r="G77" s="332"/>
      <c r="H77" s="330"/>
      <c r="I77" s="330"/>
      <c r="J77" s="330" t="s">
        <v>2147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51</v>
      </c>
      <c r="D79" s="335"/>
      <c r="E79" s="335"/>
      <c r="F79" s="336" t="s">
        <v>2148</v>
      </c>
      <c r="G79" s="337"/>
      <c r="H79" s="313" t="s">
        <v>2149</v>
      </c>
      <c r="I79" s="313" t="s">
        <v>2150</v>
      </c>
      <c r="J79" s="313">
        <v>20</v>
      </c>
      <c r="K79" s="327"/>
    </row>
    <row r="80" s="1" customFormat="1" ht="15" customHeight="1">
      <c r="B80" s="325"/>
      <c r="C80" s="313" t="s">
        <v>2151</v>
      </c>
      <c r="D80" s="313"/>
      <c r="E80" s="313"/>
      <c r="F80" s="336" t="s">
        <v>2148</v>
      </c>
      <c r="G80" s="337"/>
      <c r="H80" s="313" t="s">
        <v>2152</v>
      </c>
      <c r="I80" s="313" t="s">
        <v>2150</v>
      </c>
      <c r="J80" s="313">
        <v>120</v>
      </c>
      <c r="K80" s="327"/>
    </row>
    <row r="81" s="1" customFormat="1" ht="15" customHeight="1">
      <c r="B81" s="338"/>
      <c r="C81" s="313" t="s">
        <v>2153</v>
      </c>
      <c r="D81" s="313"/>
      <c r="E81" s="313"/>
      <c r="F81" s="336" t="s">
        <v>2154</v>
      </c>
      <c r="G81" s="337"/>
      <c r="H81" s="313" t="s">
        <v>2155</v>
      </c>
      <c r="I81" s="313" t="s">
        <v>2150</v>
      </c>
      <c r="J81" s="313">
        <v>50</v>
      </c>
      <c r="K81" s="327"/>
    </row>
    <row r="82" s="1" customFormat="1" ht="15" customHeight="1">
      <c r="B82" s="338"/>
      <c r="C82" s="313" t="s">
        <v>2156</v>
      </c>
      <c r="D82" s="313"/>
      <c r="E82" s="313"/>
      <c r="F82" s="336" t="s">
        <v>2148</v>
      </c>
      <c r="G82" s="337"/>
      <c r="H82" s="313" t="s">
        <v>2157</v>
      </c>
      <c r="I82" s="313" t="s">
        <v>2158</v>
      </c>
      <c r="J82" s="313"/>
      <c r="K82" s="327"/>
    </row>
    <row r="83" s="1" customFormat="1" ht="15" customHeight="1">
      <c r="B83" s="338"/>
      <c r="C83" s="339" t="s">
        <v>2159</v>
      </c>
      <c r="D83" s="339"/>
      <c r="E83" s="339"/>
      <c r="F83" s="340" t="s">
        <v>2154</v>
      </c>
      <c r="G83" s="339"/>
      <c r="H83" s="339" t="s">
        <v>2160</v>
      </c>
      <c r="I83" s="339" t="s">
        <v>2150</v>
      </c>
      <c r="J83" s="339">
        <v>15</v>
      </c>
      <c r="K83" s="327"/>
    </row>
    <row r="84" s="1" customFormat="1" ht="15" customHeight="1">
      <c r="B84" s="338"/>
      <c r="C84" s="339" t="s">
        <v>2161</v>
      </c>
      <c r="D84" s="339"/>
      <c r="E84" s="339"/>
      <c r="F84" s="340" t="s">
        <v>2154</v>
      </c>
      <c r="G84" s="339"/>
      <c r="H84" s="339" t="s">
        <v>2162</v>
      </c>
      <c r="I84" s="339" t="s">
        <v>2150</v>
      </c>
      <c r="J84" s="339">
        <v>15</v>
      </c>
      <c r="K84" s="327"/>
    </row>
    <row r="85" s="1" customFormat="1" ht="15" customHeight="1">
      <c r="B85" s="338"/>
      <c r="C85" s="339" t="s">
        <v>2163</v>
      </c>
      <c r="D85" s="339"/>
      <c r="E85" s="339"/>
      <c r="F85" s="340" t="s">
        <v>2154</v>
      </c>
      <c r="G85" s="339"/>
      <c r="H85" s="339" t="s">
        <v>2164</v>
      </c>
      <c r="I85" s="339" t="s">
        <v>2150</v>
      </c>
      <c r="J85" s="339">
        <v>20</v>
      </c>
      <c r="K85" s="327"/>
    </row>
    <row r="86" s="1" customFormat="1" ht="15" customHeight="1">
      <c r="B86" s="338"/>
      <c r="C86" s="339" t="s">
        <v>2165</v>
      </c>
      <c r="D86" s="339"/>
      <c r="E86" s="339"/>
      <c r="F86" s="340" t="s">
        <v>2154</v>
      </c>
      <c r="G86" s="339"/>
      <c r="H86" s="339" t="s">
        <v>2166</v>
      </c>
      <c r="I86" s="339" t="s">
        <v>2150</v>
      </c>
      <c r="J86" s="339">
        <v>20</v>
      </c>
      <c r="K86" s="327"/>
    </row>
    <row r="87" s="1" customFormat="1" ht="15" customHeight="1">
      <c r="B87" s="338"/>
      <c r="C87" s="313" t="s">
        <v>2167</v>
      </c>
      <c r="D87" s="313"/>
      <c r="E87" s="313"/>
      <c r="F87" s="336" t="s">
        <v>2154</v>
      </c>
      <c r="G87" s="337"/>
      <c r="H87" s="313" t="s">
        <v>2168</v>
      </c>
      <c r="I87" s="313" t="s">
        <v>2150</v>
      </c>
      <c r="J87" s="313">
        <v>50</v>
      </c>
      <c r="K87" s="327"/>
    </row>
    <row r="88" s="1" customFormat="1" ht="15" customHeight="1">
      <c r="B88" s="338"/>
      <c r="C88" s="313" t="s">
        <v>2169</v>
      </c>
      <c r="D88" s="313"/>
      <c r="E88" s="313"/>
      <c r="F88" s="336" t="s">
        <v>2154</v>
      </c>
      <c r="G88" s="337"/>
      <c r="H88" s="313" t="s">
        <v>2170</v>
      </c>
      <c r="I88" s="313" t="s">
        <v>2150</v>
      </c>
      <c r="J88" s="313">
        <v>20</v>
      </c>
      <c r="K88" s="327"/>
    </row>
    <row r="89" s="1" customFormat="1" ht="15" customHeight="1">
      <c r="B89" s="338"/>
      <c r="C89" s="313" t="s">
        <v>2171</v>
      </c>
      <c r="D89" s="313"/>
      <c r="E89" s="313"/>
      <c r="F89" s="336" t="s">
        <v>2154</v>
      </c>
      <c r="G89" s="337"/>
      <c r="H89" s="313" t="s">
        <v>2172</v>
      </c>
      <c r="I89" s="313" t="s">
        <v>2150</v>
      </c>
      <c r="J89" s="313">
        <v>20</v>
      </c>
      <c r="K89" s="327"/>
    </row>
    <row r="90" s="1" customFormat="1" ht="15" customHeight="1">
      <c r="B90" s="338"/>
      <c r="C90" s="313" t="s">
        <v>2173</v>
      </c>
      <c r="D90" s="313"/>
      <c r="E90" s="313"/>
      <c r="F90" s="336" t="s">
        <v>2154</v>
      </c>
      <c r="G90" s="337"/>
      <c r="H90" s="313" t="s">
        <v>2174</v>
      </c>
      <c r="I90" s="313" t="s">
        <v>2150</v>
      </c>
      <c r="J90" s="313">
        <v>50</v>
      </c>
      <c r="K90" s="327"/>
    </row>
    <row r="91" s="1" customFormat="1" ht="15" customHeight="1">
      <c r="B91" s="338"/>
      <c r="C91" s="313" t="s">
        <v>2175</v>
      </c>
      <c r="D91" s="313"/>
      <c r="E91" s="313"/>
      <c r="F91" s="336" t="s">
        <v>2154</v>
      </c>
      <c r="G91" s="337"/>
      <c r="H91" s="313" t="s">
        <v>2175</v>
      </c>
      <c r="I91" s="313" t="s">
        <v>2150</v>
      </c>
      <c r="J91" s="313">
        <v>50</v>
      </c>
      <c r="K91" s="327"/>
    </row>
    <row r="92" s="1" customFormat="1" ht="15" customHeight="1">
      <c r="B92" s="338"/>
      <c r="C92" s="313" t="s">
        <v>2176</v>
      </c>
      <c r="D92" s="313"/>
      <c r="E92" s="313"/>
      <c r="F92" s="336" t="s">
        <v>2154</v>
      </c>
      <c r="G92" s="337"/>
      <c r="H92" s="313" t="s">
        <v>2177</v>
      </c>
      <c r="I92" s="313" t="s">
        <v>2150</v>
      </c>
      <c r="J92" s="313">
        <v>255</v>
      </c>
      <c r="K92" s="327"/>
    </row>
    <row r="93" s="1" customFormat="1" ht="15" customHeight="1">
      <c r="B93" s="338"/>
      <c r="C93" s="313" t="s">
        <v>2178</v>
      </c>
      <c r="D93" s="313"/>
      <c r="E93" s="313"/>
      <c r="F93" s="336" t="s">
        <v>2148</v>
      </c>
      <c r="G93" s="337"/>
      <c r="H93" s="313" t="s">
        <v>2179</v>
      </c>
      <c r="I93" s="313" t="s">
        <v>2180</v>
      </c>
      <c r="J93" s="313"/>
      <c r="K93" s="327"/>
    </row>
    <row r="94" s="1" customFormat="1" ht="15" customHeight="1">
      <c r="B94" s="338"/>
      <c r="C94" s="313" t="s">
        <v>2181</v>
      </c>
      <c r="D94" s="313"/>
      <c r="E94" s="313"/>
      <c r="F94" s="336" t="s">
        <v>2148</v>
      </c>
      <c r="G94" s="337"/>
      <c r="H94" s="313" t="s">
        <v>2182</v>
      </c>
      <c r="I94" s="313" t="s">
        <v>2183</v>
      </c>
      <c r="J94" s="313"/>
      <c r="K94" s="327"/>
    </row>
    <row r="95" s="1" customFormat="1" ht="15" customHeight="1">
      <c r="B95" s="338"/>
      <c r="C95" s="313" t="s">
        <v>2184</v>
      </c>
      <c r="D95" s="313"/>
      <c r="E95" s="313"/>
      <c r="F95" s="336" t="s">
        <v>2148</v>
      </c>
      <c r="G95" s="337"/>
      <c r="H95" s="313" t="s">
        <v>2184</v>
      </c>
      <c r="I95" s="313" t="s">
        <v>2183</v>
      </c>
      <c r="J95" s="313"/>
      <c r="K95" s="327"/>
    </row>
    <row r="96" s="1" customFormat="1" ht="15" customHeight="1">
      <c r="B96" s="338"/>
      <c r="C96" s="313" t="s">
        <v>36</v>
      </c>
      <c r="D96" s="313"/>
      <c r="E96" s="313"/>
      <c r="F96" s="336" t="s">
        <v>2148</v>
      </c>
      <c r="G96" s="337"/>
      <c r="H96" s="313" t="s">
        <v>2185</v>
      </c>
      <c r="I96" s="313" t="s">
        <v>2183</v>
      </c>
      <c r="J96" s="313"/>
      <c r="K96" s="327"/>
    </row>
    <row r="97" s="1" customFormat="1" ht="15" customHeight="1">
      <c r="B97" s="338"/>
      <c r="C97" s="313" t="s">
        <v>46</v>
      </c>
      <c r="D97" s="313"/>
      <c r="E97" s="313"/>
      <c r="F97" s="336" t="s">
        <v>2148</v>
      </c>
      <c r="G97" s="337"/>
      <c r="H97" s="313" t="s">
        <v>2186</v>
      </c>
      <c r="I97" s="313" t="s">
        <v>2183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2187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2142</v>
      </c>
      <c r="D103" s="328"/>
      <c r="E103" s="328"/>
      <c r="F103" s="328" t="s">
        <v>2143</v>
      </c>
      <c r="G103" s="329"/>
      <c r="H103" s="328" t="s">
        <v>52</v>
      </c>
      <c r="I103" s="328" t="s">
        <v>55</v>
      </c>
      <c r="J103" s="328" t="s">
        <v>2144</v>
      </c>
      <c r="K103" s="327"/>
    </row>
    <row r="104" s="1" customFormat="1" ht="17.25" customHeight="1">
      <c r="B104" s="325"/>
      <c r="C104" s="330" t="s">
        <v>2145</v>
      </c>
      <c r="D104" s="330"/>
      <c r="E104" s="330"/>
      <c r="F104" s="331" t="s">
        <v>2146</v>
      </c>
      <c r="G104" s="332"/>
      <c r="H104" s="330"/>
      <c r="I104" s="330"/>
      <c r="J104" s="330" t="s">
        <v>2147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51</v>
      </c>
      <c r="D106" s="335"/>
      <c r="E106" s="335"/>
      <c r="F106" s="336" t="s">
        <v>2148</v>
      </c>
      <c r="G106" s="313"/>
      <c r="H106" s="313" t="s">
        <v>2188</v>
      </c>
      <c r="I106" s="313" t="s">
        <v>2150</v>
      </c>
      <c r="J106" s="313">
        <v>20</v>
      </c>
      <c r="K106" s="327"/>
    </row>
    <row r="107" s="1" customFormat="1" ht="15" customHeight="1">
      <c r="B107" s="325"/>
      <c r="C107" s="313" t="s">
        <v>2151</v>
      </c>
      <c r="D107" s="313"/>
      <c r="E107" s="313"/>
      <c r="F107" s="336" t="s">
        <v>2148</v>
      </c>
      <c r="G107" s="313"/>
      <c r="H107" s="313" t="s">
        <v>2188</v>
      </c>
      <c r="I107" s="313" t="s">
        <v>2150</v>
      </c>
      <c r="J107" s="313">
        <v>120</v>
      </c>
      <c r="K107" s="327"/>
    </row>
    <row r="108" s="1" customFormat="1" ht="15" customHeight="1">
      <c r="B108" s="338"/>
      <c r="C108" s="313" t="s">
        <v>2153</v>
      </c>
      <c r="D108" s="313"/>
      <c r="E108" s="313"/>
      <c r="F108" s="336" t="s">
        <v>2154</v>
      </c>
      <c r="G108" s="313"/>
      <c r="H108" s="313" t="s">
        <v>2188</v>
      </c>
      <c r="I108" s="313" t="s">
        <v>2150</v>
      </c>
      <c r="J108" s="313">
        <v>50</v>
      </c>
      <c r="K108" s="327"/>
    </row>
    <row r="109" s="1" customFormat="1" ht="15" customHeight="1">
      <c r="B109" s="338"/>
      <c r="C109" s="313" t="s">
        <v>2156</v>
      </c>
      <c r="D109" s="313"/>
      <c r="E109" s="313"/>
      <c r="F109" s="336" t="s">
        <v>2148</v>
      </c>
      <c r="G109" s="313"/>
      <c r="H109" s="313" t="s">
        <v>2188</v>
      </c>
      <c r="I109" s="313" t="s">
        <v>2158</v>
      </c>
      <c r="J109" s="313"/>
      <c r="K109" s="327"/>
    </row>
    <row r="110" s="1" customFormat="1" ht="15" customHeight="1">
      <c r="B110" s="338"/>
      <c r="C110" s="313" t="s">
        <v>2167</v>
      </c>
      <c r="D110" s="313"/>
      <c r="E110" s="313"/>
      <c r="F110" s="336" t="s">
        <v>2154</v>
      </c>
      <c r="G110" s="313"/>
      <c r="H110" s="313" t="s">
        <v>2188</v>
      </c>
      <c r="I110" s="313" t="s">
        <v>2150</v>
      </c>
      <c r="J110" s="313">
        <v>50</v>
      </c>
      <c r="K110" s="327"/>
    </row>
    <row r="111" s="1" customFormat="1" ht="15" customHeight="1">
      <c r="B111" s="338"/>
      <c r="C111" s="313" t="s">
        <v>2175</v>
      </c>
      <c r="D111" s="313"/>
      <c r="E111" s="313"/>
      <c r="F111" s="336" t="s">
        <v>2154</v>
      </c>
      <c r="G111" s="313"/>
      <c r="H111" s="313" t="s">
        <v>2188</v>
      </c>
      <c r="I111" s="313" t="s">
        <v>2150</v>
      </c>
      <c r="J111" s="313">
        <v>50</v>
      </c>
      <c r="K111" s="327"/>
    </row>
    <row r="112" s="1" customFormat="1" ht="15" customHeight="1">
      <c r="B112" s="338"/>
      <c r="C112" s="313" t="s">
        <v>2173</v>
      </c>
      <c r="D112" s="313"/>
      <c r="E112" s="313"/>
      <c r="F112" s="336" t="s">
        <v>2154</v>
      </c>
      <c r="G112" s="313"/>
      <c r="H112" s="313" t="s">
        <v>2188</v>
      </c>
      <c r="I112" s="313" t="s">
        <v>2150</v>
      </c>
      <c r="J112" s="313">
        <v>50</v>
      </c>
      <c r="K112" s="327"/>
    </row>
    <row r="113" s="1" customFormat="1" ht="15" customHeight="1">
      <c r="B113" s="338"/>
      <c r="C113" s="313" t="s">
        <v>51</v>
      </c>
      <c r="D113" s="313"/>
      <c r="E113" s="313"/>
      <c r="F113" s="336" t="s">
        <v>2148</v>
      </c>
      <c r="G113" s="313"/>
      <c r="H113" s="313" t="s">
        <v>2189</v>
      </c>
      <c r="I113" s="313" t="s">
        <v>2150</v>
      </c>
      <c r="J113" s="313">
        <v>20</v>
      </c>
      <c r="K113" s="327"/>
    </row>
    <row r="114" s="1" customFormat="1" ht="15" customHeight="1">
      <c r="B114" s="338"/>
      <c r="C114" s="313" t="s">
        <v>2190</v>
      </c>
      <c r="D114" s="313"/>
      <c r="E114" s="313"/>
      <c r="F114" s="336" t="s">
        <v>2148</v>
      </c>
      <c r="G114" s="313"/>
      <c r="H114" s="313" t="s">
        <v>2191</v>
      </c>
      <c r="I114" s="313" t="s">
        <v>2150</v>
      </c>
      <c r="J114" s="313">
        <v>120</v>
      </c>
      <c r="K114" s="327"/>
    </row>
    <row r="115" s="1" customFormat="1" ht="15" customHeight="1">
      <c r="B115" s="338"/>
      <c r="C115" s="313" t="s">
        <v>36</v>
      </c>
      <c r="D115" s="313"/>
      <c r="E115" s="313"/>
      <c r="F115" s="336" t="s">
        <v>2148</v>
      </c>
      <c r="G115" s="313"/>
      <c r="H115" s="313" t="s">
        <v>2192</v>
      </c>
      <c r="I115" s="313" t="s">
        <v>2183</v>
      </c>
      <c r="J115" s="313"/>
      <c r="K115" s="327"/>
    </row>
    <row r="116" s="1" customFormat="1" ht="15" customHeight="1">
      <c r="B116" s="338"/>
      <c r="C116" s="313" t="s">
        <v>46</v>
      </c>
      <c r="D116" s="313"/>
      <c r="E116" s="313"/>
      <c r="F116" s="336" t="s">
        <v>2148</v>
      </c>
      <c r="G116" s="313"/>
      <c r="H116" s="313" t="s">
        <v>2193</v>
      </c>
      <c r="I116" s="313" t="s">
        <v>2183</v>
      </c>
      <c r="J116" s="313"/>
      <c r="K116" s="327"/>
    </row>
    <row r="117" s="1" customFormat="1" ht="15" customHeight="1">
      <c r="B117" s="338"/>
      <c r="C117" s="313" t="s">
        <v>55</v>
      </c>
      <c r="D117" s="313"/>
      <c r="E117" s="313"/>
      <c r="F117" s="336" t="s">
        <v>2148</v>
      </c>
      <c r="G117" s="313"/>
      <c r="H117" s="313" t="s">
        <v>2194</v>
      </c>
      <c r="I117" s="313" t="s">
        <v>2195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2196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2142</v>
      </c>
      <c r="D123" s="328"/>
      <c r="E123" s="328"/>
      <c r="F123" s="328" t="s">
        <v>2143</v>
      </c>
      <c r="G123" s="329"/>
      <c r="H123" s="328" t="s">
        <v>52</v>
      </c>
      <c r="I123" s="328" t="s">
        <v>55</v>
      </c>
      <c r="J123" s="328" t="s">
        <v>2144</v>
      </c>
      <c r="K123" s="357"/>
    </row>
    <row r="124" s="1" customFormat="1" ht="17.25" customHeight="1">
      <c r="B124" s="356"/>
      <c r="C124" s="330" t="s">
        <v>2145</v>
      </c>
      <c r="D124" s="330"/>
      <c r="E124" s="330"/>
      <c r="F124" s="331" t="s">
        <v>2146</v>
      </c>
      <c r="G124" s="332"/>
      <c r="H124" s="330"/>
      <c r="I124" s="330"/>
      <c r="J124" s="330" t="s">
        <v>2147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2151</v>
      </c>
      <c r="D126" s="335"/>
      <c r="E126" s="335"/>
      <c r="F126" s="336" t="s">
        <v>2148</v>
      </c>
      <c r="G126" s="313"/>
      <c r="H126" s="313" t="s">
        <v>2188</v>
      </c>
      <c r="I126" s="313" t="s">
        <v>2150</v>
      </c>
      <c r="J126" s="313">
        <v>120</v>
      </c>
      <c r="K126" s="361"/>
    </row>
    <row r="127" s="1" customFormat="1" ht="15" customHeight="1">
      <c r="B127" s="358"/>
      <c r="C127" s="313" t="s">
        <v>2197</v>
      </c>
      <c r="D127" s="313"/>
      <c r="E127" s="313"/>
      <c r="F127" s="336" t="s">
        <v>2148</v>
      </c>
      <c r="G127" s="313"/>
      <c r="H127" s="313" t="s">
        <v>2198</v>
      </c>
      <c r="I127" s="313" t="s">
        <v>2150</v>
      </c>
      <c r="J127" s="313" t="s">
        <v>2199</v>
      </c>
      <c r="K127" s="361"/>
    </row>
    <row r="128" s="1" customFormat="1" ht="15" customHeight="1">
      <c r="B128" s="358"/>
      <c r="C128" s="313" t="s">
        <v>82</v>
      </c>
      <c r="D128" s="313"/>
      <c r="E128" s="313"/>
      <c r="F128" s="336" t="s">
        <v>2148</v>
      </c>
      <c r="G128" s="313"/>
      <c r="H128" s="313" t="s">
        <v>2200</v>
      </c>
      <c r="I128" s="313" t="s">
        <v>2150</v>
      </c>
      <c r="J128" s="313" t="s">
        <v>2199</v>
      </c>
      <c r="K128" s="361"/>
    </row>
    <row r="129" s="1" customFormat="1" ht="15" customHeight="1">
      <c r="B129" s="358"/>
      <c r="C129" s="313" t="s">
        <v>2159</v>
      </c>
      <c r="D129" s="313"/>
      <c r="E129" s="313"/>
      <c r="F129" s="336" t="s">
        <v>2154</v>
      </c>
      <c r="G129" s="313"/>
      <c r="H129" s="313" t="s">
        <v>2160</v>
      </c>
      <c r="I129" s="313" t="s">
        <v>2150</v>
      </c>
      <c r="J129" s="313">
        <v>15</v>
      </c>
      <c r="K129" s="361"/>
    </row>
    <row r="130" s="1" customFormat="1" ht="15" customHeight="1">
      <c r="B130" s="358"/>
      <c r="C130" s="339" t="s">
        <v>2161</v>
      </c>
      <c r="D130" s="339"/>
      <c r="E130" s="339"/>
      <c r="F130" s="340" t="s">
        <v>2154</v>
      </c>
      <c r="G130" s="339"/>
      <c r="H130" s="339" t="s">
        <v>2162</v>
      </c>
      <c r="I130" s="339" t="s">
        <v>2150</v>
      </c>
      <c r="J130" s="339">
        <v>15</v>
      </c>
      <c r="K130" s="361"/>
    </row>
    <row r="131" s="1" customFormat="1" ht="15" customHeight="1">
      <c r="B131" s="358"/>
      <c r="C131" s="339" t="s">
        <v>2163</v>
      </c>
      <c r="D131" s="339"/>
      <c r="E131" s="339"/>
      <c r="F131" s="340" t="s">
        <v>2154</v>
      </c>
      <c r="G131" s="339"/>
      <c r="H131" s="339" t="s">
        <v>2164</v>
      </c>
      <c r="I131" s="339" t="s">
        <v>2150</v>
      </c>
      <c r="J131" s="339">
        <v>20</v>
      </c>
      <c r="K131" s="361"/>
    </row>
    <row r="132" s="1" customFormat="1" ht="15" customHeight="1">
      <c r="B132" s="358"/>
      <c r="C132" s="339" t="s">
        <v>2165</v>
      </c>
      <c r="D132" s="339"/>
      <c r="E132" s="339"/>
      <c r="F132" s="340" t="s">
        <v>2154</v>
      </c>
      <c r="G132" s="339"/>
      <c r="H132" s="339" t="s">
        <v>2166</v>
      </c>
      <c r="I132" s="339" t="s">
        <v>2150</v>
      </c>
      <c r="J132" s="339">
        <v>20</v>
      </c>
      <c r="K132" s="361"/>
    </row>
    <row r="133" s="1" customFormat="1" ht="15" customHeight="1">
      <c r="B133" s="358"/>
      <c r="C133" s="313" t="s">
        <v>2153</v>
      </c>
      <c r="D133" s="313"/>
      <c r="E133" s="313"/>
      <c r="F133" s="336" t="s">
        <v>2154</v>
      </c>
      <c r="G133" s="313"/>
      <c r="H133" s="313" t="s">
        <v>2188</v>
      </c>
      <c r="I133" s="313" t="s">
        <v>2150</v>
      </c>
      <c r="J133" s="313">
        <v>50</v>
      </c>
      <c r="K133" s="361"/>
    </row>
    <row r="134" s="1" customFormat="1" ht="15" customHeight="1">
      <c r="B134" s="358"/>
      <c r="C134" s="313" t="s">
        <v>2167</v>
      </c>
      <c r="D134" s="313"/>
      <c r="E134" s="313"/>
      <c r="F134" s="336" t="s">
        <v>2154</v>
      </c>
      <c r="G134" s="313"/>
      <c r="H134" s="313" t="s">
        <v>2188</v>
      </c>
      <c r="I134" s="313" t="s">
        <v>2150</v>
      </c>
      <c r="J134" s="313">
        <v>50</v>
      </c>
      <c r="K134" s="361"/>
    </row>
    <row r="135" s="1" customFormat="1" ht="15" customHeight="1">
      <c r="B135" s="358"/>
      <c r="C135" s="313" t="s">
        <v>2173</v>
      </c>
      <c r="D135" s="313"/>
      <c r="E135" s="313"/>
      <c r="F135" s="336" t="s">
        <v>2154</v>
      </c>
      <c r="G135" s="313"/>
      <c r="H135" s="313" t="s">
        <v>2188</v>
      </c>
      <c r="I135" s="313" t="s">
        <v>2150</v>
      </c>
      <c r="J135" s="313">
        <v>50</v>
      </c>
      <c r="K135" s="361"/>
    </row>
    <row r="136" s="1" customFormat="1" ht="15" customHeight="1">
      <c r="B136" s="358"/>
      <c r="C136" s="313" t="s">
        <v>2175</v>
      </c>
      <c r="D136" s="313"/>
      <c r="E136" s="313"/>
      <c r="F136" s="336" t="s">
        <v>2154</v>
      </c>
      <c r="G136" s="313"/>
      <c r="H136" s="313" t="s">
        <v>2188</v>
      </c>
      <c r="I136" s="313" t="s">
        <v>2150</v>
      </c>
      <c r="J136" s="313">
        <v>50</v>
      </c>
      <c r="K136" s="361"/>
    </row>
    <row r="137" s="1" customFormat="1" ht="15" customHeight="1">
      <c r="B137" s="358"/>
      <c r="C137" s="313" t="s">
        <v>2176</v>
      </c>
      <c r="D137" s="313"/>
      <c r="E137" s="313"/>
      <c r="F137" s="336" t="s">
        <v>2154</v>
      </c>
      <c r="G137" s="313"/>
      <c r="H137" s="313" t="s">
        <v>2201</v>
      </c>
      <c r="I137" s="313" t="s">
        <v>2150</v>
      </c>
      <c r="J137" s="313">
        <v>255</v>
      </c>
      <c r="K137" s="361"/>
    </row>
    <row r="138" s="1" customFormat="1" ht="15" customHeight="1">
      <c r="B138" s="358"/>
      <c r="C138" s="313" t="s">
        <v>2178</v>
      </c>
      <c r="D138" s="313"/>
      <c r="E138" s="313"/>
      <c r="F138" s="336" t="s">
        <v>2148</v>
      </c>
      <c r="G138" s="313"/>
      <c r="H138" s="313" t="s">
        <v>2202</v>
      </c>
      <c r="I138" s="313" t="s">
        <v>2180</v>
      </c>
      <c r="J138" s="313"/>
      <c r="K138" s="361"/>
    </row>
    <row r="139" s="1" customFormat="1" ht="15" customHeight="1">
      <c r="B139" s="358"/>
      <c r="C139" s="313" t="s">
        <v>2181</v>
      </c>
      <c r="D139" s="313"/>
      <c r="E139" s="313"/>
      <c r="F139" s="336" t="s">
        <v>2148</v>
      </c>
      <c r="G139" s="313"/>
      <c r="H139" s="313" t="s">
        <v>2203</v>
      </c>
      <c r="I139" s="313" t="s">
        <v>2183</v>
      </c>
      <c r="J139" s="313"/>
      <c r="K139" s="361"/>
    </row>
    <row r="140" s="1" customFormat="1" ht="15" customHeight="1">
      <c r="B140" s="358"/>
      <c r="C140" s="313" t="s">
        <v>2184</v>
      </c>
      <c r="D140" s="313"/>
      <c r="E140" s="313"/>
      <c r="F140" s="336" t="s">
        <v>2148</v>
      </c>
      <c r="G140" s="313"/>
      <c r="H140" s="313" t="s">
        <v>2184</v>
      </c>
      <c r="I140" s="313" t="s">
        <v>2183</v>
      </c>
      <c r="J140" s="313"/>
      <c r="K140" s="361"/>
    </row>
    <row r="141" s="1" customFormat="1" ht="15" customHeight="1">
      <c r="B141" s="358"/>
      <c r="C141" s="313" t="s">
        <v>36</v>
      </c>
      <c r="D141" s="313"/>
      <c r="E141" s="313"/>
      <c r="F141" s="336" t="s">
        <v>2148</v>
      </c>
      <c r="G141" s="313"/>
      <c r="H141" s="313" t="s">
        <v>2204</v>
      </c>
      <c r="I141" s="313" t="s">
        <v>2183</v>
      </c>
      <c r="J141" s="313"/>
      <c r="K141" s="361"/>
    </row>
    <row r="142" s="1" customFormat="1" ht="15" customHeight="1">
      <c r="B142" s="358"/>
      <c r="C142" s="313" t="s">
        <v>2205</v>
      </c>
      <c r="D142" s="313"/>
      <c r="E142" s="313"/>
      <c r="F142" s="336" t="s">
        <v>2148</v>
      </c>
      <c r="G142" s="313"/>
      <c r="H142" s="313" t="s">
        <v>2206</v>
      </c>
      <c r="I142" s="313" t="s">
        <v>2183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2207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2142</v>
      </c>
      <c r="D148" s="328"/>
      <c r="E148" s="328"/>
      <c r="F148" s="328" t="s">
        <v>2143</v>
      </c>
      <c r="G148" s="329"/>
      <c r="H148" s="328" t="s">
        <v>52</v>
      </c>
      <c r="I148" s="328" t="s">
        <v>55</v>
      </c>
      <c r="J148" s="328" t="s">
        <v>2144</v>
      </c>
      <c r="K148" s="327"/>
    </row>
    <row r="149" s="1" customFormat="1" ht="17.25" customHeight="1">
      <c r="B149" s="325"/>
      <c r="C149" s="330" t="s">
        <v>2145</v>
      </c>
      <c r="D149" s="330"/>
      <c r="E149" s="330"/>
      <c r="F149" s="331" t="s">
        <v>2146</v>
      </c>
      <c r="G149" s="332"/>
      <c r="H149" s="330"/>
      <c r="I149" s="330"/>
      <c r="J149" s="330" t="s">
        <v>2147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2151</v>
      </c>
      <c r="D151" s="313"/>
      <c r="E151" s="313"/>
      <c r="F151" s="366" t="s">
        <v>2148</v>
      </c>
      <c r="G151" s="313"/>
      <c r="H151" s="365" t="s">
        <v>2188</v>
      </c>
      <c r="I151" s="365" t="s">
        <v>2150</v>
      </c>
      <c r="J151" s="365">
        <v>120</v>
      </c>
      <c r="K151" s="361"/>
    </row>
    <row r="152" s="1" customFormat="1" ht="15" customHeight="1">
      <c r="B152" s="338"/>
      <c r="C152" s="365" t="s">
        <v>2197</v>
      </c>
      <c r="D152" s="313"/>
      <c r="E152" s="313"/>
      <c r="F152" s="366" t="s">
        <v>2148</v>
      </c>
      <c r="G152" s="313"/>
      <c r="H152" s="365" t="s">
        <v>2208</v>
      </c>
      <c r="I152" s="365" t="s">
        <v>2150</v>
      </c>
      <c r="J152" s="365" t="s">
        <v>2199</v>
      </c>
      <c r="K152" s="361"/>
    </row>
    <row r="153" s="1" customFormat="1" ht="15" customHeight="1">
      <c r="B153" s="338"/>
      <c r="C153" s="365" t="s">
        <v>82</v>
      </c>
      <c r="D153" s="313"/>
      <c r="E153" s="313"/>
      <c r="F153" s="366" t="s">
        <v>2148</v>
      </c>
      <c r="G153" s="313"/>
      <c r="H153" s="365" t="s">
        <v>2209</v>
      </c>
      <c r="I153" s="365" t="s">
        <v>2150</v>
      </c>
      <c r="J153" s="365" t="s">
        <v>2199</v>
      </c>
      <c r="K153" s="361"/>
    </row>
    <row r="154" s="1" customFormat="1" ht="15" customHeight="1">
      <c r="B154" s="338"/>
      <c r="C154" s="365" t="s">
        <v>2153</v>
      </c>
      <c r="D154" s="313"/>
      <c r="E154" s="313"/>
      <c r="F154" s="366" t="s">
        <v>2154</v>
      </c>
      <c r="G154" s="313"/>
      <c r="H154" s="365" t="s">
        <v>2188</v>
      </c>
      <c r="I154" s="365" t="s">
        <v>2150</v>
      </c>
      <c r="J154" s="365">
        <v>50</v>
      </c>
      <c r="K154" s="361"/>
    </row>
    <row r="155" s="1" customFormat="1" ht="15" customHeight="1">
      <c r="B155" s="338"/>
      <c r="C155" s="365" t="s">
        <v>2156</v>
      </c>
      <c r="D155" s="313"/>
      <c r="E155" s="313"/>
      <c r="F155" s="366" t="s">
        <v>2148</v>
      </c>
      <c r="G155" s="313"/>
      <c r="H155" s="365" t="s">
        <v>2188</v>
      </c>
      <c r="I155" s="365" t="s">
        <v>2158</v>
      </c>
      <c r="J155" s="365"/>
      <c r="K155" s="361"/>
    </row>
    <row r="156" s="1" customFormat="1" ht="15" customHeight="1">
      <c r="B156" s="338"/>
      <c r="C156" s="365" t="s">
        <v>2167</v>
      </c>
      <c r="D156" s="313"/>
      <c r="E156" s="313"/>
      <c r="F156" s="366" t="s">
        <v>2154</v>
      </c>
      <c r="G156" s="313"/>
      <c r="H156" s="365" t="s">
        <v>2188</v>
      </c>
      <c r="I156" s="365" t="s">
        <v>2150</v>
      </c>
      <c r="J156" s="365">
        <v>50</v>
      </c>
      <c r="K156" s="361"/>
    </row>
    <row r="157" s="1" customFormat="1" ht="15" customHeight="1">
      <c r="B157" s="338"/>
      <c r="C157" s="365" t="s">
        <v>2175</v>
      </c>
      <c r="D157" s="313"/>
      <c r="E157" s="313"/>
      <c r="F157" s="366" t="s">
        <v>2154</v>
      </c>
      <c r="G157" s="313"/>
      <c r="H157" s="365" t="s">
        <v>2188</v>
      </c>
      <c r="I157" s="365" t="s">
        <v>2150</v>
      </c>
      <c r="J157" s="365">
        <v>50</v>
      </c>
      <c r="K157" s="361"/>
    </row>
    <row r="158" s="1" customFormat="1" ht="15" customHeight="1">
      <c r="B158" s="338"/>
      <c r="C158" s="365" t="s">
        <v>2173</v>
      </c>
      <c r="D158" s="313"/>
      <c r="E158" s="313"/>
      <c r="F158" s="366" t="s">
        <v>2154</v>
      </c>
      <c r="G158" s="313"/>
      <c r="H158" s="365" t="s">
        <v>2188</v>
      </c>
      <c r="I158" s="365" t="s">
        <v>2150</v>
      </c>
      <c r="J158" s="365">
        <v>50</v>
      </c>
      <c r="K158" s="361"/>
    </row>
    <row r="159" s="1" customFormat="1" ht="15" customHeight="1">
      <c r="B159" s="338"/>
      <c r="C159" s="365" t="s">
        <v>123</v>
      </c>
      <c r="D159" s="313"/>
      <c r="E159" s="313"/>
      <c r="F159" s="366" t="s">
        <v>2148</v>
      </c>
      <c r="G159" s="313"/>
      <c r="H159" s="365" t="s">
        <v>2210</v>
      </c>
      <c r="I159" s="365" t="s">
        <v>2150</v>
      </c>
      <c r="J159" s="365" t="s">
        <v>2211</v>
      </c>
      <c r="K159" s="361"/>
    </row>
    <row r="160" s="1" customFormat="1" ht="15" customHeight="1">
      <c r="B160" s="338"/>
      <c r="C160" s="365" t="s">
        <v>2212</v>
      </c>
      <c r="D160" s="313"/>
      <c r="E160" s="313"/>
      <c r="F160" s="366" t="s">
        <v>2148</v>
      </c>
      <c r="G160" s="313"/>
      <c r="H160" s="365" t="s">
        <v>2213</v>
      </c>
      <c r="I160" s="365" t="s">
        <v>2183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2214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2142</v>
      </c>
      <c r="D166" s="328"/>
      <c r="E166" s="328"/>
      <c r="F166" s="328" t="s">
        <v>2143</v>
      </c>
      <c r="G166" s="370"/>
      <c r="H166" s="371" t="s">
        <v>52</v>
      </c>
      <c r="I166" s="371" t="s">
        <v>55</v>
      </c>
      <c r="J166" s="328" t="s">
        <v>2144</v>
      </c>
      <c r="K166" s="305"/>
    </row>
    <row r="167" s="1" customFormat="1" ht="17.25" customHeight="1">
      <c r="B167" s="306"/>
      <c r="C167" s="330" t="s">
        <v>2145</v>
      </c>
      <c r="D167" s="330"/>
      <c r="E167" s="330"/>
      <c r="F167" s="331" t="s">
        <v>2146</v>
      </c>
      <c r="G167" s="372"/>
      <c r="H167" s="373"/>
      <c r="I167" s="373"/>
      <c r="J167" s="330" t="s">
        <v>2147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2151</v>
      </c>
      <c r="D169" s="313"/>
      <c r="E169" s="313"/>
      <c r="F169" s="336" t="s">
        <v>2148</v>
      </c>
      <c r="G169" s="313"/>
      <c r="H169" s="313" t="s">
        <v>2188</v>
      </c>
      <c r="I169" s="313" t="s">
        <v>2150</v>
      </c>
      <c r="J169" s="313">
        <v>120</v>
      </c>
      <c r="K169" s="361"/>
    </row>
    <row r="170" s="1" customFormat="1" ht="15" customHeight="1">
      <c r="B170" s="338"/>
      <c r="C170" s="313" t="s">
        <v>2197</v>
      </c>
      <c r="D170" s="313"/>
      <c r="E170" s="313"/>
      <c r="F170" s="336" t="s">
        <v>2148</v>
      </c>
      <c r="G170" s="313"/>
      <c r="H170" s="313" t="s">
        <v>2198</v>
      </c>
      <c r="I170" s="313" t="s">
        <v>2150</v>
      </c>
      <c r="J170" s="313" t="s">
        <v>2199</v>
      </c>
      <c r="K170" s="361"/>
    </row>
    <row r="171" s="1" customFormat="1" ht="15" customHeight="1">
      <c r="B171" s="338"/>
      <c r="C171" s="313" t="s">
        <v>82</v>
      </c>
      <c r="D171" s="313"/>
      <c r="E171" s="313"/>
      <c r="F171" s="336" t="s">
        <v>2148</v>
      </c>
      <c r="G171" s="313"/>
      <c r="H171" s="313" t="s">
        <v>2215</v>
      </c>
      <c r="I171" s="313" t="s">
        <v>2150</v>
      </c>
      <c r="J171" s="313" t="s">
        <v>2199</v>
      </c>
      <c r="K171" s="361"/>
    </row>
    <row r="172" s="1" customFormat="1" ht="15" customHeight="1">
      <c r="B172" s="338"/>
      <c r="C172" s="313" t="s">
        <v>2153</v>
      </c>
      <c r="D172" s="313"/>
      <c r="E172" s="313"/>
      <c r="F172" s="336" t="s">
        <v>2154</v>
      </c>
      <c r="G172" s="313"/>
      <c r="H172" s="313" t="s">
        <v>2215</v>
      </c>
      <c r="I172" s="313" t="s">
        <v>2150</v>
      </c>
      <c r="J172" s="313">
        <v>50</v>
      </c>
      <c r="K172" s="361"/>
    </row>
    <row r="173" s="1" customFormat="1" ht="15" customHeight="1">
      <c r="B173" s="338"/>
      <c r="C173" s="313" t="s">
        <v>2156</v>
      </c>
      <c r="D173" s="313"/>
      <c r="E173" s="313"/>
      <c r="F173" s="336" t="s">
        <v>2148</v>
      </c>
      <c r="G173" s="313"/>
      <c r="H173" s="313" t="s">
        <v>2215</v>
      </c>
      <c r="I173" s="313" t="s">
        <v>2158</v>
      </c>
      <c r="J173" s="313"/>
      <c r="K173" s="361"/>
    </row>
    <row r="174" s="1" customFormat="1" ht="15" customHeight="1">
      <c r="B174" s="338"/>
      <c r="C174" s="313" t="s">
        <v>2167</v>
      </c>
      <c r="D174" s="313"/>
      <c r="E174" s="313"/>
      <c r="F174" s="336" t="s">
        <v>2154</v>
      </c>
      <c r="G174" s="313"/>
      <c r="H174" s="313" t="s">
        <v>2215</v>
      </c>
      <c r="I174" s="313" t="s">
        <v>2150</v>
      </c>
      <c r="J174" s="313">
        <v>50</v>
      </c>
      <c r="K174" s="361"/>
    </row>
    <row r="175" s="1" customFormat="1" ht="15" customHeight="1">
      <c r="B175" s="338"/>
      <c r="C175" s="313" t="s">
        <v>2175</v>
      </c>
      <c r="D175" s="313"/>
      <c r="E175" s="313"/>
      <c r="F175" s="336" t="s">
        <v>2154</v>
      </c>
      <c r="G175" s="313"/>
      <c r="H175" s="313" t="s">
        <v>2215</v>
      </c>
      <c r="I175" s="313" t="s">
        <v>2150</v>
      </c>
      <c r="J175" s="313">
        <v>50</v>
      </c>
      <c r="K175" s="361"/>
    </row>
    <row r="176" s="1" customFormat="1" ht="15" customHeight="1">
      <c r="B176" s="338"/>
      <c r="C176" s="313" t="s">
        <v>2173</v>
      </c>
      <c r="D176" s="313"/>
      <c r="E176" s="313"/>
      <c r="F176" s="336" t="s">
        <v>2154</v>
      </c>
      <c r="G176" s="313"/>
      <c r="H176" s="313" t="s">
        <v>2215</v>
      </c>
      <c r="I176" s="313" t="s">
        <v>2150</v>
      </c>
      <c r="J176" s="313">
        <v>50</v>
      </c>
      <c r="K176" s="361"/>
    </row>
    <row r="177" s="1" customFormat="1" ht="15" customHeight="1">
      <c r="B177" s="338"/>
      <c r="C177" s="313" t="s">
        <v>151</v>
      </c>
      <c r="D177" s="313"/>
      <c r="E177" s="313"/>
      <c r="F177" s="336" t="s">
        <v>2148</v>
      </c>
      <c r="G177" s="313"/>
      <c r="H177" s="313" t="s">
        <v>2216</v>
      </c>
      <c r="I177" s="313" t="s">
        <v>2217</v>
      </c>
      <c r="J177" s="313"/>
      <c r="K177" s="361"/>
    </row>
    <row r="178" s="1" customFormat="1" ht="15" customHeight="1">
      <c r="B178" s="338"/>
      <c r="C178" s="313" t="s">
        <v>55</v>
      </c>
      <c r="D178" s="313"/>
      <c r="E178" s="313"/>
      <c r="F178" s="336" t="s">
        <v>2148</v>
      </c>
      <c r="G178" s="313"/>
      <c r="H178" s="313" t="s">
        <v>2218</v>
      </c>
      <c r="I178" s="313" t="s">
        <v>2219</v>
      </c>
      <c r="J178" s="313">
        <v>1</v>
      </c>
      <c r="K178" s="361"/>
    </row>
    <row r="179" s="1" customFormat="1" ht="15" customHeight="1">
      <c r="B179" s="338"/>
      <c r="C179" s="313" t="s">
        <v>51</v>
      </c>
      <c r="D179" s="313"/>
      <c r="E179" s="313"/>
      <c r="F179" s="336" t="s">
        <v>2148</v>
      </c>
      <c r="G179" s="313"/>
      <c r="H179" s="313" t="s">
        <v>2220</v>
      </c>
      <c r="I179" s="313" t="s">
        <v>2150</v>
      </c>
      <c r="J179" s="313">
        <v>20</v>
      </c>
      <c r="K179" s="361"/>
    </row>
    <row r="180" s="1" customFormat="1" ht="15" customHeight="1">
      <c r="B180" s="338"/>
      <c r="C180" s="313" t="s">
        <v>52</v>
      </c>
      <c r="D180" s="313"/>
      <c r="E180" s="313"/>
      <c r="F180" s="336" t="s">
        <v>2148</v>
      </c>
      <c r="G180" s="313"/>
      <c r="H180" s="313" t="s">
        <v>2221</v>
      </c>
      <c r="I180" s="313" t="s">
        <v>2150</v>
      </c>
      <c r="J180" s="313">
        <v>255</v>
      </c>
      <c r="K180" s="361"/>
    </row>
    <row r="181" s="1" customFormat="1" ht="15" customHeight="1">
      <c r="B181" s="338"/>
      <c r="C181" s="313" t="s">
        <v>152</v>
      </c>
      <c r="D181" s="313"/>
      <c r="E181" s="313"/>
      <c r="F181" s="336" t="s">
        <v>2148</v>
      </c>
      <c r="G181" s="313"/>
      <c r="H181" s="313" t="s">
        <v>2112</v>
      </c>
      <c r="I181" s="313" t="s">
        <v>2150</v>
      </c>
      <c r="J181" s="313">
        <v>10</v>
      </c>
      <c r="K181" s="361"/>
    </row>
    <row r="182" s="1" customFormat="1" ht="15" customHeight="1">
      <c r="B182" s="338"/>
      <c r="C182" s="313" t="s">
        <v>153</v>
      </c>
      <c r="D182" s="313"/>
      <c r="E182" s="313"/>
      <c r="F182" s="336" t="s">
        <v>2148</v>
      </c>
      <c r="G182" s="313"/>
      <c r="H182" s="313" t="s">
        <v>2222</v>
      </c>
      <c r="I182" s="313" t="s">
        <v>2183</v>
      </c>
      <c r="J182" s="313"/>
      <c r="K182" s="361"/>
    </row>
    <row r="183" s="1" customFormat="1" ht="15" customHeight="1">
      <c r="B183" s="338"/>
      <c r="C183" s="313" t="s">
        <v>2223</v>
      </c>
      <c r="D183" s="313"/>
      <c r="E183" s="313"/>
      <c r="F183" s="336" t="s">
        <v>2148</v>
      </c>
      <c r="G183" s="313"/>
      <c r="H183" s="313" t="s">
        <v>2224</v>
      </c>
      <c r="I183" s="313" t="s">
        <v>2183</v>
      </c>
      <c r="J183" s="313"/>
      <c r="K183" s="361"/>
    </row>
    <row r="184" s="1" customFormat="1" ht="15" customHeight="1">
      <c r="B184" s="338"/>
      <c r="C184" s="313" t="s">
        <v>2212</v>
      </c>
      <c r="D184" s="313"/>
      <c r="E184" s="313"/>
      <c r="F184" s="336" t="s">
        <v>2148</v>
      </c>
      <c r="G184" s="313"/>
      <c r="H184" s="313" t="s">
        <v>2225</v>
      </c>
      <c r="I184" s="313" t="s">
        <v>2183</v>
      </c>
      <c r="J184" s="313"/>
      <c r="K184" s="361"/>
    </row>
    <row r="185" s="1" customFormat="1" ht="15" customHeight="1">
      <c r="B185" s="338"/>
      <c r="C185" s="313" t="s">
        <v>155</v>
      </c>
      <c r="D185" s="313"/>
      <c r="E185" s="313"/>
      <c r="F185" s="336" t="s">
        <v>2154</v>
      </c>
      <c r="G185" s="313"/>
      <c r="H185" s="313" t="s">
        <v>2226</v>
      </c>
      <c r="I185" s="313" t="s">
        <v>2150</v>
      </c>
      <c r="J185" s="313">
        <v>50</v>
      </c>
      <c r="K185" s="361"/>
    </row>
    <row r="186" s="1" customFormat="1" ht="15" customHeight="1">
      <c r="B186" s="338"/>
      <c r="C186" s="313" t="s">
        <v>2227</v>
      </c>
      <c r="D186" s="313"/>
      <c r="E186" s="313"/>
      <c r="F186" s="336" t="s">
        <v>2154</v>
      </c>
      <c r="G186" s="313"/>
      <c r="H186" s="313" t="s">
        <v>2228</v>
      </c>
      <c r="I186" s="313" t="s">
        <v>2229</v>
      </c>
      <c r="J186" s="313"/>
      <c r="K186" s="361"/>
    </row>
    <row r="187" s="1" customFormat="1" ht="15" customHeight="1">
      <c r="B187" s="338"/>
      <c r="C187" s="313" t="s">
        <v>2230</v>
      </c>
      <c r="D187" s="313"/>
      <c r="E187" s="313"/>
      <c r="F187" s="336" t="s">
        <v>2154</v>
      </c>
      <c r="G187" s="313"/>
      <c r="H187" s="313" t="s">
        <v>2231</v>
      </c>
      <c r="I187" s="313" t="s">
        <v>2229</v>
      </c>
      <c r="J187" s="313"/>
      <c r="K187" s="361"/>
    </row>
    <row r="188" s="1" customFormat="1" ht="15" customHeight="1">
      <c r="B188" s="338"/>
      <c r="C188" s="313" t="s">
        <v>2232</v>
      </c>
      <c r="D188" s="313"/>
      <c r="E188" s="313"/>
      <c r="F188" s="336" t="s">
        <v>2154</v>
      </c>
      <c r="G188" s="313"/>
      <c r="H188" s="313" t="s">
        <v>2233</v>
      </c>
      <c r="I188" s="313" t="s">
        <v>2229</v>
      </c>
      <c r="J188" s="313"/>
      <c r="K188" s="361"/>
    </row>
    <row r="189" s="1" customFormat="1" ht="15" customHeight="1">
      <c r="B189" s="338"/>
      <c r="C189" s="374" t="s">
        <v>2234</v>
      </c>
      <c r="D189" s="313"/>
      <c r="E189" s="313"/>
      <c r="F189" s="336" t="s">
        <v>2154</v>
      </c>
      <c r="G189" s="313"/>
      <c r="H189" s="313" t="s">
        <v>2235</v>
      </c>
      <c r="I189" s="313" t="s">
        <v>2236</v>
      </c>
      <c r="J189" s="375" t="s">
        <v>2237</v>
      </c>
      <c r="K189" s="361"/>
    </row>
    <row r="190" s="1" customFormat="1" ht="15" customHeight="1">
      <c r="B190" s="338"/>
      <c r="C190" s="374" t="s">
        <v>40</v>
      </c>
      <c r="D190" s="313"/>
      <c r="E190" s="313"/>
      <c r="F190" s="336" t="s">
        <v>2148</v>
      </c>
      <c r="G190" s="313"/>
      <c r="H190" s="310" t="s">
        <v>2238</v>
      </c>
      <c r="I190" s="313" t="s">
        <v>2239</v>
      </c>
      <c r="J190" s="313"/>
      <c r="K190" s="361"/>
    </row>
    <row r="191" s="1" customFormat="1" ht="15" customHeight="1">
      <c r="B191" s="338"/>
      <c r="C191" s="374" t="s">
        <v>2240</v>
      </c>
      <c r="D191" s="313"/>
      <c r="E191" s="313"/>
      <c r="F191" s="336" t="s">
        <v>2148</v>
      </c>
      <c r="G191" s="313"/>
      <c r="H191" s="313" t="s">
        <v>2241</v>
      </c>
      <c r="I191" s="313" t="s">
        <v>2183</v>
      </c>
      <c r="J191" s="313"/>
      <c r="K191" s="361"/>
    </row>
    <row r="192" s="1" customFormat="1" ht="15" customHeight="1">
      <c r="B192" s="338"/>
      <c r="C192" s="374" t="s">
        <v>2242</v>
      </c>
      <c r="D192" s="313"/>
      <c r="E192" s="313"/>
      <c r="F192" s="336" t="s">
        <v>2148</v>
      </c>
      <c r="G192" s="313"/>
      <c r="H192" s="313" t="s">
        <v>2243</v>
      </c>
      <c r="I192" s="313" t="s">
        <v>2183</v>
      </c>
      <c r="J192" s="313"/>
      <c r="K192" s="361"/>
    </row>
    <row r="193" s="1" customFormat="1" ht="15" customHeight="1">
      <c r="B193" s="338"/>
      <c r="C193" s="374" t="s">
        <v>2244</v>
      </c>
      <c r="D193" s="313"/>
      <c r="E193" s="313"/>
      <c r="F193" s="336" t="s">
        <v>2154</v>
      </c>
      <c r="G193" s="313"/>
      <c r="H193" s="313" t="s">
        <v>2245</v>
      </c>
      <c r="I193" s="313" t="s">
        <v>2183</v>
      </c>
      <c r="J193" s="313"/>
      <c r="K193" s="361"/>
    </row>
    <row r="194" s="1" customFormat="1" ht="15" customHeight="1">
      <c r="B194" s="367"/>
      <c r="C194" s="376"/>
      <c r="D194" s="347"/>
      <c r="E194" s="347"/>
      <c r="F194" s="347"/>
      <c r="G194" s="347"/>
      <c r="H194" s="347"/>
      <c r="I194" s="347"/>
      <c r="J194" s="347"/>
      <c r="K194" s="368"/>
    </row>
    <row r="195" s="1" customFormat="1" ht="18.75" customHeight="1">
      <c r="B195" s="349"/>
      <c r="C195" s="359"/>
      <c r="D195" s="359"/>
      <c r="E195" s="359"/>
      <c r="F195" s="369"/>
      <c r="G195" s="359"/>
      <c r="H195" s="359"/>
      <c r="I195" s="359"/>
      <c r="J195" s="359"/>
      <c r="K195" s="349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2246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7" t="s">
        <v>2247</v>
      </c>
      <c r="D200" s="377"/>
      <c r="E200" s="377"/>
      <c r="F200" s="377" t="s">
        <v>2248</v>
      </c>
      <c r="G200" s="378"/>
      <c r="H200" s="377" t="s">
        <v>2249</v>
      </c>
      <c r="I200" s="377"/>
      <c r="J200" s="377"/>
      <c r="K200" s="305"/>
    </row>
    <row r="201" s="1" customFormat="1" ht="5.25" customHeight="1">
      <c r="B201" s="338"/>
      <c r="C201" s="333"/>
      <c r="D201" s="333"/>
      <c r="E201" s="333"/>
      <c r="F201" s="333"/>
      <c r="G201" s="359"/>
      <c r="H201" s="333"/>
      <c r="I201" s="333"/>
      <c r="J201" s="333"/>
      <c r="K201" s="361"/>
    </row>
    <row r="202" s="1" customFormat="1" ht="15" customHeight="1">
      <c r="B202" s="338"/>
      <c r="C202" s="313" t="s">
        <v>2239</v>
      </c>
      <c r="D202" s="313"/>
      <c r="E202" s="313"/>
      <c r="F202" s="336" t="s">
        <v>41</v>
      </c>
      <c r="G202" s="313"/>
      <c r="H202" s="313" t="s">
        <v>2250</v>
      </c>
      <c r="I202" s="313"/>
      <c r="J202" s="313"/>
      <c r="K202" s="361"/>
    </row>
    <row r="203" s="1" customFormat="1" ht="15" customHeight="1">
      <c r="B203" s="338"/>
      <c r="C203" s="313"/>
      <c r="D203" s="313"/>
      <c r="E203" s="313"/>
      <c r="F203" s="336" t="s">
        <v>42</v>
      </c>
      <c r="G203" s="313"/>
      <c r="H203" s="313" t="s">
        <v>2251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45</v>
      </c>
      <c r="G204" s="313"/>
      <c r="H204" s="313" t="s">
        <v>2252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43</v>
      </c>
      <c r="G205" s="313"/>
      <c r="H205" s="313" t="s">
        <v>2253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44</v>
      </c>
      <c r="G206" s="313"/>
      <c r="H206" s="313" t="s">
        <v>2254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/>
      <c r="G207" s="313"/>
      <c r="H207" s="313"/>
      <c r="I207" s="313"/>
      <c r="J207" s="313"/>
      <c r="K207" s="361"/>
    </row>
    <row r="208" s="1" customFormat="1" ht="15" customHeight="1">
      <c r="B208" s="338"/>
      <c r="C208" s="313" t="s">
        <v>2195</v>
      </c>
      <c r="D208" s="313"/>
      <c r="E208" s="313"/>
      <c r="F208" s="336" t="s">
        <v>76</v>
      </c>
      <c r="G208" s="313"/>
      <c r="H208" s="313" t="s">
        <v>2255</v>
      </c>
      <c r="I208" s="313"/>
      <c r="J208" s="313"/>
      <c r="K208" s="361"/>
    </row>
    <row r="209" s="1" customFormat="1" ht="15" customHeight="1">
      <c r="B209" s="338"/>
      <c r="C209" s="313"/>
      <c r="D209" s="313"/>
      <c r="E209" s="313"/>
      <c r="F209" s="336" t="s">
        <v>2092</v>
      </c>
      <c r="G209" s="313"/>
      <c r="H209" s="313" t="s">
        <v>2093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2090</v>
      </c>
      <c r="G210" s="313"/>
      <c r="H210" s="313" t="s">
        <v>2256</v>
      </c>
      <c r="I210" s="313"/>
      <c r="J210" s="313"/>
      <c r="K210" s="361"/>
    </row>
    <row r="211" s="1" customFormat="1" ht="15" customHeight="1">
      <c r="B211" s="379"/>
      <c r="C211" s="313"/>
      <c r="D211" s="313"/>
      <c r="E211" s="313"/>
      <c r="F211" s="336" t="s">
        <v>2094</v>
      </c>
      <c r="G211" s="374"/>
      <c r="H211" s="365" t="s">
        <v>2095</v>
      </c>
      <c r="I211" s="365"/>
      <c r="J211" s="365"/>
      <c r="K211" s="380"/>
    </row>
    <row r="212" s="1" customFormat="1" ht="15" customHeight="1">
      <c r="B212" s="379"/>
      <c r="C212" s="313"/>
      <c r="D212" s="313"/>
      <c r="E212" s="313"/>
      <c r="F212" s="336" t="s">
        <v>2096</v>
      </c>
      <c r="G212" s="374"/>
      <c r="H212" s="365" t="s">
        <v>1244</v>
      </c>
      <c r="I212" s="365"/>
      <c r="J212" s="365"/>
      <c r="K212" s="380"/>
    </row>
    <row r="213" s="1" customFormat="1" ht="15" customHeight="1">
      <c r="B213" s="379"/>
      <c r="C213" s="313"/>
      <c r="D213" s="313"/>
      <c r="E213" s="313"/>
      <c r="F213" s="336"/>
      <c r="G213" s="374"/>
      <c r="H213" s="365"/>
      <c r="I213" s="365"/>
      <c r="J213" s="365"/>
      <c r="K213" s="380"/>
    </row>
    <row r="214" s="1" customFormat="1" ht="15" customHeight="1">
      <c r="B214" s="379"/>
      <c r="C214" s="313" t="s">
        <v>2219</v>
      </c>
      <c r="D214" s="313"/>
      <c r="E214" s="313"/>
      <c r="F214" s="336">
        <v>1</v>
      </c>
      <c r="G214" s="374"/>
      <c r="H214" s="365" t="s">
        <v>2257</v>
      </c>
      <c r="I214" s="365"/>
      <c r="J214" s="365"/>
      <c r="K214" s="380"/>
    </row>
    <row r="215" s="1" customFormat="1" ht="15" customHeight="1">
      <c r="B215" s="379"/>
      <c r="C215" s="313"/>
      <c r="D215" s="313"/>
      <c r="E215" s="313"/>
      <c r="F215" s="336">
        <v>2</v>
      </c>
      <c r="G215" s="374"/>
      <c r="H215" s="365" t="s">
        <v>2258</v>
      </c>
      <c r="I215" s="365"/>
      <c r="J215" s="365"/>
      <c r="K215" s="380"/>
    </row>
    <row r="216" s="1" customFormat="1" ht="15" customHeight="1">
      <c r="B216" s="379"/>
      <c r="C216" s="313"/>
      <c r="D216" s="313"/>
      <c r="E216" s="313"/>
      <c r="F216" s="336">
        <v>3</v>
      </c>
      <c r="G216" s="374"/>
      <c r="H216" s="365" t="s">
        <v>2259</v>
      </c>
      <c r="I216" s="365"/>
      <c r="J216" s="365"/>
      <c r="K216" s="380"/>
    </row>
    <row r="217" s="1" customFormat="1" ht="15" customHeight="1">
      <c r="B217" s="379"/>
      <c r="C217" s="313"/>
      <c r="D217" s="313"/>
      <c r="E217" s="313"/>
      <c r="F217" s="336">
        <v>4</v>
      </c>
      <c r="G217" s="374"/>
      <c r="H217" s="365" t="s">
        <v>2260</v>
      </c>
      <c r="I217" s="365"/>
      <c r="J217" s="365"/>
      <c r="K217" s="380"/>
    </row>
    <row r="218" s="1" customFormat="1" ht="12.75" customHeight="1">
      <c r="B218" s="381"/>
      <c r="C218" s="382"/>
      <c r="D218" s="382"/>
      <c r="E218" s="382"/>
      <c r="F218" s="382"/>
      <c r="G218" s="382"/>
      <c r="H218" s="382"/>
      <c r="I218" s="382"/>
      <c r="J218" s="382"/>
      <c r="K218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ROUND(J109,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ROUND((SUM(BE109:BE942)),  2)</f>
        <v>0</v>
      </c>
      <c r="G35" s="40"/>
      <c r="H35" s="40"/>
      <c r="I35" s="159">
        <v>0.20999999999999999</v>
      </c>
      <c r="J35" s="158">
        <f>ROUND(((SUM(BE109:BE942))*I35),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ROUND((SUM(BF109:BF942)),  2)</f>
        <v>0</v>
      </c>
      <c r="G36" s="40"/>
      <c r="H36" s="40"/>
      <c r="I36" s="159">
        <v>0.14999999999999999</v>
      </c>
      <c r="J36" s="158">
        <f>ROUND(((SUM(BF109:BF942))*I36),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ROUND((SUM(BG109:BG942)),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ROUND((SUM(BH109:BH942)),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ROUND((SUM(BI109:BI942)),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10.1 - Výpravní budova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J109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J110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J111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128</v>
      </c>
      <c r="E66" s="184"/>
      <c r="F66" s="184"/>
      <c r="G66" s="184"/>
      <c r="H66" s="184"/>
      <c r="I66" s="184"/>
      <c r="J66" s="185">
        <f>J123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J136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J150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J267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132</v>
      </c>
      <c r="E70" s="184"/>
      <c r="F70" s="184"/>
      <c r="G70" s="184"/>
      <c r="H70" s="184"/>
      <c r="I70" s="184"/>
      <c r="J70" s="185">
        <f>J282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133</v>
      </c>
      <c r="E71" s="179"/>
      <c r="F71" s="179"/>
      <c r="G71" s="179"/>
      <c r="H71" s="179"/>
      <c r="I71" s="179"/>
      <c r="J71" s="180">
        <f>J285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134</v>
      </c>
      <c r="E72" s="184"/>
      <c r="F72" s="184"/>
      <c r="G72" s="184"/>
      <c r="H72" s="184"/>
      <c r="I72" s="184"/>
      <c r="J72" s="185">
        <f>J286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135</v>
      </c>
      <c r="E73" s="184"/>
      <c r="F73" s="184"/>
      <c r="G73" s="184"/>
      <c r="H73" s="184"/>
      <c r="I73" s="184"/>
      <c r="J73" s="185">
        <f>J287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2"/>
      <c r="C74" s="127"/>
      <c r="D74" s="183" t="s">
        <v>136</v>
      </c>
      <c r="E74" s="184"/>
      <c r="F74" s="184"/>
      <c r="G74" s="184"/>
      <c r="H74" s="184"/>
      <c r="I74" s="184"/>
      <c r="J74" s="185">
        <f>J290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2"/>
      <c r="C75" s="127"/>
      <c r="D75" s="183" t="s">
        <v>137</v>
      </c>
      <c r="E75" s="184"/>
      <c r="F75" s="184"/>
      <c r="G75" s="184"/>
      <c r="H75" s="184"/>
      <c r="I75" s="184"/>
      <c r="J75" s="185">
        <f>J301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2"/>
      <c r="C76" s="127"/>
      <c r="D76" s="183" t="s">
        <v>138</v>
      </c>
      <c r="E76" s="184"/>
      <c r="F76" s="184"/>
      <c r="G76" s="184"/>
      <c r="H76" s="184"/>
      <c r="I76" s="184"/>
      <c r="J76" s="185">
        <f>J307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139</v>
      </c>
      <c r="E77" s="184"/>
      <c r="F77" s="184"/>
      <c r="G77" s="184"/>
      <c r="H77" s="184"/>
      <c r="I77" s="184"/>
      <c r="J77" s="185">
        <f>J311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140</v>
      </c>
      <c r="E78" s="184"/>
      <c r="F78" s="184"/>
      <c r="G78" s="184"/>
      <c r="H78" s="184"/>
      <c r="I78" s="184"/>
      <c r="J78" s="185">
        <f>J546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141</v>
      </c>
      <c r="E79" s="184"/>
      <c r="F79" s="184"/>
      <c r="G79" s="184"/>
      <c r="H79" s="184"/>
      <c r="I79" s="184"/>
      <c r="J79" s="185">
        <f>J698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142</v>
      </c>
      <c r="E80" s="184"/>
      <c r="F80" s="184"/>
      <c r="G80" s="184"/>
      <c r="H80" s="184"/>
      <c r="I80" s="184"/>
      <c r="J80" s="185">
        <f>J824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143</v>
      </c>
      <c r="E81" s="184"/>
      <c r="F81" s="184"/>
      <c r="G81" s="184"/>
      <c r="H81" s="184"/>
      <c r="I81" s="184"/>
      <c r="J81" s="185">
        <f>J833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6"/>
      <c r="C82" s="177"/>
      <c r="D82" s="178" t="s">
        <v>144</v>
      </c>
      <c r="E82" s="179"/>
      <c r="F82" s="179"/>
      <c r="G82" s="179"/>
      <c r="H82" s="179"/>
      <c r="I82" s="179"/>
      <c r="J82" s="180">
        <f>J912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9" customFormat="1" ht="24.96" customHeight="1">
      <c r="A83" s="9"/>
      <c r="B83" s="176"/>
      <c r="C83" s="177"/>
      <c r="D83" s="178" t="s">
        <v>145</v>
      </c>
      <c r="E83" s="179"/>
      <c r="F83" s="179"/>
      <c r="G83" s="179"/>
      <c r="H83" s="179"/>
      <c r="I83" s="179"/>
      <c r="J83" s="180">
        <f>J918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82"/>
      <c r="C84" s="127"/>
      <c r="D84" s="183" t="s">
        <v>146</v>
      </c>
      <c r="E84" s="184"/>
      <c r="F84" s="184"/>
      <c r="G84" s="184"/>
      <c r="H84" s="184"/>
      <c r="I84" s="184"/>
      <c r="J84" s="185">
        <f>J919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147</v>
      </c>
      <c r="E85" s="184"/>
      <c r="F85" s="184"/>
      <c r="G85" s="184"/>
      <c r="H85" s="184"/>
      <c r="I85" s="184"/>
      <c r="J85" s="185">
        <f>J923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7"/>
      <c r="D86" s="183" t="s">
        <v>148</v>
      </c>
      <c r="E86" s="184"/>
      <c r="F86" s="184"/>
      <c r="G86" s="184"/>
      <c r="H86" s="184"/>
      <c r="I86" s="184"/>
      <c r="J86" s="185">
        <f>J930</f>
        <v>0</v>
      </c>
      <c r="K86" s="127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7"/>
      <c r="D87" s="183" t="s">
        <v>149</v>
      </c>
      <c r="E87" s="184"/>
      <c r="F87" s="184"/>
      <c r="G87" s="184"/>
      <c r="H87" s="184"/>
      <c r="I87" s="184"/>
      <c r="J87" s="185">
        <f>J938</f>
        <v>0</v>
      </c>
      <c r="K87" s="127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3" s="2" customFormat="1" ht="6.96" customHeight="1">
      <c r="A93" s="40"/>
      <c r="B93" s="63"/>
      <c r="C93" s="64"/>
      <c r="D93" s="64"/>
      <c r="E93" s="64"/>
      <c r="F93" s="64"/>
      <c r="G93" s="64"/>
      <c r="H93" s="64"/>
      <c r="I93" s="64"/>
      <c r="J93" s="64"/>
      <c r="K93" s="64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4.96" customHeight="1">
      <c r="A94" s="40"/>
      <c r="B94" s="41"/>
      <c r="C94" s="25" t="s">
        <v>150</v>
      </c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16</v>
      </c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171" t="str">
        <f>E7</f>
        <v>Děčín ON - oprava zastřešení nástupišť v žst. Děčín, hl.n.</v>
      </c>
      <c r="F97" s="34"/>
      <c r="G97" s="34"/>
      <c r="H97" s="34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" customFormat="1" ht="12" customHeight="1">
      <c r="B98" s="23"/>
      <c r="C98" s="34" t="s">
        <v>118</v>
      </c>
      <c r="D98" s="24"/>
      <c r="E98" s="24"/>
      <c r="F98" s="24"/>
      <c r="G98" s="24"/>
      <c r="H98" s="24"/>
      <c r="I98" s="24"/>
      <c r="J98" s="24"/>
      <c r="K98" s="24"/>
      <c r="L98" s="22"/>
    </row>
    <row r="99" s="2" customFormat="1" ht="16.5" customHeight="1">
      <c r="A99" s="40"/>
      <c r="B99" s="41"/>
      <c r="C99" s="42"/>
      <c r="D99" s="42"/>
      <c r="E99" s="171" t="s">
        <v>119</v>
      </c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120</v>
      </c>
      <c r="D100" s="42"/>
      <c r="E100" s="42"/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71" t="str">
        <f>E11</f>
        <v>10.1 - Výpravní budova</v>
      </c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21</v>
      </c>
      <c r="D103" s="42"/>
      <c r="E103" s="42"/>
      <c r="F103" s="29" t="str">
        <f>F14</f>
        <v>Děčín</v>
      </c>
      <c r="G103" s="42"/>
      <c r="H103" s="42"/>
      <c r="I103" s="34" t="s">
        <v>23</v>
      </c>
      <c r="J103" s="74" t="str">
        <f>IF(J14="","",J14)</f>
        <v>22. 6. 2023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5.15" customHeight="1">
      <c r="A105" s="40"/>
      <c r="B105" s="41"/>
      <c r="C105" s="34" t="s">
        <v>25</v>
      </c>
      <c r="D105" s="42"/>
      <c r="E105" s="42"/>
      <c r="F105" s="29" t="str">
        <f>E17</f>
        <v xml:space="preserve"> </v>
      </c>
      <c r="G105" s="42"/>
      <c r="H105" s="42"/>
      <c r="I105" s="34" t="s">
        <v>31</v>
      </c>
      <c r="J105" s="38" t="str">
        <f>E23</f>
        <v xml:space="preserve"> 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5.15" customHeight="1">
      <c r="A106" s="40"/>
      <c r="B106" s="41"/>
      <c r="C106" s="34" t="s">
        <v>29</v>
      </c>
      <c r="D106" s="42"/>
      <c r="E106" s="42"/>
      <c r="F106" s="29" t="str">
        <f>IF(E20="","",E20)</f>
        <v>Vyplň údaj</v>
      </c>
      <c r="G106" s="42"/>
      <c r="H106" s="42"/>
      <c r="I106" s="34" t="s">
        <v>33</v>
      </c>
      <c r="J106" s="38" t="str">
        <f>E26</f>
        <v xml:space="preserve"> </v>
      </c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0.32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4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11" customFormat="1" ht="29.28" customHeight="1">
      <c r="A108" s="187"/>
      <c r="B108" s="188"/>
      <c r="C108" s="189" t="s">
        <v>151</v>
      </c>
      <c r="D108" s="190" t="s">
        <v>55</v>
      </c>
      <c r="E108" s="190" t="s">
        <v>51</v>
      </c>
      <c r="F108" s="190" t="s">
        <v>52</v>
      </c>
      <c r="G108" s="190" t="s">
        <v>152</v>
      </c>
      <c r="H108" s="190" t="s">
        <v>153</v>
      </c>
      <c r="I108" s="190" t="s">
        <v>154</v>
      </c>
      <c r="J108" s="190" t="s">
        <v>124</v>
      </c>
      <c r="K108" s="191" t="s">
        <v>155</v>
      </c>
      <c r="L108" s="192"/>
      <c r="M108" s="94" t="s">
        <v>19</v>
      </c>
      <c r="N108" s="95" t="s">
        <v>40</v>
      </c>
      <c r="O108" s="95" t="s">
        <v>156</v>
      </c>
      <c r="P108" s="95" t="s">
        <v>157</v>
      </c>
      <c r="Q108" s="95" t="s">
        <v>158</v>
      </c>
      <c r="R108" s="95" t="s">
        <v>159</v>
      </c>
      <c r="S108" s="95" t="s">
        <v>160</v>
      </c>
      <c r="T108" s="96" t="s">
        <v>161</v>
      </c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</row>
    <row r="109" s="2" customFormat="1" ht="22.8" customHeight="1">
      <c r="A109" s="40"/>
      <c r="B109" s="41"/>
      <c r="C109" s="101" t="s">
        <v>162</v>
      </c>
      <c r="D109" s="42"/>
      <c r="E109" s="42"/>
      <c r="F109" s="42"/>
      <c r="G109" s="42"/>
      <c r="H109" s="42"/>
      <c r="I109" s="42"/>
      <c r="J109" s="193">
        <f>BK109</f>
        <v>0</v>
      </c>
      <c r="K109" s="42"/>
      <c r="L109" s="46"/>
      <c r="M109" s="97"/>
      <c r="N109" s="194"/>
      <c r="O109" s="98"/>
      <c r="P109" s="195">
        <f>P110+P285+P912+P918</f>
        <v>0</v>
      </c>
      <c r="Q109" s="98"/>
      <c r="R109" s="195">
        <f>R110+R285+R912+R918</f>
        <v>183.93078827000002</v>
      </c>
      <c r="S109" s="98"/>
      <c r="T109" s="196">
        <f>T110+T285+T912+T918</f>
        <v>127.4728762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69</v>
      </c>
      <c r="AU109" s="19" t="s">
        <v>125</v>
      </c>
      <c r="BK109" s="197">
        <f>BK110+BK285+BK912+BK918</f>
        <v>0</v>
      </c>
    </row>
    <row r="110" s="12" customFormat="1" ht="25.92" customHeight="1">
      <c r="A110" s="12"/>
      <c r="B110" s="198"/>
      <c r="C110" s="199"/>
      <c r="D110" s="200" t="s">
        <v>69</v>
      </c>
      <c r="E110" s="201" t="s">
        <v>163</v>
      </c>
      <c r="F110" s="201" t="s">
        <v>164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P111+P123+P136+P150+P267+P282</f>
        <v>0</v>
      </c>
      <c r="Q110" s="206"/>
      <c r="R110" s="207">
        <f>R111+R123+R136+R150+R267+R282</f>
        <v>49.758937029999998</v>
      </c>
      <c r="S110" s="206"/>
      <c r="T110" s="208">
        <f>T111+T123+T136+T150+T267+T282</f>
        <v>25.021920000000001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77</v>
      </c>
      <c r="AT110" s="210" t="s">
        <v>69</v>
      </c>
      <c r="AU110" s="210" t="s">
        <v>70</v>
      </c>
      <c r="AY110" s="209" t="s">
        <v>165</v>
      </c>
      <c r="BK110" s="211">
        <f>BK111+BK123+BK136+BK150+BK267+BK282</f>
        <v>0</v>
      </c>
    </row>
    <row r="111" s="12" customFormat="1" ht="22.8" customHeight="1">
      <c r="A111" s="12"/>
      <c r="B111" s="198"/>
      <c r="C111" s="199"/>
      <c r="D111" s="200" t="s">
        <v>69</v>
      </c>
      <c r="E111" s="212" t="s">
        <v>166</v>
      </c>
      <c r="F111" s="212" t="s">
        <v>167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SUM(P112:P122)</f>
        <v>0</v>
      </c>
      <c r="Q111" s="206"/>
      <c r="R111" s="207">
        <f>SUM(R112:R122)</f>
        <v>24.510729599999998</v>
      </c>
      <c r="S111" s="206"/>
      <c r="T111" s="208">
        <f>SUM(T112:T122)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77</v>
      </c>
      <c r="AT111" s="210" t="s">
        <v>69</v>
      </c>
      <c r="AU111" s="210" t="s">
        <v>77</v>
      </c>
      <c r="AY111" s="209" t="s">
        <v>165</v>
      </c>
      <c r="BK111" s="211">
        <f>SUM(BK112:BK122)</f>
        <v>0</v>
      </c>
    </row>
    <row r="112" s="2" customFormat="1" ht="33" customHeight="1">
      <c r="A112" s="40"/>
      <c r="B112" s="41"/>
      <c r="C112" s="214" t="s">
        <v>77</v>
      </c>
      <c r="D112" s="214" t="s">
        <v>168</v>
      </c>
      <c r="E112" s="215" t="s">
        <v>169</v>
      </c>
      <c r="F112" s="216" t="s">
        <v>170</v>
      </c>
      <c r="G112" s="217" t="s">
        <v>171</v>
      </c>
      <c r="H112" s="218">
        <v>13.68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1.79172</v>
      </c>
      <c r="R112" s="223">
        <f>Q112*H112</f>
        <v>24.510729599999998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172</v>
      </c>
      <c r="AT112" s="225" t="s">
        <v>168</v>
      </c>
      <c r="AU112" s="225" t="s">
        <v>79</v>
      </c>
      <c r="AY112" s="19" t="s">
        <v>165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77</v>
      </c>
      <c r="BK112" s="226">
        <f>ROUND(I112*H112,2)</f>
        <v>0</v>
      </c>
      <c r="BL112" s="19" t="s">
        <v>172</v>
      </c>
      <c r="BM112" s="225" t="s">
        <v>173</v>
      </c>
    </row>
    <row r="113" s="13" customFormat="1">
      <c r="A113" s="13"/>
      <c r="B113" s="227"/>
      <c r="C113" s="228"/>
      <c r="D113" s="229" t="s">
        <v>174</v>
      </c>
      <c r="E113" s="230" t="s">
        <v>19</v>
      </c>
      <c r="F113" s="231" t="s">
        <v>175</v>
      </c>
      <c r="G113" s="228"/>
      <c r="H113" s="230" t="s">
        <v>19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174</v>
      </c>
      <c r="AU113" s="237" t="s">
        <v>79</v>
      </c>
      <c r="AV113" s="13" t="s">
        <v>77</v>
      </c>
      <c r="AW113" s="13" t="s">
        <v>32</v>
      </c>
      <c r="AX113" s="13" t="s">
        <v>70</v>
      </c>
      <c r="AY113" s="237" t="s">
        <v>165</v>
      </c>
    </row>
    <row r="114" s="13" customFormat="1">
      <c r="A114" s="13"/>
      <c r="B114" s="227"/>
      <c r="C114" s="228"/>
      <c r="D114" s="229" t="s">
        <v>174</v>
      </c>
      <c r="E114" s="230" t="s">
        <v>19</v>
      </c>
      <c r="F114" s="231" t="s">
        <v>176</v>
      </c>
      <c r="G114" s="228"/>
      <c r="H114" s="230" t="s">
        <v>19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174</v>
      </c>
      <c r="AU114" s="237" t="s">
        <v>79</v>
      </c>
      <c r="AV114" s="13" t="s">
        <v>77</v>
      </c>
      <c r="AW114" s="13" t="s">
        <v>32</v>
      </c>
      <c r="AX114" s="13" t="s">
        <v>70</v>
      </c>
      <c r="AY114" s="237" t="s">
        <v>165</v>
      </c>
    </row>
    <row r="115" s="13" customFormat="1">
      <c r="A115" s="13"/>
      <c r="B115" s="227"/>
      <c r="C115" s="228"/>
      <c r="D115" s="229" t="s">
        <v>174</v>
      </c>
      <c r="E115" s="230" t="s">
        <v>19</v>
      </c>
      <c r="F115" s="231" t="s">
        <v>177</v>
      </c>
      <c r="G115" s="228"/>
      <c r="H115" s="230" t="s">
        <v>19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174</v>
      </c>
      <c r="AU115" s="237" t="s">
        <v>79</v>
      </c>
      <c r="AV115" s="13" t="s">
        <v>77</v>
      </c>
      <c r="AW115" s="13" t="s">
        <v>32</v>
      </c>
      <c r="AX115" s="13" t="s">
        <v>70</v>
      </c>
      <c r="AY115" s="237" t="s">
        <v>165</v>
      </c>
    </row>
    <row r="116" s="13" customFormat="1">
      <c r="A116" s="13"/>
      <c r="B116" s="227"/>
      <c r="C116" s="228"/>
      <c r="D116" s="229" t="s">
        <v>174</v>
      </c>
      <c r="E116" s="230" t="s">
        <v>19</v>
      </c>
      <c r="F116" s="231" t="s">
        <v>178</v>
      </c>
      <c r="G116" s="228"/>
      <c r="H116" s="230" t="s">
        <v>19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174</v>
      </c>
      <c r="AU116" s="237" t="s">
        <v>79</v>
      </c>
      <c r="AV116" s="13" t="s">
        <v>77</v>
      </c>
      <c r="AW116" s="13" t="s">
        <v>32</v>
      </c>
      <c r="AX116" s="13" t="s">
        <v>70</v>
      </c>
      <c r="AY116" s="237" t="s">
        <v>165</v>
      </c>
    </row>
    <row r="117" s="14" customFormat="1">
      <c r="A117" s="14"/>
      <c r="B117" s="238"/>
      <c r="C117" s="239"/>
      <c r="D117" s="229" t="s">
        <v>174</v>
      </c>
      <c r="E117" s="240" t="s">
        <v>19</v>
      </c>
      <c r="F117" s="241" t="s">
        <v>179</v>
      </c>
      <c r="G117" s="239"/>
      <c r="H117" s="242">
        <v>5.9199999999999999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174</v>
      </c>
      <c r="AU117" s="248" t="s">
        <v>79</v>
      </c>
      <c r="AV117" s="14" t="s">
        <v>79</v>
      </c>
      <c r="AW117" s="14" t="s">
        <v>32</v>
      </c>
      <c r="AX117" s="14" t="s">
        <v>70</v>
      </c>
      <c r="AY117" s="248" t="s">
        <v>165</v>
      </c>
    </row>
    <row r="118" s="14" customFormat="1">
      <c r="A118" s="14"/>
      <c r="B118" s="238"/>
      <c r="C118" s="239"/>
      <c r="D118" s="229" t="s">
        <v>174</v>
      </c>
      <c r="E118" s="240" t="s">
        <v>19</v>
      </c>
      <c r="F118" s="241" t="s">
        <v>180</v>
      </c>
      <c r="G118" s="239"/>
      <c r="H118" s="242">
        <v>2.5600000000000001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174</v>
      </c>
      <c r="AU118" s="248" t="s">
        <v>79</v>
      </c>
      <c r="AV118" s="14" t="s">
        <v>79</v>
      </c>
      <c r="AW118" s="14" t="s">
        <v>32</v>
      </c>
      <c r="AX118" s="14" t="s">
        <v>70</v>
      </c>
      <c r="AY118" s="248" t="s">
        <v>165</v>
      </c>
    </row>
    <row r="119" s="14" customFormat="1">
      <c r="A119" s="14"/>
      <c r="B119" s="238"/>
      <c r="C119" s="239"/>
      <c r="D119" s="229" t="s">
        <v>174</v>
      </c>
      <c r="E119" s="240" t="s">
        <v>19</v>
      </c>
      <c r="F119" s="241" t="s">
        <v>181</v>
      </c>
      <c r="G119" s="239"/>
      <c r="H119" s="242">
        <v>2.3999999999999999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174</v>
      </c>
      <c r="AU119" s="248" t="s">
        <v>79</v>
      </c>
      <c r="AV119" s="14" t="s">
        <v>79</v>
      </c>
      <c r="AW119" s="14" t="s">
        <v>32</v>
      </c>
      <c r="AX119" s="14" t="s">
        <v>70</v>
      </c>
      <c r="AY119" s="248" t="s">
        <v>165</v>
      </c>
    </row>
    <row r="120" s="14" customFormat="1">
      <c r="A120" s="14"/>
      <c r="B120" s="238"/>
      <c r="C120" s="239"/>
      <c r="D120" s="229" t="s">
        <v>174</v>
      </c>
      <c r="E120" s="240" t="s">
        <v>19</v>
      </c>
      <c r="F120" s="241" t="s">
        <v>182</v>
      </c>
      <c r="G120" s="239"/>
      <c r="H120" s="242">
        <v>1.2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174</v>
      </c>
      <c r="AU120" s="248" t="s">
        <v>79</v>
      </c>
      <c r="AV120" s="14" t="s">
        <v>79</v>
      </c>
      <c r="AW120" s="14" t="s">
        <v>32</v>
      </c>
      <c r="AX120" s="14" t="s">
        <v>70</v>
      </c>
      <c r="AY120" s="248" t="s">
        <v>165</v>
      </c>
    </row>
    <row r="121" s="14" customFormat="1">
      <c r="A121" s="14"/>
      <c r="B121" s="238"/>
      <c r="C121" s="239"/>
      <c r="D121" s="229" t="s">
        <v>174</v>
      </c>
      <c r="E121" s="240" t="s">
        <v>19</v>
      </c>
      <c r="F121" s="241" t="s">
        <v>183</v>
      </c>
      <c r="G121" s="239"/>
      <c r="H121" s="242">
        <v>1.6000000000000001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174</v>
      </c>
      <c r="AU121" s="248" t="s">
        <v>79</v>
      </c>
      <c r="AV121" s="14" t="s">
        <v>79</v>
      </c>
      <c r="AW121" s="14" t="s">
        <v>32</v>
      </c>
      <c r="AX121" s="14" t="s">
        <v>70</v>
      </c>
      <c r="AY121" s="248" t="s">
        <v>165</v>
      </c>
    </row>
    <row r="122" s="15" customFormat="1">
      <c r="A122" s="15"/>
      <c r="B122" s="249"/>
      <c r="C122" s="250"/>
      <c r="D122" s="229" t="s">
        <v>174</v>
      </c>
      <c r="E122" s="251" t="s">
        <v>19</v>
      </c>
      <c r="F122" s="252" t="s">
        <v>184</v>
      </c>
      <c r="G122" s="250"/>
      <c r="H122" s="253">
        <v>13.68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174</v>
      </c>
      <c r="AU122" s="259" t="s">
        <v>79</v>
      </c>
      <c r="AV122" s="15" t="s">
        <v>172</v>
      </c>
      <c r="AW122" s="15" t="s">
        <v>32</v>
      </c>
      <c r="AX122" s="15" t="s">
        <v>77</v>
      </c>
      <c r="AY122" s="259" t="s">
        <v>165</v>
      </c>
    </row>
    <row r="123" s="12" customFormat="1" ht="22.8" customHeight="1">
      <c r="A123" s="12"/>
      <c r="B123" s="198"/>
      <c r="C123" s="199"/>
      <c r="D123" s="200" t="s">
        <v>69</v>
      </c>
      <c r="E123" s="212" t="s">
        <v>172</v>
      </c>
      <c r="F123" s="212" t="s">
        <v>185</v>
      </c>
      <c r="G123" s="199"/>
      <c r="H123" s="199"/>
      <c r="I123" s="202"/>
      <c r="J123" s="213">
        <f>BK123</f>
        <v>0</v>
      </c>
      <c r="K123" s="199"/>
      <c r="L123" s="204"/>
      <c r="M123" s="205"/>
      <c r="N123" s="206"/>
      <c r="O123" s="206"/>
      <c r="P123" s="207">
        <f>SUM(P124:P135)</f>
        <v>0</v>
      </c>
      <c r="Q123" s="206"/>
      <c r="R123" s="207">
        <f>SUM(R124:R135)</f>
        <v>6.0774500000000007</v>
      </c>
      <c r="S123" s="206"/>
      <c r="T123" s="208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77</v>
      </c>
      <c r="AT123" s="210" t="s">
        <v>69</v>
      </c>
      <c r="AU123" s="210" t="s">
        <v>77</v>
      </c>
      <c r="AY123" s="209" t="s">
        <v>165</v>
      </c>
      <c r="BK123" s="211">
        <f>SUM(BK124:BK135)</f>
        <v>0</v>
      </c>
    </row>
    <row r="124" s="2" customFormat="1" ht="21.75" customHeight="1">
      <c r="A124" s="40"/>
      <c r="B124" s="41"/>
      <c r="C124" s="214" t="s">
        <v>79</v>
      </c>
      <c r="D124" s="214" t="s">
        <v>168</v>
      </c>
      <c r="E124" s="215" t="s">
        <v>186</v>
      </c>
      <c r="F124" s="216" t="s">
        <v>187</v>
      </c>
      <c r="G124" s="217" t="s">
        <v>188</v>
      </c>
      <c r="H124" s="218">
        <v>67</v>
      </c>
      <c r="I124" s="219"/>
      <c r="J124" s="220">
        <f>ROUND(I124*H124,2)</f>
        <v>0</v>
      </c>
      <c r="K124" s="216" t="s">
        <v>189</v>
      </c>
      <c r="L124" s="46"/>
      <c r="M124" s="221" t="s">
        <v>19</v>
      </c>
      <c r="N124" s="222" t="s">
        <v>41</v>
      </c>
      <c r="O124" s="86"/>
      <c r="P124" s="223">
        <f>O124*H124</f>
        <v>0</v>
      </c>
      <c r="Q124" s="223">
        <v>0.082350000000000007</v>
      </c>
      <c r="R124" s="223">
        <f>Q124*H124</f>
        <v>5.5174500000000002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172</v>
      </c>
      <c r="AT124" s="225" t="s">
        <v>168</v>
      </c>
      <c r="AU124" s="225" t="s">
        <v>79</v>
      </c>
      <c r="AY124" s="19" t="s">
        <v>165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77</v>
      </c>
      <c r="BK124" s="226">
        <f>ROUND(I124*H124,2)</f>
        <v>0</v>
      </c>
      <c r="BL124" s="19" t="s">
        <v>172</v>
      </c>
      <c r="BM124" s="225" t="s">
        <v>190</v>
      </c>
    </row>
    <row r="125" s="2" customFormat="1">
      <c r="A125" s="40"/>
      <c r="B125" s="41"/>
      <c r="C125" s="42"/>
      <c r="D125" s="260" t="s">
        <v>191</v>
      </c>
      <c r="E125" s="42"/>
      <c r="F125" s="261" t="s">
        <v>192</v>
      </c>
      <c r="G125" s="42"/>
      <c r="H125" s="42"/>
      <c r="I125" s="262"/>
      <c r="J125" s="42"/>
      <c r="K125" s="42"/>
      <c r="L125" s="46"/>
      <c r="M125" s="263"/>
      <c r="N125" s="26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191</v>
      </c>
      <c r="AU125" s="19" t="s">
        <v>79</v>
      </c>
    </row>
    <row r="126" s="13" customFormat="1">
      <c r="A126" s="13"/>
      <c r="B126" s="227"/>
      <c r="C126" s="228"/>
      <c r="D126" s="229" t="s">
        <v>174</v>
      </c>
      <c r="E126" s="230" t="s">
        <v>19</v>
      </c>
      <c r="F126" s="231" t="s">
        <v>193</v>
      </c>
      <c r="G126" s="228"/>
      <c r="H126" s="230" t="s">
        <v>19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174</v>
      </c>
      <c r="AU126" s="237" t="s">
        <v>79</v>
      </c>
      <c r="AV126" s="13" t="s">
        <v>77</v>
      </c>
      <c r="AW126" s="13" t="s">
        <v>32</v>
      </c>
      <c r="AX126" s="13" t="s">
        <v>70</v>
      </c>
      <c r="AY126" s="237" t="s">
        <v>165</v>
      </c>
    </row>
    <row r="127" s="13" customFormat="1">
      <c r="A127" s="13"/>
      <c r="B127" s="227"/>
      <c r="C127" s="228"/>
      <c r="D127" s="229" t="s">
        <v>174</v>
      </c>
      <c r="E127" s="230" t="s">
        <v>19</v>
      </c>
      <c r="F127" s="231" t="s">
        <v>194</v>
      </c>
      <c r="G127" s="228"/>
      <c r="H127" s="230" t="s">
        <v>19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174</v>
      </c>
      <c r="AU127" s="237" t="s">
        <v>79</v>
      </c>
      <c r="AV127" s="13" t="s">
        <v>77</v>
      </c>
      <c r="AW127" s="13" t="s">
        <v>32</v>
      </c>
      <c r="AX127" s="13" t="s">
        <v>70</v>
      </c>
      <c r="AY127" s="237" t="s">
        <v>165</v>
      </c>
    </row>
    <row r="128" s="13" customFormat="1">
      <c r="A128" s="13"/>
      <c r="B128" s="227"/>
      <c r="C128" s="228"/>
      <c r="D128" s="229" t="s">
        <v>174</v>
      </c>
      <c r="E128" s="230" t="s">
        <v>19</v>
      </c>
      <c r="F128" s="231" t="s">
        <v>195</v>
      </c>
      <c r="G128" s="228"/>
      <c r="H128" s="230" t="s">
        <v>19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174</v>
      </c>
      <c r="AU128" s="237" t="s">
        <v>79</v>
      </c>
      <c r="AV128" s="13" t="s">
        <v>77</v>
      </c>
      <c r="AW128" s="13" t="s">
        <v>32</v>
      </c>
      <c r="AX128" s="13" t="s">
        <v>70</v>
      </c>
      <c r="AY128" s="237" t="s">
        <v>165</v>
      </c>
    </row>
    <row r="129" s="14" customFormat="1">
      <c r="A129" s="14"/>
      <c r="B129" s="238"/>
      <c r="C129" s="239"/>
      <c r="D129" s="229" t="s">
        <v>174</v>
      </c>
      <c r="E129" s="240" t="s">
        <v>19</v>
      </c>
      <c r="F129" s="241" t="s">
        <v>196</v>
      </c>
      <c r="G129" s="239"/>
      <c r="H129" s="242">
        <v>17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174</v>
      </c>
      <c r="AU129" s="248" t="s">
        <v>79</v>
      </c>
      <c r="AV129" s="14" t="s">
        <v>79</v>
      </c>
      <c r="AW129" s="14" t="s">
        <v>32</v>
      </c>
      <c r="AX129" s="14" t="s">
        <v>70</v>
      </c>
      <c r="AY129" s="248" t="s">
        <v>165</v>
      </c>
    </row>
    <row r="130" s="14" customFormat="1">
      <c r="A130" s="14"/>
      <c r="B130" s="238"/>
      <c r="C130" s="239"/>
      <c r="D130" s="229" t="s">
        <v>174</v>
      </c>
      <c r="E130" s="240" t="s">
        <v>19</v>
      </c>
      <c r="F130" s="241" t="s">
        <v>197</v>
      </c>
      <c r="G130" s="239"/>
      <c r="H130" s="242">
        <v>6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174</v>
      </c>
      <c r="AU130" s="248" t="s">
        <v>79</v>
      </c>
      <c r="AV130" s="14" t="s">
        <v>79</v>
      </c>
      <c r="AW130" s="14" t="s">
        <v>32</v>
      </c>
      <c r="AX130" s="14" t="s">
        <v>70</v>
      </c>
      <c r="AY130" s="248" t="s">
        <v>165</v>
      </c>
    </row>
    <row r="131" s="14" customFormat="1">
      <c r="A131" s="14"/>
      <c r="B131" s="238"/>
      <c r="C131" s="239"/>
      <c r="D131" s="229" t="s">
        <v>174</v>
      </c>
      <c r="E131" s="240" t="s">
        <v>19</v>
      </c>
      <c r="F131" s="241" t="s">
        <v>198</v>
      </c>
      <c r="G131" s="239"/>
      <c r="H131" s="242">
        <v>21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79</v>
      </c>
      <c r="AV131" s="14" t="s">
        <v>79</v>
      </c>
      <c r="AW131" s="14" t="s">
        <v>32</v>
      </c>
      <c r="AX131" s="14" t="s">
        <v>70</v>
      </c>
      <c r="AY131" s="248" t="s">
        <v>165</v>
      </c>
    </row>
    <row r="132" s="14" customFormat="1">
      <c r="A132" s="14"/>
      <c r="B132" s="238"/>
      <c r="C132" s="239"/>
      <c r="D132" s="229" t="s">
        <v>174</v>
      </c>
      <c r="E132" s="240" t="s">
        <v>19</v>
      </c>
      <c r="F132" s="241" t="s">
        <v>199</v>
      </c>
      <c r="G132" s="239"/>
      <c r="H132" s="242">
        <v>6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174</v>
      </c>
      <c r="AU132" s="248" t="s">
        <v>79</v>
      </c>
      <c r="AV132" s="14" t="s">
        <v>79</v>
      </c>
      <c r="AW132" s="14" t="s">
        <v>32</v>
      </c>
      <c r="AX132" s="14" t="s">
        <v>70</v>
      </c>
      <c r="AY132" s="248" t="s">
        <v>165</v>
      </c>
    </row>
    <row r="133" s="14" customFormat="1">
      <c r="A133" s="14"/>
      <c r="B133" s="238"/>
      <c r="C133" s="239"/>
      <c r="D133" s="229" t="s">
        <v>174</v>
      </c>
      <c r="E133" s="240" t="s">
        <v>19</v>
      </c>
      <c r="F133" s="241" t="s">
        <v>200</v>
      </c>
      <c r="G133" s="239"/>
      <c r="H133" s="242">
        <v>17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8" t="s">
        <v>174</v>
      </c>
      <c r="AU133" s="248" t="s">
        <v>79</v>
      </c>
      <c r="AV133" s="14" t="s">
        <v>79</v>
      </c>
      <c r="AW133" s="14" t="s">
        <v>32</v>
      </c>
      <c r="AX133" s="14" t="s">
        <v>70</v>
      </c>
      <c r="AY133" s="248" t="s">
        <v>165</v>
      </c>
    </row>
    <row r="134" s="15" customFormat="1">
      <c r="A134" s="15"/>
      <c r="B134" s="249"/>
      <c r="C134" s="250"/>
      <c r="D134" s="229" t="s">
        <v>174</v>
      </c>
      <c r="E134" s="251" t="s">
        <v>19</v>
      </c>
      <c r="F134" s="252" t="s">
        <v>184</v>
      </c>
      <c r="G134" s="250"/>
      <c r="H134" s="253">
        <v>67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9" t="s">
        <v>174</v>
      </c>
      <c r="AU134" s="259" t="s">
        <v>79</v>
      </c>
      <c r="AV134" s="15" t="s">
        <v>172</v>
      </c>
      <c r="AW134" s="15" t="s">
        <v>32</v>
      </c>
      <c r="AX134" s="15" t="s">
        <v>77</v>
      </c>
      <c r="AY134" s="259" t="s">
        <v>165</v>
      </c>
    </row>
    <row r="135" s="2" customFormat="1" ht="16.5" customHeight="1">
      <c r="A135" s="40"/>
      <c r="B135" s="41"/>
      <c r="C135" s="214" t="s">
        <v>166</v>
      </c>
      <c r="D135" s="214" t="s">
        <v>168</v>
      </c>
      <c r="E135" s="215" t="s">
        <v>201</v>
      </c>
      <c r="F135" s="216" t="s">
        <v>202</v>
      </c>
      <c r="G135" s="217" t="s">
        <v>203</v>
      </c>
      <c r="H135" s="218">
        <v>8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41</v>
      </c>
      <c r="O135" s="86"/>
      <c r="P135" s="223">
        <f>O135*H135</f>
        <v>0</v>
      </c>
      <c r="Q135" s="223">
        <v>0.070000000000000007</v>
      </c>
      <c r="R135" s="223">
        <f>Q135*H135</f>
        <v>0.56000000000000005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172</v>
      </c>
      <c r="AT135" s="225" t="s">
        <v>168</v>
      </c>
      <c r="AU135" s="225" t="s">
        <v>79</v>
      </c>
      <c r="AY135" s="19" t="s">
        <v>165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77</v>
      </c>
      <c r="BK135" s="226">
        <f>ROUND(I135*H135,2)</f>
        <v>0</v>
      </c>
      <c r="BL135" s="19" t="s">
        <v>172</v>
      </c>
      <c r="BM135" s="225" t="s">
        <v>204</v>
      </c>
    </row>
    <row r="136" s="12" customFormat="1" ht="22.8" customHeight="1">
      <c r="A136" s="12"/>
      <c r="B136" s="198"/>
      <c r="C136" s="199"/>
      <c r="D136" s="200" t="s">
        <v>69</v>
      </c>
      <c r="E136" s="212" t="s">
        <v>205</v>
      </c>
      <c r="F136" s="212" t="s">
        <v>206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SUM(P137:P149)</f>
        <v>0</v>
      </c>
      <c r="Q136" s="206"/>
      <c r="R136" s="207">
        <f>SUM(R137:R149)</f>
        <v>3.1599599999999999</v>
      </c>
      <c r="S136" s="206"/>
      <c r="T136" s="208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77</v>
      </c>
      <c r="AT136" s="210" t="s">
        <v>69</v>
      </c>
      <c r="AU136" s="210" t="s">
        <v>77</v>
      </c>
      <c r="AY136" s="209" t="s">
        <v>165</v>
      </c>
      <c r="BK136" s="211">
        <f>SUM(BK137:BK149)</f>
        <v>0</v>
      </c>
    </row>
    <row r="137" s="2" customFormat="1" ht="24.15" customHeight="1">
      <c r="A137" s="40"/>
      <c r="B137" s="41"/>
      <c r="C137" s="214" t="s">
        <v>172</v>
      </c>
      <c r="D137" s="214" t="s">
        <v>168</v>
      </c>
      <c r="E137" s="215" t="s">
        <v>207</v>
      </c>
      <c r="F137" s="216" t="s">
        <v>208</v>
      </c>
      <c r="G137" s="217" t="s">
        <v>209</v>
      </c>
      <c r="H137" s="218">
        <v>102</v>
      </c>
      <c r="I137" s="219"/>
      <c r="J137" s="220">
        <f>ROUND(I137*H137,2)</f>
        <v>0</v>
      </c>
      <c r="K137" s="216" t="s">
        <v>189</v>
      </c>
      <c r="L137" s="46"/>
      <c r="M137" s="221" t="s">
        <v>19</v>
      </c>
      <c r="N137" s="222" t="s">
        <v>41</v>
      </c>
      <c r="O137" s="86"/>
      <c r="P137" s="223">
        <f>O137*H137</f>
        <v>0</v>
      </c>
      <c r="Q137" s="223">
        <v>0.0073499999999999998</v>
      </c>
      <c r="R137" s="223">
        <f>Q137*H137</f>
        <v>0.74969999999999992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172</v>
      </c>
      <c r="AT137" s="225" t="s">
        <v>168</v>
      </c>
      <c r="AU137" s="225" t="s">
        <v>79</v>
      </c>
      <c r="AY137" s="19" t="s">
        <v>165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77</v>
      </c>
      <c r="BK137" s="226">
        <f>ROUND(I137*H137,2)</f>
        <v>0</v>
      </c>
      <c r="BL137" s="19" t="s">
        <v>172</v>
      </c>
      <c r="BM137" s="225" t="s">
        <v>210</v>
      </c>
    </row>
    <row r="138" s="2" customFormat="1">
      <c r="A138" s="40"/>
      <c r="B138" s="41"/>
      <c r="C138" s="42"/>
      <c r="D138" s="260" t="s">
        <v>191</v>
      </c>
      <c r="E138" s="42"/>
      <c r="F138" s="261" t="s">
        <v>211</v>
      </c>
      <c r="G138" s="42"/>
      <c r="H138" s="42"/>
      <c r="I138" s="262"/>
      <c r="J138" s="42"/>
      <c r="K138" s="42"/>
      <c r="L138" s="46"/>
      <c r="M138" s="263"/>
      <c r="N138" s="26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191</v>
      </c>
      <c r="AU138" s="19" t="s">
        <v>79</v>
      </c>
    </row>
    <row r="139" s="2" customFormat="1" ht="24.15" customHeight="1">
      <c r="A139" s="40"/>
      <c r="B139" s="41"/>
      <c r="C139" s="214" t="s">
        <v>212</v>
      </c>
      <c r="D139" s="214" t="s">
        <v>168</v>
      </c>
      <c r="E139" s="215" t="s">
        <v>213</v>
      </c>
      <c r="F139" s="216" t="s">
        <v>214</v>
      </c>
      <c r="G139" s="217" t="s">
        <v>209</v>
      </c>
      <c r="H139" s="218">
        <v>102</v>
      </c>
      <c r="I139" s="219"/>
      <c r="J139" s="220">
        <f>ROUND(I139*H139,2)</f>
        <v>0</v>
      </c>
      <c r="K139" s="216" t="s">
        <v>189</v>
      </c>
      <c r="L139" s="46"/>
      <c r="M139" s="221" t="s">
        <v>19</v>
      </c>
      <c r="N139" s="222" t="s">
        <v>41</v>
      </c>
      <c r="O139" s="86"/>
      <c r="P139" s="223">
        <f>O139*H139</f>
        <v>0</v>
      </c>
      <c r="Q139" s="223">
        <v>0.023630000000000002</v>
      </c>
      <c r="R139" s="223">
        <f>Q139*H139</f>
        <v>2.4102600000000001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172</v>
      </c>
      <c r="AT139" s="225" t="s">
        <v>168</v>
      </c>
      <c r="AU139" s="225" t="s">
        <v>79</v>
      </c>
      <c r="AY139" s="19" t="s">
        <v>165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77</v>
      </c>
      <c r="BK139" s="226">
        <f>ROUND(I139*H139,2)</f>
        <v>0</v>
      </c>
      <c r="BL139" s="19" t="s">
        <v>172</v>
      </c>
      <c r="BM139" s="225" t="s">
        <v>215</v>
      </c>
    </row>
    <row r="140" s="2" customFormat="1">
      <c r="A140" s="40"/>
      <c r="B140" s="41"/>
      <c r="C140" s="42"/>
      <c r="D140" s="260" t="s">
        <v>191</v>
      </c>
      <c r="E140" s="42"/>
      <c r="F140" s="261" t="s">
        <v>216</v>
      </c>
      <c r="G140" s="42"/>
      <c r="H140" s="42"/>
      <c r="I140" s="262"/>
      <c r="J140" s="42"/>
      <c r="K140" s="42"/>
      <c r="L140" s="46"/>
      <c r="M140" s="263"/>
      <c r="N140" s="26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191</v>
      </c>
      <c r="AU140" s="19" t="s">
        <v>79</v>
      </c>
    </row>
    <row r="141" s="13" customFormat="1">
      <c r="A141" s="13"/>
      <c r="B141" s="227"/>
      <c r="C141" s="228"/>
      <c r="D141" s="229" t="s">
        <v>174</v>
      </c>
      <c r="E141" s="230" t="s">
        <v>19</v>
      </c>
      <c r="F141" s="231" t="s">
        <v>175</v>
      </c>
      <c r="G141" s="228"/>
      <c r="H141" s="230" t="s">
        <v>19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174</v>
      </c>
      <c r="AU141" s="237" t="s">
        <v>79</v>
      </c>
      <c r="AV141" s="13" t="s">
        <v>77</v>
      </c>
      <c r="AW141" s="13" t="s">
        <v>32</v>
      </c>
      <c r="AX141" s="13" t="s">
        <v>70</v>
      </c>
      <c r="AY141" s="237" t="s">
        <v>165</v>
      </c>
    </row>
    <row r="142" s="13" customFormat="1">
      <c r="A142" s="13"/>
      <c r="B142" s="227"/>
      <c r="C142" s="228"/>
      <c r="D142" s="229" t="s">
        <v>174</v>
      </c>
      <c r="E142" s="230" t="s">
        <v>19</v>
      </c>
      <c r="F142" s="231" t="s">
        <v>217</v>
      </c>
      <c r="G142" s="228"/>
      <c r="H142" s="230" t="s">
        <v>19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174</v>
      </c>
      <c r="AU142" s="237" t="s">
        <v>79</v>
      </c>
      <c r="AV142" s="13" t="s">
        <v>77</v>
      </c>
      <c r="AW142" s="13" t="s">
        <v>32</v>
      </c>
      <c r="AX142" s="13" t="s">
        <v>70</v>
      </c>
      <c r="AY142" s="237" t="s">
        <v>165</v>
      </c>
    </row>
    <row r="143" s="13" customFormat="1">
      <c r="A143" s="13"/>
      <c r="B143" s="227"/>
      <c r="C143" s="228"/>
      <c r="D143" s="229" t="s">
        <v>174</v>
      </c>
      <c r="E143" s="230" t="s">
        <v>19</v>
      </c>
      <c r="F143" s="231" t="s">
        <v>178</v>
      </c>
      <c r="G143" s="228"/>
      <c r="H143" s="230" t="s">
        <v>19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174</v>
      </c>
      <c r="AU143" s="237" t="s">
        <v>79</v>
      </c>
      <c r="AV143" s="13" t="s">
        <v>77</v>
      </c>
      <c r="AW143" s="13" t="s">
        <v>32</v>
      </c>
      <c r="AX143" s="13" t="s">
        <v>70</v>
      </c>
      <c r="AY143" s="237" t="s">
        <v>165</v>
      </c>
    </row>
    <row r="144" s="14" customFormat="1">
      <c r="A144" s="14"/>
      <c r="B144" s="238"/>
      <c r="C144" s="239"/>
      <c r="D144" s="229" t="s">
        <v>174</v>
      </c>
      <c r="E144" s="240" t="s">
        <v>19</v>
      </c>
      <c r="F144" s="241" t="s">
        <v>218</v>
      </c>
      <c r="G144" s="239"/>
      <c r="H144" s="242">
        <v>42.399999999999999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174</v>
      </c>
      <c r="AU144" s="248" t="s">
        <v>79</v>
      </c>
      <c r="AV144" s="14" t="s">
        <v>79</v>
      </c>
      <c r="AW144" s="14" t="s">
        <v>32</v>
      </c>
      <c r="AX144" s="14" t="s">
        <v>70</v>
      </c>
      <c r="AY144" s="248" t="s">
        <v>165</v>
      </c>
    </row>
    <row r="145" s="14" customFormat="1">
      <c r="A145" s="14"/>
      <c r="B145" s="238"/>
      <c r="C145" s="239"/>
      <c r="D145" s="229" t="s">
        <v>174</v>
      </c>
      <c r="E145" s="240" t="s">
        <v>19</v>
      </c>
      <c r="F145" s="241" t="s">
        <v>219</v>
      </c>
      <c r="G145" s="239"/>
      <c r="H145" s="242">
        <v>19.199999999999999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174</v>
      </c>
      <c r="AU145" s="248" t="s">
        <v>79</v>
      </c>
      <c r="AV145" s="14" t="s">
        <v>79</v>
      </c>
      <c r="AW145" s="14" t="s">
        <v>32</v>
      </c>
      <c r="AX145" s="14" t="s">
        <v>70</v>
      </c>
      <c r="AY145" s="248" t="s">
        <v>165</v>
      </c>
    </row>
    <row r="146" s="14" customFormat="1">
      <c r="A146" s="14"/>
      <c r="B146" s="238"/>
      <c r="C146" s="239"/>
      <c r="D146" s="229" t="s">
        <v>174</v>
      </c>
      <c r="E146" s="240" t="s">
        <v>19</v>
      </c>
      <c r="F146" s="241" t="s">
        <v>220</v>
      </c>
      <c r="G146" s="239"/>
      <c r="H146" s="242">
        <v>16.800000000000001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174</v>
      </c>
      <c r="AU146" s="248" t="s">
        <v>79</v>
      </c>
      <c r="AV146" s="14" t="s">
        <v>79</v>
      </c>
      <c r="AW146" s="14" t="s">
        <v>32</v>
      </c>
      <c r="AX146" s="14" t="s">
        <v>70</v>
      </c>
      <c r="AY146" s="248" t="s">
        <v>165</v>
      </c>
    </row>
    <row r="147" s="14" customFormat="1">
      <c r="A147" s="14"/>
      <c r="B147" s="238"/>
      <c r="C147" s="239"/>
      <c r="D147" s="229" t="s">
        <v>174</v>
      </c>
      <c r="E147" s="240" t="s">
        <v>19</v>
      </c>
      <c r="F147" s="241" t="s">
        <v>221</v>
      </c>
      <c r="G147" s="239"/>
      <c r="H147" s="242">
        <v>7.5999999999999996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174</v>
      </c>
      <c r="AU147" s="248" t="s">
        <v>79</v>
      </c>
      <c r="AV147" s="14" t="s">
        <v>79</v>
      </c>
      <c r="AW147" s="14" t="s">
        <v>32</v>
      </c>
      <c r="AX147" s="14" t="s">
        <v>70</v>
      </c>
      <c r="AY147" s="248" t="s">
        <v>165</v>
      </c>
    </row>
    <row r="148" s="14" customFormat="1">
      <c r="A148" s="14"/>
      <c r="B148" s="238"/>
      <c r="C148" s="239"/>
      <c r="D148" s="229" t="s">
        <v>174</v>
      </c>
      <c r="E148" s="240" t="s">
        <v>19</v>
      </c>
      <c r="F148" s="241" t="s">
        <v>222</v>
      </c>
      <c r="G148" s="239"/>
      <c r="H148" s="242">
        <v>16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174</v>
      </c>
      <c r="AU148" s="248" t="s">
        <v>79</v>
      </c>
      <c r="AV148" s="14" t="s">
        <v>79</v>
      </c>
      <c r="AW148" s="14" t="s">
        <v>32</v>
      </c>
      <c r="AX148" s="14" t="s">
        <v>70</v>
      </c>
      <c r="AY148" s="248" t="s">
        <v>165</v>
      </c>
    </row>
    <row r="149" s="15" customFormat="1">
      <c r="A149" s="15"/>
      <c r="B149" s="249"/>
      <c r="C149" s="250"/>
      <c r="D149" s="229" t="s">
        <v>174</v>
      </c>
      <c r="E149" s="251" t="s">
        <v>19</v>
      </c>
      <c r="F149" s="252" t="s">
        <v>184</v>
      </c>
      <c r="G149" s="250"/>
      <c r="H149" s="253">
        <v>102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9" t="s">
        <v>174</v>
      </c>
      <c r="AU149" s="259" t="s">
        <v>79</v>
      </c>
      <c r="AV149" s="15" t="s">
        <v>172</v>
      </c>
      <c r="AW149" s="15" t="s">
        <v>32</v>
      </c>
      <c r="AX149" s="15" t="s">
        <v>77</v>
      </c>
      <c r="AY149" s="259" t="s">
        <v>165</v>
      </c>
    </row>
    <row r="150" s="12" customFormat="1" ht="22.8" customHeight="1">
      <c r="A150" s="12"/>
      <c r="B150" s="198"/>
      <c r="C150" s="199"/>
      <c r="D150" s="200" t="s">
        <v>69</v>
      </c>
      <c r="E150" s="212" t="s">
        <v>223</v>
      </c>
      <c r="F150" s="212" t="s">
        <v>224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SUM(P151:P266)</f>
        <v>0</v>
      </c>
      <c r="Q150" s="206"/>
      <c r="R150" s="207">
        <f>SUM(R151:R266)</f>
        <v>16.01079743</v>
      </c>
      <c r="S150" s="206"/>
      <c r="T150" s="208">
        <f>SUM(T151:T266)</f>
        <v>25.021920000000001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77</v>
      </c>
      <c r="AT150" s="210" t="s">
        <v>69</v>
      </c>
      <c r="AU150" s="210" t="s">
        <v>77</v>
      </c>
      <c r="AY150" s="209" t="s">
        <v>165</v>
      </c>
      <c r="BK150" s="211">
        <f>SUM(BK151:BK266)</f>
        <v>0</v>
      </c>
    </row>
    <row r="151" s="2" customFormat="1" ht="21.75" customHeight="1">
      <c r="A151" s="40"/>
      <c r="B151" s="41"/>
      <c r="C151" s="214" t="s">
        <v>205</v>
      </c>
      <c r="D151" s="214" t="s">
        <v>168</v>
      </c>
      <c r="E151" s="215" t="s">
        <v>225</v>
      </c>
      <c r="F151" s="216" t="s">
        <v>226</v>
      </c>
      <c r="G151" s="217" t="s">
        <v>209</v>
      </c>
      <c r="H151" s="218">
        <v>14.082000000000001</v>
      </c>
      <c r="I151" s="219"/>
      <c r="J151" s="220">
        <f>ROUND(I151*H151,2)</f>
        <v>0</v>
      </c>
      <c r="K151" s="216" t="s">
        <v>189</v>
      </c>
      <c r="L151" s="46"/>
      <c r="M151" s="221" t="s">
        <v>19</v>
      </c>
      <c r="N151" s="222" t="s">
        <v>41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172</v>
      </c>
      <c r="AT151" s="225" t="s">
        <v>168</v>
      </c>
      <c r="AU151" s="225" t="s">
        <v>79</v>
      </c>
      <c r="AY151" s="19" t="s">
        <v>165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77</v>
      </c>
      <c r="BK151" s="226">
        <f>ROUND(I151*H151,2)</f>
        <v>0</v>
      </c>
      <c r="BL151" s="19" t="s">
        <v>172</v>
      </c>
      <c r="BM151" s="225" t="s">
        <v>227</v>
      </c>
    </row>
    <row r="152" s="2" customFormat="1">
      <c r="A152" s="40"/>
      <c r="B152" s="41"/>
      <c r="C152" s="42"/>
      <c r="D152" s="260" t="s">
        <v>191</v>
      </c>
      <c r="E152" s="42"/>
      <c r="F152" s="261" t="s">
        <v>228</v>
      </c>
      <c r="G152" s="42"/>
      <c r="H152" s="42"/>
      <c r="I152" s="262"/>
      <c r="J152" s="42"/>
      <c r="K152" s="42"/>
      <c r="L152" s="46"/>
      <c r="M152" s="263"/>
      <c r="N152" s="26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191</v>
      </c>
      <c r="AU152" s="19" t="s">
        <v>79</v>
      </c>
    </row>
    <row r="153" s="14" customFormat="1">
      <c r="A153" s="14"/>
      <c r="B153" s="238"/>
      <c r="C153" s="239"/>
      <c r="D153" s="229" t="s">
        <v>174</v>
      </c>
      <c r="E153" s="240" t="s">
        <v>19</v>
      </c>
      <c r="F153" s="241" t="s">
        <v>229</v>
      </c>
      <c r="G153" s="239"/>
      <c r="H153" s="242">
        <v>14.082000000000001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174</v>
      </c>
      <c r="AU153" s="248" t="s">
        <v>79</v>
      </c>
      <c r="AV153" s="14" t="s">
        <v>79</v>
      </c>
      <c r="AW153" s="14" t="s">
        <v>32</v>
      </c>
      <c r="AX153" s="14" t="s">
        <v>77</v>
      </c>
      <c r="AY153" s="248" t="s">
        <v>165</v>
      </c>
    </row>
    <row r="154" s="2" customFormat="1" ht="16.5" customHeight="1">
      <c r="A154" s="40"/>
      <c r="B154" s="41"/>
      <c r="C154" s="214" t="s">
        <v>230</v>
      </c>
      <c r="D154" s="214" t="s">
        <v>168</v>
      </c>
      <c r="E154" s="215" t="s">
        <v>231</v>
      </c>
      <c r="F154" s="216" t="s">
        <v>232</v>
      </c>
      <c r="G154" s="217" t="s">
        <v>209</v>
      </c>
      <c r="H154" s="218">
        <v>5</v>
      </c>
      <c r="I154" s="219"/>
      <c r="J154" s="220">
        <f>ROUND(I154*H154,2)</f>
        <v>0</v>
      </c>
      <c r="K154" s="216" t="s">
        <v>189</v>
      </c>
      <c r="L154" s="46"/>
      <c r="M154" s="221" t="s">
        <v>19</v>
      </c>
      <c r="N154" s="222" t="s">
        <v>41</v>
      </c>
      <c r="O154" s="86"/>
      <c r="P154" s="223">
        <f>O154*H154</f>
        <v>0</v>
      </c>
      <c r="Q154" s="223">
        <v>0.00012999999999999999</v>
      </c>
      <c r="R154" s="223">
        <f>Q154*H154</f>
        <v>0.00064999999999999997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172</v>
      </c>
      <c r="AT154" s="225" t="s">
        <v>168</v>
      </c>
      <c r="AU154" s="225" t="s">
        <v>79</v>
      </c>
      <c r="AY154" s="19" t="s">
        <v>165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77</v>
      </c>
      <c r="BK154" s="226">
        <f>ROUND(I154*H154,2)</f>
        <v>0</v>
      </c>
      <c r="BL154" s="19" t="s">
        <v>172</v>
      </c>
      <c r="BM154" s="225" t="s">
        <v>233</v>
      </c>
    </row>
    <row r="155" s="2" customFormat="1">
      <c r="A155" s="40"/>
      <c r="B155" s="41"/>
      <c r="C155" s="42"/>
      <c r="D155" s="260" t="s">
        <v>191</v>
      </c>
      <c r="E155" s="42"/>
      <c r="F155" s="261" t="s">
        <v>234</v>
      </c>
      <c r="G155" s="42"/>
      <c r="H155" s="42"/>
      <c r="I155" s="262"/>
      <c r="J155" s="42"/>
      <c r="K155" s="42"/>
      <c r="L155" s="46"/>
      <c r="M155" s="263"/>
      <c r="N155" s="26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191</v>
      </c>
      <c r="AU155" s="19" t="s">
        <v>79</v>
      </c>
    </row>
    <row r="156" s="13" customFormat="1">
      <c r="A156" s="13"/>
      <c r="B156" s="227"/>
      <c r="C156" s="228"/>
      <c r="D156" s="229" t="s">
        <v>174</v>
      </c>
      <c r="E156" s="230" t="s">
        <v>19</v>
      </c>
      <c r="F156" s="231" t="s">
        <v>235</v>
      </c>
      <c r="G156" s="228"/>
      <c r="H156" s="230" t="s">
        <v>19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174</v>
      </c>
      <c r="AU156" s="237" t="s">
        <v>79</v>
      </c>
      <c r="AV156" s="13" t="s">
        <v>77</v>
      </c>
      <c r="AW156" s="13" t="s">
        <v>32</v>
      </c>
      <c r="AX156" s="13" t="s">
        <v>70</v>
      </c>
      <c r="AY156" s="237" t="s">
        <v>165</v>
      </c>
    </row>
    <row r="157" s="14" customFormat="1">
      <c r="A157" s="14"/>
      <c r="B157" s="238"/>
      <c r="C157" s="239"/>
      <c r="D157" s="229" t="s">
        <v>174</v>
      </c>
      <c r="E157" s="240" t="s">
        <v>19</v>
      </c>
      <c r="F157" s="241" t="s">
        <v>212</v>
      </c>
      <c r="G157" s="239"/>
      <c r="H157" s="242">
        <v>5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174</v>
      </c>
      <c r="AU157" s="248" t="s">
        <v>79</v>
      </c>
      <c r="AV157" s="14" t="s">
        <v>79</v>
      </c>
      <c r="AW157" s="14" t="s">
        <v>32</v>
      </c>
      <c r="AX157" s="14" t="s">
        <v>77</v>
      </c>
      <c r="AY157" s="248" t="s">
        <v>165</v>
      </c>
    </row>
    <row r="158" s="2" customFormat="1" ht="24.15" customHeight="1">
      <c r="A158" s="40"/>
      <c r="B158" s="41"/>
      <c r="C158" s="214" t="s">
        <v>236</v>
      </c>
      <c r="D158" s="214" t="s">
        <v>168</v>
      </c>
      <c r="E158" s="215" t="s">
        <v>237</v>
      </c>
      <c r="F158" s="216" t="s">
        <v>238</v>
      </c>
      <c r="G158" s="217" t="s">
        <v>209</v>
      </c>
      <c r="H158" s="218">
        <v>218</v>
      </c>
      <c r="I158" s="219"/>
      <c r="J158" s="220">
        <f>ROUND(I158*H158,2)</f>
        <v>0</v>
      </c>
      <c r="K158" s="216" t="s">
        <v>189</v>
      </c>
      <c r="L158" s="46"/>
      <c r="M158" s="221" t="s">
        <v>19</v>
      </c>
      <c r="N158" s="222" t="s">
        <v>41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172</v>
      </c>
      <c r="AT158" s="225" t="s">
        <v>168</v>
      </c>
      <c r="AU158" s="225" t="s">
        <v>79</v>
      </c>
      <c r="AY158" s="19" t="s">
        <v>165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77</v>
      </c>
      <c r="BK158" s="226">
        <f>ROUND(I158*H158,2)</f>
        <v>0</v>
      </c>
      <c r="BL158" s="19" t="s">
        <v>172</v>
      </c>
      <c r="BM158" s="225" t="s">
        <v>239</v>
      </c>
    </row>
    <row r="159" s="2" customFormat="1">
      <c r="A159" s="40"/>
      <c r="B159" s="41"/>
      <c r="C159" s="42"/>
      <c r="D159" s="260" t="s">
        <v>191</v>
      </c>
      <c r="E159" s="42"/>
      <c r="F159" s="261" t="s">
        <v>240</v>
      </c>
      <c r="G159" s="42"/>
      <c r="H159" s="42"/>
      <c r="I159" s="262"/>
      <c r="J159" s="42"/>
      <c r="K159" s="42"/>
      <c r="L159" s="46"/>
      <c r="M159" s="263"/>
      <c r="N159" s="26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191</v>
      </c>
      <c r="AU159" s="19" t="s">
        <v>79</v>
      </c>
    </row>
    <row r="160" s="13" customFormat="1">
      <c r="A160" s="13"/>
      <c r="B160" s="227"/>
      <c r="C160" s="228"/>
      <c r="D160" s="229" t="s">
        <v>174</v>
      </c>
      <c r="E160" s="230" t="s">
        <v>19</v>
      </c>
      <c r="F160" s="231" t="s">
        <v>241</v>
      </c>
      <c r="G160" s="228"/>
      <c r="H160" s="230" t="s">
        <v>19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174</v>
      </c>
      <c r="AU160" s="237" t="s">
        <v>79</v>
      </c>
      <c r="AV160" s="13" t="s">
        <v>77</v>
      </c>
      <c r="AW160" s="13" t="s">
        <v>32</v>
      </c>
      <c r="AX160" s="13" t="s">
        <v>70</v>
      </c>
      <c r="AY160" s="237" t="s">
        <v>165</v>
      </c>
    </row>
    <row r="161" s="14" customFormat="1">
      <c r="A161" s="14"/>
      <c r="B161" s="238"/>
      <c r="C161" s="239"/>
      <c r="D161" s="229" t="s">
        <v>174</v>
      </c>
      <c r="E161" s="240" t="s">
        <v>19</v>
      </c>
      <c r="F161" s="241" t="s">
        <v>242</v>
      </c>
      <c r="G161" s="239"/>
      <c r="H161" s="242">
        <v>218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174</v>
      </c>
      <c r="AU161" s="248" t="s">
        <v>79</v>
      </c>
      <c r="AV161" s="14" t="s">
        <v>79</v>
      </c>
      <c r="AW161" s="14" t="s">
        <v>32</v>
      </c>
      <c r="AX161" s="14" t="s">
        <v>77</v>
      </c>
      <c r="AY161" s="248" t="s">
        <v>165</v>
      </c>
    </row>
    <row r="162" s="2" customFormat="1" ht="24.15" customHeight="1">
      <c r="A162" s="40"/>
      <c r="B162" s="41"/>
      <c r="C162" s="214" t="s">
        <v>223</v>
      </c>
      <c r="D162" s="214" t="s">
        <v>168</v>
      </c>
      <c r="E162" s="215" t="s">
        <v>243</v>
      </c>
      <c r="F162" s="216" t="s">
        <v>244</v>
      </c>
      <c r="G162" s="217" t="s">
        <v>209</v>
      </c>
      <c r="H162" s="218">
        <v>6540</v>
      </c>
      <c r="I162" s="219"/>
      <c r="J162" s="220">
        <f>ROUND(I162*H162,2)</f>
        <v>0</v>
      </c>
      <c r="K162" s="216" t="s">
        <v>189</v>
      </c>
      <c r="L162" s="46"/>
      <c r="M162" s="221" t="s">
        <v>19</v>
      </c>
      <c r="N162" s="222" t="s">
        <v>41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172</v>
      </c>
      <c r="AT162" s="225" t="s">
        <v>168</v>
      </c>
      <c r="AU162" s="225" t="s">
        <v>79</v>
      </c>
      <c r="AY162" s="19" t="s">
        <v>165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77</v>
      </c>
      <c r="BK162" s="226">
        <f>ROUND(I162*H162,2)</f>
        <v>0</v>
      </c>
      <c r="BL162" s="19" t="s">
        <v>172</v>
      </c>
      <c r="BM162" s="225" t="s">
        <v>245</v>
      </c>
    </row>
    <row r="163" s="2" customFormat="1">
      <c r="A163" s="40"/>
      <c r="B163" s="41"/>
      <c r="C163" s="42"/>
      <c r="D163" s="260" t="s">
        <v>191</v>
      </c>
      <c r="E163" s="42"/>
      <c r="F163" s="261" t="s">
        <v>246</v>
      </c>
      <c r="G163" s="42"/>
      <c r="H163" s="42"/>
      <c r="I163" s="262"/>
      <c r="J163" s="42"/>
      <c r="K163" s="42"/>
      <c r="L163" s="46"/>
      <c r="M163" s="263"/>
      <c r="N163" s="26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191</v>
      </c>
      <c r="AU163" s="19" t="s">
        <v>79</v>
      </c>
    </row>
    <row r="164" s="14" customFormat="1">
      <c r="A164" s="14"/>
      <c r="B164" s="238"/>
      <c r="C164" s="239"/>
      <c r="D164" s="229" t="s">
        <v>174</v>
      </c>
      <c r="E164" s="240" t="s">
        <v>19</v>
      </c>
      <c r="F164" s="241" t="s">
        <v>247</v>
      </c>
      <c r="G164" s="239"/>
      <c r="H164" s="242">
        <v>6540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174</v>
      </c>
      <c r="AU164" s="248" t="s">
        <v>79</v>
      </c>
      <c r="AV164" s="14" t="s">
        <v>79</v>
      </c>
      <c r="AW164" s="14" t="s">
        <v>32</v>
      </c>
      <c r="AX164" s="14" t="s">
        <v>77</v>
      </c>
      <c r="AY164" s="248" t="s">
        <v>165</v>
      </c>
    </row>
    <row r="165" s="2" customFormat="1" ht="24.15" customHeight="1">
      <c r="A165" s="40"/>
      <c r="B165" s="41"/>
      <c r="C165" s="214" t="s">
        <v>248</v>
      </c>
      <c r="D165" s="214" t="s">
        <v>168</v>
      </c>
      <c r="E165" s="215" t="s">
        <v>249</v>
      </c>
      <c r="F165" s="216" t="s">
        <v>250</v>
      </c>
      <c r="G165" s="217" t="s">
        <v>209</v>
      </c>
      <c r="H165" s="218">
        <v>218</v>
      </c>
      <c r="I165" s="219"/>
      <c r="J165" s="220">
        <f>ROUND(I165*H165,2)</f>
        <v>0</v>
      </c>
      <c r="K165" s="216" t="s">
        <v>189</v>
      </c>
      <c r="L165" s="46"/>
      <c r="M165" s="221" t="s">
        <v>19</v>
      </c>
      <c r="N165" s="222" t="s">
        <v>41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172</v>
      </c>
      <c r="AT165" s="225" t="s">
        <v>168</v>
      </c>
      <c r="AU165" s="225" t="s">
        <v>79</v>
      </c>
      <c r="AY165" s="19" t="s">
        <v>165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77</v>
      </c>
      <c r="BK165" s="226">
        <f>ROUND(I165*H165,2)</f>
        <v>0</v>
      </c>
      <c r="BL165" s="19" t="s">
        <v>172</v>
      </c>
      <c r="BM165" s="225" t="s">
        <v>251</v>
      </c>
    </row>
    <row r="166" s="2" customFormat="1">
      <c r="A166" s="40"/>
      <c r="B166" s="41"/>
      <c r="C166" s="42"/>
      <c r="D166" s="260" t="s">
        <v>191</v>
      </c>
      <c r="E166" s="42"/>
      <c r="F166" s="261" t="s">
        <v>252</v>
      </c>
      <c r="G166" s="42"/>
      <c r="H166" s="42"/>
      <c r="I166" s="262"/>
      <c r="J166" s="42"/>
      <c r="K166" s="42"/>
      <c r="L166" s="46"/>
      <c r="M166" s="263"/>
      <c r="N166" s="26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191</v>
      </c>
      <c r="AU166" s="19" t="s">
        <v>79</v>
      </c>
    </row>
    <row r="167" s="2" customFormat="1" ht="24.15" customHeight="1">
      <c r="A167" s="40"/>
      <c r="B167" s="41"/>
      <c r="C167" s="214" t="s">
        <v>253</v>
      </c>
      <c r="D167" s="214" t="s">
        <v>168</v>
      </c>
      <c r="E167" s="215" t="s">
        <v>254</v>
      </c>
      <c r="F167" s="216" t="s">
        <v>255</v>
      </c>
      <c r="G167" s="217" t="s">
        <v>209</v>
      </c>
      <c r="H167" s="218">
        <v>3627.0799999999999</v>
      </c>
      <c r="I167" s="219"/>
      <c r="J167" s="220">
        <f>ROUND(I167*H167,2)</f>
        <v>0</v>
      </c>
      <c r="K167" s="216" t="s">
        <v>189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172</v>
      </c>
      <c r="AT167" s="225" t="s">
        <v>168</v>
      </c>
      <c r="AU167" s="225" t="s">
        <v>79</v>
      </c>
      <c r="AY167" s="19" t="s">
        <v>165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77</v>
      </c>
      <c r="BK167" s="226">
        <f>ROUND(I167*H167,2)</f>
        <v>0</v>
      </c>
      <c r="BL167" s="19" t="s">
        <v>172</v>
      </c>
      <c r="BM167" s="225" t="s">
        <v>256</v>
      </c>
    </row>
    <row r="168" s="2" customFormat="1">
      <c r="A168" s="40"/>
      <c r="B168" s="41"/>
      <c r="C168" s="42"/>
      <c r="D168" s="260" t="s">
        <v>191</v>
      </c>
      <c r="E168" s="42"/>
      <c r="F168" s="261" t="s">
        <v>257</v>
      </c>
      <c r="G168" s="42"/>
      <c r="H168" s="42"/>
      <c r="I168" s="262"/>
      <c r="J168" s="42"/>
      <c r="K168" s="42"/>
      <c r="L168" s="46"/>
      <c r="M168" s="263"/>
      <c r="N168" s="26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191</v>
      </c>
      <c r="AU168" s="19" t="s">
        <v>79</v>
      </c>
    </row>
    <row r="169" s="13" customFormat="1">
      <c r="A169" s="13"/>
      <c r="B169" s="227"/>
      <c r="C169" s="228"/>
      <c r="D169" s="229" t="s">
        <v>174</v>
      </c>
      <c r="E169" s="230" t="s">
        <v>19</v>
      </c>
      <c r="F169" s="231" t="s">
        <v>258</v>
      </c>
      <c r="G169" s="228"/>
      <c r="H169" s="230" t="s">
        <v>19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174</v>
      </c>
      <c r="AU169" s="237" t="s">
        <v>79</v>
      </c>
      <c r="AV169" s="13" t="s">
        <v>77</v>
      </c>
      <c r="AW169" s="13" t="s">
        <v>32</v>
      </c>
      <c r="AX169" s="13" t="s">
        <v>70</v>
      </c>
      <c r="AY169" s="237" t="s">
        <v>165</v>
      </c>
    </row>
    <row r="170" s="14" customFormat="1">
      <c r="A170" s="14"/>
      <c r="B170" s="238"/>
      <c r="C170" s="239"/>
      <c r="D170" s="229" t="s">
        <v>174</v>
      </c>
      <c r="E170" s="240" t="s">
        <v>19</v>
      </c>
      <c r="F170" s="241" t="s">
        <v>259</v>
      </c>
      <c r="G170" s="239"/>
      <c r="H170" s="242">
        <v>1523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174</v>
      </c>
      <c r="AU170" s="248" t="s">
        <v>79</v>
      </c>
      <c r="AV170" s="14" t="s">
        <v>79</v>
      </c>
      <c r="AW170" s="14" t="s">
        <v>32</v>
      </c>
      <c r="AX170" s="14" t="s">
        <v>70</v>
      </c>
      <c r="AY170" s="248" t="s">
        <v>165</v>
      </c>
    </row>
    <row r="171" s="14" customFormat="1">
      <c r="A171" s="14"/>
      <c r="B171" s="238"/>
      <c r="C171" s="239"/>
      <c r="D171" s="229" t="s">
        <v>174</v>
      </c>
      <c r="E171" s="240" t="s">
        <v>19</v>
      </c>
      <c r="F171" s="241" t="s">
        <v>260</v>
      </c>
      <c r="G171" s="239"/>
      <c r="H171" s="242">
        <v>603.20000000000005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174</v>
      </c>
      <c r="AU171" s="248" t="s">
        <v>79</v>
      </c>
      <c r="AV171" s="14" t="s">
        <v>79</v>
      </c>
      <c r="AW171" s="14" t="s">
        <v>32</v>
      </c>
      <c r="AX171" s="14" t="s">
        <v>70</v>
      </c>
      <c r="AY171" s="248" t="s">
        <v>165</v>
      </c>
    </row>
    <row r="172" s="14" customFormat="1">
      <c r="A172" s="14"/>
      <c r="B172" s="238"/>
      <c r="C172" s="239"/>
      <c r="D172" s="229" t="s">
        <v>174</v>
      </c>
      <c r="E172" s="240" t="s">
        <v>19</v>
      </c>
      <c r="F172" s="241" t="s">
        <v>261</v>
      </c>
      <c r="G172" s="239"/>
      <c r="H172" s="242">
        <v>1500.8800000000001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174</v>
      </c>
      <c r="AU172" s="248" t="s">
        <v>79</v>
      </c>
      <c r="AV172" s="14" t="s">
        <v>79</v>
      </c>
      <c r="AW172" s="14" t="s">
        <v>32</v>
      </c>
      <c r="AX172" s="14" t="s">
        <v>70</v>
      </c>
      <c r="AY172" s="248" t="s">
        <v>165</v>
      </c>
    </row>
    <row r="173" s="15" customFormat="1">
      <c r="A173" s="15"/>
      <c r="B173" s="249"/>
      <c r="C173" s="250"/>
      <c r="D173" s="229" t="s">
        <v>174</v>
      </c>
      <c r="E173" s="251" t="s">
        <v>19</v>
      </c>
      <c r="F173" s="252" t="s">
        <v>184</v>
      </c>
      <c r="G173" s="250"/>
      <c r="H173" s="253">
        <v>3627.0799999999999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174</v>
      </c>
      <c r="AU173" s="259" t="s">
        <v>79</v>
      </c>
      <c r="AV173" s="15" t="s">
        <v>172</v>
      </c>
      <c r="AW173" s="15" t="s">
        <v>32</v>
      </c>
      <c r="AX173" s="15" t="s">
        <v>77</v>
      </c>
      <c r="AY173" s="259" t="s">
        <v>165</v>
      </c>
    </row>
    <row r="174" s="2" customFormat="1" ht="24.15" customHeight="1">
      <c r="A174" s="40"/>
      <c r="B174" s="41"/>
      <c r="C174" s="214" t="s">
        <v>262</v>
      </c>
      <c r="D174" s="214" t="s">
        <v>168</v>
      </c>
      <c r="E174" s="215" t="s">
        <v>263</v>
      </c>
      <c r="F174" s="216" t="s">
        <v>264</v>
      </c>
      <c r="G174" s="217" t="s">
        <v>209</v>
      </c>
      <c r="H174" s="218">
        <v>217624.79999999999</v>
      </c>
      <c r="I174" s="219"/>
      <c r="J174" s="220">
        <f>ROUND(I174*H174,2)</f>
        <v>0</v>
      </c>
      <c r="K174" s="216" t="s">
        <v>189</v>
      </c>
      <c r="L174" s="46"/>
      <c r="M174" s="221" t="s">
        <v>19</v>
      </c>
      <c r="N174" s="222" t="s">
        <v>41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172</v>
      </c>
      <c r="AT174" s="225" t="s">
        <v>168</v>
      </c>
      <c r="AU174" s="225" t="s">
        <v>79</v>
      </c>
      <c r="AY174" s="19" t="s">
        <v>165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77</v>
      </c>
      <c r="BK174" s="226">
        <f>ROUND(I174*H174,2)</f>
        <v>0</v>
      </c>
      <c r="BL174" s="19" t="s">
        <v>172</v>
      </c>
      <c r="BM174" s="225" t="s">
        <v>265</v>
      </c>
    </row>
    <row r="175" s="2" customFormat="1">
      <c r="A175" s="40"/>
      <c r="B175" s="41"/>
      <c r="C175" s="42"/>
      <c r="D175" s="260" t="s">
        <v>191</v>
      </c>
      <c r="E175" s="42"/>
      <c r="F175" s="261" t="s">
        <v>266</v>
      </c>
      <c r="G175" s="42"/>
      <c r="H175" s="42"/>
      <c r="I175" s="262"/>
      <c r="J175" s="42"/>
      <c r="K175" s="42"/>
      <c r="L175" s="46"/>
      <c r="M175" s="263"/>
      <c r="N175" s="264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191</v>
      </c>
      <c r="AU175" s="19" t="s">
        <v>79</v>
      </c>
    </row>
    <row r="176" s="14" customFormat="1">
      <c r="A176" s="14"/>
      <c r="B176" s="238"/>
      <c r="C176" s="239"/>
      <c r="D176" s="229" t="s">
        <v>174</v>
      </c>
      <c r="E176" s="240" t="s">
        <v>19</v>
      </c>
      <c r="F176" s="241" t="s">
        <v>267</v>
      </c>
      <c r="G176" s="239"/>
      <c r="H176" s="242">
        <v>217624.79999999999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174</v>
      </c>
      <c r="AU176" s="248" t="s">
        <v>79</v>
      </c>
      <c r="AV176" s="14" t="s">
        <v>79</v>
      </c>
      <c r="AW176" s="14" t="s">
        <v>32</v>
      </c>
      <c r="AX176" s="14" t="s">
        <v>77</v>
      </c>
      <c r="AY176" s="248" t="s">
        <v>165</v>
      </c>
    </row>
    <row r="177" s="2" customFormat="1" ht="24.15" customHeight="1">
      <c r="A177" s="40"/>
      <c r="B177" s="41"/>
      <c r="C177" s="214" t="s">
        <v>268</v>
      </c>
      <c r="D177" s="214" t="s">
        <v>168</v>
      </c>
      <c r="E177" s="215" t="s">
        <v>269</v>
      </c>
      <c r="F177" s="216" t="s">
        <v>270</v>
      </c>
      <c r="G177" s="217" t="s">
        <v>209</v>
      </c>
      <c r="H177" s="218">
        <v>3627.0799999999999</v>
      </c>
      <c r="I177" s="219"/>
      <c r="J177" s="220">
        <f>ROUND(I177*H177,2)</f>
        <v>0</v>
      </c>
      <c r="K177" s="216" t="s">
        <v>189</v>
      </c>
      <c r="L177" s="46"/>
      <c r="M177" s="221" t="s">
        <v>19</v>
      </c>
      <c r="N177" s="222" t="s">
        <v>41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172</v>
      </c>
      <c r="AT177" s="225" t="s">
        <v>168</v>
      </c>
      <c r="AU177" s="225" t="s">
        <v>79</v>
      </c>
      <c r="AY177" s="19" t="s">
        <v>165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77</v>
      </c>
      <c r="BK177" s="226">
        <f>ROUND(I177*H177,2)</f>
        <v>0</v>
      </c>
      <c r="BL177" s="19" t="s">
        <v>172</v>
      </c>
      <c r="BM177" s="225" t="s">
        <v>271</v>
      </c>
    </row>
    <row r="178" s="2" customFormat="1">
      <c r="A178" s="40"/>
      <c r="B178" s="41"/>
      <c r="C178" s="42"/>
      <c r="D178" s="260" t="s">
        <v>191</v>
      </c>
      <c r="E178" s="42"/>
      <c r="F178" s="261" t="s">
        <v>272</v>
      </c>
      <c r="G178" s="42"/>
      <c r="H178" s="42"/>
      <c r="I178" s="262"/>
      <c r="J178" s="42"/>
      <c r="K178" s="42"/>
      <c r="L178" s="46"/>
      <c r="M178" s="263"/>
      <c r="N178" s="26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191</v>
      </c>
      <c r="AU178" s="19" t="s">
        <v>79</v>
      </c>
    </row>
    <row r="179" s="2" customFormat="1" ht="16.5" customHeight="1">
      <c r="A179" s="40"/>
      <c r="B179" s="41"/>
      <c r="C179" s="214" t="s">
        <v>273</v>
      </c>
      <c r="D179" s="214" t="s">
        <v>168</v>
      </c>
      <c r="E179" s="215" t="s">
        <v>274</v>
      </c>
      <c r="F179" s="216" t="s">
        <v>275</v>
      </c>
      <c r="G179" s="217" t="s">
        <v>209</v>
      </c>
      <c r="H179" s="218">
        <v>898</v>
      </c>
      <c r="I179" s="219"/>
      <c r="J179" s="220">
        <f>ROUND(I179*H179,2)</f>
        <v>0</v>
      </c>
      <c r="K179" s="216" t="s">
        <v>189</v>
      </c>
      <c r="L179" s="46"/>
      <c r="M179" s="221" t="s">
        <v>19</v>
      </c>
      <c r="N179" s="222" t="s">
        <v>41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172</v>
      </c>
      <c r="AT179" s="225" t="s">
        <v>168</v>
      </c>
      <c r="AU179" s="225" t="s">
        <v>79</v>
      </c>
      <c r="AY179" s="19" t="s">
        <v>165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77</v>
      </c>
      <c r="BK179" s="226">
        <f>ROUND(I179*H179,2)</f>
        <v>0</v>
      </c>
      <c r="BL179" s="19" t="s">
        <v>172</v>
      </c>
      <c r="BM179" s="225" t="s">
        <v>276</v>
      </c>
    </row>
    <row r="180" s="2" customFormat="1">
      <c r="A180" s="40"/>
      <c r="B180" s="41"/>
      <c r="C180" s="42"/>
      <c r="D180" s="260" t="s">
        <v>191</v>
      </c>
      <c r="E180" s="42"/>
      <c r="F180" s="261" t="s">
        <v>277</v>
      </c>
      <c r="G180" s="42"/>
      <c r="H180" s="42"/>
      <c r="I180" s="262"/>
      <c r="J180" s="42"/>
      <c r="K180" s="42"/>
      <c r="L180" s="46"/>
      <c r="M180" s="263"/>
      <c r="N180" s="26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191</v>
      </c>
      <c r="AU180" s="19" t="s">
        <v>79</v>
      </c>
    </row>
    <row r="181" s="2" customFormat="1" ht="16.5" customHeight="1">
      <c r="A181" s="40"/>
      <c r="B181" s="41"/>
      <c r="C181" s="214" t="s">
        <v>8</v>
      </c>
      <c r="D181" s="214" t="s">
        <v>168</v>
      </c>
      <c r="E181" s="215" t="s">
        <v>278</v>
      </c>
      <c r="F181" s="216" t="s">
        <v>279</v>
      </c>
      <c r="G181" s="217" t="s">
        <v>209</v>
      </c>
      <c r="H181" s="218">
        <v>53880</v>
      </c>
      <c r="I181" s="219"/>
      <c r="J181" s="220">
        <f>ROUND(I181*H181,2)</f>
        <v>0</v>
      </c>
      <c r="K181" s="216" t="s">
        <v>189</v>
      </c>
      <c r="L181" s="46"/>
      <c r="M181" s="221" t="s">
        <v>19</v>
      </c>
      <c r="N181" s="222" t="s">
        <v>41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172</v>
      </c>
      <c r="AT181" s="225" t="s">
        <v>168</v>
      </c>
      <c r="AU181" s="225" t="s">
        <v>79</v>
      </c>
      <c r="AY181" s="19" t="s">
        <v>165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77</v>
      </c>
      <c r="BK181" s="226">
        <f>ROUND(I181*H181,2)</f>
        <v>0</v>
      </c>
      <c r="BL181" s="19" t="s">
        <v>172</v>
      </c>
      <c r="BM181" s="225" t="s">
        <v>280</v>
      </c>
    </row>
    <row r="182" s="2" customFormat="1">
      <c r="A182" s="40"/>
      <c r="B182" s="41"/>
      <c r="C182" s="42"/>
      <c r="D182" s="260" t="s">
        <v>191</v>
      </c>
      <c r="E182" s="42"/>
      <c r="F182" s="261" t="s">
        <v>281</v>
      </c>
      <c r="G182" s="42"/>
      <c r="H182" s="42"/>
      <c r="I182" s="262"/>
      <c r="J182" s="42"/>
      <c r="K182" s="42"/>
      <c r="L182" s="46"/>
      <c r="M182" s="263"/>
      <c r="N182" s="26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191</v>
      </c>
      <c r="AU182" s="19" t="s">
        <v>79</v>
      </c>
    </row>
    <row r="183" s="14" customFormat="1">
      <c r="A183" s="14"/>
      <c r="B183" s="238"/>
      <c r="C183" s="239"/>
      <c r="D183" s="229" t="s">
        <v>174</v>
      </c>
      <c r="E183" s="240" t="s">
        <v>19</v>
      </c>
      <c r="F183" s="241" t="s">
        <v>282</v>
      </c>
      <c r="G183" s="239"/>
      <c r="H183" s="242">
        <v>53880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174</v>
      </c>
      <c r="AU183" s="248" t="s">
        <v>79</v>
      </c>
      <c r="AV183" s="14" t="s">
        <v>79</v>
      </c>
      <c r="AW183" s="14" t="s">
        <v>32</v>
      </c>
      <c r="AX183" s="14" t="s">
        <v>77</v>
      </c>
      <c r="AY183" s="248" t="s">
        <v>165</v>
      </c>
    </row>
    <row r="184" s="2" customFormat="1" ht="16.5" customHeight="1">
      <c r="A184" s="40"/>
      <c r="B184" s="41"/>
      <c r="C184" s="214" t="s">
        <v>283</v>
      </c>
      <c r="D184" s="214" t="s">
        <v>168</v>
      </c>
      <c r="E184" s="215" t="s">
        <v>284</v>
      </c>
      <c r="F184" s="216" t="s">
        <v>285</v>
      </c>
      <c r="G184" s="217" t="s">
        <v>209</v>
      </c>
      <c r="H184" s="218">
        <v>898</v>
      </c>
      <c r="I184" s="219"/>
      <c r="J184" s="220">
        <f>ROUND(I184*H184,2)</f>
        <v>0</v>
      </c>
      <c r="K184" s="216" t="s">
        <v>189</v>
      </c>
      <c r="L184" s="46"/>
      <c r="M184" s="221" t="s">
        <v>19</v>
      </c>
      <c r="N184" s="222" t="s">
        <v>41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172</v>
      </c>
      <c r="AT184" s="225" t="s">
        <v>168</v>
      </c>
      <c r="AU184" s="225" t="s">
        <v>79</v>
      </c>
      <c r="AY184" s="19" t="s">
        <v>165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77</v>
      </c>
      <c r="BK184" s="226">
        <f>ROUND(I184*H184,2)</f>
        <v>0</v>
      </c>
      <c r="BL184" s="19" t="s">
        <v>172</v>
      </c>
      <c r="BM184" s="225" t="s">
        <v>286</v>
      </c>
    </row>
    <row r="185" s="2" customFormat="1">
      <c r="A185" s="40"/>
      <c r="B185" s="41"/>
      <c r="C185" s="42"/>
      <c r="D185" s="260" t="s">
        <v>191</v>
      </c>
      <c r="E185" s="42"/>
      <c r="F185" s="261" t="s">
        <v>287</v>
      </c>
      <c r="G185" s="42"/>
      <c r="H185" s="42"/>
      <c r="I185" s="262"/>
      <c r="J185" s="42"/>
      <c r="K185" s="42"/>
      <c r="L185" s="46"/>
      <c r="M185" s="263"/>
      <c r="N185" s="264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191</v>
      </c>
      <c r="AU185" s="19" t="s">
        <v>79</v>
      </c>
    </row>
    <row r="186" s="2" customFormat="1" ht="21.75" customHeight="1">
      <c r="A186" s="40"/>
      <c r="B186" s="41"/>
      <c r="C186" s="214" t="s">
        <v>288</v>
      </c>
      <c r="D186" s="214" t="s">
        <v>168</v>
      </c>
      <c r="E186" s="215" t="s">
        <v>289</v>
      </c>
      <c r="F186" s="216" t="s">
        <v>290</v>
      </c>
      <c r="G186" s="217" t="s">
        <v>291</v>
      </c>
      <c r="H186" s="218">
        <v>20</v>
      </c>
      <c r="I186" s="219"/>
      <c r="J186" s="220">
        <f>ROUND(I186*H186,2)</f>
        <v>0</v>
      </c>
      <c r="K186" s="216" t="s">
        <v>189</v>
      </c>
      <c r="L186" s="46"/>
      <c r="M186" s="221" t="s">
        <v>19</v>
      </c>
      <c r="N186" s="222" t="s">
        <v>41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172</v>
      </c>
      <c r="AT186" s="225" t="s">
        <v>168</v>
      </c>
      <c r="AU186" s="225" t="s">
        <v>79</v>
      </c>
      <c r="AY186" s="19" t="s">
        <v>165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77</v>
      </c>
      <c r="BK186" s="226">
        <f>ROUND(I186*H186,2)</f>
        <v>0</v>
      </c>
      <c r="BL186" s="19" t="s">
        <v>172</v>
      </c>
      <c r="BM186" s="225" t="s">
        <v>292</v>
      </c>
    </row>
    <row r="187" s="2" customFormat="1">
      <c r="A187" s="40"/>
      <c r="B187" s="41"/>
      <c r="C187" s="42"/>
      <c r="D187" s="260" t="s">
        <v>191</v>
      </c>
      <c r="E187" s="42"/>
      <c r="F187" s="261" t="s">
        <v>293</v>
      </c>
      <c r="G187" s="42"/>
      <c r="H187" s="42"/>
      <c r="I187" s="262"/>
      <c r="J187" s="42"/>
      <c r="K187" s="42"/>
      <c r="L187" s="46"/>
      <c r="M187" s="263"/>
      <c r="N187" s="26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191</v>
      </c>
      <c r="AU187" s="19" t="s">
        <v>79</v>
      </c>
    </row>
    <row r="188" s="13" customFormat="1">
      <c r="A188" s="13"/>
      <c r="B188" s="227"/>
      <c r="C188" s="228"/>
      <c r="D188" s="229" t="s">
        <v>174</v>
      </c>
      <c r="E188" s="230" t="s">
        <v>19</v>
      </c>
      <c r="F188" s="231" t="s">
        <v>294</v>
      </c>
      <c r="G188" s="228"/>
      <c r="H188" s="230" t="s">
        <v>19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174</v>
      </c>
      <c r="AU188" s="237" t="s">
        <v>79</v>
      </c>
      <c r="AV188" s="13" t="s">
        <v>77</v>
      </c>
      <c r="AW188" s="13" t="s">
        <v>32</v>
      </c>
      <c r="AX188" s="13" t="s">
        <v>70</v>
      </c>
      <c r="AY188" s="237" t="s">
        <v>165</v>
      </c>
    </row>
    <row r="189" s="14" customFormat="1">
      <c r="A189" s="14"/>
      <c r="B189" s="238"/>
      <c r="C189" s="239"/>
      <c r="D189" s="229" t="s">
        <v>174</v>
      </c>
      <c r="E189" s="240" t="s">
        <v>19</v>
      </c>
      <c r="F189" s="241" t="s">
        <v>295</v>
      </c>
      <c r="G189" s="239"/>
      <c r="H189" s="242">
        <v>20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174</v>
      </c>
      <c r="AU189" s="248" t="s">
        <v>79</v>
      </c>
      <c r="AV189" s="14" t="s">
        <v>79</v>
      </c>
      <c r="AW189" s="14" t="s">
        <v>32</v>
      </c>
      <c r="AX189" s="14" t="s">
        <v>77</v>
      </c>
      <c r="AY189" s="248" t="s">
        <v>165</v>
      </c>
    </row>
    <row r="190" s="2" customFormat="1" ht="21.75" customHeight="1">
      <c r="A190" s="40"/>
      <c r="B190" s="41"/>
      <c r="C190" s="214" t="s">
        <v>296</v>
      </c>
      <c r="D190" s="214" t="s">
        <v>168</v>
      </c>
      <c r="E190" s="215" t="s">
        <v>297</v>
      </c>
      <c r="F190" s="216" t="s">
        <v>298</v>
      </c>
      <c r="G190" s="217" t="s">
        <v>291</v>
      </c>
      <c r="H190" s="218">
        <v>1800</v>
      </c>
      <c r="I190" s="219"/>
      <c r="J190" s="220">
        <f>ROUND(I190*H190,2)</f>
        <v>0</v>
      </c>
      <c r="K190" s="216" t="s">
        <v>189</v>
      </c>
      <c r="L190" s="46"/>
      <c r="M190" s="221" t="s">
        <v>19</v>
      </c>
      <c r="N190" s="222" t="s">
        <v>41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172</v>
      </c>
      <c r="AT190" s="225" t="s">
        <v>168</v>
      </c>
      <c r="AU190" s="225" t="s">
        <v>79</v>
      </c>
      <c r="AY190" s="19" t="s">
        <v>165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77</v>
      </c>
      <c r="BK190" s="226">
        <f>ROUND(I190*H190,2)</f>
        <v>0</v>
      </c>
      <c r="BL190" s="19" t="s">
        <v>172</v>
      </c>
      <c r="BM190" s="225" t="s">
        <v>299</v>
      </c>
    </row>
    <row r="191" s="2" customFormat="1">
      <c r="A191" s="40"/>
      <c r="B191" s="41"/>
      <c r="C191" s="42"/>
      <c r="D191" s="260" t="s">
        <v>191</v>
      </c>
      <c r="E191" s="42"/>
      <c r="F191" s="261" t="s">
        <v>300</v>
      </c>
      <c r="G191" s="42"/>
      <c r="H191" s="42"/>
      <c r="I191" s="262"/>
      <c r="J191" s="42"/>
      <c r="K191" s="42"/>
      <c r="L191" s="46"/>
      <c r="M191" s="263"/>
      <c r="N191" s="26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191</v>
      </c>
      <c r="AU191" s="19" t="s">
        <v>79</v>
      </c>
    </row>
    <row r="192" s="14" customFormat="1">
      <c r="A192" s="14"/>
      <c r="B192" s="238"/>
      <c r="C192" s="239"/>
      <c r="D192" s="229" t="s">
        <v>174</v>
      </c>
      <c r="E192" s="240" t="s">
        <v>19</v>
      </c>
      <c r="F192" s="241" t="s">
        <v>301</v>
      </c>
      <c r="G192" s="239"/>
      <c r="H192" s="242">
        <v>1800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174</v>
      </c>
      <c r="AU192" s="248" t="s">
        <v>79</v>
      </c>
      <c r="AV192" s="14" t="s">
        <v>79</v>
      </c>
      <c r="AW192" s="14" t="s">
        <v>32</v>
      </c>
      <c r="AX192" s="14" t="s">
        <v>77</v>
      </c>
      <c r="AY192" s="248" t="s">
        <v>165</v>
      </c>
    </row>
    <row r="193" s="2" customFormat="1" ht="21.75" customHeight="1">
      <c r="A193" s="40"/>
      <c r="B193" s="41"/>
      <c r="C193" s="214" t="s">
        <v>302</v>
      </c>
      <c r="D193" s="214" t="s">
        <v>168</v>
      </c>
      <c r="E193" s="215" t="s">
        <v>303</v>
      </c>
      <c r="F193" s="216" t="s">
        <v>304</v>
      </c>
      <c r="G193" s="217" t="s">
        <v>291</v>
      </c>
      <c r="H193" s="218">
        <v>20</v>
      </c>
      <c r="I193" s="219"/>
      <c r="J193" s="220">
        <f>ROUND(I193*H193,2)</f>
        <v>0</v>
      </c>
      <c r="K193" s="216" t="s">
        <v>189</v>
      </c>
      <c r="L193" s="46"/>
      <c r="M193" s="221" t="s">
        <v>19</v>
      </c>
      <c r="N193" s="222" t="s">
        <v>41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172</v>
      </c>
      <c r="AT193" s="225" t="s">
        <v>168</v>
      </c>
      <c r="AU193" s="225" t="s">
        <v>79</v>
      </c>
      <c r="AY193" s="19" t="s">
        <v>165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77</v>
      </c>
      <c r="BK193" s="226">
        <f>ROUND(I193*H193,2)</f>
        <v>0</v>
      </c>
      <c r="BL193" s="19" t="s">
        <v>172</v>
      </c>
      <c r="BM193" s="225" t="s">
        <v>305</v>
      </c>
    </row>
    <row r="194" s="2" customFormat="1">
      <c r="A194" s="40"/>
      <c r="B194" s="41"/>
      <c r="C194" s="42"/>
      <c r="D194" s="260" t="s">
        <v>191</v>
      </c>
      <c r="E194" s="42"/>
      <c r="F194" s="261" t="s">
        <v>306</v>
      </c>
      <c r="G194" s="42"/>
      <c r="H194" s="42"/>
      <c r="I194" s="262"/>
      <c r="J194" s="42"/>
      <c r="K194" s="42"/>
      <c r="L194" s="46"/>
      <c r="M194" s="263"/>
      <c r="N194" s="26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191</v>
      </c>
      <c r="AU194" s="19" t="s">
        <v>79</v>
      </c>
    </row>
    <row r="195" s="2" customFormat="1" ht="16.5" customHeight="1">
      <c r="A195" s="40"/>
      <c r="B195" s="41"/>
      <c r="C195" s="214" t="s">
        <v>307</v>
      </c>
      <c r="D195" s="214" t="s">
        <v>168</v>
      </c>
      <c r="E195" s="215" t="s">
        <v>308</v>
      </c>
      <c r="F195" s="216" t="s">
        <v>309</v>
      </c>
      <c r="G195" s="217" t="s">
        <v>209</v>
      </c>
      <c r="H195" s="218">
        <v>1000</v>
      </c>
      <c r="I195" s="219"/>
      <c r="J195" s="220">
        <f>ROUND(I195*H195,2)</f>
        <v>0</v>
      </c>
      <c r="K195" s="216" t="s">
        <v>189</v>
      </c>
      <c r="L195" s="46"/>
      <c r="M195" s="221" t="s">
        <v>19</v>
      </c>
      <c r="N195" s="222" t="s">
        <v>41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172</v>
      </c>
      <c r="AT195" s="225" t="s">
        <v>168</v>
      </c>
      <c r="AU195" s="225" t="s">
        <v>79</v>
      </c>
      <c r="AY195" s="19" t="s">
        <v>165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77</v>
      </c>
      <c r="BK195" s="226">
        <f>ROUND(I195*H195,2)</f>
        <v>0</v>
      </c>
      <c r="BL195" s="19" t="s">
        <v>172</v>
      </c>
      <c r="BM195" s="225" t="s">
        <v>310</v>
      </c>
    </row>
    <row r="196" s="2" customFormat="1">
      <c r="A196" s="40"/>
      <c r="B196" s="41"/>
      <c r="C196" s="42"/>
      <c r="D196" s="260" t="s">
        <v>191</v>
      </c>
      <c r="E196" s="42"/>
      <c r="F196" s="261" t="s">
        <v>311</v>
      </c>
      <c r="G196" s="42"/>
      <c r="H196" s="42"/>
      <c r="I196" s="262"/>
      <c r="J196" s="42"/>
      <c r="K196" s="42"/>
      <c r="L196" s="46"/>
      <c r="M196" s="263"/>
      <c r="N196" s="26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191</v>
      </c>
      <c r="AU196" s="19" t="s">
        <v>79</v>
      </c>
    </row>
    <row r="197" s="13" customFormat="1">
      <c r="A197" s="13"/>
      <c r="B197" s="227"/>
      <c r="C197" s="228"/>
      <c r="D197" s="229" t="s">
        <v>174</v>
      </c>
      <c r="E197" s="230" t="s">
        <v>19</v>
      </c>
      <c r="F197" s="231" t="s">
        <v>312</v>
      </c>
      <c r="G197" s="228"/>
      <c r="H197" s="230" t="s">
        <v>19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174</v>
      </c>
      <c r="AU197" s="237" t="s">
        <v>79</v>
      </c>
      <c r="AV197" s="13" t="s">
        <v>77</v>
      </c>
      <c r="AW197" s="13" t="s">
        <v>32</v>
      </c>
      <c r="AX197" s="13" t="s">
        <v>70</v>
      </c>
      <c r="AY197" s="237" t="s">
        <v>165</v>
      </c>
    </row>
    <row r="198" s="14" customFormat="1">
      <c r="A198" s="14"/>
      <c r="B198" s="238"/>
      <c r="C198" s="239"/>
      <c r="D198" s="229" t="s">
        <v>174</v>
      </c>
      <c r="E198" s="240" t="s">
        <v>19</v>
      </c>
      <c r="F198" s="241" t="s">
        <v>313</v>
      </c>
      <c r="G198" s="239"/>
      <c r="H198" s="242">
        <v>1000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174</v>
      </c>
      <c r="AU198" s="248" t="s">
        <v>79</v>
      </c>
      <c r="AV198" s="14" t="s">
        <v>79</v>
      </c>
      <c r="AW198" s="14" t="s">
        <v>32</v>
      </c>
      <c r="AX198" s="14" t="s">
        <v>77</v>
      </c>
      <c r="AY198" s="248" t="s">
        <v>165</v>
      </c>
    </row>
    <row r="199" s="2" customFormat="1" ht="21.75" customHeight="1">
      <c r="A199" s="40"/>
      <c r="B199" s="41"/>
      <c r="C199" s="214" t="s">
        <v>7</v>
      </c>
      <c r="D199" s="214" t="s">
        <v>168</v>
      </c>
      <c r="E199" s="215" t="s">
        <v>314</v>
      </c>
      <c r="F199" s="216" t="s">
        <v>315</v>
      </c>
      <c r="G199" s="217" t="s">
        <v>209</v>
      </c>
      <c r="H199" s="218">
        <v>123.75</v>
      </c>
      <c r="I199" s="219"/>
      <c r="J199" s="220">
        <f>ROUND(I199*H199,2)</f>
        <v>0</v>
      </c>
      <c r="K199" s="216" t="s">
        <v>189</v>
      </c>
      <c r="L199" s="46"/>
      <c r="M199" s="221" t="s">
        <v>19</v>
      </c>
      <c r="N199" s="222" t="s">
        <v>41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172</v>
      </c>
      <c r="AT199" s="225" t="s">
        <v>168</v>
      </c>
      <c r="AU199" s="225" t="s">
        <v>79</v>
      </c>
      <c r="AY199" s="19" t="s">
        <v>165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77</v>
      </c>
      <c r="BK199" s="226">
        <f>ROUND(I199*H199,2)</f>
        <v>0</v>
      </c>
      <c r="BL199" s="19" t="s">
        <v>172</v>
      </c>
      <c r="BM199" s="225" t="s">
        <v>316</v>
      </c>
    </row>
    <row r="200" s="2" customFormat="1">
      <c r="A200" s="40"/>
      <c r="B200" s="41"/>
      <c r="C200" s="42"/>
      <c r="D200" s="260" t="s">
        <v>191</v>
      </c>
      <c r="E200" s="42"/>
      <c r="F200" s="261" t="s">
        <v>317</v>
      </c>
      <c r="G200" s="42"/>
      <c r="H200" s="42"/>
      <c r="I200" s="262"/>
      <c r="J200" s="42"/>
      <c r="K200" s="42"/>
      <c r="L200" s="46"/>
      <c r="M200" s="263"/>
      <c r="N200" s="26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191</v>
      </c>
      <c r="AU200" s="19" t="s">
        <v>79</v>
      </c>
    </row>
    <row r="201" s="13" customFormat="1">
      <c r="A201" s="13"/>
      <c r="B201" s="227"/>
      <c r="C201" s="228"/>
      <c r="D201" s="229" t="s">
        <v>174</v>
      </c>
      <c r="E201" s="230" t="s">
        <v>19</v>
      </c>
      <c r="F201" s="231" t="s">
        <v>193</v>
      </c>
      <c r="G201" s="228"/>
      <c r="H201" s="230" t="s">
        <v>19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174</v>
      </c>
      <c r="AU201" s="237" t="s">
        <v>79</v>
      </c>
      <c r="AV201" s="13" t="s">
        <v>77</v>
      </c>
      <c r="AW201" s="13" t="s">
        <v>32</v>
      </c>
      <c r="AX201" s="13" t="s">
        <v>70</v>
      </c>
      <c r="AY201" s="237" t="s">
        <v>165</v>
      </c>
    </row>
    <row r="202" s="14" customFormat="1">
      <c r="A202" s="14"/>
      <c r="B202" s="238"/>
      <c r="C202" s="239"/>
      <c r="D202" s="229" t="s">
        <v>174</v>
      </c>
      <c r="E202" s="240" t="s">
        <v>19</v>
      </c>
      <c r="F202" s="241" t="s">
        <v>318</v>
      </c>
      <c r="G202" s="239"/>
      <c r="H202" s="242">
        <v>123.75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174</v>
      </c>
      <c r="AU202" s="248" t="s">
        <v>79</v>
      </c>
      <c r="AV202" s="14" t="s">
        <v>79</v>
      </c>
      <c r="AW202" s="14" t="s">
        <v>32</v>
      </c>
      <c r="AX202" s="14" t="s">
        <v>77</v>
      </c>
      <c r="AY202" s="248" t="s">
        <v>165</v>
      </c>
    </row>
    <row r="203" s="2" customFormat="1" ht="21.75" customHeight="1">
      <c r="A203" s="40"/>
      <c r="B203" s="41"/>
      <c r="C203" s="214" t="s">
        <v>319</v>
      </c>
      <c r="D203" s="214" t="s">
        <v>168</v>
      </c>
      <c r="E203" s="215" t="s">
        <v>320</v>
      </c>
      <c r="F203" s="216" t="s">
        <v>321</v>
      </c>
      <c r="G203" s="217" t="s">
        <v>209</v>
      </c>
      <c r="H203" s="218">
        <v>92.620000000000005</v>
      </c>
      <c r="I203" s="219"/>
      <c r="J203" s="220">
        <f>ROUND(I203*H203,2)</f>
        <v>0</v>
      </c>
      <c r="K203" s="216" t="s">
        <v>189</v>
      </c>
      <c r="L203" s="46"/>
      <c r="M203" s="221" t="s">
        <v>19</v>
      </c>
      <c r="N203" s="222" t="s">
        <v>41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172</v>
      </c>
      <c r="AT203" s="225" t="s">
        <v>168</v>
      </c>
      <c r="AU203" s="225" t="s">
        <v>79</v>
      </c>
      <c r="AY203" s="19" t="s">
        <v>165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77</v>
      </c>
      <c r="BK203" s="226">
        <f>ROUND(I203*H203,2)</f>
        <v>0</v>
      </c>
      <c r="BL203" s="19" t="s">
        <v>172</v>
      </c>
      <c r="BM203" s="225" t="s">
        <v>322</v>
      </c>
    </row>
    <row r="204" s="2" customFormat="1">
      <c r="A204" s="40"/>
      <c r="B204" s="41"/>
      <c r="C204" s="42"/>
      <c r="D204" s="260" t="s">
        <v>191</v>
      </c>
      <c r="E204" s="42"/>
      <c r="F204" s="261" t="s">
        <v>323</v>
      </c>
      <c r="G204" s="42"/>
      <c r="H204" s="42"/>
      <c r="I204" s="262"/>
      <c r="J204" s="42"/>
      <c r="K204" s="42"/>
      <c r="L204" s="46"/>
      <c r="M204" s="263"/>
      <c r="N204" s="26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191</v>
      </c>
      <c r="AU204" s="19" t="s">
        <v>79</v>
      </c>
    </row>
    <row r="205" s="13" customFormat="1">
      <c r="A205" s="13"/>
      <c r="B205" s="227"/>
      <c r="C205" s="228"/>
      <c r="D205" s="229" t="s">
        <v>174</v>
      </c>
      <c r="E205" s="230" t="s">
        <v>19</v>
      </c>
      <c r="F205" s="231" t="s">
        <v>193</v>
      </c>
      <c r="G205" s="228"/>
      <c r="H205" s="230" t="s">
        <v>19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174</v>
      </c>
      <c r="AU205" s="237" t="s">
        <v>79</v>
      </c>
      <c r="AV205" s="13" t="s">
        <v>77</v>
      </c>
      <c r="AW205" s="13" t="s">
        <v>32</v>
      </c>
      <c r="AX205" s="13" t="s">
        <v>70</v>
      </c>
      <c r="AY205" s="237" t="s">
        <v>165</v>
      </c>
    </row>
    <row r="206" s="13" customFormat="1">
      <c r="A206" s="13"/>
      <c r="B206" s="227"/>
      <c r="C206" s="228"/>
      <c r="D206" s="229" t="s">
        <v>174</v>
      </c>
      <c r="E206" s="230" t="s">
        <v>19</v>
      </c>
      <c r="F206" s="231" t="s">
        <v>324</v>
      </c>
      <c r="G206" s="228"/>
      <c r="H206" s="230" t="s">
        <v>19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174</v>
      </c>
      <c r="AU206" s="237" t="s">
        <v>79</v>
      </c>
      <c r="AV206" s="13" t="s">
        <v>77</v>
      </c>
      <c r="AW206" s="13" t="s">
        <v>32</v>
      </c>
      <c r="AX206" s="13" t="s">
        <v>70</v>
      </c>
      <c r="AY206" s="237" t="s">
        <v>165</v>
      </c>
    </row>
    <row r="207" s="14" customFormat="1">
      <c r="A207" s="14"/>
      <c r="B207" s="238"/>
      <c r="C207" s="239"/>
      <c r="D207" s="229" t="s">
        <v>174</v>
      </c>
      <c r="E207" s="240" t="s">
        <v>19</v>
      </c>
      <c r="F207" s="241" t="s">
        <v>325</v>
      </c>
      <c r="G207" s="239"/>
      <c r="H207" s="242">
        <v>67.209999999999994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174</v>
      </c>
      <c r="AU207" s="248" t="s">
        <v>79</v>
      </c>
      <c r="AV207" s="14" t="s">
        <v>79</v>
      </c>
      <c r="AW207" s="14" t="s">
        <v>32</v>
      </c>
      <c r="AX207" s="14" t="s">
        <v>70</v>
      </c>
      <c r="AY207" s="248" t="s">
        <v>165</v>
      </c>
    </row>
    <row r="208" s="14" customFormat="1">
      <c r="A208" s="14"/>
      <c r="B208" s="238"/>
      <c r="C208" s="239"/>
      <c r="D208" s="229" t="s">
        <v>174</v>
      </c>
      <c r="E208" s="240" t="s">
        <v>19</v>
      </c>
      <c r="F208" s="241" t="s">
        <v>326</v>
      </c>
      <c r="G208" s="239"/>
      <c r="H208" s="242">
        <v>25.41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174</v>
      </c>
      <c r="AU208" s="248" t="s">
        <v>79</v>
      </c>
      <c r="AV208" s="14" t="s">
        <v>79</v>
      </c>
      <c r="AW208" s="14" t="s">
        <v>32</v>
      </c>
      <c r="AX208" s="14" t="s">
        <v>70</v>
      </c>
      <c r="AY208" s="248" t="s">
        <v>165</v>
      </c>
    </row>
    <row r="209" s="15" customFormat="1">
      <c r="A209" s="15"/>
      <c r="B209" s="249"/>
      <c r="C209" s="250"/>
      <c r="D209" s="229" t="s">
        <v>174</v>
      </c>
      <c r="E209" s="251" t="s">
        <v>19</v>
      </c>
      <c r="F209" s="252" t="s">
        <v>184</v>
      </c>
      <c r="G209" s="250"/>
      <c r="H209" s="253">
        <v>92.620000000000005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9" t="s">
        <v>174</v>
      </c>
      <c r="AU209" s="259" t="s">
        <v>79</v>
      </c>
      <c r="AV209" s="15" t="s">
        <v>172</v>
      </c>
      <c r="AW209" s="15" t="s">
        <v>32</v>
      </c>
      <c r="AX209" s="15" t="s">
        <v>77</v>
      </c>
      <c r="AY209" s="259" t="s">
        <v>165</v>
      </c>
    </row>
    <row r="210" s="2" customFormat="1" ht="24.15" customHeight="1">
      <c r="A210" s="40"/>
      <c r="B210" s="41"/>
      <c r="C210" s="214" t="s">
        <v>327</v>
      </c>
      <c r="D210" s="214" t="s">
        <v>168</v>
      </c>
      <c r="E210" s="215" t="s">
        <v>328</v>
      </c>
      <c r="F210" s="216" t="s">
        <v>329</v>
      </c>
      <c r="G210" s="217" t="s">
        <v>188</v>
      </c>
      <c r="H210" s="218">
        <v>36</v>
      </c>
      <c r="I210" s="219"/>
      <c r="J210" s="220">
        <f>ROUND(I210*H210,2)</f>
        <v>0</v>
      </c>
      <c r="K210" s="216" t="s">
        <v>189</v>
      </c>
      <c r="L210" s="46"/>
      <c r="M210" s="221" t="s">
        <v>19</v>
      </c>
      <c r="N210" s="222" t="s">
        <v>41</v>
      </c>
      <c r="O210" s="86"/>
      <c r="P210" s="223">
        <f>O210*H210</f>
        <v>0</v>
      </c>
      <c r="Q210" s="223">
        <v>6.9999999999999994E-05</v>
      </c>
      <c r="R210" s="223">
        <f>Q210*H210</f>
        <v>0.0025199999999999997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172</v>
      </c>
      <c r="AT210" s="225" t="s">
        <v>168</v>
      </c>
      <c r="AU210" s="225" t="s">
        <v>79</v>
      </c>
      <c r="AY210" s="19" t="s">
        <v>165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77</v>
      </c>
      <c r="BK210" s="226">
        <f>ROUND(I210*H210,2)</f>
        <v>0</v>
      </c>
      <c r="BL210" s="19" t="s">
        <v>172</v>
      </c>
      <c r="BM210" s="225" t="s">
        <v>330</v>
      </c>
    </row>
    <row r="211" s="2" customFormat="1">
      <c r="A211" s="40"/>
      <c r="B211" s="41"/>
      <c r="C211" s="42"/>
      <c r="D211" s="260" t="s">
        <v>191</v>
      </c>
      <c r="E211" s="42"/>
      <c r="F211" s="261" t="s">
        <v>331</v>
      </c>
      <c r="G211" s="42"/>
      <c r="H211" s="42"/>
      <c r="I211" s="262"/>
      <c r="J211" s="42"/>
      <c r="K211" s="42"/>
      <c r="L211" s="46"/>
      <c r="M211" s="263"/>
      <c r="N211" s="26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191</v>
      </c>
      <c r="AU211" s="19" t="s">
        <v>79</v>
      </c>
    </row>
    <row r="212" s="13" customFormat="1">
      <c r="A212" s="13"/>
      <c r="B212" s="227"/>
      <c r="C212" s="228"/>
      <c r="D212" s="229" t="s">
        <v>174</v>
      </c>
      <c r="E212" s="230" t="s">
        <v>19</v>
      </c>
      <c r="F212" s="231" t="s">
        <v>332</v>
      </c>
      <c r="G212" s="228"/>
      <c r="H212" s="230" t="s">
        <v>19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174</v>
      </c>
      <c r="AU212" s="237" t="s">
        <v>79</v>
      </c>
      <c r="AV212" s="13" t="s">
        <v>77</v>
      </c>
      <c r="AW212" s="13" t="s">
        <v>32</v>
      </c>
      <c r="AX212" s="13" t="s">
        <v>70</v>
      </c>
      <c r="AY212" s="237" t="s">
        <v>165</v>
      </c>
    </row>
    <row r="213" s="13" customFormat="1">
      <c r="A213" s="13"/>
      <c r="B213" s="227"/>
      <c r="C213" s="228"/>
      <c r="D213" s="229" t="s">
        <v>174</v>
      </c>
      <c r="E213" s="230" t="s">
        <v>19</v>
      </c>
      <c r="F213" s="231" t="s">
        <v>333</v>
      </c>
      <c r="G213" s="228"/>
      <c r="H213" s="230" t="s">
        <v>19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174</v>
      </c>
      <c r="AU213" s="237" t="s">
        <v>79</v>
      </c>
      <c r="AV213" s="13" t="s">
        <v>77</v>
      </c>
      <c r="AW213" s="13" t="s">
        <v>32</v>
      </c>
      <c r="AX213" s="13" t="s">
        <v>70</v>
      </c>
      <c r="AY213" s="237" t="s">
        <v>165</v>
      </c>
    </row>
    <row r="214" s="14" customFormat="1">
      <c r="A214" s="14"/>
      <c r="B214" s="238"/>
      <c r="C214" s="239"/>
      <c r="D214" s="229" t="s">
        <v>174</v>
      </c>
      <c r="E214" s="240" t="s">
        <v>19</v>
      </c>
      <c r="F214" s="241" t="s">
        <v>334</v>
      </c>
      <c r="G214" s="239"/>
      <c r="H214" s="242">
        <v>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174</v>
      </c>
      <c r="AU214" s="248" t="s">
        <v>79</v>
      </c>
      <c r="AV214" s="14" t="s">
        <v>79</v>
      </c>
      <c r="AW214" s="14" t="s">
        <v>32</v>
      </c>
      <c r="AX214" s="14" t="s">
        <v>70</v>
      </c>
      <c r="AY214" s="248" t="s">
        <v>165</v>
      </c>
    </row>
    <row r="215" s="14" customFormat="1">
      <c r="A215" s="14"/>
      <c r="B215" s="238"/>
      <c r="C215" s="239"/>
      <c r="D215" s="229" t="s">
        <v>174</v>
      </c>
      <c r="E215" s="240" t="s">
        <v>19</v>
      </c>
      <c r="F215" s="241" t="s">
        <v>335</v>
      </c>
      <c r="G215" s="239"/>
      <c r="H215" s="242">
        <v>8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174</v>
      </c>
      <c r="AU215" s="248" t="s">
        <v>79</v>
      </c>
      <c r="AV215" s="14" t="s">
        <v>79</v>
      </c>
      <c r="AW215" s="14" t="s">
        <v>32</v>
      </c>
      <c r="AX215" s="14" t="s">
        <v>70</v>
      </c>
      <c r="AY215" s="248" t="s">
        <v>165</v>
      </c>
    </row>
    <row r="216" s="14" customFormat="1">
      <c r="A216" s="14"/>
      <c r="B216" s="238"/>
      <c r="C216" s="239"/>
      <c r="D216" s="229" t="s">
        <v>174</v>
      </c>
      <c r="E216" s="240" t="s">
        <v>19</v>
      </c>
      <c r="F216" s="241" t="s">
        <v>336</v>
      </c>
      <c r="G216" s="239"/>
      <c r="H216" s="242">
        <v>20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174</v>
      </c>
      <c r="AU216" s="248" t="s">
        <v>79</v>
      </c>
      <c r="AV216" s="14" t="s">
        <v>79</v>
      </c>
      <c r="AW216" s="14" t="s">
        <v>32</v>
      </c>
      <c r="AX216" s="14" t="s">
        <v>70</v>
      </c>
      <c r="AY216" s="248" t="s">
        <v>165</v>
      </c>
    </row>
    <row r="217" s="15" customFormat="1">
      <c r="A217" s="15"/>
      <c r="B217" s="249"/>
      <c r="C217" s="250"/>
      <c r="D217" s="229" t="s">
        <v>174</v>
      </c>
      <c r="E217" s="251" t="s">
        <v>19</v>
      </c>
      <c r="F217" s="252" t="s">
        <v>184</v>
      </c>
      <c r="G217" s="250"/>
      <c r="H217" s="253">
        <v>36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9" t="s">
        <v>174</v>
      </c>
      <c r="AU217" s="259" t="s">
        <v>79</v>
      </c>
      <c r="AV217" s="15" t="s">
        <v>172</v>
      </c>
      <c r="AW217" s="15" t="s">
        <v>32</v>
      </c>
      <c r="AX217" s="15" t="s">
        <v>77</v>
      </c>
      <c r="AY217" s="259" t="s">
        <v>165</v>
      </c>
    </row>
    <row r="218" s="2" customFormat="1" ht="21.75" customHeight="1">
      <c r="A218" s="40"/>
      <c r="B218" s="41"/>
      <c r="C218" s="214" t="s">
        <v>337</v>
      </c>
      <c r="D218" s="214" t="s">
        <v>168</v>
      </c>
      <c r="E218" s="215" t="s">
        <v>338</v>
      </c>
      <c r="F218" s="216" t="s">
        <v>339</v>
      </c>
      <c r="G218" s="217" t="s">
        <v>188</v>
      </c>
      <c r="H218" s="218">
        <v>36</v>
      </c>
      <c r="I218" s="219"/>
      <c r="J218" s="220">
        <f>ROUND(I218*H218,2)</f>
        <v>0</v>
      </c>
      <c r="K218" s="216" t="s">
        <v>189</v>
      </c>
      <c r="L218" s="46"/>
      <c r="M218" s="221" t="s">
        <v>19</v>
      </c>
      <c r="N218" s="222" t="s">
        <v>41</v>
      </c>
      <c r="O218" s="86"/>
      <c r="P218" s="223">
        <f>O218*H218</f>
        <v>0</v>
      </c>
      <c r="Q218" s="223">
        <v>0.00055999999999999995</v>
      </c>
      <c r="R218" s="223">
        <f>Q218*H218</f>
        <v>0.020159999999999997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172</v>
      </c>
      <c r="AT218" s="225" t="s">
        <v>168</v>
      </c>
      <c r="AU218" s="225" t="s">
        <v>79</v>
      </c>
      <c r="AY218" s="19" t="s">
        <v>165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77</v>
      </c>
      <c r="BK218" s="226">
        <f>ROUND(I218*H218,2)</f>
        <v>0</v>
      </c>
      <c r="BL218" s="19" t="s">
        <v>172</v>
      </c>
      <c r="BM218" s="225" t="s">
        <v>340</v>
      </c>
    </row>
    <row r="219" s="2" customFormat="1">
      <c r="A219" s="40"/>
      <c r="B219" s="41"/>
      <c r="C219" s="42"/>
      <c r="D219" s="260" t="s">
        <v>191</v>
      </c>
      <c r="E219" s="42"/>
      <c r="F219" s="261" t="s">
        <v>341</v>
      </c>
      <c r="G219" s="42"/>
      <c r="H219" s="42"/>
      <c r="I219" s="262"/>
      <c r="J219" s="42"/>
      <c r="K219" s="42"/>
      <c r="L219" s="46"/>
      <c r="M219" s="263"/>
      <c r="N219" s="26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191</v>
      </c>
      <c r="AU219" s="19" t="s">
        <v>79</v>
      </c>
    </row>
    <row r="220" s="2" customFormat="1" ht="24.15" customHeight="1">
      <c r="A220" s="40"/>
      <c r="B220" s="41"/>
      <c r="C220" s="214" t="s">
        <v>342</v>
      </c>
      <c r="D220" s="214" t="s">
        <v>168</v>
      </c>
      <c r="E220" s="215" t="s">
        <v>343</v>
      </c>
      <c r="F220" s="216" t="s">
        <v>344</v>
      </c>
      <c r="G220" s="217" t="s">
        <v>171</v>
      </c>
      <c r="H220" s="218">
        <v>13.68</v>
      </c>
      <c r="I220" s="219"/>
      <c r="J220" s="220">
        <f>ROUND(I220*H220,2)</f>
        <v>0</v>
      </c>
      <c r="K220" s="216" t="s">
        <v>189</v>
      </c>
      <c r="L220" s="46"/>
      <c r="M220" s="221" t="s">
        <v>19</v>
      </c>
      <c r="N220" s="222" t="s">
        <v>41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1.5940000000000001</v>
      </c>
      <c r="T220" s="224">
        <f>S220*H220</f>
        <v>21.80592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172</v>
      </c>
      <c r="AT220" s="225" t="s">
        <v>168</v>
      </c>
      <c r="AU220" s="225" t="s">
        <v>79</v>
      </c>
      <c r="AY220" s="19" t="s">
        <v>165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77</v>
      </c>
      <c r="BK220" s="226">
        <f>ROUND(I220*H220,2)</f>
        <v>0</v>
      </c>
      <c r="BL220" s="19" t="s">
        <v>172</v>
      </c>
      <c r="BM220" s="225" t="s">
        <v>345</v>
      </c>
    </row>
    <row r="221" s="2" customFormat="1">
      <c r="A221" s="40"/>
      <c r="B221" s="41"/>
      <c r="C221" s="42"/>
      <c r="D221" s="260" t="s">
        <v>191</v>
      </c>
      <c r="E221" s="42"/>
      <c r="F221" s="261" t="s">
        <v>346</v>
      </c>
      <c r="G221" s="42"/>
      <c r="H221" s="42"/>
      <c r="I221" s="262"/>
      <c r="J221" s="42"/>
      <c r="K221" s="42"/>
      <c r="L221" s="46"/>
      <c r="M221" s="263"/>
      <c r="N221" s="26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191</v>
      </c>
      <c r="AU221" s="19" t="s">
        <v>79</v>
      </c>
    </row>
    <row r="222" s="13" customFormat="1">
      <c r="A222" s="13"/>
      <c r="B222" s="227"/>
      <c r="C222" s="228"/>
      <c r="D222" s="229" t="s">
        <v>174</v>
      </c>
      <c r="E222" s="230" t="s">
        <v>19</v>
      </c>
      <c r="F222" s="231" t="s">
        <v>175</v>
      </c>
      <c r="G222" s="228"/>
      <c r="H222" s="230" t="s">
        <v>19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174</v>
      </c>
      <c r="AU222" s="237" t="s">
        <v>79</v>
      </c>
      <c r="AV222" s="13" t="s">
        <v>77</v>
      </c>
      <c r="AW222" s="13" t="s">
        <v>32</v>
      </c>
      <c r="AX222" s="13" t="s">
        <v>70</v>
      </c>
      <c r="AY222" s="237" t="s">
        <v>165</v>
      </c>
    </row>
    <row r="223" s="13" customFormat="1">
      <c r="A223" s="13"/>
      <c r="B223" s="227"/>
      <c r="C223" s="228"/>
      <c r="D223" s="229" t="s">
        <v>174</v>
      </c>
      <c r="E223" s="230" t="s">
        <v>19</v>
      </c>
      <c r="F223" s="231" t="s">
        <v>347</v>
      </c>
      <c r="G223" s="228"/>
      <c r="H223" s="230" t="s">
        <v>19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174</v>
      </c>
      <c r="AU223" s="237" t="s">
        <v>79</v>
      </c>
      <c r="AV223" s="13" t="s">
        <v>77</v>
      </c>
      <c r="AW223" s="13" t="s">
        <v>32</v>
      </c>
      <c r="AX223" s="13" t="s">
        <v>70</v>
      </c>
      <c r="AY223" s="237" t="s">
        <v>165</v>
      </c>
    </row>
    <row r="224" s="13" customFormat="1">
      <c r="A224" s="13"/>
      <c r="B224" s="227"/>
      <c r="C224" s="228"/>
      <c r="D224" s="229" t="s">
        <v>174</v>
      </c>
      <c r="E224" s="230" t="s">
        <v>19</v>
      </c>
      <c r="F224" s="231" t="s">
        <v>177</v>
      </c>
      <c r="G224" s="228"/>
      <c r="H224" s="230" t="s">
        <v>19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174</v>
      </c>
      <c r="AU224" s="237" t="s">
        <v>79</v>
      </c>
      <c r="AV224" s="13" t="s">
        <v>77</v>
      </c>
      <c r="AW224" s="13" t="s">
        <v>32</v>
      </c>
      <c r="AX224" s="13" t="s">
        <v>70</v>
      </c>
      <c r="AY224" s="237" t="s">
        <v>165</v>
      </c>
    </row>
    <row r="225" s="13" customFormat="1">
      <c r="A225" s="13"/>
      <c r="B225" s="227"/>
      <c r="C225" s="228"/>
      <c r="D225" s="229" t="s">
        <v>174</v>
      </c>
      <c r="E225" s="230" t="s">
        <v>19</v>
      </c>
      <c r="F225" s="231" t="s">
        <v>178</v>
      </c>
      <c r="G225" s="228"/>
      <c r="H225" s="230" t="s">
        <v>19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174</v>
      </c>
      <c r="AU225" s="237" t="s">
        <v>79</v>
      </c>
      <c r="AV225" s="13" t="s">
        <v>77</v>
      </c>
      <c r="AW225" s="13" t="s">
        <v>32</v>
      </c>
      <c r="AX225" s="13" t="s">
        <v>70</v>
      </c>
      <c r="AY225" s="237" t="s">
        <v>165</v>
      </c>
    </row>
    <row r="226" s="14" customFormat="1">
      <c r="A226" s="14"/>
      <c r="B226" s="238"/>
      <c r="C226" s="239"/>
      <c r="D226" s="229" t="s">
        <v>174</v>
      </c>
      <c r="E226" s="240" t="s">
        <v>19</v>
      </c>
      <c r="F226" s="241" t="s">
        <v>179</v>
      </c>
      <c r="G226" s="239"/>
      <c r="H226" s="242">
        <v>5.9199999999999999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174</v>
      </c>
      <c r="AU226" s="248" t="s">
        <v>79</v>
      </c>
      <c r="AV226" s="14" t="s">
        <v>79</v>
      </c>
      <c r="AW226" s="14" t="s">
        <v>32</v>
      </c>
      <c r="AX226" s="14" t="s">
        <v>70</v>
      </c>
      <c r="AY226" s="248" t="s">
        <v>165</v>
      </c>
    </row>
    <row r="227" s="14" customFormat="1">
      <c r="A227" s="14"/>
      <c r="B227" s="238"/>
      <c r="C227" s="239"/>
      <c r="D227" s="229" t="s">
        <v>174</v>
      </c>
      <c r="E227" s="240" t="s">
        <v>19</v>
      </c>
      <c r="F227" s="241" t="s">
        <v>180</v>
      </c>
      <c r="G227" s="239"/>
      <c r="H227" s="242">
        <v>2.5600000000000001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174</v>
      </c>
      <c r="AU227" s="248" t="s">
        <v>79</v>
      </c>
      <c r="AV227" s="14" t="s">
        <v>79</v>
      </c>
      <c r="AW227" s="14" t="s">
        <v>32</v>
      </c>
      <c r="AX227" s="14" t="s">
        <v>70</v>
      </c>
      <c r="AY227" s="248" t="s">
        <v>165</v>
      </c>
    </row>
    <row r="228" s="14" customFormat="1">
      <c r="A228" s="14"/>
      <c r="B228" s="238"/>
      <c r="C228" s="239"/>
      <c r="D228" s="229" t="s">
        <v>174</v>
      </c>
      <c r="E228" s="240" t="s">
        <v>19</v>
      </c>
      <c r="F228" s="241" t="s">
        <v>181</v>
      </c>
      <c r="G228" s="239"/>
      <c r="H228" s="242">
        <v>2.3999999999999999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174</v>
      </c>
      <c r="AU228" s="248" t="s">
        <v>79</v>
      </c>
      <c r="AV228" s="14" t="s">
        <v>79</v>
      </c>
      <c r="AW228" s="14" t="s">
        <v>32</v>
      </c>
      <c r="AX228" s="14" t="s">
        <v>70</v>
      </c>
      <c r="AY228" s="248" t="s">
        <v>165</v>
      </c>
    </row>
    <row r="229" s="14" customFormat="1">
      <c r="A229" s="14"/>
      <c r="B229" s="238"/>
      <c r="C229" s="239"/>
      <c r="D229" s="229" t="s">
        <v>174</v>
      </c>
      <c r="E229" s="240" t="s">
        <v>19</v>
      </c>
      <c r="F229" s="241" t="s">
        <v>182</v>
      </c>
      <c r="G229" s="239"/>
      <c r="H229" s="242">
        <v>1.2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174</v>
      </c>
      <c r="AU229" s="248" t="s">
        <v>79</v>
      </c>
      <c r="AV229" s="14" t="s">
        <v>79</v>
      </c>
      <c r="AW229" s="14" t="s">
        <v>32</v>
      </c>
      <c r="AX229" s="14" t="s">
        <v>70</v>
      </c>
      <c r="AY229" s="248" t="s">
        <v>165</v>
      </c>
    </row>
    <row r="230" s="14" customFormat="1">
      <c r="A230" s="14"/>
      <c r="B230" s="238"/>
      <c r="C230" s="239"/>
      <c r="D230" s="229" t="s">
        <v>174</v>
      </c>
      <c r="E230" s="240" t="s">
        <v>19</v>
      </c>
      <c r="F230" s="241" t="s">
        <v>183</v>
      </c>
      <c r="G230" s="239"/>
      <c r="H230" s="242">
        <v>1.6000000000000001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174</v>
      </c>
      <c r="AU230" s="248" t="s">
        <v>79</v>
      </c>
      <c r="AV230" s="14" t="s">
        <v>79</v>
      </c>
      <c r="AW230" s="14" t="s">
        <v>32</v>
      </c>
      <c r="AX230" s="14" t="s">
        <v>70</v>
      </c>
      <c r="AY230" s="248" t="s">
        <v>165</v>
      </c>
    </row>
    <row r="231" s="15" customFormat="1">
      <c r="A231" s="15"/>
      <c r="B231" s="249"/>
      <c r="C231" s="250"/>
      <c r="D231" s="229" t="s">
        <v>174</v>
      </c>
      <c r="E231" s="251" t="s">
        <v>19</v>
      </c>
      <c r="F231" s="252" t="s">
        <v>184</v>
      </c>
      <c r="G231" s="250"/>
      <c r="H231" s="253">
        <v>13.68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9" t="s">
        <v>174</v>
      </c>
      <c r="AU231" s="259" t="s">
        <v>79</v>
      </c>
      <c r="AV231" s="15" t="s">
        <v>172</v>
      </c>
      <c r="AW231" s="15" t="s">
        <v>32</v>
      </c>
      <c r="AX231" s="15" t="s">
        <v>77</v>
      </c>
      <c r="AY231" s="259" t="s">
        <v>165</v>
      </c>
    </row>
    <row r="232" s="2" customFormat="1" ht="21.75" customHeight="1">
      <c r="A232" s="40"/>
      <c r="B232" s="41"/>
      <c r="C232" s="214" t="s">
        <v>348</v>
      </c>
      <c r="D232" s="214" t="s">
        <v>168</v>
      </c>
      <c r="E232" s="215" t="s">
        <v>349</v>
      </c>
      <c r="F232" s="216" t="s">
        <v>350</v>
      </c>
      <c r="G232" s="217" t="s">
        <v>188</v>
      </c>
      <c r="H232" s="218">
        <v>67</v>
      </c>
      <c r="I232" s="219"/>
      <c r="J232" s="220">
        <f>ROUND(I232*H232,2)</f>
        <v>0</v>
      </c>
      <c r="K232" s="216" t="s">
        <v>189</v>
      </c>
      <c r="L232" s="46"/>
      <c r="M232" s="221" t="s">
        <v>19</v>
      </c>
      <c r="N232" s="222" t="s">
        <v>41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0.048000000000000001</v>
      </c>
      <c r="T232" s="224">
        <f>S232*H232</f>
        <v>3.2160000000000002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172</v>
      </c>
      <c r="AT232" s="225" t="s">
        <v>168</v>
      </c>
      <c r="AU232" s="225" t="s">
        <v>79</v>
      </c>
      <c r="AY232" s="19" t="s">
        <v>165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77</v>
      </c>
      <c r="BK232" s="226">
        <f>ROUND(I232*H232,2)</f>
        <v>0</v>
      </c>
      <c r="BL232" s="19" t="s">
        <v>172</v>
      </c>
      <c r="BM232" s="225" t="s">
        <v>351</v>
      </c>
    </row>
    <row r="233" s="2" customFormat="1">
      <c r="A233" s="40"/>
      <c r="B233" s="41"/>
      <c r="C233" s="42"/>
      <c r="D233" s="260" t="s">
        <v>191</v>
      </c>
      <c r="E233" s="42"/>
      <c r="F233" s="261" t="s">
        <v>352</v>
      </c>
      <c r="G233" s="42"/>
      <c r="H233" s="42"/>
      <c r="I233" s="262"/>
      <c r="J233" s="42"/>
      <c r="K233" s="42"/>
      <c r="L233" s="46"/>
      <c r="M233" s="263"/>
      <c r="N233" s="26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191</v>
      </c>
      <c r="AU233" s="19" t="s">
        <v>79</v>
      </c>
    </row>
    <row r="234" s="13" customFormat="1">
      <c r="A234" s="13"/>
      <c r="B234" s="227"/>
      <c r="C234" s="228"/>
      <c r="D234" s="229" t="s">
        <v>174</v>
      </c>
      <c r="E234" s="230" t="s">
        <v>19</v>
      </c>
      <c r="F234" s="231" t="s">
        <v>193</v>
      </c>
      <c r="G234" s="228"/>
      <c r="H234" s="230" t="s">
        <v>19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174</v>
      </c>
      <c r="AU234" s="237" t="s">
        <v>79</v>
      </c>
      <c r="AV234" s="13" t="s">
        <v>77</v>
      </c>
      <c r="AW234" s="13" t="s">
        <v>32</v>
      </c>
      <c r="AX234" s="13" t="s">
        <v>70</v>
      </c>
      <c r="AY234" s="237" t="s">
        <v>165</v>
      </c>
    </row>
    <row r="235" s="13" customFormat="1">
      <c r="A235" s="13"/>
      <c r="B235" s="227"/>
      <c r="C235" s="228"/>
      <c r="D235" s="229" t="s">
        <v>174</v>
      </c>
      <c r="E235" s="230" t="s">
        <v>19</v>
      </c>
      <c r="F235" s="231" t="s">
        <v>194</v>
      </c>
      <c r="G235" s="228"/>
      <c r="H235" s="230" t="s">
        <v>19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174</v>
      </c>
      <c r="AU235" s="237" t="s">
        <v>79</v>
      </c>
      <c r="AV235" s="13" t="s">
        <v>77</v>
      </c>
      <c r="AW235" s="13" t="s">
        <v>32</v>
      </c>
      <c r="AX235" s="13" t="s">
        <v>70</v>
      </c>
      <c r="AY235" s="237" t="s">
        <v>165</v>
      </c>
    </row>
    <row r="236" s="13" customFormat="1">
      <c r="A236" s="13"/>
      <c r="B236" s="227"/>
      <c r="C236" s="228"/>
      <c r="D236" s="229" t="s">
        <v>174</v>
      </c>
      <c r="E236" s="230" t="s">
        <v>19</v>
      </c>
      <c r="F236" s="231" t="s">
        <v>195</v>
      </c>
      <c r="G236" s="228"/>
      <c r="H236" s="230" t="s">
        <v>19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174</v>
      </c>
      <c r="AU236" s="237" t="s">
        <v>79</v>
      </c>
      <c r="AV236" s="13" t="s">
        <v>77</v>
      </c>
      <c r="AW236" s="13" t="s">
        <v>32</v>
      </c>
      <c r="AX236" s="13" t="s">
        <v>70</v>
      </c>
      <c r="AY236" s="237" t="s">
        <v>165</v>
      </c>
    </row>
    <row r="237" s="14" customFormat="1">
      <c r="A237" s="14"/>
      <c r="B237" s="238"/>
      <c r="C237" s="239"/>
      <c r="D237" s="229" t="s">
        <v>174</v>
      </c>
      <c r="E237" s="240" t="s">
        <v>19</v>
      </c>
      <c r="F237" s="241" t="s">
        <v>196</v>
      </c>
      <c r="G237" s="239"/>
      <c r="H237" s="242">
        <v>17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174</v>
      </c>
      <c r="AU237" s="248" t="s">
        <v>79</v>
      </c>
      <c r="AV237" s="14" t="s">
        <v>79</v>
      </c>
      <c r="AW237" s="14" t="s">
        <v>32</v>
      </c>
      <c r="AX237" s="14" t="s">
        <v>70</v>
      </c>
      <c r="AY237" s="248" t="s">
        <v>165</v>
      </c>
    </row>
    <row r="238" s="14" customFormat="1">
      <c r="A238" s="14"/>
      <c r="B238" s="238"/>
      <c r="C238" s="239"/>
      <c r="D238" s="229" t="s">
        <v>174</v>
      </c>
      <c r="E238" s="240" t="s">
        <v>19</v>
      </c>
      <c r="F238" s="241" t="s">
        <v>197</v>
      </c>
      <c r="G238" s="239"/>
      <c r="H238" s="242">
        <v>6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174</v>
      </c>
      <c r="AU238" s="248" t="s">
        <v>79</v>
      </c>
      <c r="AV238" s="14" t="s">
        <v>79</v>
      </c>
      <c r="AW238" s="14" t="s">
        <v>32</v>
      </c>
      <c r="AX238" s="14" t="s">
        <v>70</v>
      </c>
      <c r="AY238" s="248" t="s">
        <v>165</v>
      </c>
    </row>
    <row r="239" s="14" customFormat="1">
      <c r="A239" s="14"/>
      <c r="B239" s="238"/>
      <c r="C239" s="239"/>
      <c r="D239" s="229" t="s">
        <v>174</v>
      </c>
      <c r="E239" s="240" t="s">
        <v>19</v>
      </c>
      <c r="F239" s="241" t="s">
        <v>198</v>
      </c>
      <c r="G239" s="239"/>
      <c r="H239" s="242">
        <v>21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174</v>
      </c>
      <c r="AU239" s="248" t="s">
        <v>79</v>
      </c>
      <c r="AV239" s="14" t="s">
        <v>79</v>
      </c>
      <c r="AW239" s="14" t="s">
        <v>32</v>
      </c>
      <c r="AX239" s="14" t="s">
        <v>70</v>
      </c>
      <c r="AY239" s="248" t="s">
        <v>165</v>
      </c>
    </row>
    <row r="240" s="14" customFormat="1">
      <c r="A240" s="14"/>
      <c r="B240" s="238"/>
      <c r="C240" s="239"/>
      <c r="D240" s="229" t="s">
        <v>174</v>
      </c>
      <c r="E240" s="240" t="s">
        <v>19</v>
      </c>
      <c r="F240" s="241" t="s">
        <v>199</v>
      </c>
      <c r="G240" s="239"/>
      <c r="H240" s="242">
        <v>6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174</v>
      </c>
      <c r="AU240" s="248" t="s">
        <v>79</v>
      </c>
      <c r="AV240" s="14" t="s">
        <v>79</v>
      </c>
      <c r="AW240" s="14" t="s">
        <v>32</v>
      </c>
      <c r="AX240" s="14" t="s">
        <v>70</v>
      </c>
      <c r="AY240" s="248" t="s">
        <v>165</v>
      </c>
    </row>
    <row r="241" s="14" customFormat="1">
      <c r="A241" s="14"/>
      <c r="B241" s="238"/>
      <c r="C241" s="239"/>
      <c r="D241" s="229" t="s">
        <v>174</v>
      </c>
      <c r="E241" s="240" t="s">
        <v>19</v>
      </c>
      <c r="F241" s="241" t="s">
        <v>200</v>
      </c>
      <c r="G241" s="239"/>
      <c r="H241" s="242">
        <v>17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174</v>
      </c>
      <c r="AU241" s="248" t="s">
        <v>79</v>
      </c>
      <c r="AV241" s="14" t="s">
        <v>79</v>
      </c>
      <c r="AW241" s="14" t="s">
        <v>32</v>
      </c>
      <c r="AX241" s="14" t="s">
        <v>70</v>
      </c>
      <c r="AY241" s="248" t="s">
        <v>165</v>
      </c>
    </row>
    <row r="242" s="15" customFormat="1">
      <c r="A242" s="15"/>
      <c r="B242" s="249"/>
      <c r="C242" s="250"/>
      <c r="D242" s="229" t="s">
        <v>174</v>
      </c>
      <c r="E242" s="251" t="s">
        <v>19</v>
      </c>
      <c r="F242" s="252" t="s">
        <v>184</v>
      </c>
      <c r="G242" s="250"/>
      <c r="H242" s="253">
        <v>67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9" t="s">
        <v>174</v>
      </c>
      <c r="AU242" s="259" t="s">
        <v>79</v>
      </c>
      <c r="AV242" s="15" t="s">
        <v>172</v>
      </c>
      <c r="AW242" s="15" t="s">
        <v>32</v>
      </c>
      <c r="AX242" s="15" t="s">
        <v>77</v>
      </c>
      <c r="AY242" s="259" t="s">
        <v>165</v>
      </c>
    </row>
    <row r="243" s="2" customFormat="1" ht="24.15" customHeight="1">
      <c r="A243" s="40"/>
      <c r="B243" s="41"/>
      <c r="C243" s="214" t="s">
        <v>353</v>
      </c>
      <c r="D243" s="214" t="s">
        <v>168</v>
      </c>
      <c r="E243" s="215" t="s">
        <v>354</v>
      </c>
      <c r="F243" s="216" t="s">
        <v>355</v>
      </c>
      <c r="G243" s="217" t="s">
        <v>291</v>
      </c>
      <c r="H243" s="218">
        <v>100</v>
      </c>
      <c r="I243" s="219"/>
      <c r="J243" s="220">
        <f>ROUND(I243*H243,2)</f>
        <v>0</v>
      </c>
      <c r="K243" s="216" t="s">
        <v>19</v>
      </c>
      <c r="L243" s="46"/>
      <c r="M243" s="221" t="s">
        <v>19</v>
      </c>
      <c r="N243" s="222" t="s">
        <v>41</v>
      </c>
      <c r="O243" s="86"/>
      <c r="P243" s="223">
        <f>O243*H243</f>
        <v>0</v>
      </c>
      <c r="Q243" s="223">
        <v>0.01257</v>
      </c>
      <c r="R243" s="223">
        <f>Q243*H243</f>
        <v>1.2569999999999999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172</v>
      </c>
      <c r="AT243" s="225" t="s">
        <v>168</v>
      </c>
      <c r="AU243" s="225" t="s">
        <v>79</v>
      </c>
      <c r="AY243" s="19" t="s">
        <v>165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77</v>
      </c>
      <c r="BK243" s="226">
        <f>ROUND(I243*H243,2)</f>
        <v>0</v>
      </c>
      <c r="BL243" s="19" t="s">
        <v>172</v>
      </c>
      <c r="BM243" s="225" t="s">
        <v>356</v>
      </c>
    </row>
    <row r="244" s="13" customFormat="1">
      <c r="A244" s="13"/>
      <c r="B244" s="227"/>
      <c r="C244" s="228"/>
      <c r="D244" s="229" t="s">
        <v>174</v>
      </c>
      <c r="E244" s="230" t="s">
        <v>19</v>
      </c>
      <c r="F244" s="231" t="s">
        <v>357</v>
      </c>
      <c r="G244" s="228"/>
      <c r="H244" s="230" t="s">
        <v>19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174</v>
      </c>
      <c r="AU244" s="237" t="s">
        <v>79</v>
      </c>
      <c r="AV244" s="13" t="s">
        <v>77</v>
      </c>
      <c r="AW244" s="13" t="s">
        <v>32</v>
      </c>
      <c r="AX244" s="13" t="s">
        <v>70</v>
      </c>
      <c r="AY244" s="237" t="s">
        <v>165</v>
      </c>
    </row>
    <row r="245" s="14" customFormat="1">
      <c r="A245" s="14"/>
      <c r="B245" s="238"/>
      <c r="C245" s="239"/>
      <c r="D245" s="229" t="s">
        <v>174</v>
      </c>
      <c r="E245" s="240" t="s">
        <v>19</v>
      </c>
      <c r="F245" s="241" t="s">
        <v>358</v>
      </c>
      <c r="G245" s="239"/>
      <c r="H245" s="242">
        <v>100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174</v>
      </c>
      <c r="AU245" s="248" t="s">
        <v>79</v>
      </c>
      <c r="AV245" s="14" t="s">
        <v>79</v>
      </c>
      <c r="AW245" s="14" t="s">
        <v>32</v>
      </c>
      <c r="AX245" s="14" t="s">
        <v>77</v>
      </c>
      <c r="AY245" s="248" t="s">
        <v>165</v>
      </c>
    </row>
    <row r="246" s="2" customFormat="1" ht="16.5" customHeight="1">
      <c r="A246" s="40"/>
      <c r="B246" s="41"/>
      <c r="C246" s="214" t="s">
        <v>359</v>
      </c>
      <c r="D246" s="214" t="s">
        <v>168</v>
      </c>
      <c r="E246" s="215" t="s">
        <v>360</v>
      </c>
      <c r="F246" s="216" t="s">
        <v>361</v>
      </c>
      <c r="G246" s="217" t="s">
        <v>171</v>
      </c>
      <c r="H246" s="218">
        <v>5.633</v>
      </c>
      <c r="I246" s="219"/>
      <c r="J246" s="220">
        <f>ROUND(I246*H246,2)</f>
        <v>0</v>
      </c>
      <c r="K246" s="216" t="s">
        <v>19</v>
      </c>
      <c r="L246" s="46"/>
      <c r="M246" s="221" t="s">
        <v>19</v>
      </c>
      <c r="N246" s="222" t="s">
        <v>41</v>
      </c>
      <c r="O246" s="86"/>
      <c r="P246" s="223">
        <f>O246*H246</f>
        <v>0</v>
      </c>
      <c r="Q246" s="223">
        <v>2.5021499999999999</v>
      </c>
      <c r="R246" s="223">
        <f>Q246*H246</f>
        <v>14.09461095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172</v>
      </c>
      <c r="AT246" s="225" t="s">
        <v>168</v>
      </c>
      <c r="AU246" s="225" t="s">
        <v>79</v>
      </c>
      <c r="AY246" s="19" t="s">
        <v>165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77</v>
      </c>
      <c r="BK246" s="226">
        <f>ROUND(I246*H246,2)</f>
        <v>0</v>
      </c>
      <c r="BL246" s="19" t="s">
        <v>172</v>
      </c>
      <c r="BM246" s="225" t="s">
        <v>362</v>
      </c>
    </row>
    <row r="247" s="13" customFormat="1">
      <c r="A247" s="13"/>
      <c r="B247" s="227"/>
      <c r="C247" s="228"/>
      <c r="D247" s="229" t="s">
        <v>174</v>
      </c>
      <c r="E247" s="230" t="s">
        <v>19</v>
      </c>
      <c r="F247" s="231" t="s">
        <v>363</v>
      </c>
      <c r="G247" s="228"/>
      <c r="H247" s="230" t="s">
        <v>19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174</v>
      </c>
      <c r="AU247" s="237" t="s">
        <v>79</v>
      </c>
      <c r="AV247" s="13" t="s">
        <v>77</v>
      </c>
      <c r="AW247" s="13" t="s">
        <v>32</v>
      </c>
      <c r="AX247" s="13" t="s">
        <v>70</v>
      </c>
      <c r="AY247" s="237" t="s">
        <v>165</v>
      </c>
    </row>
    <row r="248" s="14" customFormat="1">
      <c r="A248" s="14"/>
      <c r="B248" s="238"/>
      <c r="C248" s="239"/>
      <c r="D248" s="229" t="s">
        <v>174</v>
      </c>
      <c r="E248" s="240" t="s">
        <v>19</v>
      </c>
      <c r="F248" s="241" t="s">
        <v>364</v>
      </c>
      <c r="G248" s="239"/>
      <c r="H248" s="242">
        <v>5.633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174</v>
      </c>
      <c r="AU248" s="248" t="s">
        <v>79</v>
      </c>
      <c r="AV248" s="14" t="s">
        <v>79</v>
      </c>
      <c r="AW248" s="14" t="s">
        <v>32</v>
      </c>
      <c r="AX248" s="14" t="s">
        <v>77</v>
      </c>
      <c r="AY248" s="248" t="s">
        <v>165</v>
      </c>
    </row>
    <row r="249" s="2" customFormat="1" ht="16.5" customHeight="1">
      <c r="A249" s="40"/>
      <c r="B249" s="41"/>
      <c r="C249" s="214" t="s">
        <v>365</v>
      </c>
      <c r="D249" s="214" t="s">
        <v>168</v>
      </c>
      <c r="E249" s="215" t="s">
        <v>366</v>
      </c>
      <c r="F249" s="216" t="s">
        <v>367</v>
      </c>
      <c r="G249" s="217" t="s">
        <v>171</v>
      </c>
      <c r="H249" s="218">
        <v>5.633</v>
      </c>
      <c r="I249" s="219"/>
      <c r="J249" s="220">
        <f>ROUND(I249*H249,2)</f>
        <v>0</v>
      </c>
      <c r="K249" s="216" t="s">
        <v>189</v>
      </c>
      <c r="L249" s="46"/>
      <c r="M249" s="221" t="s">
        <v>19</v>
      </c>
      <c r="N249" s="222" t="s">
        <v>41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172</v>
      </c>
      <c r="AT249" s="225" t="s">
        <v>168</v>
      </c>
      <c r="AU249" s="225" t="s">
        <v>79</v>
      </c>
      <c r="AY249" s="19" t="s">
        <v>165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77</v>
      </c>
      <c r="BK249" s="226">
        <f>ROUND(I249*H249,2)</f>
        <v>0</v>
      </c>
      <c r="BL249" s="19" t="s">
        <v>172</v>
      </c>
      <c r="BM249" s="225" t="s">
        <v>368</v>
      </c>
    </row>
    <row r="250" s="2" customFormat="1">
      <c r="A250" s="40"/>
      <c r="B250" s="41"/>
      <c r="C250" s="42"/>
      <c r="D250" s="260" t="s">
        <v>191</v>
      </c>
      <c r="E250" s="42"/>
      <c r="F250" s="261" t="s">
        <v>369</v>
      </c>
      <c r="G250" s="42"/>
      <c r="H250" s="42"/>
      <c r="I250" s="262"/>
      <c r="J250" s="42"/>
      <c r="K250" s="42"/>
      <c r="L250" s="46"/>
      <c r="M250" s="263"/>
      <c r="N250" s="26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191</v>
      </c>
      <c r="AU250" s="19" t="s">
        <v>79</v>
      </c>
    </row>
    <row r="251" s="2" customFormat="1" ht="16.5" customHeight="1">
      <c r="A251" s="40"/>
      <c r="B251" s="41"/>
      <c r="C251" s="214" t="s">
        <v>370</v>
      </c>
      <c r="D251" s="214" t="s">
        <v>168</v>
      </c>
      <c r="E251" s="215" t="s">
        <v>371</v>
      </c>
      <c r="F251" s="216" t="s">
        <v>372</v>
      </c>
      <c r="G251" s="217" t="s">
        <v>209</v>
      </c>
      <c r="H251" s="218">
        <v>32.003999999999998</v>
      </c>
      <c r="I251" s="219"/>
      <c r="J251" s="220">
        <f>ROUND(I251*H251,2)</f>
        <v>0</v>
      </c>
      <c r="K251" s="216" t="s">
        <v>189</v>
      </c>
      <c r="L251" s="46"/>
      <c r="M251" s="221" t="s">
        <v>19</v>
      </c>
      <c r="N251" s="222" t="s">
        <v>41</v>
      </c>
      <c r="O251" s="86"/>
      <c r="P251" s="223">
        <f>O251*H251</f>
        <v>0</v>
      </c>
      <c r="Q251" s="223">
        <v>0.012080000000000001</v>
      </c>
      <c r="R251" s="223">
        <f>Q251*H251</f>
        <v>0.38660832000000001</v>
      </c>
      <c r="S251" s="223">
        <v>0</v>
      </c>
      <c r="T251" s="224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172</v>
      </c>
      <c r="AT251" s="225" t="s">
        <v>168</v>
      </c>
      <c r="AU251" s="225" t="s">
        <v>79</v>
      </c>
      <c r="AY251" s="19" t="s">
        <v>165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77</v>
      </c>
      <c r="BK251" s="226">
        <f>ROUND(I251*H251,2)</f>
        <v>0</v>
      </c>
      <c r="BL251" s="19" t="s">
        <v>172</v>
      </c>
      <c r="BM251" s="225" t="s">
        <v>373</v>
      </c>
    </row>
    <row r="252" s="2" customFormat="1">
      <c r="A252" s="40"/>
      <c r="B252" s="41"/>
      <c r="C252" s="42"/>
      <c r="D252" s="260" t="s">
        <v>191</v>
      </c>
      <c r="E252" s="42"/>
      <c r="F252" s="261" t="s">
        <v>374</v>
      </c>
      <c r="G252" s="42"/>
      <c r="H252" s="42"/>
      <c r="I252" s="262"/>
      <c r="J252" s="42"/>
      <c r="K252" s="42"/>
      <c r="L252" s="46"/>
      <c r="M252" s="263"/>
      <c r="N252" s="26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191</v>
      </c>
      <c r="AU252" s="19" t="s">
        <v>79</v>
      </c>
    </row>
    <row r="253" s="13" customFormat="1">
      <c r="A253" s="13"/>
      <c r="B253" s="227"/>
      <c r="C253" s="228"/>
      <c r="D253" s="229" t="s">
        <v>174</v>
      </c>
      <c r="E253" s="230" t="s">
        <v>19</v>
      </c>
      <c r="F253" s="231" t="s">
        <v>363</v>
      </c>
      <c r="G253" s="228"/>
      <c r="H253" s="230" t="s">
        <v>19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174</v>
      </c>
      <c r="AU253" s="237" t="s">
        <v>79</v>
      </c>
      <c r="AV253" s="13" t="s">
        <v>77</v>
      </c>
      <c r="AW253" s="13" t="s">
        <v>32</v>
      </c>
      <c r="AX253" s="13" t="s">
        <v>70</v>
      </c>
      <c r="AY253" s="237" t="s">
        <v>165</v>
      </c>
    </row>
    <row r="254" s="14" customFormat="1">
      <c r="A254" s="14"/>
      <c r="B254" s="238"/>
      <c r="C254" s="239"/>
      <c r="D254" s="229" t="s">
        <v>174</v>
      </c>
      <c r="E254" s="240" t="s">
        <v>19</v>
      </c>
      <c r="F254" s="241" t="s">
        <v>375</v>
      </c>
      <c r="G254" s="239"/>
      <c r="H254" s="242">
        <v>32.003999999999998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174</v>
      </c>
      <c r="AU254" s="248" t="s">
        <v>79</v>
      </c>
      <c r="AV254" s="14" t="s">
        <v>79</v>
      </c>
      <c r="AW254" s="14" t="s">
        <v>32</v>
      </c>
      <c r="AX254" s="14" t="s">
        <v>77</v>
      </c>
      <c r="AY254" s="248" t="s">
        <v>165</v>
      </c>
    </row>
    <row r="255" s="2" customFormat="1" ht="16.5" customHeight="1">
      <c r="A255" s="40"/>
      <c r="B255" s="41"/>
      <c r="C255" s="214" t="s">
        <v>376</v>
      </c>
      <c r="D255" s="214" t="s">
        <v>168</v>
      </c>
      <c r="E255" s="215" t="s">
        <v>377</v>
      </c>
      <c r="F255" s="216" t="s">
        <v>378</v>
      </c>
      <c r="G255" s="217" t="s">
        <v>209</v>
      </c>
      <c r="H255" s="218">
        <v>32.003999999999998</v>
      </c>
      <c r="I255" s="219"/>
      <c r="J255" s="220">
        <f>ROUND(I255*H255,2)</f>
        <v>0</v>
      </c>
      <c r="K255" s="216" t="s">
        <v>189</v>
      </c>
      <c r="L255" s="46"/>
      <c r="M255" s="221" t="s">
        <v>19</v>
      </c>
      <c r="N255" s="222" t="s">
        <v>41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172</v>
      </c>
      <c r="AT255" s="225" t="s">
        <v>168</v>
      </c>
      <c r="AU255" s="225" t="s">
        <v>79</v>
      </c>
      <c r="AY255" s="19" t="s">
        <v>165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77</v>
      </c>
      <c r="BK255" s="226">
        <f>ROUND(I255*H255,2)</f>
        <v>0</v>
      </c>
      <c r="BL255" s="19" t="s">
        <v>172</v>
      </c>
      <c r="BM255" s="225" t="s">
        <v>379</v>
      </c>
    </row>
    <row r="256" s="2" customFormat="1">
      <c r="A256" s="40"/>
      <c r="B256" s="41"/>
      <c r="C256" s="42"/>
      <c r="D256" s="260" t="s">
        <v>191</v>
      </c>
      <c r="E256" s="42"/>
      <c r="F256" s="261" t="s">
        <v>380</v>
      </c>
      <c r="G256" s="42"/>
      <c r="H256" s="42"/>
      <c r="I256" s="262"/>
      <c r="J256" s="42"/>
      <c r="K256" s="42"/>
      <c r="L256" s="46"/>
      <c r="M256" s="263"/>
      <c r="N256" s="26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191</v>
      </c>
      <c r="AU256" s="19" t="s">
        <v>79</v>
      </c>
    </row>
    <row r="257" s="2" customFormat="1" ht="16.5" customHeight="1">
      <c r="A257" s="40"/>
      <c r="B257" s="41"/>
      <c r="C257" s="214" t="s">
        <v>381</v>
      </c>
      <c r="D257" s="214" t="s">
        <v>168</v>
      </c>
      <c r="E257" s="215" t="s">
        <v>382</v>
      </c>
      <c r="F257" s="216" t="s">
        <v>383</v>
      </c>
      <c r="G257" s="217" t="s">
        <v>209</v>
      </c>
      <c r="H257" s="218">
        <v>32.003999999999998</v>
      </c>
      <c r="I257" s="219"/>
      <c r="J257" s="220">
        <f>ROUND(I257*H257,2)</f>
        <v>0</v>
      </c>
      <c r="K257" s="216" t="s">
        <v>189</v>
      </c>
      <c r="L257" s="46"/>
      <c r="M257" s="221" t="s">
        <v>19</v>
      </c>
      <c r="N257" s="222" t="s">
        <v>41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172</v>
      </c>
      <c r="AT257" s="225" t="s">
        <v>168</v>
      </c>
      <c r="AU257" s="225" t="s">
        <v>79</v>
      </c>
      <c r="AY257" s="19" t="s">
        <v>165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77</v>
      </c>
      <c r="BK257" s="226">
        <f>ROUND(I257*H257,2)</f>
        <v>0</v>
      </c>
      <c r="BL257" s="19" t="s">
        <v>172</v>
      </c>
      <c r="BM257" s="225" t="s">
        <v>384</v>
      </c>
    </row>
    <row r="258" s="2" customFormat="1">
      <c r="A258" s="40"/>
      <c r="B258" s="41"/>
      <c r="C258" s="42"/>
      <c r="D258" s="260" t="s">
        <v>191</v>
      </c>
      <c r="E258" s="42"/>
      <c r="F258" s="261" t="s">
        <v>385</v>
      </c>
      <c r="G258" s="42"/>
      <c r="H258" s="42"/>
      <c r="I258" s="262"/>
      <c r="J258" s="42"/>
      <c r="K258" s="42"/>
      <c r="L258" s="46"/>
      <c r="M258" s="263"/>
      <c r="N258" s="26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191</v>
      </c>
      <c r="AU258" s="19" t="s">
        <v>79</v>
      </c>
    </row>
    <row r="259" s="2" customFormat="1" ht="16.5" customHeight="1">
      <c r="A259" s="40"/>
      <c r="B259" s="41"/>
      <c r="C259" s="214" t="s">
        <v>386</v>
      </c>
      <c r="D259" s="214" t="s">
        <v>168</v>
      </c>
      <c r="E259" s="215" t="s">
        <v>387</v>
      </c>
      <c r="F259" s="216" t="s">
        <v>388</v>
      </c>
      <c r="G259" s="217" t="s">
        <v>209</v>
      </c>
      <c r="H259" s="218">
        <v>32.003999999999998</v>
      </c>
      <c r="I259" s="219"/>
      <c r="J259" s="220">
        <f>ROUND(I259*H259,2)</f>
        <v>0</v>
      </c>
      <c r="K259" s="216" t="s">
        <v>189</v>
      </c>
      <c r="L259" s="46"/>
      <c r="M259" s="221" t="s">
        <v>19</v>
      </c>
      <c r="N259" s="222" t="s">
        <v>41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172</v>
      </c>
      <c r="AT259" s="225" t="s">
        <v>168</v>
      </c>
      <c r="AU259" s="225" t="s">
        <v>79</v>
      </c>
      <c r="AY259" s="19" t="s">
        <v>165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77</v>
      </c>
      <c r="BK259" s="226">
        <f>ROUND(I259*H259,2)</f>
        <v>0</v>
      </c>
      <c r="BL259" s="19" t="s">
        <v>172</v>
      </c>
      <c r="BM259" s="225" t="s">
        <v>389</v>
      </c>
    </row>
    <row r="260" s="2" customFormat="1">
      <c r="A260" s="40"/>
      <c r="B260" s="41"/>
      <c r="C260" s="42"/>
      <c r="D260" s="260" t="s">
        <v>191</v>
      </c>
      <c r="E260" s="42"/>
      <c r="F260" s="261" t="s">
        <v>390</v>
      </c>
      <c r="G260" s="42"/>
      <c r="H260" s="42"/>
      <c r="I260" s="262"/>
      <c r="J260" s="42"/>
      <c r="K260" s="42"/>
      <c r="L260" s="46"/>
      <c r="M260" s="263"/>
      <c r="N260" s="26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191</v>
      </c>
      <c r="AU260" s="19" t="s">
        <v>79</v>
      </c>
    </row>
    <row r="261" s="2" customFormat="1" ht="16.5" customHeight="1">
      <c r="A261" s="40"/>
      <c r="B261" s="41"/>
      <c r="C261" s="214" t="s">
        <v>391</v>
      </c>
      <c r="D261" s="214" t="s">
        <v>168</v>
      </c>
      <c r="E261" s="215" t="s">
        <v>392</v>
      </c>
      <c r="F261" s="216" t="s">
        <v>393</v>
      </c>
      <c r="G261" s="217" t="s">
        <v>394</v>
      </c>
      <c r="H261" s="218">
        <v>0.23699999999999999</v>
      </c>
      <c r="I261" s="219"/>
      <c r="J261" s="220">
        <f>ROUND(I261*H261,2)</f>
        <v>0</v>
      </c>
      <c r="K261" s="216" t="s">
        <v>189</v>
      </c>
      <c r="L261" s="46"/>
      <c r="M261" s="221" t="s">
        <v>19</v>
      </c>
      <c r="N261" s="222" t="s">
        <v>41</v>
      </c>
      <c r="O261" s="86"/>
      <c r="P261" s="223">
        <f>O261*H261</f>
        <v>0</v>
      </c>
      <c r="Q261" s="223">
        <v>1.05168</v>
      </c>
      <c r="R261" s="223">
        <f>Q261*H261</f>
        <v>0.24924815999999997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172</v>
      </c>
      <c r="AT261" s="225" t="s">
        <v>168</v>
      </c>
      <c r="AU261" s="225" t="s">
        <v>79</v>
      </c>
      <c r="AY261" s="19" t="s">
        <v>165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77</v>
      </c>
      <c r="BK261" s="226">
        <f>ROUND(I261*H261,2)</f>
        <v>0</v>
      </c>
      <c r="BL261" s="19" t="s">
        <v>172</v>
      </c>
      <c r="BM261" s="225" t="s">
        <v>395</v>
      </c>
    </row>
    <row r="262" s="2" customFormat="1">
      <c r="A262" s="40"/>
      <c r="B262" s="41"/>
      <c r="C262" s="42"/>
      <c r="D262" s="260" t="s">
        <v>191</v>
      </c>
      <c r="E262" s="42"/>
      <c r="F262" s="261" t="s">
        <v>396</v>
      </c>
      <c r="G262" s="42"/>
      <c r="H262" s="42"/>
      <c r="I262" s="262"/>
      <c r="J262" s="42"/>
      <c r="K262" s="42"/>
      <c r="L262" s="46"/>
      <c r="M262" s="263"/>
      <c r="N262" s="264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191</v>
      </c>
      <c r="AU262" s="19" t="s">
        <v>79</v>
      </c>
    </row>
    <row r="263" s="13" customFormat="1">
      <c r="A263" s="13"/>
      <c r="B263" s="227"/>
      <c r="C263" s="228"/>
      <c r="D263" s="229" t="s">
        <v>174</v>
      </c>
      <c r="E263" s="230" t="s">
        <v>19</v>
      </c>
      <c r="F263" s="231" t="s">
        <v>363</v>
      </c>
      <c r="G263" s="228"/>
      <c r="H263" s="230" t="s">
        <v>19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174</v>
      </c>
      <c r="AU263" s="237" t="s">
        <v>79</v>
      </c>
      <c r="AV263" s="13" t="s">
        <v>77</v>
      </c>
      <c r="AW263" s="13" t="s">
        <v>32</v>
      </c>
      <c r="AX263" s="13" t="s">
        <v>70</v>
      </c>
      <c r="AY263" s="237" t="s">
        <v>165</v>
      </c>
    </row>
    <row r="264" s="14" customFormat="1">
      <c r="A264" s="14"/>
      <c r="B264" s="238"/>
      <c r="C264" s="239"/>
      <c r="D264" s="229" t="s">
        <v>174</v>
      </c>
      <c r="E264" s="240" t="s">
        <v>19</v>
      </c>
      <c r="F264" s="241" t="s">
        <v>397</v>
      </c>
      <c r="G264" s="239"/>
      <c r="H264" s="242">
        <v>0.23699999999999999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174</v>
      </c>
      <c r="AU264" s="248" t="s">
        <v>79</v>
      </c>
      <c r="AV264" s="14" t="s">
        <v>79</v>
      </c>
      <c r="AW264" s="14" t="s">
        <v>32</v>
      </c>
      <c r="AX264" s="14" t="s">
        <v>77</v>
      </c>
      <c r="AY264" s="248" t="s">
        <v>165</v>
      </c>
    </row>
    <row r="265" s="2" customFormat="1" ht="16.5" customHeight="1">
      <c r="A265" s="40"/>
      <c r="B265" s="41"/>
      <c r="C265" s="214" t="s">
        <v>398</v>
      </c>
      <c r="D265" s="214" t="s">
        <v>168</v>
      </c>
      <c r="E265" s="215" t="s">
        <v>399</v>
      </c>
      <c r="F265" s="216" t="s">
        <v>400</v>
      </c>
      <c r="G265" s="217" t="s">
        <v>394</v>
      </c>
      <c r="H265" s="218">
        <v>0.23699999999999999</v>
      </c>
      <c r="I265" s="219"/>
      <c r="J265" s="220">
        <f>ROUND(I265*H265,2)</f>
        <v>0</v>
      </c>
      <c r="K265" s="216" t="s">
        <v>189</v>
      </c>
      <c r="L265" s="46"/>
      <c r="M265" s="221" t="s">
        <v>19</v>
      </c>
      <c r="N265" s="222" t="s">
        <v>41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172</v>
      </c>
      <c r="AT265" s="225" t="s">
        <v>168</v>
      </c>
      <c r="AU265" s="225" t="s">
        <v>79</v>
      </c>
      <c r="AY265" s="19" t="s">
        <v>165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77</v>
      </c>
      <c r="BK265" s="226">
        <f>ROUND(I265*H265,2)</f>
        <v>0</v>
      </c>
      <c r="BL265" s="19" t="s">
        <v>172</v>
      </c>
      <c r="BM265" s="225" t="s">
        <v>401</v>
      </c>
    </row>
    <row r="266" s="2" customFormat="1">
      <c r="A266" s="40"/>
      <c r="B266" s="41"/>
      <c r="C266" s="42"/>
      <c r="D266" s="260" t="s">
        <v>191</v>
      </c>
      <c r="E266" s="42"/>
      <c r="F266" s="261" t="s">
        <v>402</v>
      </c>
      <c r="G266" s="42"/>
      <c r="H266" s="42"/>
      <c r="I266" s="262"/>
      <c r="J266" s="42"/>
      <c r="K266" s="42"/>
      <c r="L266" s="46"/>
      <c r="M266" s="263"/>
      <c r="N266" s="26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191</v>
      </c>
      <c r="AU266" s="19" t="s">
        <v>79</v>
      </c>
    </row>
    <row r="267" s="12" customFormat="1" ht="22.8" customHeight="1">
      <c r="A267" s="12"/>
      <c r="B267" s="198"/>
      <c r="C267" s="199"/>
      <c r="D267" s="200" t="s">
        <v>69</v>
      </c>
      <c r="E267" s="212" t="s">
        <v>403</v>
      </c>
      <c r="F267" s="212" t="s">
        <v>404</v>
      </c>
      <c r="G267" s="199"/>
      <c r="H267" s="199"/>
      <c r="I267" s="202"/>
      <c r="J267" s="213">
        <f>BK267</f>
        <v>0</v>
      </c>
      <c r="K267" s="199"/>
      <c r="L267" s="204"/>
      <c r="M267" s="205"/>
      <c r="N267" s="206"/>
      <c r="O267" s="206"/>
      <c r="P267" s="207">
        <f>SUM(P268:P281)</f>
        <v>0</v>
      </c>
      <c r="Q267" s="206"/>
      <c r="R267" s="207">
        <f>SUM(R268:R281)</f>
        <v>0</v>
      </c>
      <c r="S267" s="206"/>
      <c r="T267" s="208">
        <f>SUM(T268:T281)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77</v>
      </c>
      <c r="AT267" s="210" t="s">
        <v>69</v>
      </c>
      <c r="AU267" s="210" t="s">
        <v>77</v>
      </c>
      <c r="AY267" s="209" t="s">
        <v>165</v>
      </c>
      <c r="BK267" s="211">
        <f>SUM(BK268:BK281)</f>
        <v>0</v>
      </c>
    </row>
    <row r="268" s="2" customFormat="1" ht="24.15" customHeight="1">
      <c r="A268" s="40"/>
      <c r="B268" s="41"/>
      <c r="C268" s="214" t="s">
        <v>405</v>
      </c>
      <c r="D268" s="214" t="s">
        <v>168</v>
      </c>
      <c r="E268" s="215" t="s">
        <v>406</v>
      </c>
      <c r="F268" s="216" t="s">
        <v>407</v>
      </c>
      <c r="G268" s="217" t="s">
        <v>394</v>
      </c>
      <c r="H268" s="218">
        <v>127.473</v>
      </c>
      <c r="I268" s="219"/>
      <c r="J268" s="220">
        <f>ROUND(I268*H268,2)</f>
        <v>0</v>
      </c>
      <c r="K268" s="216" t="s">
        <v>189</v>
      </c>
      <c r="L268" s="46"/>
      <c r="M268" s="221" t="s">
        <v>19</v>
      </c>
      <c r="N268" s="222" t="s">
        <v>41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172</v>
      </c>
      <c r="AT268" s="225" t="s">
        <v>168</v>
      </c>
      <c r="AU268" s="225" t="s">
        <v>79</v>
      </c>
      <c r="AY268" s="19" t="s">
        <v>165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77</v>
      </c>
      <c r="BK268" s="226">
        <f>ROUND(I268*H268,2)</f>
        <v>0</v>
      </c>
      <c r="BL268" s="19" t="s">
        <v>172</v>
      </c>
      <c r="BM268" s="225" t="s">
        <v>408</v>
      </c>
    </row>
    <row r="269" s="2" customFormat="1">
      <c r="A269" s="40"/>
      <c r="B269" s="41"/>
      <c r="C269" s="42"/>
      <c r="D269" s="260" t="s">
        <v>191</v>
      </c>
      <c r="E269" s="42"/>
      <c r="F269" s="261" t="s">
        <v>409</v>
      </c>
      <c r="G269" s="42"/>
      <c r="H269" s="42"/>
      <c r="I269" s="262"/>
      <c r="J269" s="42"/>
      <c r="K269" s="42"/>
      <c r="L269" s="46"/>
      <c r="M269" s="263"/>
      <c r="N269" s="26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191</v>
      </c>
      <c r="AU269" s="19" t="s">
        <v>79</v>
      </c>
    </row>
    <row r="270" s="2" customFormat="1" ht="21.75" customHeight="1">
      <c r="A270" s="40"/>
      <c r="B270" s="41"/>
      <c r="C270" s="214" t="s">
        <v>410</v>
      </c>
      <c r="D270" s="214" t="s">
        <v>168</v>
      </c>
      <c r="E270" s="215" t="s">
        <v>411</v>
      </c>
      <c r="F270" s="216" t="s">
        <v>412</v>
      </c>
      <c r="G270" s="217" t="s">
        <v>394</v>
      </c>
      <c r="H270" s="218">
        <v>127.473</v>
      </c>
      <c r="I270" s="219"/>
      <c r="J270" s="220">
        <f>ROUND(I270*H270,2)</f>
        <v>0</v>
      </c>
      <c r="K270" s="216" t="s">
        <v>189</v>
      </c>
      <c r="L270" s="46"/>
      <c r="M270" s="221" t="s">
        <v>19</v>
      </c>
      <c r="N270" s="222" t="s">
        <v>41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172</v>
      </c>
      <c r="AT270" s="225" t="s">
        <v>168</v>
      </c>
      <c r="AU270" s="225" t="s">
        <v>79</v>
      </c>
      <c r="AY270" s="19" t="s">
        <v>165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77</v>
      </c>
      <c r="BK270" s="226">
        <f>ROUND(I270*H270,2)</f>
        <v>0</v>
      </c>
      <c r="BL270" s="19" t="s">
        <v>172</v>
      </c>
      <c r="BM270" s="225" t="s">
        <v>413</v>
      </c>
    </row>
    <row r="271" s="2" customFormat="1">
      <c r="A271" s="40"/>
      <c r="B271" s="41"/>
      <c r="C271" s="42"/>
      <c r="D271" s="260" t="s">
        <v>191</v>
      </c>
      <c r="E271" s="42"/>
      <c r="F271" s="261" t="s">
        <v>414</v>
      </c>
      <c r="G271" s="42"/>
      <c r="H271" s="42"/>
      <c r="I271" s="262"/>
      <c r="J271" s="42"/>
      <c r="K271" s="42"/>
      <c r="L271" s="46"/>
      <c r="M271" s="263"/>
      <c r="N271" s="26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191</v>
      </c>
      <c r="AU271" s="19" t="s">
        <v>79</v>
      </c>
    </row>
    <row r="272" s="2" customFormat="1" ht="24.15" customHeight="1">
      <c r="A272" s="40"/>
      <c r="B272" s="41"/>
      <c r="C272" s="214" t="s">
        <v>415</v>
      </c>
      <c r="D272" s="214" t="s">
        <v>168</v>
      </c>
      <c r="E272" s="215" t="s">
        <v>416</v>
      </c>
      <c r="F272" s="216" t="s">
        <v>417</v>
      </c>
      <c r="G272" s="217" t="s">
        <v>394</v>
      </c>
      <c r="H272" s="218">
        <v>2549.46</v>
      </c>
      <c r="I272" s="219"/>
      <c r="J272" s="220">
        <f>ROUND(I272*H272,2)</f>
        <v>0</v>
      </c>
      <c r="K272" s="216" t="s">
        <v>189</v>
      </c>
      <c r="L272" s="46"/>
      <c r="M272" s="221" t="s">
        <v>19</v>
      </c>
      <c r="N272" s="222" t="s">
        <v>41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172</v>
      </c>
      <c r="AT272" s="225" t="s">
        <v>168</v>
      </c>
      <c r="AU272" s="225" t="s">
        <v>79</v>
      </c>
      <c r="AY272" s="19" t="s">
        <v>165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77</v>
      </c>
      <c r="BK272" s="226">
        <f>ROUND(I272*H272,2)</f>
        <v>0</v>
      </c>
      <c r="BL272" s="19" t="s">
        <v>172</v>
      </c>
      <c r="BM272" s="225" t="s">
        <v>418</v>
      </c>
    </row>
    <row r="273" s="2" customFormat="1">
      <c r="A273" s="40"/>
      <c r="B273" s="41"/>
      <c r="C273" s="42"/>
      <c r="D273" s="260" t="s">
        <v>191</v>
      </c>
      <c r="E273" s="42"/>
      <c r="F273" s="261" t="s">
        <v>419</v>
      </c>
      <c r="G273" s="42"/>
      <c r="H273" s="42"/>
      <c r="I273" s="262"/>
      <c r="J273" s="42"/>
      <c r="K273" s="42"/>
      <c r="L273" s="46"/>
      <c r="M273" s="263"/>
      <c r="N273" s="26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191</v>
      </c>
      <c r="AU273" s="19" t="s">
        <v>79</v>
      </c>
    </row>
    <row r="274" s="14" customFormat="1">
      <c r="A274" s="14"/>
      <c r="B274" s="238"/>
      <c r="C274" s="239"/>
      <c r="D274" s="229" t="s">
        <v>174</v>
      </c>
      <c r="E274" s="239"/>
      <c r="F274" s="241" t="s">
        <v>420</v>
      </c>
      <c r="G274" s="239"/>
      <c r="H274" s="242">
        <v>2549.46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174</v>
      </c>
      <c r="AU274" s="248" t="s">
        <v>79</v>
      </c>
      <c r="AV274" s="14" t="s">
        <v>79</v>
      </c>
      <c r="AW274" s="14" t="s">
        <v>4</v>
      </c>
      <c r="AX274" s="14" t="s">
        <v>77</v>
      </c>
      <c r="AY274" s="248" t="s">
        <v>165</v>
      </c>
    </row>
    <row r="275" s="2" customFormat="1" ht="24.15" customHeight="1">
      <c r="A275" s="40"/>
      <c r="B275" s="41"/>
      <c r="C275" s="214" t="s">
        <v>421</v>
      </c>
      <c r="D275" s="214" t="s">
        <v>168</v>
      </c>
      <c r="E275" s="215" t="s">
        <v>422</v>
      </c>
      <c r="F275" s="216" t="s">
        <v>423</v>
      </c>
      <c r="G275" s="217" t="s">
        <v>394</v>
      </c>
      <c r="H275" s="218">
        <v>87.277000000000001</v>
      </c>
      <c r="I275" s="219"/>
      <c r="J275" s="220">
        <f>ROUND(I275*H275,2)</f>
        <v>0</v>
      </c>
      <c r="K275" s="216" t="s">
        <v>189</v>
      </c>
      <c r="L275" s="46"/>
      <c r="M275" s="221" t="s">
        <v>19</v>
      </c>
      <c r="N275" s="222" t="s">
        <v>41</v>
      </c>
      <c r="O275" s="86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172</v>
      </c>
      <c r="AT275" s="225" t="s">
        <v>168</v>
      </c>
      <c r="AU275" s="225" t="s">
        <v>79</v>
      </c>
      <c r="AY275" s="19" t="s">
        <v>165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77</v>
      </c>
      <c r="BK275" s="226">
        <f>ROUND(I275*H275,2)</f>
        <v>0</v>
      </c>
      <c r="BL275" s="19" t="s">
        <v>172</v>
      </c>
      <c r="BM275" s="225" t="s">
        <v>424</v>
      </c>
    </row>
    <row r="276" s="2" customFormat="1">
      <c r="A276" s="40"/>
      <c r="B276" s="41"/>
      <c r="C276" s="42"/>
      <c r="D276" s="260" t="s">
        <v>191</v>
      </c>
      <c r="E276" s="42"/>
      <c r="F276" s="261" t="s">
        <v>425</v>
      </c>
      <c r="G276" s="42"/>
      <c r="H276" s="42"/>
      <c r="I276" s="262"/>
      <c r="J276" s="42"/>
      <c r="K276" s="42"/>
      <c r="L276" s="46"/>
      <c r="M276" s="263"/>
      <c r="N276" s="26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191</v>
      </c>
      <c r="AU276" s="19" t="s">
        <v>79</v>
      </c>
    </row>
    <row r="277" s="14" customFormat="1">
      <c r="A277" s="14"/>
      <c r="B277" s="238"/>
      <c r="C277" s="239"/>
      <c r="D277" s="229" t="s">
        <v>174</v>
      </c>
      <c r="E277" s="240" t="s">
        <v>19</v>
      </c>
      <c r="F277" s="241" t="s">
        <v>426</v>
      </c>
      <c r="G277" s="239"/>
      <c r="H277" s="242">
        <v>87.277000000000001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174</v>
      </c>
      <c r="AU277" s="248" t="s">
        <v>79</v>
      </c>
      <c r="AV277" s="14" t="s">
        <v>79</v>
      </c>
      <c r="AW277" s="14" t="s">
        <v>32</v>
      </c>
      <c r="AX277" s="14" t="s">
        <v>77</v>
      </c>
      <c r="AY277" s="248" t="s">
        <v>165</v>
      </c>
    </row>
    <row r="278" s="2" customFormat="1" ht="24.15" customHeight="1">
      <c r="A278" s="40"/>
      <c r="B278" s="41"/>
      <c r="C278" s="214" t="s">
        <v>427</v>
      </c>
      <c r="D278" s="214" t="s">
        <v>168</v>
      </c>
      <c r="E278" s="215" t="s">
        <v>428</v>
      </c>
      <c r="F278" s="216" t="s">
        <v>429</v>
      </c>
      <c r="G278" s="217" t="s">
        <v>394</v>
      </c>
      <c r="H278" s="218">
        <v>40.195999999999998</v>
      </c>
      <c r="I278" s="219"/>
      <c r="J278" s="220">
        <f>ROUND(I278*H278,2)</f>
        <v>0</v>
      </c>
      <c r="K278" s="216" t="s">
        <v>189</v>
      </c>
      <c r="L278" s="46"/>
      <c r="M278" s="221" t="s">
        <v>19</v>
      </c>
      <c r="N278" s="222" t="s">
        <v>41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172</v>
      </c>
      <c r="AT278" s="225" t="s">
        <v>168</v>
      </c>
      <c r="AU278" s="225" t="s">
        <v>79</v>
      </c>
      <c r="AY278" s="19" t="s">
        <v>165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77</v>
      </c>
      <c r="BK278" s="226">
        <f>ROUND(I278*H278,2)</f>
        <v>0</v>
      </c>
      <c r="BL278" s="19" t="s">
        <v>172</v>
      </c>
      <c r="BM278" s="225" t="s">
        <v>430</v>
      </c>
    </row>
    <row r="279" s="2" customFormat="1">
      <c r="A279" s="40"/>
      <c r="B279" s="41"/>
      <c r="C279" s="42"/>
      <c r="D279" s="260" t="s">
        <v>191</v>
      </c>
      <c r="E279" s="42"/>
      <c r="F279" s="261" t="s">
        <v>431</v>
      </c>
      <c r="G279" s="42"/>
      <c r="H279" s="42"/>
      <c r="I279" s="262"/>
      <c r="J279" s="42"/>
      <c r="K279" s="42"/>
      <c r="L279" s="46"/>
      <c r="M279" s="263"/>
      <c r="N279" s="26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191</v>
      </c>
      <c r="AU279" s="19" t="s">
        <v>79</v>
      </c>
    </row>
    <row r="280" s="13" customFormat="1">
      <c r="A280" s="13"/>
      <c r="B280" s="227"/>
      <c r="C280" s="228"/>
      <c r="D280" s="229" t="s">
        <v>174</v>
      </c>
      <c r="E280" s="230" t="s">
        <v>19</v>
      </c>
      <c r="F280" s="231" t="s">
        <v>432</v>
      </c>
      <c r="G280" s="228"/>
      <c r="H280" s="230" t="s">
        <v>19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174</v>
      </c>
      <c r="AU280" s="237" t="s">
        <v>79</v>
      </c>
      <c r="AV280" s="13" t="s">
        <v>77</v>
      </c>
      <c r="AW280" s="13" t="s">
        <v>32</v>
      </c>
      <c r="AX280" s="13" t="s">
        <v>70</v>
      </c>
      <c r="AY280" s="237" t="s">
        <v>165</v>
      </c>
    </row>
    <row r="281" s="14" customFormat="1">
      <c r="A281" s="14"/>
      <c r="B281" s="238"/>
      <c r="C281" s="239"/>
      <c r="D281" s="229" t="s">
        <v>174</v>
      </c>
      <c r="E281" s="240" t="s">
        <v>19</v>
      </c>
      <c r="F281" s="241" t="s">
        <v>433</v>
      </c>
      <c r="G281" s="239"/>
      <c r="H281" s="242">
        <v>40.195999999999998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174</v>
      </c>
      <c r="AU281" s="248" t="s">
        <v>79</v>
      </c>
      <c r="AV281" s="14" t="s">
        <v>79</v>
      </c>
      <c r="AW281" s="14" t="s">
        <v>32</v>
      </c>
      <c r="AX281" s="14" t="s">
        <v>77</v>
      </c>
      <c r="AY281" s="248" t="s">
        <v>165</v>
      </c>
    </row>
    <row r="282" s="12" customFormat="1" ht="22.8" customHeight="1">
      <c r="A282" s="12"/>
      <c r="B282" s="198"/>
      <c r="C282" s="199"/>
      <c r="D282" s="200" t="s">
        <v>69</v>
      </c>
      <c r="E282" s="212" t="s">
        <v>434</v>
      </c>
      <c r="F282" s="212" t="s">
        <v>435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SUM(P283:P284)</f>
        <v>0</v>
      </c>
      <c r="Q282" s="206"/>
      <c r="R282" s="207">
        <f>SUM(R283:R284)</f>
        <v>0</v>
      </c>
      <c r="S282" s="206"/>
      <c r="T282" s="208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77</v>
      </c>
      <c r="AT282" s="210" t="s">
        <v>69</v>
      </c>
      <c r="AU282" s="210" t="s">
        <v>77</v>
      </c>
      <c r="AY282" s="209" t="s">
        <v>165</v>
      </c>
      <c r="BK282" s="211">
        <f>SUM(BK283:BK284)</f>
        <v>0</v>
      </c>
    </row>
    <row r="283" s="2" customFormat="1" ht="33" customHeight="1">
      <c r="A283" s="40"/>
      <c r="B283" s="41"/>
      <c r="C283" s="214" t="s">
        <v>436</v>
      </c>
      <c r="D283" s="214" t="s">
        <v>168</v>
      </c>
      <c r="E283" s="215" t="s">
        <v>437</v>
      </c>
      <c r="F283" s="216" t="s">
        <v>438</v>
      </c>
      <c r="G283" s="217" t="s">
        <v>394</v>
      </c>
      <c r="H283" s="218">
        <v>49.759</v>
      </c>
      <c r="I283" s="219"/>
      <c r="J283" s="220">
        <f>ROUND(I283*H283,2)</f>
        <v>0</v>
      </c>
      <c r="K283" s="216" t="s">
        <v>189</v>
      </c>
      <c r="L283" s="46"/>
      <c r="M283" s="221" t="s">
        <v>19</v>
      </c>
      <c r="N283" s="222" t="s">
        <v>41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172</v>
      </c>
      <c r="AT283" s="225" t="s">
        <v>168</v>
      </c>
      <c r="AU283" s="225" t="s">
        <v>79</v>
      </c>
      <c r="AY283" s="19" t="s">
        <v>165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77</v>
      </c>
      <c r="BK283" s="226">
        <f>ROUND(I283*H283,2)</f>
        <v>0</v>
      </c>
      <c r="BL283" s="19" t="s">
        <v>172</v>
      </c>
      <c r="BM283" s="225" t="s">
        <v>439</v>
      </c>
    </row>
    <row r="284" s="2" customFormat="1">
      <c r="A284" s="40"/>
      <c r="B284" s="41"/>
      <c r="C284" s="42"/>
      <c r="D284" s="260" t="s">
        <v>191</v>
      </c>
      <c r="E284" s="42"/>
      <c r="F284" s="261" t="s">
        <v>440</v>
      </c>
      <c r="G284" s="42"/>
      <c r="H284" s="42"/>
      <c r="I284" s="262"/>
      <c r="J284" s="42"/>
      <c r="K284" s="42"/>
      <c r="L284" s="46"/>
      <c r="M284" s="263"/>
      <c r="N284" s="26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191</v>
      </c>
      <c r="AU284" s="19" t="s">
        <v>79</v>
      </c>
    </row>
    <row r="285" s="12" customFormat="1" ht="25.92" customHeight="1">
      <c r="A285" s="12"/>
      <c r="B285" s="198"/>
      <c r="C285" s="199"/>
      <c r="D285" s="200" t="s">
        <v>69</v>
      </c>
      <c r="E285" s="201" t="s">
        <v>441</v>
      </c>
      <c r="F285" s="201" t="s">
        <v>442</v>
      </c>
      <c r="G285" s="199"/>
      <c r="H285" s="199"/>
      <c r="I285" s="202"/>
      <c r="J285" s="203">
        <f>BK285</f>
        <v>0</v>
      </c>
      <c r="K285" s="199"/>
      <c r="L285" s="204"/>
      <c r="M285" s="205"/>
      <c r="N285" s="206"/>
      <c r="O285" s="206"/>
      <c r="P285" s="207">
        <f>P286+P311+P546+P698+P824+P833</f>
        <v>0</v>
      </c>
      <c r="Q285" s="206"/>
      <c r="R285" s="207">
        <f>R286+R311+R546+R698+R824+R833</f>
        <v>134.17185124000002</v>
      </c>
      <c r="S285" s="206"/>
      <c r="T285" s="208">
        <f>T286+T311+T546+T698+T824+T833</f>
        <v>102.45095619999999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9" t="s">
        <v>79</v>
      </c>
      <c r="AT285" s="210" t="s">
        <v>69</v>
      </c>
      <c r="AU285" s="210" t="s">
        <v>70</v>
      </c>
      <c r="AY285" s="209" t="s">
        <v>165</v>
      </c>
      <c r="BK285" s="211">
        <f>BK286+BK311+BK546+BK698+BK824+BK833</f>
        <v>0</v>
      </c>
    </row>
    <row r="286" s="12" customFormat="1" ht="22.8" customHeight="1">
      <c r="A286" s="12"/>
      <c r="B286" s="198"/>
      <c r="C286" s="199"/>
      <c r="D286" s="200" t="s">
        <v>69</v>
      </c>
      <c r="E286" s="212" t="s">
        <v>443</v>
      </c>
      <c r="F286" s="212" t="s">
        <v>444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P287+P290+P301+P307</f>
        <v>0</v>
      </c>
      <c r="Q286" s="206"/>
      <c r="R286" s="207">
        <f>R287+R290+R301+R307</f>
        <v>0</v>
      </c>
      <c r="S286" s="206"/>
      <c r="T286" s="208">
        <f>T287+T290+T301+T307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79</v>
      </c>
      <c r="AT286" s="210" t="s">
        <v>69</v>
      </c>
      <c r="AU286" s="210" t="s">
        <v>77</v>
      </c>
      <c r="AY286" s="209" t="s">
        <v>165</v>
      </c>
      <c r="BK286" s="211">
        <f>BK287+BK290+BK301+BK307</f>
        <v>0</v>
      </c>
    </row>
    <row r="287" s="12" customFormat="1" ht="20.88" customHeight="1">
      <c r="A287" s="12"/>
      <c r="B287" s="198"/>
      <c r="C287" s="199"/>
      <c r="D287" s="200" t="s">
        <v>69</v>
      </c>
      <c r="E287" s="212" t="s">
        <v>445</v>
      </c>
      <c r="F287" s="212" t="s">
        <v>446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SUM(P288:P289)</f>
        <v>0</v>
      </c>
      <c r="Q287" s="206"/>
      <c r="R287" s="207">
        <f>SUM(R288:R289)</f>
        <v>0</v>
      </c>
      <c r="S287" s="206"/>
      <c r="T287" s="208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77</v>
      </c>
      <c r="AT287" s="210" t="s">
        <v>69</v>
      </c>
      <c r="AU287" s="210" t="s">
        <v>79</v>
      </c>
      <c r="AY287" s="209" t="s">
        <v>165</v>
      </c>
      <c r="BK287" s="211">
        <f>SUM(BK288:BK289)</f>
        <v>0</v>
      </c>
    </row>
    <row r="288" s="2" customFormat="1" ht="16.5" customHeight="1">
      <c r="A288" s="40"/>
      <c r="B288" s="41"/>
      <c r="C288" s="214" t="s">
        <v>447</v>
      </c>
      <c r="D288" s="214" t="s">
        <v>168</v>
      </c>
      <c r="E288" s="215" t="s">
        <v>283</v>
      </c>
      <c r="F288" s="216" t="s">
        <v>448</v>
      </c>
      <c r="G288" s="217" t="s">
        <v>291</v>
      </c>
      <c r="H288" s="218">
        <v>100</v>
      </c>
      <c r="I288" s="219"/>
      <c r="J288" s="220">
        <f>ROUND(I288*H288,2)</f>
        <v>0</v>
      </c>
      <c r="K288" s="216" t="s">
        <v>19</v>
      </c>
      <c r="L288" s="46"/>
      <c r="M288" s="221" t="s">
        <v>19</v>
      </c>
      <c r="N288" s="222" t="s">
        <v>41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172</v>
      </c>
      <c r="AT288" s="225" t="s">
        <v>168</v>
      </c>
      <c r="AU288" s="225" t="s">
        <v>166</v>
      </c>
      <c r="AY288" s="19" t="s">
        <v>165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77</v>
      </c>
      <c r="BK288" s="226">
        <f>ROUND(I288*H288,2)</f>
        <v>0</v>
      </c>
      <c r="BL288" s="19" t="s">
        <v>172</v>
      </c>
      <c r="BM288" s="225" t="s">
        <v>449</v>
      </c>
    </row>
    <row r="289" s="2" customFormat="1" ht="21.75" customHeight="1">
      <c r="A289" s="40"/>
      <c r="B289" s="41"/>
      <c r="C289" s="214" t="s">
        <v>450</v>
      </c>
      <c r="D289" s="214" t="s">
        <v>168</v>
      </c>
      <c r="E289" s="215" t="s">
        <v>288</v>
      </c>
      <c r="F289" s="216" t="s">
        <v>451</v>
      </c>
      <c r="G289" s="217" t="s">
        <v>291</v>
      </c>
      <c r="H289" s="218">
        <v>140</v>
      </c>
      <c r="I289" s="219"/>
      <c r="J289" s="220">
        <f>ROUND(I289*H289,2)</f>
        <v>0</v>
      </c>
      <c r="K289" s="216" t="s">
        <v>19</v>
      </c>
      <c r="L289" s="46"/>
      <c r="M289" s="221" t="s">
        <v>19</v>
      </c>
      <c r="N289" s="222" t="s">
        <v>41</v>
      </c>
      <c r="O289" s="86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172</v>
      </c>
      <c r="AT289" s="225" t="s">
        <v>168</v>
      </c>
      <c r="AU289" s="225" t="s">
        <v>166</v>
      </c>
      <c r="AY289" s="19" t="s">
        <v>165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77</v>
      </c>
      <c r="BK289" s="226">
        <f>ROUND(I289*H289,2)</f>
        <v>0</v>
      </c>
      <c r="BL289" s="19" t="s">
        <v>172</v>
      </c>
      <c r="BM289" s="225" t="s">
        <v>452</v>
      </c>
    </row>
    <row r="290" s="12" customFormat="1" ht="20.88" customHeight="1">
      <c r="A290" s="12"/>
      <c r="B290" s="198"/>
      <c r="C290" s="199"/>
      <c r="D290" s="200" t="s">
        <v>69</v>
      </c>
      <c r="E290" s="212" t="s">
        <v>453</v>
      </c>
      <c r="F290" s="212" t="s">
        <v>454</v>
      </c>
      <c r="G290" s="199"/>
      <c r="H290" s="199"/>
      <c r="I290" s="202"/>
      <c r="J290" s="213">
        <f>BK290</f>
        <v>0</v>
      </c>
      <c r="K290" s="199"/>
      <c r="L290" s="204"/>
      <c r="M290" s="205"/>
      <c r="N290" s="206"/>
      <c r="O290" s="206"/>
      <c r="P290" s="207">
        <f>SUM(P291:P300)</f>
        <v>0</v>
      </c>
      <c r="Q290" s="206"/>
      <c r="R290" s="207">
        <f>SUM(R291:R300)</f>
        <v>0</v>
      </c>
      <c r="S290" s="206"/>
      <c r="T290" s="208">
        <f>SUM(T291:T300)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9" t="s">
        <v>79</v>
      </c>
      <c r="AT290" s="210" t="s">
        <v>69</v>
      </c>
      <c r="AU290" s="210" t="s">
        <v>79</v>
      </c>
      <c r="AY290" s="209" t="s">
        <v>165</v>
      </c>
      <c r="BK290" s="211">
        <f>SUM(BK291:BK300)</f>
        <v>0</v>
      </c>
    </row>
    <row r="291" s="2" customFormat="1" ht="24.15" customHeight="1">
      <c r="A291" s="40"/>
      <c r="B291" s="41"/>
      <c r="C291" s="214" t="s">
        <v>455</v>
      </c>
      <c r="D291" s="214" t="s">
        <v>168</v>
      </c>
      <c r="E291" s="215" t="s">
        <v>77</v>
      </c>
      <c r="F291" s="216" t="s">
        <v>456</v>
      </c>
      <c r="G291" s="217" t="s">
        <v>291</v>
      </c>
      <c r="H291" s="218">
        <v>800</v>
      </c>
      <c r="I291" s="219"/>
      <c r="J291" s="220">
        <f>ROUND(I291*H291,2)</f>
        <v>0</v>
      </c>
      <c r="K291" s="216" t="s">
        <v>19</v>
      </c>
      <c r="L291" s="46"/>
      <c r="M291" s="221" t="s">
        <v>19</v>
      </c>
      <c r="N291" s="222" t="s">
        <v>41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283</v>
      </c>
      <c r="AT291" s="225" t="s">
        <v>168</v>
      </c>
      <c r="AU291" s="225" t="s">
        <v>166</v>
      </c>
      <c r="AY291" s="19" t="s">
        <v>165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77</v>
      </c>
      <c r="BK291" s="226">
        <f>ROUND(I291*H291,2)</f>
        <v>0</v>
      </c>
      <c r="BL291" s="19" t="s">
        <v>283</v>
      </c>
      <c r="BM291" s="225" t="s">
        <v>457</v>
      </c>
    </row>
    <row r="292" s="2" customFormat="1" ht="16.5" customHeight="1">
      <c r="A292" s="40"/>
      <c r="B292" s="41"/>
      <c r="C292" s="214" t="s">
        <v>458</v>
      </c>
      <c r="D292" s="214" t="s">
        <v>168</v>
      </c>
      <c r="E292" s="215" t="s">
        <v>248</v>
      </c>
      <c r="F292" s="216" t="s">
        <v>459</v>
      </c>
      <c r="G292" s="217" t="s">
        <v>203</v>
      </c>
      <c r="H292" s="218">
        <v>1</v>
      </c>
      <c r="I292" s="219"/>
      <c r="J292" s="220">
        <f>ROUND(I292*H292,2)</f>
        <v>0</v>
      </c>
      <c r="K292" s="216" t="s">
        <v>19</v>
      </c>
      <c r="L292" s="46"/>
      <c r="M292" s="221" t="s">
        <v>19</v>
      </c>
      <c r="N292" s="222" t="s">
        <v>41</v>
      </c>
      <c r="O292" s="86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283</v>
      </c>
      <c r="AT292" s="225" t="s">
        <v>168</v>
      </c>
      <c r="AU292" s="225" t="s">
        <v>166</v>
      </c>
      <c r="AY292" s="19" t="s">
        <v>165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77</v>
      </c>
      <c r="BK292" s="226">
        <f>ROUND(I292*H292,2)</f>
        <v>0</v>
      </c>
      <c r="BL292" s="19" t="s">
        <v>283</v>
      </c>
      <c r="BM292" s="225" t="s">
        <v>460</v>
      </c>
    </row>
    <row r="293" s="2" customFormat="1" ht="24.15" customHeight="1">
      <c r="A293" s="40"/>
      <c r="B293" s="41"/>
      <c r="C293" s="214" t="s">
        <v>461</v>
      </c>
      <c r="D293" s="214" t="s">
        <v>168</v>
      </c>
      <c r="E293" s="215" t="s">
        <v>79</v>
      </c>
      <c r="F293" s="216" t="s">
        <v>462</v>
      </c>
      <c r="G293" s="217" t="s">
        <v>463</v>
      </c>
      <c r="H293" s="218">
        <v>13</v>
      </c>
      <c r="I293" s="219"/>
      <c r="J293" s="220">
        <f>ROUND(I293*H293,2)</f>
        <v>0</v>
      </c>
      <c r="K293" s="216" t="s">
        <v>19</v>
      </c>
      <c r="L293" s="46"/>
      <c r="M293" s="221" t="s">
        <v>19</v>
      </c>
      <c r="N293" s="222" t="s">
        <v>41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283</v>
      </c>
      <c r="AT293" s="225" t="s">
        <v>168</v>
      </c>
      <c r="AU293" s="225" t="s">
        <v>166</v>
      </c>
      <c r="AY293" s="19" t="s">
        <v>165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77</v>
      </c>
      <c r="BK293" s="226">
        <f>ROUND(I293*H293,2)</f>
        <v>0</v>
      </c>
      <c r="BL293" s="19" t="s">
        <v>283</v>
      </c>
      <c r="BM293" s="225" t="s">
        <v>464</v>
      </c>
    </row>
    <row r="294" s="2" customFormat="1" ht="24.15" customHeight="1">
      <c r="A294" s="40"/>
      <c r="B294" s="41"/>
      <c r="C294" s="214" t="s">
        <v>465</v>
      </c>
      <c r="D294" s="214" t="s">
        <v>168</v>
      </c>
      <c r="E294" s="215" t="s">
        <v>166</v>
      </c>
      <c r="F294" s="216" t="s">
        <v>462</v>
      </c>
      <c r="G294" s="217" t="s">
        <v>463</v>
      </c>
      <c r="H294" s="218">
        <v>8</v>
      </c>
      <c r="I294" s="219"/>
      <c r="J294" s="220">
        <f>ROUND(I294*H294,2)</f>
        <v>0</v>
      </c>
      <c r="K294" s="216" t="s">
        <v>19</v>
      </c>
      <c r="L294" s="46"/>
      <c r="M294" s="221" t="s">
        <v>19</v>
      </c>
      <c r="N294" s="222" t="s">
        <v>41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283</v>
      </c>
      <c r="AT294" s="225" t="s">
        <v>168</v>
      </c>
      <c r="AU294" s="225" t="s">
        <v>166</v>
      </c>
      <c r="AY294" s="19" t="s">
        <v>165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77</v>
      </c>
      <c r="BK294" s="226">
        <f>ROUND(I294*H294,2)</f>
        <v>0</v>
      </c>
      <c r="BL294" s="19" t="s">
        <v>283</v>
      </c>
      <c r="BM294" s="225" t="s">
        <v>466</v>
      </c>
    </row>
    <row r="295" s="2" customFormat="1" ht="16.5" customHeight="1">
      <c r="A295" s="40"/>
      <c r="B295" s="41"/>
      <c r="C295" s="214" t="s">
        <v>467</v>
      </c>
      <c r="D295" s="214" t="s">
        <v>168</v>
      </c>
      <c r="E295" s="215" t="s">
        <v>172</v>
      </c>
      <c r="F295" s="216" t="s">
        <v>468</v>
      </c>
      <c r="G295" s="217" t="s">
        <v>463</v>
      </c>
      <c r="H295" s="218">
        <v>50</v>
      </c>
      <c r="I295" s="219"/>
      <c r="J295" s="220">
        <f>ROUND(I295*H295,2)</f>
        <v>0</v>
      </c>
      <c r="K295" s="216" t="s">
        <v>19</v>
      </c>
      <c r="L295" s="46"/>
      <c r="M295" s="221" t="s">
        <v>19</v>
      </c>
      <c r="N295" s="222" t="s">
        <v>41</v>
      </c>
      <c r="O295" s="86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283</v>
      </c>
      <c r="AT295" s="225" t="s">
        <v>168</v>
      </c>
      <c r="AU295" s="225" t="s">
        <v>166</v>
      </c>
      <c r="AY295" s="19" t="s">
        <v>165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9" t="s">
        <v>77</v>
      </c>
      <c r="BK295" s="226">
        <f>ROUND(I295*H295,2)</f>
        <v>0</v>
      </c>
      <c r="BL295" s="19" t="s">
        <v>283</v>
      </c>
      <c r="BM295" s="225" t="s">
        <v>469</v>
      </c>
    </row>
    <row r="296" s="2" customFormat="1" ht="16.5" customHeight="1">
      <c r="A296" s="40"/>
      <c r="B296" s="41"/>
      <c r="C296" s="214" t="s">
        <v>470</v>
      </c>
      <c r="D296" s="214" t="s">
        <v>168</v>
      </c>
      <c r="E296" s="215" t="s">
        <v>212</v>
      </c>
      <c r="F296" s="216" t="s">
        <v>471</v>
      </c>
      <c r="G296" s="217" t="s">
        <v>463</v>
      </c>
      <c r="H296" s="218">
        <v>30</v>
      </c>
      <c r="I296" s="219"/>
      <c r="J296" s="220">
        <f>ROUND(I296*H296,2)</f>
        <v>0</v>
      </c>
      <c r="K296" s="216" t="s">
        <v>19</v>
      </c>
      <c r="L296" s="46"/>
      <c r="M296" s="221" t="s">
        <v>19</v>
      </c>
      <c r="N296" s="222" t="s">
        <v>41</v>
      </c>
      <c r="O296" s="86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283</v>
      </c>
      <c r="AT296" s="225" t="s">
        <v>168</v>
      </c>
      <c r="AU296" s="225" t="s">
        <v>166</v>
      </c>
      <c r="AY296" s="19" t="s">
        <v>165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77</v>
      </c>
      <c r="BK296" s="226">
        <f>ROUND(I296*H296,2)</f>
        <v>0</v>
      </c>
      <c r="BL296" s="19" t="s">
        <v>283</v>
      </c>
      <c r="BM296" s="225" t="s">
        <v>472</v>
      </c>
    </row>
    <row r="297" s="2" customFormat="1" ht="16.5" customHeight="1">
      <c r="A297" s="40"/>
      <c r="B297" s="41"/>
      <c r="C297" s="214" t="s">
        <v>473</v>
      </c>
      <c r="D297" s="214" t="s">
        <v>168</v>
      </c>
      <c r="E297" s="215" t="s">
        <v>205</v>
      </c>
      <c r="F297" s="216" t="s">
        <v>474</v>
      </c>
      <c r="G297" s="217" t="s">
        <v>463</v>
      </c>
      <c r="H297" s="218">
        <v>40</v>
      </c>
      <c r="I297" s="219"/>
      <c r="J297" s="220">
        <f>ROUND(I297*H297,2)</f>
        <v>0</v>
      </c>
      <c r="K297" s="216" t="s">
        <v>19</v>
      </c>
      <c r="L297" s="46"/>
      <c r="M297" s="221" t="s">
        <v>19</v>
      </c>
      <c r="N297" s="222" t="s">
        <v>41</v>
      </c>
      <c r="O297" s="86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283</v>
      </c>
      <c r="AT297" s="225" t="s">
        <v>168</v>
      </c>
      <c r="AU297" s="225" t="s">
        <v>166</v>
      </c>
      <c r="AY297" s="19" t="s">
        <v>165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77</v>
      </c>
      <c r="BK297" s="226">
        <f>ROUND(I297*H297,2)</f>
        <v>0</v>
      </c>
      <c r="BL297" s="19" t="s">
        <v>283</v>
      </c>
      <c r="BM297" s="225" t="s">
        <v>475</v>
      </c>
    </row>
    <row r="298" s="2" customFormat="1" ht="16.5" customHeight="1">
      <c r="A298" s="40"/>
      <c r="B298" s="41"/>
      <c r="C298" s="214" t="s">
        <v>476</v>
      </c>
      <c r="D298" s="214" t="s">
        <v>168</v>
      </c>
      <c r="E298" s="215" t="s">
        <v>230</v>
      </c>
      <c r="F298" s="216" t="s">
        <v>477</v>
      </c>
      <c r="G298" s="217" t="s">
        <v>463</v>
      </c>
      <c r="H298" s="218">
        <v>25</v>
      </c>
      <c r="I298" s="219"/>
      <c r="J298" s="220">
        <f>ROUND(I298*H298,2)</f>
        <v>0</v>
      </c>
      <c r="K298" s="216" t="s">
        <v>19</v>
      </c>
      <c r="L298" s="46"/>
      <c r="M298" s="221" t="s">
        <v>19</v>
      </c>
      <c r="N298" s="222" t="s">
        <v>41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283</v>
      </c>
      <c r="AT298" s="225" t="s">
        <v>168</v>
      </c>
      <c r="AU298" s="225" t="s">
        <v>166</v>
      </c>
      <c r="AY298" s="19" t="s">
        <v>165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77</v>
      </c>
      <c r="BK298" s="226">
        <f>ROUND(I298*H298,2)</f>
        <v>0</v>
      </c>
      <c r="BL298" s="19" t="s">
        <v>283</v>
      </c>
      <c r="BM298" s="225" t="s">
        <v>478</v>
      </c>
    </row>
    <row r="299" s="2" customFormat="1" ht="16.5" customHeight="1">
      <c r="A299" s="40"/>
      <c r="B299" s="41"/>
      <c r="C299" s="214" t="s">
        <v>479</v>
      </c>
      <c r="D299" s="214" t="s">
        <v>168</v>
      </c>
      <c r="E299" s="215" t="s">
        <v>236</v>
      </c>
      <c r="F299" s="216" t="s">
        <v>480</v>
      </c>
      <c r="G299" s="217" t="s">
        <v>463</v>
      </c>
      <c r="H299" s="218">
        <v>25</v>
      </c>
      <c r="I299" s="219"/>
      <c r="J299" s="220">
        <f>ROUND(I299*H299,2)</f>
        <v>0</v>
      </c>
      <c r="K299" s="216" t="s">
        <v>19</v>
      </c>
      <c r="L299" s="46"/>
      <c r="M299" s="221" t="s">
        <v>19</v>
      </c>
      <c r="N299" s="222" t="s">
        <v>41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283</v>
      </c>
      <c r="AT299" s="225" t="s">
        <v>168</v>
      </c>
      <c r="AU299" s="225" t="s">
        <v>166</v>
      </c>
      <c r="AY299" s="19" t="s">
        <v>165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77</v>
      </c>
      <c r="BK299" s="226">
        <f>ROUND(I299*H299,2)</f>
        <v>0</v>
      </c>
      <c r="BL299" s="19" t="s">
        <v>283</v>
      </c>
      <c r="BM299" s="225" t="s">
        <v>481</v>
      </c>
    </row>
    <row r="300" s="2" customFormat="1" ht="16.5" customHeight="1">
      <c r="A300" s="40"/>
      <c r="B300" s="41"/>
      <c r="C300" s="214" t="s">
        <v>482</v>
      </c>
      <c r="D300" s="214" t="s">
        <v>168</v>
      </c>
      <c r="E300" s="215" t="s">
        <v>223</v>
      </c>
      <c r="F300" s="216" t="s">
        <v>483</v>
      </c>
      <c r="G300" s="217" t="s">
        <v>203</v>
      </c>
      <c r="H300" s="218">
        <v>1</v>
      </c>
      <c r="I300" s="219"/>
      <c r="J300" s="220">
        <f>ROUND(I300*H300,2)</f>
        <v>0</v>
      </c>
      <c r="K300" s="216" t="s">
        <v>19</v>
      </c>
      <c r="L300" s="46"/>
      <c r="M300" s="221" t="s">
        <v>19</v>
      </c>
      <c r="N300" s="222" t="s">
        <v>41</v>
      </c>
      <c r="O300" s="86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283</v>
      </c>
      <c r="AT300" s="225" t="s">
        <v>168</v>
      </c>
      <c r="AU300" s="225" t="s">
        <v>166</v>
      </c>
      <c r="AY300" s="19" t="s">
        <v>165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77</v>
      </c>
      <c r="BK300" s="226">
        <f>ROUND(I300*H300,2)</f>
        <v>0</v>
      </c>
      <c r="BL300" s="19" t="s">
        <v>283</v>
      </c>
      <c r="BM300" s="225" t="s">
        <v>484</v>
      </c>
    </row>
    <row r="301" s="12" customFormat="1" ht="20.88" customHeight="1">
      <c r="A301" s="12"/>
      <c r="B301" s="198"/>
      <c r="C301" s="199"/>
      <c r="D301" s="200" t="s">
        <v>69</v>
      </c>
      <c r="E301" s="212" t="s">
        <v>485</v>
      </c>
      <c r="F301" s="212" t="s">
        <v>486</v>
      </c>
      <c r="G301" s="199"/>
      <c r="H301" s="199"/>
      <c r="I301" s="202"/>
      <c r="J301" s="213">
        <f>BK301</f>
        <v>0</v>
      </c>
      <c r="K301" s="199"/>
      <c r="L301" s="204"/>
      <c r="M301" s="205"/>
      <c r="N301" s="206"/>
      <c r="O301" s="206"/>
      <c r="P301" s="207">
        <f>SUM(P302:P306)</f>
        <v>0</v>
      </c>
      <c r="Q301" s="206"/>
      <c r="R301" s="207">
        <f>SUM(R302:R306)</f>
        <v>0</v>
      </c>
      <c r="S301" s="206"/>
      <c r="T301" s="208">
        <f>SUM(T302:T306)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9" t="s">
        <v>79</v>
      </c>
      <c r="AT301" s="210" t="s">
        <v>69</v>
      </c>
      <c r="AU301" s="210" t="s">
        <v>79</v>
      </c>
      <c r="AY301" s="209" t="s">
        <v>165</v>
      </c>
      <c r="BK301" s="211">
        <f>SUM(BK302:BK306)</f>
        <v>0</v>
      </c>
    </row>
    <row r="302" s="2" customFormat="1" ht="16.5" customHeight="1">
      <c r="A302" s="40"/>
      <c r="B302" s="41"/>
      <c r="C302" s="214" t="s">
        <v>487</v>
      </c>
      <c r="D302" s="214" t="s">
        <v>168</v>
      </c>
      <c r="E302" s="215" t="s">
        <v>253</v>
      </c>
      <c r="F302" s="216" t="s">
        <v>488</v>
      </c>
      <c r="G302" s="217" t="s">
        <v>291</v>
      </c>
      <c r="H302" s="218">
        <v>200</v>
      </c>
      <c r="I302" s="219"/>
      <c r="J302" s="220">
        <f>ROUND(I302*H302,2)</f>
        <v>0</v>
      </c>
      <c r="K302" s="216" t="s">
        <v>19</v>
      </c>
      <c r="L302" s="46"/>
      <c r="M302" s="221" t="s">
        <v>19</v>
      </c>
      <c r="N302" s="222" t="s">
        <v>41</v>
      </c>
      <c r="O302" s="86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283</v>
      </c>
      <c r="AT302" s="225" t="s">
        <v>168</v>
      </c>
      <c r="AU302" s="225" t="s">
        <v>166</v>
      </c>
      <c r="AY302" s="19" t="s">
        <v>165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77</v>
      </c>
      <c r="BK302" s="226">
        <f>ROUND(I302*H302,2)</f>
        <v>0</v>
      </c>
      <c r="BL302" s="19" t="s">
        <v>283</v>
      </c>
      <c r="BM302" s="225" t="s">
        <v>489</v>
      </c>
    </row>
    <row r="303" s="2" customFormat="1" ht="16.5" customHeight="1">
      <c r="A303" s="40"/>
      <c r="B303" s="41"/>
      <c r="C303" s="214" t="s">
        <v>490</v>
      </c>
      <c r="D303" s="214" t="s">
        <v>168</v>
      </c>
      <c r="E303" s="215" t="s">
        <v>262</v>
      </c>
      <c r="F303" s="216" t="s">
        <v>491</v>
      </c>
      <c r="G303" s="217" t="s">
        <v>463</v>
      </c>
      <c r="H303" s="218">
        <v>30</v>
      </c>
      <c r="I303" s="219"/>
      <c r="J303" s="220">
        <f>ROUND(I303*H303,2)</f>
        <v>0</v>
      </c>
      <c r="K303" s="216" t="s">
        <v>19</v>
      </c>
      <c r="L303" s="46"/>
      <c r="M303" s="221" t="s">
        <v>19</v>
      </c>
      <c r="N303" s="222" t="s">
        <v>41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283</v>
      </c>
      <c r="AT303" s="225" t="s">
        <v>168</v>
      </c>
      <c r="AU303" s="225" t="s">
        <v>166</v>
      </c>
      <c r="AY303" s="19" t="s">
        <v>165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77</v>
      </c>
      <c r="BK303" s="226">
        <f>ROUND(I303*H303,2)</f>
        <v>0</v>
      </c>
      <c r="BL303" s="19" t="s">
        <v>283</v>
      </c>
      <c r="BM303" s="225" t="s">
        <v>492</v>
      </c>
    </row>
    <row r="304" s="2" customFormat="1" ht="16.5" customHeight="1">
      <c r="A304" s="40"/>
      <c r="B304" s="41"/>
      <c r="C304" s="214" t="s">
        <v>493</v>
      </c>
      <c r="D304" s="214" t="s">
        <v>168</v>
      </c>
      <c r="E304" s="215" t="s">
        <v>268</v>
      </c>
      <c r="F304" s="216" t="s">
        <v>494</v>
      </c>
      <c r="G304" s="217" t="s">
        <v>203</v>
      </c>
      <c r="H304" s="218">
        <v>1</v>
      </c>
      <c r="I304" s="219"/>
      <c r="J304" s="220">
        <f>ROUND(I304*H304,2)</f>
        <v>0</v>
      </c>
      <c r="K304" s="216" t="s">
        <v>19</v>
      </c>
      <c r="L304" s="46"/>
      <c r="M304" s="221" t="s">
        <v>19</v>
      </c>
      <c r="N304" s="222" t="s">
        <v>41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283</v>
      </c>
      <c r="AT304" s="225" t="s">
        <v>168</v>
      </c>
      <c r="AU304" s="225" t="s">
        <v>166</v>
      </c>
      <c r="AY304" s="19" t="s">
        <v>165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77</v>
      </c>
      <c r="BK304" s="226">
        <f>ROUND(I304*H304,2)</f>
        <v>0</v>
      </c>
      <c r="BL304" s="19" t="s">
        <v>283</v>
      </c>
      <c r="BM304" s="225" t="s">
        <v>495</v>
      </c>
    </row>
    <row r="305" s="2" customFormat="1" ht="16.5" customHeight="1">
      <c r="A305" s="40"/>
      <c r="B305" s="41"/>
      <c r="C305" s="214" t="s">
        <v>496</v>
      </c>
      <c r="D305" s="214" t="s">
        <v>168</v>
      </c>
      <c r="E305" s="215" t="s">
        <v>273</v>
      </c>
      <c r="F305" s="216" t="s">
        <v>497</v>
      </c>
      <c r="G305" s="217" t="s">
        <v>203</v>
      </c>
      <c r="H305" s="218">
        <v>1</v>
      </c>
      <c r="I305" s="219"/>
      <c r="J305" s="220">
        <f>ROUND(I305*H305,2)</f>
        <v>0</v>
      </c>
      <c r="K305" s="216" t="s">
        <v>19</v>
      </c>
      <c r="L305" s="46"/>
      <c r="M305" s="221" t="s">
        <v>19</v>
      </c>
      <c r="N305" s="222" t="s">
        <v>41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283</v>
      </c>
      <c r="AT305" s="225" t="s">
        <v>168</v>
      </c>
      <c r="AU305" s="225" t="s">
        <v>166</v>
      </c>
      <c r="AY305" s="19" t="s">
        <v>165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77</v>
      </c>
      <c r="BK305" s="226">
        <f>ROUND(I305*H305,2)</f>
        <v>0</v>
      </c>
      <c r="BL305" s="19" t="s">
        <v>283</v>
      </c>
      <c r="BM305" s="225" t="s">
        <v>498</v>
      </c>
    </row>
    <row r="306" s="2" customFormat="1" ht="16.5" customHeight="1">
      <c r="A306" s="40"/>
      <c r="B306" s="41"/>
      <c r="C306" s="214" t="s">
        <v>499</v>
      </c>
      <c r="D306" s="214" t="s">
        <v>168</v>
      </c>
      <c r="E306" s="215" t="s">
        <v>8</v>
      </c>
      <c r="F306" s="216" t="s">
        <v>500</v>
      </c>
      <c r="G306" s="217" t="s">
        <v>203</v>
      </c>
      <c r="H306" s="218">
        <v>1</v>
      </c>
      <c r="I306" s="219"/>
      <c r="J306" s="220">
        <f>ROUND(I306*H306,2)</f>
        <v>0</v>
      </c>
      <c r="K306" s="216" t="s">
        <v>19</v>
      </c>
      <c r="L306" s="46"/>
      <c r="M306" s="221" t="s">
        <v>19</v>
      </c>
      <c r="N306" s="222" t="s">
        <v>41</v>
      </c>
      <c r="O306" s="86"/>
      <c r="P306" s="223">
        <f>O306*H306</f>
        <v>0</v>
      </c>
      <c r="Q306" s="223">
        <v>0</v>
      </c>
      <c r="R306" s="223">
        <f>Q306*H306</f>
        <v>0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283</v>
      </c>
      <c r="AT306" s="225" t="s">
        <v>168</v>
      </c>
      <c r="AU306" s="225" t="s">
        <v>166</v>
      </c>
      <c r="AY306" s="19" t="s">
        <v>165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77</v>
      </c>
      <c r="BK306" s="226">
        <f>ROUND(I306*H306,2)</f>
        <v>0</v>
      </c>
      <c r="BL306" s="19" t="s">
        <v>283</v>
      </c>
      <c r="BM306" s="225" t="s">
        <v>501</v>
      </c>
    </row>
    <row r="307" s="12" customFormat="1" ht="20.88" customHeight="1">
      <c r="A307" s="12"/>
      <c r="B307" s="198"/>
      <c r="C307" s="199"/>
      <c r="D307" s="200" t="s">
        <v>69</v>
      </c>
      <c r="E307" s="212" t="s">
        <v>502</v>
      </c>
      <c r="F307" s="212" t="s">
        <v>503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SUM(P308:P310)</f>
        <v>0</v>
      </c>
      <c r="Q307" s="206"/>
      <c r="R307" s="207">
        <f>SUM(R308:R310)</f>
        <v>0</v>
      </c>
      <c r="S307" s="206"/>
      <c r="T307" s="208">
        <f>SUM(T308:T310)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79</v>
      </c>
      <c r="AT307" s="210" t="s">
        <v>69</v>
      </c>
      <c r="AU307" s="210" t="s">
        <v>79</v>
      </c>
      <c r="AY307" s="209" t="s">
        <v>165</v>
      </c>
      <c r="BK307" s="211">
        <f>SUM(BK308:BK310)</f>
        <v>0</v>
      </c>
    </row>
    <row r="308" s="2" customFormat="1" ht="16.5" customHeight="1">
      <c r="A308" s="40"/>
      <c r="B308" s="41"/>
      <c r="C308" s="214" t="s">
        <v>504</v>
      </c>
      <c r="D308" s="214" t="s">
        <v>168</v>
      </c>
      <c r="E308" s="215" t="s">
        <v>296</v>
      </c>
      <c r="F308" s="216" t="s">
        <v>505</v>
      </c>
      <c r="G308" s="217" t="s">
        <v>203</v>
      </c>
      <c r="H308" s="218">
        <v>1</v>
      </c>
      <c r="I308" s="219"/>
      <c r="J308" s="220">
        <f>ROUND(I308*H308,2)</f>
        <v>0</v>
      </c>
      <c r="K308" s="216" t="s">
        <v>19</v>
      </c>
      <c r="L308" s="46"/>
      <c r="M308" s="221" t="s">
        <v>19</v>
      </c>
      <c r="N308" s="222" t="s">
        <v>41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283</v>
      </c>
      <c r="AT308" s="225" t="s">
        <v>168</v>
      </c>
      <c r="AU308" s="225" t="s">
        <v>166</v>
      </c>
      <c r="AY308" s="19" t="s">
        <v>165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77</v>
      </c>
      <c r="BK308" s="226">
        <f>ROUND(I308*H308,2)</f>
        <v>0</v>
      </c>
      <c r="BL308" s="19" t="s">
        <v>283</v>
      </c>
      <c r="BM308" s="225" t="s">
        <v>506</v>
      </c>
    </row>
    <row r="309" s="13" customFormat="1">
      <c r="A309" s="13"/>
      <c r="B309" s="227"/>
      <c r="C309" s="228"/>
      <c r="D309" s="229" t="s">
        <v>174</v>
      </c>
      <c r="E309" s="230" t="s">
        <v>19</v>
      </c>
      <c r="F309" s="231" t="s">
        <v>507</v>
      </c>
      <c r="G309" s="228"/>
      <c r="H309" s="230" t="s">
        <v>19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174</v>
      </c>
      <c r="AU309" s="237" t="s">
        <v>166</v>
      </c>
      <c r="AV309" s="13" t="s">
        <v>77</v>
      </c>
      <c r="AW309" s="13" t="s">
        <v>32</v>
      </c>
      <c r="AX309" s="13" t="s">
        <v>70</v>
      </c>
      <c r="AY309" s="237" t="s">
        <v>165</v>
      </c>
    </row>
    <row r="310" s="14" customFormat="1">
      <c r="A310" s="14"/>
      <c r="B310" s="238"/>
      <c r="C310" s="239"/>
      <c r="D310" s="229" t="s">
        <v>174</v>
      </c>
      <c r="E310" s="240" t="s">
        <v>19</v>
      </c>
      <c r="F310" s="241" t="s">
        <v>77</v>
      </c>
      <c r="G310" s="239"/>
      <c r="H310" s="242">
        <v>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174</v>
      </c>
      <c r="AU310" s="248" t="s">
        <v>166</v>
      </c>
      <c r="AV310" s="14" t="s">
        <v>79</v>
      </c>
      <c r="AW310" s="14" t="s">
        <v>32</v>
      </c>
      <c r="AX310" s="14" t="s">
        <v>77</v>
      </c>
      <c r="AY310" s="248" t="s">
        <v>165</v>
      </c>
    </row>
    <row r="311" s="12" customFormat="1" ht="22.8" customHeight="1">
      <c r="A311" s="12"/>
      <c r="B311" s="198"/>
      <c r="C311" s="199"/>
      <c r="D311" s="200" t="s">
        <v>69</v>
      </c>
      <c r="E311" s="212" t="s">
        <v>508</v>
      </c>
      <c r="F311" s="212" t="s">
        <v>509</v>
      </c>
      <c r="G311" s="199"/>
      <c r="H311" s="199"/>
      <c r="I311" s="202"/>
      <c r="J311" s="213">
        <f>BK311</f>
        <v>0</v>
      </c>
      <c r="K311" s="199"/>
      <c r="L311" s="204"/>
      <c r="M311" s="205"/>
      <c r="N311" s="206"/>
      <c r="O311" s="206"/>
      <c r="P311" s="207">
        <f>SUM(P312:P545)</f>
        <v>0</v>
      </c>
      <c r="Q311" s="206"/>
      <c r="R311" s="207">
        <f>SUM(R312:R545)</f>
        <v>71.428552640000021</v>
      </c>
      <c r="S311" s="206"/>
      <c r="T311" s="208">
        <f>SUM(T312:T545)</f>
        <v>50.318461999999997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9" t="s">
        <v>79</v>
      </c>
      <c r="AT311" s="210" t="s">
        <v>69</v>
      </c>
      <c r="AU311" s="210" t="s">
        <v>77</v>
      </c>
      <c r="AY311" s="209" t="s">
        <v>165</v>
      </c>
      <c r="BK311" s="211">
        <f>SUM(BK312:BK545)</f>
        <v>0</v>
      </c>
    </row>
    <row r="312" s="2" customFormat="1" ht="24.15" customHeight="1">
      <c r="A312" s="40"/>
      <c r="B312" s="41"/>
      <c r="C312" s="214" t="s">
        <v>510</v>
      </c>
      <c r="D312" s="214" t="s">
        <v>168</v>
      </c>
      <c r="E312" s="215" t="s">
        <v>511</v>
      </c>
      <c r="F312" s="216" t="s">
        <v>512</v>
      </c>
      <c r="G312" s="217" t="s">
        <v>171</v>
      </c>
      <c r="H312" s="218">
        <v>98.388999999999996</v>
      </c>
      <c r="I312" s="219"/>
      <c r="J312" s="220">
        <f>ROUND(I312*H312,2)</f>
        <v>0</v>
      </c>
      <c r="K312" s="216" t="s">
        <v>189</v>
      </c>
      <c r="L312" s="46"/>
      <c r="M312" s="221" t="s">
        <v>19</v>
      </c>
      <c r="N312" s="222" t="s">
        <v>41</v>
      </c>
      <c r="O312" s="86"/>
      <c r="P312" s="223">
        <f>O312*H312</f>
        <v>0</v>
      </c>
      <c r="Q312" s="223">
        <v>0.00189</v>
      </c>
      <c r="R312" s="223">
        <f>Q312*H312</f>
        <v>0.18595520999999998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283</v>
      </c>
      <c r="AT312" s="225" t="s">
        <v>168</v>
      </c>
      <c r="AU312" s="225" t="s">
        <v>79</v>
      </c>
      <c r="AY312" s="19" t="s">
        <v>165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77</v>
      </c>
      <c r="BK312" s="226">
        <f>ROUND(I312*H312,2)</f>
        <v>0</v>
      </c>
      <c r="BL312" s="19" t="s">
        <v>283</v>
      </c>
      <c r="BM312" s="225" t="s">
        <v>513</v>
      </c>
    </row>
    <row r="313" s="2" customFormat="1">
      <c r="A313" s="40"/>
      <c r="B313" s="41"/>
      <c r="C313" s="42"/>
      <c r="D313" s="260" t="s">
        <v>191</v>
      </c>
      <c r="E313" s="42"/>
      <c r="F313" s="261" t="s">
        <v>514</v>
      </c>
      <c r="G313" s="42"/>
      <c r="H313" s="42"/>
      <c r="I313" s="262"/>
      <c r="J313" s="42"/>
      <c r="K313" s="42"/>
      <c r="L313" s="46"/>
      <c r="M313" s="263"/>
      <c r="N313" s="26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191</v>
      </c>
      <c r="AU313" s="19" t="s">
        <v>79</v>
      </c>
    </row>
    <row r="314" s="13" customFormat="1">
      <c r="A314" s="13"/>
      <c r="B314" s="227"/>
      <c r="C314" s="228"/>
      <c r="D314" s="229" t="s">
        <v>174</v>
      </c>
      <c r="E314" s="230" t="s">
        <v>19</v>
      </c>
      <c r="F314" s="231" t="s">
        <v>515</v>
      </c>
      <c r="G314" s="228"/>
      <c r="H314" s="230" t="s">
        <v>19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174</v>
      </c>
      <c r="AU314" s="237" t="s">
        <v>79</v>
      </c>
      <c r="AV314" s="13" t="s">
        <v>77</v>
      </c>
      <c r="AW314" s="13" t="s">
        <v>32</v>
      </c>
      <c r="AX314" s="13" t="s">
        <v>70</v>
      </c>
      <c r="AY314" s="237" t="s">
        <v>165</v>
      </c>
    </row>
    <row r="315" s="14" customFormat="1">
      <c r="A315" s="14"/>
      <c r="B315" s="238"/>
      <c r="C315" s="239"/>
      <c r="D315" s="229" t="s">
        <v>174</v>
      </c>
      <c r="E315" s="240" t="s">
        <v>19</v>
      </c>
      <c r="F315" s="241" t="s">
        <v>516</v>
      </c>
      <c r="G315" s="239"/>
      <c r="H315" s="242">
        <v>95.888999999999996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174</v>
      </c>
      <c r="AU315" s="248" t="s">
        <v>79</v>
      </c>
      <c r="AV315" s="14" t="s">
        <v>79</v>
      </c>
      <c r="AW315" s="14" t="s">
        <v>32</v>
      </c>
      <c r="AX315" s="14" t="s">
        <v>70</v>
      </c>
      <c r="AY315" s="248" t="s">
        <v>165</v>
      </c>
    </row>
    <row r="316" s="13" customFormat="1">
      <c r="A316" s="13"/>
      <c r="B316" s="227"/>
      <c r="C316" s="228"/>
      <c r="D316" s="229" t="s">
        <v>174</v>
      </c>
      <c r="E316" s="230" t="s">
        <v>19</v>
      </c>
      <c r="F316" s="231" t="s">
        <v>517</v>
      </c>
      <c r="G316" s="228"/>
      <c r="H316" s="230" t="s">
        <v>19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174</v>
      </c>
      <c r="AU316" s="237" t="s">
        <v>79</v>
      </c>
      <c r="AV316" s="13" t="s">
        <v>77</v>
      </c>
      <c r="AW316" s="13" t="s">
        <v>32</v>
      </c>
      <c r="AX316" s="13" t="s">
        <v>70</v>
      </c>
      <c r="AY316" s="237" t="s">
        <v>165</v>
      </c>
    </row>
    <row r="317" s="14" customFormat="1">
      <c r="A317" s="14"/>
      <c r="B317" s="238"/>
      <c r="C317" s="239"/>
      <c r="D317" s="229" t="s">
        <v>174</v>
      </c>
      <c r="E317" s="240" t="s">
        <v>19</v>
      </c>
      <c r="F317" s="241" t="s">
        <v>518</v>
      </c>
      <c r="G317" s="239"/>
      <c r="H317" s="242">
        <v>2.5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174</v>
      </c>
      <c r="AU317" s="248" t="s">
        <v>79</v>
      </c>
      <c r="AV317" s="14" t="s">
        <v>79</v>
      </c>
      <c r="AW317" s="14" t="s">
        <v>32</v>
      </c>
      <c r="AX317" s="14" t="s">
        <v>70</v>
      </c>
      <c r="AY317" s="248" t="s">
        <v>165</v>
      </c>
    </row>
    <row r="318" s="15" customFormat="1">
      <c r="A318" s="15"/>
      <c r="B318" s="249"/>
      <c r="C318" s="250"/>
      <c r="D318" s="229" t="s">
        <v>174</v>
      </c>
      <c r="E318" s="251" t="s">
        <v>19</v>
      </c>
      <c r="F318" s="252" t="s">
        <v>184</v>
      </c>
      <c r="G318" s="250"/>
      <c r="H318" s="253">
        <v>98.388999999999996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9" t="s">
        <v>174</v>
      </c>
      <c r="AU318" s="259" t="s">
        <v>79</v>
      </c>
      <c r="AV318" s="15" t="s">
        <v>172</v>
      </c>
      <c r="AW318" s="15" t="s">
        <v>32</v>
      </c>
      <c r="AX318" s="15" t="s">
        <v>77</v>
      </c>
      <c r="AY318" s="259" t="s">
        <v>165</v>
      </c>
    </row>
    <row r="319" s="2" customFormat="1" ht="21.75" customHeight="1">
      <c r="A319" s="40"/>
      <c r="B319" s="41"/>
      <c r="C319" s="214" t="s">
        <v>519</v>
      </c>
      <c r="D319" s="214" t="s">
        <v>168</v>
      </c>
      <c r="E319" s="215" t="s">
        <v>520</v>
      </c>
      <c r="F319" s="216" t="s">
        <v>521</v>
      </c>
      <c r="G319" s="217" t="s">
        <v>188</v>
      </c>
      <c r="H319" s="218">
        <v>8</v>
      </c>
      <c r="I319" s="219"/>
      <c r="J319" s="220">
        <f>ROUND(I319*H319,2)</f>
        <v>0</v>
      </c>
      <c r="K319" s="216" t="s">
        <v>189</v>
      </c>
      <c r="L319" s="46"/>
      <c r="M319" s="221" t="s">
        <v>19</v>
      </c>
      <c r="N319" s="222" t="s">
        <v>41</v>
      </c>
      <c r="O319" s="86"/>
      <c r="P319" s="223">
        <f>O319*H319</f>
        <v>0</v>
      </c>
      <c r="Q319" s="223">
        <v>0.0026700000000000001</v>
      </c>
      <c r="R319" s="223">
        <f>Q319*H319</f>
        <v>0.021360000000000001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283</v>
      </c>
      <c r="AT319" s="225" t="s">
        <v>168</v>
      </c>
      <c r="AU319" s="225" t="s">
        <v>79</v>
      </c>
      <c r="AY319" s="19" t="s">
        <v>165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77</v>
      </c>
      <c r="BK319" s="226">
        <f>ROUND(I319*H319,2)</f>
        <v>0</v>
      </c>
      <c r="BL319" s="19" t="s">
        <v>283</v>
      </c>
      <c r="BM319" s="225" t="s">
        <v>522</v>
      </c>
    </row>
    <row r="320" s="2" customFormat="1">
      <c r="A320" s="40"/>
      <c r="B320" s="41"/>
      <c r="C320" s="42"/>
      <c r="D320" s="260" t="s">
        <v>191</v>
      </c>
      <c r="E320" s="42"/>
      <c r="F320" s="261" t="s">
        <v>523</v>
      </c>
      <c r="G320" s="42"/>
      <c r="H320" s="42"/>
      <c r="I320" s="262"/>
      <c r="J320" s="42"/>
      <c r="K320" s="42"/>
      <c r="L320" s="46"/>
      <c r="M320" s="263"/>
      <c r="N320" s="264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191</v>
      </c>
      <c r="AU320" s="19" t="s">
        <v>79</v>
      </c>
    </row>
    <row r="321" s="13" customFormat="1">
      <c r="A321" s="13"/>
      <c r="B321" s="227"/>
      <c r="C321" s="228"/>
      <c r="D321" s="229" t="s">
        <v>174</v>
      </c>
      <c r="E321" s="230" t="s">
        <v>19</v>
      </c>
      <c r="F321" s="231" t="s">
        <v>524</v>
      </c>
      <c r="G321" s="228"/>
      <c r="H321" s="230" t="s">
        <v>19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174</v>
      </c>
      <c r="AU321" s="237" t="s">
        <v>79</v>
      </c>
      <c r="AV321" s="13" t="s">
        <v>77</v>
      </c>
      <c r="AW321" s="13" t="s">
        <v>32</v>
      </c>
      <c r="AX321" s="13" t="s">
        <v>70</v>
      </c>
      <c r="AY321" s="237" t="s">
        <v>165</v>
      </c>
    </row>
    <row r="322" s="13" customFormat="1">
      <c r="A322" s="13"/>
      <c r="B322" s="227"/>
      <c r="C322" s="228"/>
      <c r="D322" s="229" t="s">
        <v>174</v>
      </c>
      <c r="E322" s="230" t="s">
        <v>19</v>
      </c>
      <c r="F322" s="231" t="s">
        <v>525</v>
      </c>
      <c r="G322" s="228"/>
      <c r="H322" s="230" t="s">
        <v>19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174</v>
      </c>
      <c r="AU322" s="237" t="s">
        <v>79</v>
      </c>
      <c r="AV322" s="13" t="s">
        <v>77</v>
      </c>
      <c r="AW322" s="13" t="s">
        <v>32</v>
      </c>
      <c r="AX322" s="13" t="s">
        <v>70</v>
      </c>
      <c r="AY322" s="237" t="s">
        <v>165</v>
      </c>
    </row>
    <row r="323" s="14" customFormat="1">
      <c r="A323" s="14"/>
      <c r="B323" s="238"/>
      <c r="C323" s="239"/>
      <c r="D323" s="229" t="s">
        <v>174</v>
      </c>
      <c r="E323" s="240" t="s">
        <v>19</v>
      </c>
      <c r="F323" s="241" t="s">
        <v>526</v>
      </c>
      <c r="G323" s="239"/>
      <c r="H323" s="242">
        <v>4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174</v>
      </c>
      <c r="AU323" s="248" t="s">
        <v>79</v>
      </c>
      <c r="AV323" s="14" t="s">
        <v>79</v>
      </c>
      <c r="AW323" s="14" t="s">
        <v>32</v>
      </c>
      <c r="AX323" s="14" t="s">
        <v>70</v>
      </c>
      <c r="AY323" s="248" t="s">
        <v>165</v>
      </c>
    </row>
    <row r="324" s="13" customFormat="1">
      <c r="A324" s="13"/>
      <c r="B324" s="227"/>
      <c r="C324" s="228"/>
      <c r="D324" s="229" t="s">
        <v>174</v>
      </c>
      <c r="E324" s="230" t="s">
        <v>19</v>
      </c>
      <c r="F324" s="231" t="s">
        <v>527</v>
      </c>
      <c r="G324" s="228"/>
      <c r="H324" s="230" t="s">
        <v>19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174</v>
      </c>
      <c r="AU324" s="237" t="s">
        <v>79</v>
      </c>
      <c r="AV324" s="13" t="s">
        <v>77</v>
      </c>
      <c r="AW324" s="13" t="s">
        <v>32</v>
      </c>
      <c r="AX324" s="13" t="s">
        <v>70</v>
      </c>
      <c r="AY324" s="237" t="s">
        <v>165</v>
      </c>
    </row>
    <row r="325" s="14" customFormat="1">
      <c r="A325" s="14"/>
      <c r="B325" s="238"/>
      <c r="C325" s="239"/>
      <c r="D325" s="229" t="s">
        <v>174</v>
      </c>
      <c r="E325" s="240" t="s">
        <v>19</v>
      </c>
      <c r="F325" s="241" t="s">
        <v>526</v>
      </c>
      <c r="G325" s="239"/>
      <c r="H325" s="242">
        <v>4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174</v>
      </c>
      <c r="AU325" s="248" t="s">
        <v>79</v>
      </c>
      <c r="AV325" s="14" t="s">
        <v>79</v>
      </c>
      <c r="AW325" s="14" t="s">
        <v>32</v>
      </c>
      <c r="AX325" s="14" t="s">
        <v>70</v>
      </c>
      <c r="AY325" s="248" t="s">
        <v>165</v>
      </c>
    </row>
    <row r="326" s="15" customFormat="1">
      <c r="A326" s="15"/>
      <c r="B326" s="249"/>
      <c r="C326" s="250"/>
      <c r="D326" s="229" t="s">
        <v>174</v>
      </c>
      <c r="E326" s="251" t="s">
        <v>19</v>
      </c>
      <c r="F326" s="252" t="s">
        <v>184</v>
      </c>
      <c r="G326" s="250"/>
      <c r="H326" s="253">
        <v>8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9" t="s">
        <v>174</v>
      </c>
      <c r="AU326" s="259" t="s">
        <v>79</v>
      </c>
      <c r="AV326" s="15" t="s">
        <v>172</v>
      </c>
      <c r="AW326" s="15" t="s">
        <v>32</v>
      </c>
      <c r="AX326" s="15" t="s">
        <v>77</v>
      </c>
      <c r="AY326" s="259" t="s">
        <v>165</v>
      </c>
    </row>
    <row r="327" s="2" customFormat="1" ht="16.5" customHeight="1">
      <c r="A327" s="40"/>
      <c r="B327" s="41"/>
      <c r="C327" s="265" t="s">
        <v>528</v>
      </c>
      <c r="D327" s="265" t="s">
        <v>529</v>
      </c>
      <c r="E327" s="266" t="s">
        <v>530</v>
      </c>
      <c r="F327" s="267" t="s">
        <v>531</v>
      </c>
      <c r="G327" s="268" t="s">
        <v>188</v>
      </c>
      <c r="H327" s="269">
        <v>4</v>
      </c>
      <c r="I327" s="270"/>
      <c r="J327" s="271">
        <f>ROUND(I327*H327,2)</f>
        <v>0</v>
      </c>
      <c r="K327" s="267" t="s">
        <v>19</v>
      </c>
      <c r="L327" s="272"/>
      <c r="M327" s="273" t="s">
        <v>19</v>
      </c>
      <c r="N327" s="274" t="s">
        <v>41</v>
      </c>
      <c r="O327" s="86"/>
      <c r="P327" s="223">
        <f>O327*H327</f>
        <v>0</v>
      </c>
      <c r="Q327" s="223">
        <v>0.0023700000000000001</v>
      </c>
      <c r="R327" s="223">
        <f>Q327*H327</f>
        <v>0.0094800000000000006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381</v>
      </c>
      <c r="AT327" s="225" t="s">
        <v>529</v>
      </c>
      <c r="AU327" s="225" t="s">
        <v>79</v>
      </c>
      <c r="AY327" s="19" t="s">
        <v>165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77</v>
      </c>
      <c r="BK327" s="226">
        <f>ROUND(I327*H327,2)</f>
        <v>0</v>
      </c>
      <c r="BL327" s="19" t="s">
        <v>283</v>
      </c>
      <c r="BM327" s="225" t="s">
        <v>532</v>
      </c>
    </row>
    <row r="328" s="2" customFormat="1" ht="16.5" customHeight="1">
      <c r="A328" s="40"/>
      <c r="B328" s="41"/>
      <c r="C328" s="265" t="s">
        <v>533</v>
      </c>
      <c r="D328" s="265" t="s">
        <v>529</v>
      </c>
      <c r="E328" s="266" t="s">
        <v>534</v>
      </c>
      <c r="F328" s="267" t="s">
        <v>531</v>
      </c>
      <c r="G328" s="268" t="s">
        <v>188</v>
      </c>
      <c r="H328" s="269">
        <v>4</v>
      </c>
      <c r="I328" s="270"/>
      <c r="J328" s="271">
        <f>ROUND(I328*H328,2)</f>
        <v>0</v>
      </c>
      <c r="K328" s="267" t="s">
        <v>19</v>
      </c>
      <c r="L328" s="272"/>
      <c r="M328" s="273" t="s">
        <v>19</v>
      </c>
      <c r="N328" s="274" t="s">
        <v>41</v>
      </c>
      <c r="O328" s="86"/>
      <c r="P328" s="223">
        <f>O328*H328</f>
        <v>0</v>
      </c>
      <c r="Q328" s="223">
        <v>0.0023700000000000001</v>
      </c>
      <c r="R328" s="223">
        <f>Q328*H328</f>
        <v>0.0094800000000000006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381</v>
      </c>
      <c r="AT328" s="225" t="s">
        <v>529</v>
      </c>
      <c r="AU328" s="225" t="s">
        <v>79</v>
      </c>
      <c r="AY328" s="19" t="s">
        <v>165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77</v>
      </c>
      <c r="BK328" s="226">
        <f>ROUND(I328*H328,2)</f>
        <v>0</v>
      </c>
      <c r="BL328" s="19" t="s">
        <v>283</v>
      </c>
      <c r="BM328" s="225" t="s">
        <v>535</v>
      </c>
    </row>
    <row r="329" s="2" customFormat="1" ht="24.15" customHeight="1">
      <c r="A329" s="40"/>
      <c r="B329" s="41"/>
      <c r="C329" s="214" t="s">
        <v>536</v>
      </c>
      <c r="D329" s="214" t="s">
        <v>168</v>
      </c>
      <c r="E329" s="215" t="s">
        <v>537</v>
      </c>
      <c r="F329" s="216" t="s">
        <v>538</v>
      </c>
      <c r="G329" s="217" t="s">
        <v>188</v>
      </c>
      <c r="H329" s="218">
        <v>253</v>
      </c>
      <c r="I329" s="219"/>
      <c r="J329" s="220">
        <f>ROUND(I329*H329,2)</f>
        <v>0</v>
      </c>
      <c r="K329" s="216" t="s">
        <v>19</v>
      </c>
      <c r="L329" s="46"/>
      <c r="M329" s="221" t="s">
        <v>19</v>
      </c>
      <c r="N329" s="222" t="s">
        <v>41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283</v>
      </c>
      <c r="AT329" s="225" t="s">
        <v>168</v>
      </c>
      <c r="AU329" s="225" t="s">
        <v>79</v>
      </c>
      <c r="AY329" s="19" t="s">
        <v>165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77</v>
      </c>
      <c r="BK329" s="226">
        <f>ROUND(I329*H329,2)</f>
        <v>0</v>
      </c>
      <c r="BL329" s="19" t="s">
        <v>283</v>
      </c>
      <c r="BM329" s="225" t="s">
        <v>539</v>
      </c>
    </row>
    <row r="330" s="13" customFormat="1">
      <c r="A330" s="13"/>
      <c r="B330" s="227"/>
      <c r="C330" s="228"/>
      <c r="D330" s="229" t="s">
        <v>174</v>
      </c>
      <c r="E330" s="230" t="s">
        <v>19</v>
      </c>
      <c r="F330" s="231" t="s">
        <v>540</v>
      </c>
      <c r="G330" s="228"/>
      <c r="H330" s="230" t="s">
        <v>19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174</v>
      </c>
      <c r="AU330" s="237" t="s">
        <v>79</v>
      </c>
      <c r="AV330" s="13" t="s">
        <v>77</v>
      </c>
      <c r="AW330" s="13" t="s">
        <v>32</v>
      </c>
      <c r="AX330" s="13" t="s">
        <v>70</v>
      </c>
      <c r="AY330" s="237" t="s">
        <v>165</v>
      </c>
    </row>
    <row r="331" s="14" customFormat="1">
      <c r="A331" s="14"/>
      <c r="B331" s="238"/>
      <c r="C331" s="239"/>
      <c r="D331" s="229" t="s">
        <v>174</v>
      </c>
      <c r="E331" s="240" t="s">
        <v>19</v>
      </c>
      <c r="F331" s="241" t="s">
        <v>541</v>
      </c>
      <c r="G331" s="239"/>
      <c r="H331" s="242">
        <v>126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174</v>
      </c>
      <c r="AU331" s="248" t="s">
        <v>79</v>
      </c>
      <c r="AV331" s="14" t="s">
        <v>79</v>
      </c>
      <c r="AW331" s="14" t="s">
        <v>32</v>
      </c>
      <c r="AX331" s="14" t="s">
        <v>70</v>
      </c>
      <c r="AY331" s="248" t="s">
        <v>165</v>
      </c>
    </row>
    <row r="332" s="14" customFormat="1">
      <c r="A332" s="14"/>
      <c r="B332" s="238"/>
      <c r="C332" s="239"/>
      <c r="D332" s="229" t="s">
        <v>174</v>
      </c>
      <c r="E332" s="240" t="s">
        <v>19</v>
      </c>
      <c r="F332" s="241" t="s">
        <v>542</v>
      </c>
      <c r="G332" s="239"/>
      <c r="H332" s="242">
        <v>44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174</v>
      </c>
      <c r="AU332" s="248" t="s">
        <v>79</v>
      </c>
      <c r="AV332" s="14" t="s">
        <v>79</v>
      </c>
      <c r="AW332" s="14" t="s">
        <v>32</v>
      </c>
      <c r="AX332" s="14" t="s">
        <v>70</v>
      </c>
      <c r="AY332" s="248" t="s">
        <v>165</v>
      </c>
    </row>
    <row r="333" s="14" customFormat="1">
      <c r="A333" s="14"/>
      <c r="B333" s="238"/>
      <c r="C333" s="239"/>
      <c r="D333" s="229" t="s">
        <v>174</v>
      </c>
      <c r="E333" s="240" t="s">
        <v>19</v>
      </c>
      <c r="F333" s="241" t="s">
        <v>543</v>
      </c>
      <c r="G333" s="239"/>
      <c r="H333" s="242">
        <v>22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174</v>
      </c>
      <c r="AU333" s="248" t="s">
        <v>79</v>
      </c>
      <c r="AV333" s="14" t="s">
        <v>79</v>
      </c>
      <c r="AW333" s="14" t="s">
        <v>32</v>
      </c>
      <c r="AX333" s="14" t="s">
        <v>70</v>
      </c>
      <c r="AY333" s="248" t="s">
        <v>165</v>
      </c>
    </row>
    <row r="334" s="14" customFormat="1">
      <c r="A334" s="14"/>
      <c r="B334" s="238"/>
      <c r="C334" s="239"/>
      <c r="D334" s="229" t="s">
        <v>174</v>
      </c>
      <c r="E334" s="240" t="s">
        <v>19</v>
      </c>
      <c r="F334" s="241" t="s">
        <v>544</v>
      </c>
      <c r="G334" s="239"/>
      <c r="H334" s="242">
        <v>61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174</v>
      </c>
      <c r="AU334" s="248" t="s">
        <v>79</v>
      </c>
      <c r="AV334" s="14" t="s">
        <v>79</v>
      </c>
      <c r="AW334" s="14" t="s">
        <v>32</v>
      </c>
      <c r="AX334" s="14" t="s">
        <v>70</v>
      </c>
      <c r="AY334" s="248" t="s">
        <v>165</v>
      </c>
    </row>
    <row r="335" s="15" customFormat="1">
      <c r="A335" s="15"/>
      <c r="B335" s="249"/>
      <c r="C335" s="250"/>
      <c r="D335" s="229" t="s">
        <v>174</v>
      </c>
      <c r="E335" s="251" t="s">
        <v>19</v>
      </c>
      <c r="F335" s="252" t="s">
        <v>184</v>
      </c>
      <c r="G335" s="250"/>
      <c r="H335" s="253">
        <v>253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9" t="s">
        <v>174</v>
      </c>
      <c r="AU335" s="259" t="s">
        <v>79</v>
      </c>
      <c r="AV335" s="15" t="s">
        <v>172</v>
      </c>
      <c r="AW335" s="15" t="s">
        <v>32</v>
      </c>
      <c r="AX335" s="15" t="s">
        <v>77</v>
      </c>
      <c r="AY335" s="259" t="s">
        <v>165</v>
      </c>
    </row>
    <row r="336" s="2" customFormat="1" ht="24.15" customHeight="1">
      <c r="A336" s="40"/>
      <c r="B336" s="41"/>
      <c r="C336" s="214" t="s">
        <v>545</v>
      </c>
      <c r="D336" s="214" t="s">
        <v>168</v>
      </c>
      <c r="E336" s="215" t="s">
        <v>546</v>
      </c>
      <c r="F336" s="216" t="s">
        <v>538</v>
      </c>
      <c r="G336" s="217" t="s">
        <v>203</v>
      </c>
      <c r="H336" s="218">
        <v>1</v>
      </c>
      <c r="I336" s="219"/>
      <c r="J336" s="220">
        <f>ROUND(I336*H336,2)</f>
        <v>0</v>
      </c>
      <c r="K336" s="216" t="s">
        <v>19</v>
      </c>
      <c r="L336" s="46"/>
      <c r="M336" s="221" t="s">
        <v>19</v>
      </c>
      <c r="N336" s="222" t="s">
        <v>41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283</v>
      </c>
      <c r="AT336" s="225" t="s">
        <v>168</v>
      </c>
      <c r="AU336" s="225" t="s">
        <v>79</v>
      </c>
      <c r="AY336" s="19" t="s">
        <v>165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77</v>
      </c>
      <c r="BK336" s="226">
        <f>ROUND(I336*H336,2)</f>
        <v>0</v>
      </c>
      <c r="BL336" s="19" t="s">
        <v>283</v>
      </c>
      <c r="BM336" s="225" t="s">
        <v>547</v>
      </c>
    </row>
    <row r="337" s="2" customFormat="1" ht="16.5" customHeight="1">
      <c r="A337" s="40"/>
      <c r="B337" s="41"/>
      <c r="C337" s="214" t="s">
        <v>548</v>
      </c>
      <c r="D337" s="214" t="s">
        <v>168</v>
      </c>
      <c r="E337" s="215" t="s">
        <v>549</v>
      </c>
      <c r="F337" s="216" t="s">
        <v>550</v>
      </c>
      <c r="G337" s="217" t="s">
        <v>551</v>
      </c>
      <c r="H337" s="218">
        <v>1258.3</v>
      </c>
      <c r="I337" s="219"/>
      <c r="J337" s="220">
        <f>ROUND(I337*H337,2)</f>
        <v>0</v>
      </c>
      <c r="K337" s="216" t="s">
        <v>19</v>
      </c>
      <c r="L337" s="46"/>
      <c r="M337" s="221" t="s">
        <v>19</v>
      </c>
      <c r="N337" s="222" t="s">
        <v>41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283</v>
      </c>
      <c r="AT337" s="225" t="s">
        <v>168</v>
      </c>
      <c r="AU337" s="225" t="s">
        <v>79</v>
      </c>
      <c r="AY337" s="19" t="s">
        <v>165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77</v>
      </c>
      <c r="BK337" s="226">
        <f>ROUND(I337*H337,2)</f>
        <v>0</v>
      </c>
      <c r="BL337" s="19" t="s">
        <v>283</v>
      </c>
      <c r="BM337" s="225" t="s">
        <v>552</v>
      </c>
    </row>
    <row r="338" s="13" customFormat="1">
      <c r="A338" s="13"/>
      <c r="B338" s="227"/>
      <c r="C338" s="228"/>
      <c r="D338" s="229" t="s">
        <v>174</v>
      </c>
      <c r="E338" s="230" t="s">
        <v>19</v>
      </c>
      <c r="F338" s="231" t="s">
        <v>553</v>
      </c>
      <c r="G338" s="228"/>
      <c r="H338" s="230" t="s">
        <v>19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174</v>
      </c>
      <c r="AU338" s="237" t="s">
        <v>79</v>
      </c>
      <c r="AV338" s="13" t="s">
        <v>77</v>
      </c>
      <c r="AW338" s="13" t="s">
        <v>32</v>
      </c>
      <c r="AX338" s="13" t="s">
        <v>70</v>
      </c>
      <c r="AY338" s="237" t="s">
        <v>165</v>
      </c>
    </row>
    <row r="339" s="14" customFormat="1">
      <c r="A339" s="14"/>
      <c r="B339" s="238"/>
      <c r="C339" s="239"/>
      <c r="D339" s="229" t="s">
        <v>174</v>
      </c>
      <c r="E339" s="240" t="s">
        <v>19</v>
      </c>
      <c r="F339" s="241" t="s">
        <v>554</v>
      </c>
      <c r="G339" s="239"/>
      <c r="H339" s="242">
        <v>1258.3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174</v>
      </c>
      <c r="AU339" s="248" t="s">
        <v>79</v>
      </c>
      <c r="AV339" s="14" t="s">
        <v>79</v>
      </c>
      <c r="AW339" s="14" t="s">
        <v>32</v>
      </c>
      <c r="AX339" s="14" t="s">
        <v>77</v>
      </c>
      <c r="AY339" s="248" t="s">
        <v>165</v>
      </c>
    </row>
    <row r="340" s="2" customFormat="1" ht="24.15" customHeight="1">
      <c r="A340" s="40"/>
      <c r="B340" s="41"/>
      <c r="C340" s="214" t="s">
        <v>555</v>
      </c>
      <c r="D340" s="214" t="s">
        <v>168</v>
      </c>
      <c r="E340" s="215" t="s">
        <v>556</v>
      </c>
      <c r="F340" s="216" t="s">
        <v>557</v>
      </c>
      <c r="G340" s="217" t="s">
        <v>291</v>
      </c>
      <c r="H340" s="218">
        <v>250</v>
      </c>
      <c r="I340" s="219"/>
      <c r="J340" s="220">
        <f>ROUND(I340*H340,2)</f>
        <v>0</v>
      </c>
      <c r="K340" s="216" t="s">
        <v>189</v>
      </c>
      <c r="L340" s="46"/>
      <c r="M340" s="221" t="s">
        <v>19</v>
      </c>
      <c r="N340" s="222" t="s">
        <v>41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0.0066</v>
      </c>
      <c r="T340" s="224">
        <f>S340*H340</f>
        <v>1.6499999999999999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283</v>
      </c>
      <c r="AT340" s="225" t="s">
        <v>168</v>
      </c>
      <c r="AU340" s="225" t="s">
        <v>79</v>
      </c>
      <c r="AY340" s="19" t="s">
        <v>165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77</v>
      </c>
      <c r="BK340" s="226">
        <f>ROUND(I340*H340,2)</f>
        <v>0</v>
      </c>
      <c r="BL340" s="19" t="s">
        <v>283</v>
      </c>
      <c r="BM340" s="225" t="s">
        <v>558</v>
      </c>
    </row>
    <row r="341" s="2" customFormat="1">
      <c r="A341" s="40"/>
      <c r="B341" s="41"/>
      <c r="C341" s="42"/>
      <c r="D341" s="260" t="s">
        <v>191</v>
      </c>
      <c r="E341" s="42"/>
      <c r="F341" s="261" t="s">
        <v>559</v>
      </c>
      <c r="G341" s="42"/>
      <c r="H341" s="42"/>
      <c r="I341" s="262"/>
      <c r="J341" s="42"/>
      <c r="K341" s="42"/>
      <c r="L341" s="46"/>
      <c r="M341" s="263"/>
      <c r="N341" s="264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191</v>
      </c>
      <c r="AU341" s="19" t="s">
        <v>79</v>
      </c>
    </row>
    <row r="342" s="13" customFormat="1">
      <c r="A342" s="13"/>
      <c r="B342" s="227"/>
      <c r="C342" s="228"/>
      <c r="D342" s="229" t="s">
        <v>174</v>
      </c>
      <c r="E342" s="230" t="s">
        <v>19</v>
      </c>
      <c r="F342" s="231" t="s">
        <v>560</v>
      </c>
      <c r="G342" s="228"/>
      <c r="H342" s="230" t="s">
        <v>19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174</v>
      </c>
      <c r="AU342" s="237" t="s">
        <v>79</v>
      </c>
      <c r="AV342" s="13" t="s">
        <v>77</v>
      </c>
      <c r="AW342" s="13" t="s">
        <v>32</v>
      </c>
      <c r="AX342" s="13" t="s">
        <v>70</v>
      </c>
      <c r="AY342" s="237" t="s">
        <v>165</v>
      </c>
    </row>
    <row r="343" s="13" customFormat="1">
      <c r="A343" s="13"/>
      <c r="B343" s="227"/>
      <c r="C343" s="228"/>
      <c r="D343" s="229" t="s">
        <v>174</v>
      </c>
      <c r="E343" s="230" t="s">
        <v>19</v>
      </c>
      <c r="F343" s="231" t="s">
        <v>561</v>
      </c>
      <c r="G343" s="228"/>
      <c r="H343" s="230" t="s">
        <v>19</v>
      </c>
      <c r="I343" s="232"/>
      <c r="J343" s="228"/>
      <c r="K343" s="228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174</v>
      </c>
      <c r="AU343" s="237" t="s">
        <v>79</v>
      </c>
      <c r="AV343" s="13" t="s">
        <v>77</v>
      </c>
      <c r="AW343" s="13" t="s">
        <v>32</v>
      </c>
      <c r="AX343" s="13" t="s">
        <v>70</v>
      </c>
      <c r="AY343" s="237" t="s">
        <v>165</v>
      </c>
    </row>
    <row r="344" s="13" customFormat="1">
      <c r="A344" s="13"/>
      <c r="B344" s="227"/>
      <c r="C344" s="228"/>
      <c r="D344" s="229" t="s">
        <v>174</v>
      </c>
      <c r="E344" s="230" t="s">
        <v>19</v>
      </c>
      <c r="F344" s="231" t="s">
        <v>562</v>
      </c>
      <c r="G344" s="228"/>
      <c r="H344" s="230" t="s">
        <v>19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174</v>
      </c>
      <c r="AU344" s="237" t="s">
        <v>79</v>
      </c>
      <c r="AV344" s="13" t="s">
        <v>77</v>
      </c>
      <c r="AW344" s="13" t="s">
        <v>32</v>
      </c>
      <c r="AX344" s="13" t="s">
        <v>70</v>
      </c>
      <c r="AY344" s="237" t="s">
        <v>165</v>
      </c>
    </row>
    <row r="345" s="14" customFormat="1">
      <c r="A345" s="14"/>
      <c r="B345" s="238"/>
      <c r="C345" s="239"/>
      <c r="D345" s="229" t="s">
        <v>174</v>
      </c>
      <c r="E345" s="240" t="s">
        <v>19</v>
      </c>
      <c r="F345" s="241" t="s">
        <v>563</v>
      </c>
      <c r="G345" s="239"/>
      <c r="H345" s="242">
        <v>250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8" t="s">
        <v>174</v>
      </c>
      <c r="AU345" s="248" t="s">
        <v>79</v>
      </c>
      <c r="AV345" s="14" t="s">
        <v>79</v>
      </c>
      <c r="AW345" s="14" t="s">
        <v>32</v>
      </c>
      <c r="AX345" s="14" t="s">
        <v>77</v>
      </c>
      <c r="AY345" s="248" t="s">
        <v>165</v>
      </c>
    </row>
    <row r="346" s="2" customFormat="1" ht="24.15" customHeight="1">
      <c r="A346" s="40"/>
      <c r="B346" s="41"/>
      <c r="C346" s="214" t="s">
        <v>564</v>
      </c>
      <c r="D346" s="214" t="s">
        <v>168</v>
      </c>
      <c r="E346" s="215" t="s">
        <v>565</v>
      </c>
      <c r="F346" s="216" t="s">
        <v>566</v>
      </c>
      <c r="G346" s="217" t="s">
        <v>291</v>
      </c>
      <c r="H346" s="218">
        <v>39.299999999999997</v>
      </c>
      <c r="I346" s="219"/>
      <c r="J346" s="220">
        <f>ROUND(I346*H346,2)</f>
        <v>0</v>
      </c>
      <c r="K346" s="216" t="s">
        <v>189</v>
      </c>
      <c r="L346" s="46"/>
      <c r="M346" s="221" t="s">
        <v>19</v>
      </c>
      <c r="N346" s="222" t="s">
        <v>41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0.012319999999999999</v>
      </c>
      <c r="T346" s="224">
        <f>S346*H346</f>
        <v>0.48417599999999994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283</v>
      </c>
      <c r="AT346" s="225" t="s">
        <v>168</v>
      </c>
      <c r="AU346" s="225" t="s">
        <v>79</v>
      </c>
      <c r="AY346" s="19" t="s">
        <v>165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77</v>
      </c>
      <c r="BK346" s="226">
        <f>ROUND(I346*H346,2)</f>
        <v>0</v>
      </c>
      <c r="BL346" s="19" t="s">
        <v>283</v>
      </c>
      <c r="BM346" s="225" t="s">
        <v>567</v>
      </c>
    </row>
    <row r="347" s="2" customFormat="1">
      <c r="A347" s="40"/>
      <c r="B347" s="41"/>
      <c r="C347" s="42"/>
      <c r="D347" s="260" t="s">
        <v>191</v>
      </c>
      <c r="E347" s="42"/>
      <c r="F347" s="261" t="s">
        <v>568</v>
      </c>
      <c r="G347" s="42"/>
      <c r="H347" s="42"/>
      <c r="I347" s="262"/>
      <c r="J347" s="42"/>
      <c r="K347" s="42"/>
      <c r="L347" s="46"/>
      <c r="M347" s="263"/>
      <c r="N347" s="26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191</v>
      </c>
      <c r="AU347" s="19" t="s">
        <v>79</v>
      </c>
    </row>
    <row r="348" s="13" customFormat="1">
      <c r="A348" s="13"/>
      <c r="B348" s="227"/>
      <c r="C348" s="228"/>
      <c r="D348" s="229" t="s">
        <v>174</v>
      </c>
      <c r="E348" s="230" t="s">
        <v>19</v>
      </c>
      <c r="F348" s="231" t="s">
        <v>569</v>
      </c>
      <c r="G348" s="228"/>
      <c r="H348" s="230" t="s">
        <v>19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174</v>
      </c>
      <c r="AU348" s="237" t="s">
        <v>79</v>
      </c>
      <c r="AV348" s="13" t="s">
        <v>77</v>
      </c>
      <c r="AW348" s="13" t="s">
        <v>32</v>
      </c>
      <c r="AX348" s="13" t="s">
        <v>70</v>
      </c>
      <c r="AY348" s="237" t="s">
        <v>165</v>
      </c>
    </row>
    <row r="349" s="14" customFormat="1">
      <c r="A349" s="14"/>
      <c r="B349" s="238"/>
      <c r="C349" s="239"/>
      <c r="D349" s="229" t="s">
        <v>174</v>
      </c>
      <c r="E349" s="240" t="s">
        <v>19</v>
      </c>
      <c r="F349" s="241" t="s">
        <v>570</v>
      </c>
      <c r="G349" s="239"/>
      <c r="H349" s="242">
        <v>7.7999999999999998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8" t="s">
        <v>174</v>
      </c>
      <c r="AU349" s="248" t="s">
        <v>79</v>
      </c>
      <c r="AV349" s="14" t="s">
        <v>79</v>
      </c>
      <c r="AW349" s="14" t="s">
        <v>32</v>
      </c>
      <c r="AX349" s="14" t="s">
        <v>70</v>
      </c>
      <c r="AY349" s="248" t="s">
        <v>165</v>
      </c>
    </row>
    <row r="350" s="14" customFormat="1">
      <c r="A350" s="14"/>
      <c r="B350" s="238"/>
      <c r="C350" s="239"/>
      <c r="D350" s="229" t="s">
        <v>174</v>
      </c>
      <c r="E350" s="240" t="s">
        <v>19</v>
      </c>
      <c r="F350" s="241" t="s">
        <v>571</v>
      </c>
      <c r="G350" s="239"/>
      <c r="H350" s="242">
        <v>2.8999999999999999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174</v>
      </c>
      <c r="AU350" s="248" t="s">
        <v>79</v>
      </c>
      <c r="AV350" s="14" t="s">
        <v>79</v>
      </c>
      <c r="AW350" s="14" t="s">
        <v>32</v>
      </c>
      <c r="AX350" s="14" t="s">
        <v>70</v>
      </c>
      <c r="AY350" s="248" t="s">
        <v>165</v>
      </c>
    </row>
    <row r="351" s="14" customFormat="1">
      <c r="A351" s="14"/>
      <c r="B351" s="238"/>
      <c r="C351" s="239"/>
      <c r="D351" s="229" t="s">
        <v>174</v>
      </c>
      <c r="E351" s="240" t="s">
        <v>19</v>
      </c>
      <c r="F351" s="241" t="s">
        <v>572</v>
      </c>
      <c r="G351" s="239"/>
      <c r="H351" s="242">
        <v>23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174</v>
      </c>
      <c r="AU351" s="248" t="s">
        <v>79</v>
      </c>
      <c r="AV351" s="14" t="s">
        <v>79</v>
      </c>
      <c r="AW351" s="14" t="s">
        <v>32</v>
      </c>
      <c r="AX351" s="14" t="s">
        <v>70</v>
      </c>
      <c r="AY351" s="248" t="s">
        <v>165</v>
      </c>
    </row>
    <row r="352" s="14" customFormat="1">
      <c r="A352" s="14"/>
      <c r="B352" s="238"/>
      <c r="C352" s="239"/>
      <c r="D352" s="229" t="s">
        <v>174</v>
      </c>
      <c r="E352" s="240" t="s">
        <v>19</v>
      </c>
      <c r="F352" s="241" t="s">
        <v>573</v>
      </c>
      <c r="G352" s="239"/>
      <c r="H352" s="242">
        <v>5.5999999999999996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174</v>
      </c>
      <c r="AU352" s="248" t="s">
        <v>79</v>
      </c>
      <c r="AV352" s="14" t="s">
        <v>79</v>
      </c>
      <c r="AW352" s="14" t="s">
        <v>32</v>
      </c>
      <c r="AX352" s="14" t="s">
        <v>70</v>
      </c>
      <c r="AY352" s="248" t="s">
        <v>165</v>
      </c>
    </row>
    <row r="353" s="15" customFormat="1">
      <c r="A353" s="15"/>
      <c r="B353" s="249"/>
      <c r="C353" s="250"/>
      <c r="D353" s="229" t="s">
        <v>174</v>
      </c>
      <c r="E353" s="251" t="s">
        <v>19</v>
      </c>
      <c r="F353" s="252" t="s">
        <v>184</v>
      </c>
      <c r="G353" s="250"/>
      <c r="H353" s="253">
        <v>39.299999999999997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174</v>
      </c>
      <c r="AU353" s="259" t="s">
        <v>79</v>
      </c>
      <c r="AV353" s="15" t="s">
        <v>172</v>
      </c>
      <c r="AW353" s="15" t="s">
        <v>32</v>
      </c>
      <c r="AX353" s="15" t="s">
        <v>77</v>
      </c>
      <c r="AY353" s="259" t="s">
        <v>165</v>
      </c>
    </row>
    <row r="354" s="2" customFormat="1" ht="24.15" customHeight="1">
      <c r="A354" s="40"/>
      <c r="B354" s="41"/>
      <c r="C354" s="214" t="s">
        <v>574</v>
      </c>
      <c r="D354" s="214" t="s">
        <v>168</v>
      </c>
      <c r="E354" s="215" t="s">
        <v>575</v>
      </c>
      <c r="F354" s="216" t="s">
        <v>576</v>
      </c>
      <c r="G354" s="217" t="s">
        <v>291</v>
      </c>
      <c r="H354" s="218">
        <v>111.09999999999999</v>
      </c>
      <c r="I354" s="219"/>
      <c r="J354" s="220">
        <f>ROUND(I354*H354,2)</f>
        <v>0</v>
      </c>
      <c r="K354" s="216" t="s">
        <v>189</v>
      </c>
      <c r="L354" s="46"/>
      <c r="M354" s="221" t="s">
        <v>19</v>
      </c>
      <c r="N354" s="222" t="s">
        <v>41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0.012319999999999999</v>
      </c>
      <c r="T354" s="224">
        <f>S354*H354</f>
        <v>1.368752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283</v>
      </c>
      <c r="AT354" s="225" t="s">
        <v>168</v>
      </c>
      <c r="AU354" s="225" t="s">
        <v>79</v>
      </c>
      <c r="AY354" s="19" t="s">
        <v>165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77</v>
      </c>
      <c r="BK354" s="226">
        <f>ROUND(I354*H354,2)</f>
        <v>0</v>
      </c>
      <c r="BL354" s="19" t="s">
        <v>283</v>
      </c>
      <c r="BM354" s="225" t="s">
        <v>577</v>
      </c>
    </row>
    <row r="355" s="2" customFormat="1">
      <c r="A355" s="40"/>
      <c r="B355" s="41"/>
      <c r="C355" s="42"/>
      <c r="D355" s="260" t="s">
        <v>191</v>
      </c>
      <c r="E355" s="42"/>
      <c r="F355" s="261" t="s">
        <v>578</v>
      </c>
      <c r="G355" s="42"/>
      <c r="H355" s="42"/>
      <c r="I355" s="262"/>
      <c r="J355" s="42"/>
      <c r="K355" s="42"/>
      <c r="L355" s="46"/>
      <c r="M355" s="263"/>
      <c r="N355" s="26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191</v>
      </c>
      <c r="AU355" s="19" t="s">
        <v>79</v>
      </c>
    </row>
    <row r="356" s="13" customFormat="1">
      <c r="A356" s="13"/>
      <c r="B356" s="227"/>
      <c r="C356" s="228"/>
      <c r="D356" s="229" t="s">
        <v>174</v>
      </c>
      <c r="E356" s="230" t="s">
        <v>19</v>
      </c>
      <c r="F356" s="231" t="s">
        <v>569</v>
      </c>
      <c r="G356" s="228"/>
      <c r="H356" s="230" t="s">
        <v>19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7" t="s">
        <v>174</v>
      </c>
      <c r="AU356" s="237" t="s">
        <v>79</v>
      </c>
      <c r="AV356" s="13" t="s">
        <v>77</v>
      </c>
      <c r="AW356" s="13" t="s">
        <v>32</v>
      </c>
      <c r="AX356" s="13" t="s">
        <v>70</v>
      </c>
      <c r="AY356" s="237" t="s">
        <v>165</v>
      </c>
    </row>
    <row r="357" s="14" customFormat="1">
      <c r="A357" s="14"/>
      <c r="B357" s="238"/>
      <c r="C357" s="239"/>
      <c r="D357" s="229" t="s">
        <v>174</v>
      </c>
      <c r="E357" s="240" t="s">
        <v>19</v>
      </c>
      <c r="F357" s="241" t="s">
        <v>579</v>
      </c>
      <c r="G357" s="239"/>
      <c r="H357" s="242">
        <v>18.399999999999999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8" t="s">
        <v>174</v>
      </c>
      <c r="AU357" s="248" t="s">
        <v>79</v>
      </c>
      <c r="AV357" s="14" t="s">
        <v>79</v>
      </c>
      <c r="AW357" s="14" t="s">
        <v>32</v>
      </c>
      <c r="AX357" s="14" t="s">
        <v>70</v>
      </c>
      <c r="AY357" s="248" t="s">
        <v>165</v>
      </c>
    </row>
    <row r="358" s="14" customFormat="1">
      <c r="A358" s="14"/>
      <c r="B358" s="238"/>
      <c r="C358" s="239"/>
      <c r="D358" s="229" t="s">
        <v>174</v>
      </c>
      <c r="E358" s="240" t="s">
        <v>19</v>
      </c>
      <c r="F358" s="241" t="s">
        <v>580</v>
      </c>
      <c r="G358" s="239"/>
      <c r="H358" s="242">
        <v>8.8000000000000007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174</v>
      </c>
      <c r="AU358" s="248" t="s">
        <v>79</v>
      </c>
      <c r="AV358" s="14" t="s">
        <v>79</v>
      </c>
      <c r="AW358" s="14" t="s">
        <v>32</v>
      </c>
      <c r="AX358" s="14" t="s">
        <v>70</v>
      </c>
      <c r="AY358" s="248" t="s">
        <v>165</v>
      </c>
    </row>
    <row r="359" s="14" customFormat="1">
      <c r="A359" s="14"/>
      <c r="B359" s="238"/>
      <c r="C359" s="239"/>
      <c r="D359" s="229" t="s">
        <v>174</v>
      </c>
      <c r="E359" s="240" t="s">
        <v>19</v>
      </c>
      <c r="F359" s="241" t="s">
        <v>581</v>
      </c>
      <c r="G359" s="239"/>
      <c r="H359" s="242">
        <v>3.8999999999999999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174</v>
      </c>
      <c r="AU359" s="248" t="s">
        <v>79</v>
      </c>
      <c r="AV359" s="14" t="s">
        <v>79</v>
      </c>
      <c r="AW359" s="14" t="s">
        <v>32</v>
      </c>
      <c r="AX359" s="14" t="s">
        <v>70</v>
      </c>
      <c r="AY359" s="248" t="s">
        <v>165</v>
      </c>
    </row>
    <row r="360" s="14" customFormat="1">
      <c r="A360" s="14"/>
      <c r="B360" s="238"/>
      <c r="C360" s="239"/>
      <c r="D360" s="229" t="s">
        <v>174</v>
      </c>
      <c r="E360" s="240" t="s">
        <v>19</v>
      </c>
      <c r="F360" s="241" t="s">
        <v>582</v>
      </c>
      <c r="G360" s="239"/>
      <c r="H360" s="242">
        <v>80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174</v>
      </c>
      <c r="AU360" s="248" t="s">
        <v>79</v>
      </c>
      <c r="AV360" s="14" t="s">
        <v>79</v>
      </c>
      <c r="AW360" s="14" t="s">
        <v>32</v>
      </c>
      <c r="AX360" s="14" t="s">
        <v>70</v>
      </c>
      <c r="AY360" s="248" t="s">
        <v>165</v>
      </c>
    </row>
    <row r="361" s="15" customFormat="1">
      <c r="A361" s="15"/>
      <c r="B361" s="249"/>
      <c r="C361" s="250"/>
      <c r="D361" s="229" t="s">
        <v>174</v>
      </c>
      <c r="E361" s="251" t="s">
        <v>19</v>
      </c>
      <c r="F361" s="252" t="s">
        <v>184</v>
      </c>
      <c r="G361" s="250"/>
      <c r="H361" s="253">
        <v>111.09999999999999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9" t="s">
        <v>174</v>
      </c>
      <c r="AU361" s="259" t="s">
        <v>79</v>
      </c>
      <c r="AV361" s="15" t="s">
        <v>172</v>
      </c>
      <c r="AW361" s="15" t="s">
        <v>32</v>
      </c>
      <c r="AX361" s="15" t="s">
        <v>77</v>
      </c>
      <c r="AY361" s="259" t="s">
        <v>165</v>
      </c>
    </row>
    <row r="362" s="2" customFormat="1" ht="24.15" customHeight="1">
      <c r="A362" s="40"/>
      <c r="B362" s="41"/>
      <c r="C362" s="214" t="s">
        <v>583</v>
      </c>
      <c r="D362" s="214" t="s">
        <v>168</v>
      </c>
      <c r="E362" s="215" t="s">
        <v>584</v>
      </c>
      <c r="F362" s="216" t="s">
        <v>585</v>
      </c>
      <c r="G362" s="217" t="s">
        <v>291</v>
      </c>
      <c r="H362" s="218">
        <v>125.59999999999999</v>
      </c>
      <c r="I362" s="219"/>
      <c r="J362" s="220">
        <f>ROUND(I362*H362,2)</f>
        <v>0</v>
      </c>
      <c r="K362" s="216" t="s">
        <v>189</v>
      </c>
      <c r="L362" s="46"/>
      <c r="M362" s="221" t="s">
        <v>19</v>
      </c>
      <c r="N362" s="222" t="s">
        <v>41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0.012319999999999999</v>
      </c>
      <c r="T362" s="224">
        <f>S362*H362</f>
        <v>1.5473919999999999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283</v>
      </c>
      <c r="AT362" s="225" t="s">
        <v>168</v>
      </c>
      <c r="AU362" s="225" t="s">
        <v>79</v>
      </c>
      <c r="AY362" s="19" t="s">
        <v>165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77</v>
      </c>
      <c r="BK362" s="226">
        <f>ROUND(I362*H362,2)</f>
        <v>0</v>
      </c>
      <c r="BL362" s="19" t="s">
        <v>283</v>
      </c>
      <c r="BM362" s="225" t="s">
        <v>586</v>
      </c>
    </row>
    <row r="363" s="2" customFormat="1">
      <c r="A363" s="40"/>
      <c r="B363" s="41"/>
      <c r="C363" s="42"/>
      <c r="D363" s="260" t="s">
        <v>191</v>
      </c>
      <c r="E363" s="42"/>
      <c r="F363" s="261" t="s">
        <v>587</v>
      </c>
      <c r="G363" s="42"/>
      <c r="H363" s="42"/>
      <c r="I363" s="262"/>
      <c r="J363" s="42"/>
      <c r="K363" s="42"/>
      <c r="L363" s="46"/>
      <c r="M363" s="263"/>
      <c r="N363" s="264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191</v>
      </c>
      <c r="AU363" s="19" t="s">
        <v>79</v>
      </c>
    </row>
    <row r="364" s="13" customFormat="1">
      <c r="A364" s="13"/>
      <c r="B364" s="227"/>
      <c r="C364" s="228"/>
      <c r="D364" s="229" t="s">
        <v>174</v>
      </c>
      <c r="E364" s="230" t="s">
        <v>19</v>
      </c>
      <c r="F364" s="231" t="s">
        <v>569</v>
      </c>
      <c r="G364" s="228"/>
      <c r="H364" s="230" t="s">
        <v>19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174</v>
      </c>
      <c r="AU364" s="237" t="s">
        <v>79</v>
      </c>
      <c r="AV364" s="13" t="s">
        <v>77</v>
      </c>
      <c r="AW364" s="13" t="s">
        <v>32</v>
      </c>
      <c r="AX364" s="13" t="s">
        <v>70</v>
      </c>
      <c r="AY364" s="237" t="s">
        <v>165</v>
      </c>
    </row>
    <row r="365" s="14" customFormat="1">
      <c r="A365" s="14"/>
      <c r="B365" s="238"/>
      <c r="C365" s="239"/>
      <c r="D365" s="229" t="s">
        <v>174</v>
      </c>
      <c r="E365" s="240" t="s">
        <v>19</v>
      </c>
      <c r="F365" s="241" t="s">
        <v>588</v>
      </c>
      <c r="G365" s="239"/>
      <c r="H365" s="242">
        <v>6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174</v>
      </c>
      <c r="AU365" s="248" t="s">
        <v>79</v>
      </c>
      <c r="AV365" s="14" t="s">
        <v>79</v>
      </c>
      <c r="AW365" s="14" t="s">
        <v>32</v>
      </c>
      <c r="AX365" s="14" t="s">
        <v>70</v>
      </c>
      <c r="AY365" s="248" t="s">
        <v>165</v>
      </c>
    </row>
    <row r="366" s="14" customFormat="1">
      <c r="A366" s="14"/>
      <c r="B366" s="238"/>
      <c r="C366" s="239"/>
      <c r="D366" s="229" t="s">
        <v>174</v>
      </c>
      <c r="E366" s="240" t="s">
        <v>19</v>
      </c>
      <c r="F366" s="241" t="s">
        <v>589</v>
      </c>
      <c r="G366" s="239"/>
      <c r="H366" s="242">
        <v>33.600000000000001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174</v>
      </c>
      <c r="AU366" s="248" t="s">
        <v>79</v>
      </c>
      <c r="AV366" s="14" t="s">
        <v>79</v>
      </c>
      <c r="AW366" s="14" t="s">
        <v>32</v>
      </c>
      <c r="AX366" s="14" t="s">
        <v>70</v>
      </c>
      <c r="AY366" s="248" t="s">
        <v>165</v>
      </c>
    </row>
    <row r="367" s="14" customFormat="1">
      <c r="A367" s="14"/>
      <c r="B367" s="238"/>
      <c r="C367" s="239"/>
      <c r="D367" s="229" t="s">
        <v>174</v>
      </c>
      <c r="E367" s="240" t="s">
        <v>19</v>
      </c>
      <c r="F367" s="241" t="s">
        <v>590</v>
      </c>
      <c r="G367" s="239"/>
      <c r="H367" s="242">
        <v>13.199999999999999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174</v>
      </c>
      <c r="AU367" s="248" t="s">
        <v>79</v>
      </c>
      <c r="AV367" s="14" t="s">
        <v>79</v>
      </c>
      <c r="AW367" s="14" t="s">
        <v>32</v>
      </c>
      <c r="AX367" s="14" t="s">
        <v>70</v>
      </c>
      <c r="AY367" s="248" t="s">
        <v>165</v>
      </c>
    </row>
    <row r="368" s="14" customFormat="1">
      <c r="A368" s="14"/>
      <c r="B368" s="238"/>
      <c r="C368" s="239"/>
      <c r="D368" s="229" t="s">
        <v>174</v>
      </c>
      <c r="E368" s="240" t="s">
        <v>19</v>
      </c>
      <c r="F368" s="241" t="s">
        <v>591</v>
      </c>
      <c r="G368" s="239"/>
      <c r="H368" s="242">
        <v>35.399999999999999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8" t="s">
        <v>174</v>
      </c>
      <c r="AU368" s="248" t="s">
        <v>79</v>
      </c>
      <c r="AV368" s="14" t="s">
        <v>79</v>
      </c>
      <c r="AW368" s="14" t="s">
        <v>32</v>
      </c>
      <c r="AX368" s="14" t="s">
        <v>70</v>
      </c>
      <c r="AY368" s="248" t="s">
        <v>165</v>
      </c>
    </row>
    <row r="369" s="14" customFormat="1">
      <c r="A369" s="14"/>
      <c r="B369" s="238"/>
      <c r="C369" s="239"/>
      <c r="D369" s="229" t="s">
        <v>174</v>
      </c>
      <c r="E369" s="240" t="s">
        <v>19</v>
      </c>
      <c r="F369" s="241" t="s">
        <v>592</v>
      </c>
      <c r="G369" s="239"/>
      <c r="H369" s="242">
        <v>24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174</v>
      </c>
      <c r="AU369" s="248" t="s">
        <v>79</v>
      </c>
      <c r="AV369" s="14" t="s">
        <v>79</v>
      </c>
      <c r="AW369" s="14" t="s">
        <v>32</v>
      </c>
      <c r="AX369" s="14" t="s">
        <v>70</v>
      </c>
      <c r="AY369" s="248" t="s">
        <v>165</v>
      </c>
    </row>
    <row r="370" s="14" customFormat="1">
      <c r="A370" s="14"/>
      <c r="B370" s="238"/>
      <c r="C370" s="239"/>
      <c r="D370" s="229" t="s">
        <v>174</v>
      </c>
      <c r="E370" s="240" t="s">
        <v>19</v>
      </c>
      <c r="F370" s="241" t="s">
        <v>593</v>
      </c>
      <c r="G370" s="239"/>
      <c r="H370" s="242">
        <v>13.4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174</v>
      </c>
      <c r="AU370" s="248" t="s">
        <v>79</v>
      </c>
      <c r="AV370" s="14" t="s">
        <v>79</v>
      </c>
      <c r="AW370" s="14" t="s">
        <v>32</v>
      </c>
      <c r="AX370" s="14" t="s">
        <v>70</v>
      </c>
      <c r="AY370" s="248" t="s">
        <v>165</v>
      </c>
    </row>
    <row r="371" s="15" customFormat="1">
      <c r="A371" s="15"/>
      <c r="B371" s="249"/>
      <c r="C371" s="250"/>
      <c r="D371" s="229" t="s">
        <v>174</v>
      </c>
      <c r="E371" s="251" t="s">
        <v>19</v>
      </c>
      <c r="F371" s="252" t="s">
        <v>184</v>
      </c>
      <c r="G371" s="250"/>
      <c r="H371" s="253">
        <v>125.59999999999999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9" t="s">
        <v>174</v>
      </c>
      <c r="AU371" s="259" t="s">
        <v>79</v>
      </c>
      <c r="AV371" s="15" t="s">
        <v>172</v>
      </c>
      <c r="AW371" s="15" t="s">
        <v>32</v>
      </c>
      <c r="AX371" s="15" t="s">
        <v>77</v>
      </c>
      <c r="AY371" s="259" t="s">
        <v>165</v>
      </c>
    </row>
    <row r="372" s="2" customFormat="1" ht="24.15" customHeight="1">
      <c r="A372" s="40"/>
      <c r="B372" s="41"/>
      <c r="C372" s="214" t="s">
        <v>594</v>
      </c>
      <c r="D372" s="214" t="s">
        <v>168</v>
      </c>
      <c r="E372" s="215" t="s">
        <v>595</v>
      </c>
      <c r="F372" s="216" t="s">
        <v>596</v>
      </c>
      <c r="G372" s="217" t="s">
        <v>291</v>
      </c>
      <c r="H372" s="218">
        <v>57.399999999999999</v>
      </c>
      <c r="I372" s="219"/>
      <c r="J372" s="220">
        <f>ROUND(I372*H372,2)</f>
        <v>0</v>
      </c>
      <c r="K372" s="216" t="s">
        <v>189</v>
      </c>
      <c r="L372" s="46"/>
      <c r="M372" s="221" t="s">
        <v>19</v>
      </c>
      <c r="N372" s="222" t="s">
        <v>41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0.012319999999999999</v>
      </c>
      <c r="T372" s="224">
        <f>S372*H372</f>
        <v>0.70716799999999991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283</v>
      </c>
      <c r="AT372" s="225" t="s">
        <v>168</v>
      </c>
      <c r="AU372" s="225" t="s">
        <v>79</v>
      </c>
      <c r="AY372" s="19" t="s">
        <v>165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77</v>
      </c>
      <c r="BK372" s="226">
        <f>ROUND(I372*H372,2)</f>
        <v>0</v>
      </c>
      <c r="BL372" s="19" t="s">
        <v>283</v>
      </c>
      <c r="BM372" s="225" t="s">
        <v>597</v>
      </c>
    </row>
    <row r="373" s="2" customFormat="1">
      <c r="A373" s="40"/>
      <c r="B373" s="41"/>
      <c r="C373" s="42"/>
      <c r="D373" s="260" t="s">
        <v>191</v>
      </c>
      <c r="E373" s="42"/>
      <c r="F373" s="261" t="s">
        <v>598</v>
      </c>
      <c r="G373" s="42"/>
      <c r="H373" s="42"/>
      <c r="I373" s="262"/>
      <c r="J373" s="42"/>
      <c r="K373" s="42"/>
      <c r="L373" s="46"/>
      <c r="M373" s="263"/>
      <c r="N373" s="26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191</v>
      </c>
      <c r="AU373" s="19" t="s">
        <v>79</v>
      </c>
    </row>
    <row r="374" s="13" customFormat="1">
      <c r="A374" s="13"/>
      <c r="B374" s="227"/>
      <c r="C374" s="228"/>
      <c r="D374" s="229" t="s">
        <v>174</v>
      </c>
      <c r="E374" s="230" t="s">
        <v>19</v>
      </c>
      <c r="F374" s="231" t="s">
        <v>569</v>
      </c>
      <c r="G374" s="228"/>
      <c r="H374" s="230" t="s">
        <v>19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174</v>
      </c>
      <c r="AU374" s="237" t="s">
        <v>79</v>
      </c>
      <c r="AV374" s="13" t="s">
        <v>77</v>
      </c>
      <c r="AW374" s="13" t="s">
        <v>32</v>
      </c>
      <c r="AX374" s="13" t="s">
        <v>70</v>
      </c>
      <c r="AY374" s="237" t="s">
        <v>165</v>
      </c>
    </row>
    <row r="375" s="14" customFormat="1">
      <c r="A375" s="14"/>
      <c r="B375" s="238"/>
      <c r="C375" s="239"/>
      <c r="D375" s="229" t="s">
        <v>174</v>
      </c>
      <c r="E375" s="240" t="s">
        <v>19</v>
      </c>
      <c r="F375" s="241" t="s">
        <v>599</v>
      </c>
      <c r="G375" s="239"/>
      <c r="H375" s="242">
        <v>8.9000000000000004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8" t="s">
        <v>174</v>
      </c>
      <c r="AU375" s="248" t="s">
        <v>79</v>
      </c>
      <c r="AV375" s="14" t="s">
        <v>79</v>
      </c>
      <c r="AW375" s="14" t="s">
        <v>32</v>
      </c>
      <c r="AX375" s="14" t="s">
        <v>70</v>
      </c>
      <c r="AY375" s="248" t="s">
        <v>165</v>
      </c>
    </row>
    <row r="376" s="14" customFormat="1">
      <c r="A376" s="14"/>
      <c r="B376" s="238"/>
      <c r="C376" s="239"/>
      <c r="D376" s="229" t="s">
        <v>174</v>
      </c>
      <c r="E376" s="240" t="s">
        <v>19</v>
      </c>
      <c r="F376" s="241" t="s">
        <v>600</v>
      </c>
      <c r="G376" s="239"/>
      <c r="H376" s="242">
        <v>48.5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8" t="s">
        <v>174</v>
      </c>
      <c r="AU376" s="248" t="s">
        <v>79</v>
      </c>
      <c r="AV376" s="14" t="s">
        <v>79</v>
      </c>
      <c r="AW376" s="14" t="s">
        <v>32</v>
      </c>
      <c r="AX376" s="14" t="s">
        <v>70</v>
      </c>
      <c r="AY376" s="248" t="s">
        <v>165</v>
      </c>
    </row>
    <row r="377" s="15" customFormat="1">
      <c r="A377" s="15"/>
      <c r="B377" s="249"/>
      <c r="C377" s="250"/>
      <c r="D377" s="229" t="s">
        <v>174</v>
      </c>
      <c r="E377" s="251" t="s">
        <v>19</v>
      </c>
      <c r="F377" s="252" t="s">
        <v>184</v>
      </c>
      <c r="G377" s="250"/>
      <c r="H377" s="253">
        <v>57.399999999999999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9" t="s">
        <v>174</v>
      </c>
      <c r="AU377" s="259" t="s">
        <v>79</v>
      </c>
      <c r="AV377" s="15" t="s">
        <v>172</v>
      </c>
      <c r="AW377" s="15" t="s">
        <v>32</v>
      </c>
      <c r="AX377" s="15" t="s">
        <v>77</v>
      </c>
      <c r="AY377" s="259" t="s">
        <v>165</v>
      </c>
    </row>
    <row r="378" s="2" customFormat="1" ht="24.15" customHeight="1">
      <c r="A378" s="40"/>
      <c r="B378" s="41"/>
      <c r="C378" s="214" t="s">
        <v>601</v>
      </c>
      <c r="D378" s="214" t="s">
        <v>168</v>
      </c>
      <c r="E378" s="215" t="s">
        <v>602</v>
      </c>
      <c r="F378" s="216" t="s">
        <v>603</v>
      </c>
      <c r="G378" s="217" t="s">
        <v>291</v>
      </c>
      <c r="H378" s="218">
        <v>12.6</v>
      </c>
      <c r="I378" s="219"/>
      <c r="J378" s="220">
        <f>ROUND(I378*H378,2)</f>
        <v>0</v>
      </c>
      <c r="K378" s="216" t="s">
        <v>189</v>
      </c>
      <c r="L378" s="46"/>
      <c r="M378" s="221" t="s">
        <v>19</v>
      </c>
      <c r="N378" s="222" t="s">
        <v>41</v>
      </c>
      <c r="O378" s="86"/>
      <c r="P378" s="223">
        <f>O378*H378</f>
        <v>0</v>
      </c>
      <c r="Q378" s="223">
        <v>0</v>
      </c>
      <c r="R378" s="223">
        <f>Q378*H378</f>
        <v>0</v>
      </c>
      <c r="S378" s="223">
        <v>0.01584</v>
      </c>
      <c r="T378" s="224">
        <f>S378*H378</f>
        <v>0.19958399999999998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283</v>
      </c>
      <c r="AT378" s="225" t="s">
        <v>168</v>
      </c>
      <c r="AU378" s="225" t="s">
        <v>79</v>
      </c>
      <c r="AY378" s="19" t="s">
        <v>165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77</v>
      </c>
      <c r="BK378" s="226">
        <f>ROUND(I378*H378,2)</f>
        <v>0</v>
      </c>
      <c r="BL378" s="19" t="s">
        <v>283</v>
      </c>
      <c r="BM378" s="225" t="s">
        <v>604</v>
      </c>
    </row>
    <row r="379" s="2" customFormat="1">
      <c r="A379" s="40"/>
      <c r="B379" s="41"/>
      <c r="C379" s="42"/>
      <c r="D379" s="260" t="s">
        <v>191</v>
      </c>
      <c r="E379" s="42"/>
      <c r="F379" s="261" t="s">
        <v>605</v>
      </c>
      <c r="G379" s="42"/>
      <c r="H379" s="42"/>
      <c r="I379" s="262"/>
      <c r="J379" s="42"/>
      <c r="K379" s="42"/>
      <c r="L379" s="46"/>
      <c r="M379" s="263"/>
      <c r="N379" s="264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191</v>
      </c>
      <c r="AU379" s="19" t="s">
        <v>79</v>
      </c>
    </row>
    <row r="380" s="13" customFormat="1">
      <c r="A380" s="13"/>
      <c r="B380" s="227"/>
      <c r="C380" s="228"/>
      <c r="D380" s="229" t="s">
        <v>174</v>
      </c>
      <c r="E380" s="230" t="s">
        <v>19</v>
      </c>
      <c r="F380" s="231" t="s">
        <v>569</v>
      </c>
      <c r="G380" s="228"/>
      <c r="H380" s="230" t="s">
        <v>19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174</v>
      </c>
      <c r="AU380" s="237" t="s">
        <v>79</v>
      </c>
      <c r="AV380" s="13" t="s">
        <v>77</v>
      </c>
      <c r="AW380" s="13" t="s">
        <v>32</v>
      </c>
      <c r="AX380" s="13" t="s">
        <v>70</v>
      </c>
      <c r="AY380" s="237" t="s">
        <v>165</v>
      </c>
    </row>
    <row r="381" s="14" customFormat="1">
      <c r="A381" s="14"/>
      <c r="B381" s="238"/>
      <c r="C381" s="239"/>
      <c r="D381" s="229" t="s">
        <v>174</v>
      </c>
      <c r="E381" s="240" t="s">
        <v>19</v>
      </c>
      <c r="F381" s="241" t="s">
        <v>606</v>
      </c>
      <c r="G381" s="239"/>
      <c r="H381" s="242">
        <v>8.8000000000000007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174</v>
      </c>
      <c r="AU381" s="248" t="s">
        <v>79</v>
      </c>
      <c r="AV381" s="14" t="s">
        <v>79</v>
      </c>
      <c r="AW381" s="14" t="s">
        <v>32</v>
      </c>
      <c r="AX381" s="14" t="s">
        <v>70</v>
      </c>
      <c r="AY381" s="248" t="s">
        <v>165</v>
      </c>
    </row>
    <row r="382" s="14" customFormat="1">
      <c r="A382" s="14"/>
      <c r="B382" s="238"/>
      <c r="C382" s="239"/>
      <c r="D382" s="229" t="s">
        <v>174</v>
      </c>
      <c r="E382" s="240" t="s">
        <v>19</v>
      </c>
      <c r="F382" s="241" t="s">
        <v>607</v>
      </c>
      <c r="G382" s="239"/>
      <c r="H382" s="242">
        <v>3.7999999999999998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8" t="s">
        <v>174</v>
      </c>
      <c r="AU382" s="248" t="s">
        <v>79</v>
      </c>
      <c r="AV382" s="14" t="s">
        <v>79</v>
      </c>
      <c r="AW382" s="14" t="s">
        <v>32</v>
      </c>
      <c r="AX382" s="14" t="s">
        <v>70</v>
      </c>
      <c r="AY382" s="248" t="s">
        <v>165</v>
      </c>
    </row>
    <row r="383" s="15" customFormat="1">
      <c r="A383" s="15"/>
      <c r="B383" s="249"/>
      <c r="C383" s="250"/>
      <c r="D383" s="229" t="s">
        <v>174</v>
      </c>
      <c r="E383" s="251" t="s">
        <v>19</v>
      </c>
      <c r="F383" s="252" t="s">
        <v>184</v>
      </c>
      <c r="G383" s="250"/>
      <c r="H383" s="253">
        <v>12.6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9" t="s">
        <v>174</v>
      </c>
      <c r="AU383" s="259" t="s">
        <v>79</v>
      </c>
      <c r="AV383" s="15" t="s">
        <v>172</v>
      </c>
      <c r="AW383" s="15" t="s">
        <v>32</v>
      </c>
      <c r="AX383" s="15" t="s">
        <v>77</v>
      </c>
      <c r="AY383" s="259" t="s">
        <v>165</v>
      </c>
    </row>
    <row r="384" s="2" customFormat="1" ht="24.15" customHeight="1">
      <c r="A384" s="40"/>
      <c r="B384" s="41"/>
      <c r="C384" s="214" t="s">
        <v>608</v>
      </c>
      <c r="D384" s="214" t="s">
        <v>168</v>
      </c>
      <c r="E384" s="215" t="s">
        <v>609</v>
      </c>
      <c r="F384" s="216" t="s">
        <v>610</v>
      </c>
      <c r="G384" s="217" t="s">
        <v>291</v>
      </c>
      <c r="H384" s="218">
        <v>23.5</v>
      </c>
      <c r="I384" s="219"/>
      <c r="J384" s="220">
        <f>ROUND(I384*H384,2)</f>
        <v>0</v>
      </c>
      <c r="K384" s="216" t="s">
        <v>189</v>
      </c>
      <c r="L384" s="46"/>
      <c r="M384" s="221" t="s">
        <v>19</v>
      </c>
      <c r="N384" s="222" t="s">
        <v>41</v>
      </c>
      <c r="O384" s="86"/>
      <c r="P384" s="223">
        <f>O384*H384</f>
        <v>0</v>
      </c>
      <c r="Q384" s="223">
        <v>0</v>
      </c>
      <c r="R384" s="223">
        <f>Q384*H384</f>
        <v>0</v>
      </c>
      <c r="S384" s="223">
        <v>0.033000000000000002</v>
      </c>
      <c r="T384" s="224">
        <f>S384*H384</f>
        <v>0.77550000000000008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283</v>
      </c>
      <c r="AT384" s="225" t="s">
        <v>168</v>
      </c>
      <c r="AU384" s="225" t="s">
        <v>79</v>
      </c>
      <c r="AY384" s="19" t="s">
        <v>165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77</v>
      </c>
      <c r="BK384" s="226">
        <f>ROUND(I384*H384,2)</f>
        <v>0</v>
      </c>
      <c r="BL384" s="19" t="s">
        <v>283</v>
      </c>
      <c r="BM384" s="225" t="s">
        <v>611</v>
      </c>
    </row>
    <row r="385" s="2" customFormat="1">
      <c r="A385" s="40"/>
      <c r="B385" s="41"/>
      <c r="C385" s="42"/>
      <c r="D385" s="260" t="s">
        <v>191</v>
      </c>
      <c r="E385" s="42"/>
      <c r="F385" s="261" t="s">
        <v>612</v>
      </c>
      <c r="G385" s="42"/>
      <c r="H385" s="42"/>
      <c r="I385" s="262"/>
      <c r="J385" s="42"/>
      <c r="K385" s="42"/>
      <c r="L385" s="46"/>
      <c r="M385" s="263"/>
      <c r="N385" s="26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191</v>
      </c>
      <c r="AU385" s="19" t="s">
        <v>79</v>
      </c>
    </row>
    <row r="386" s="13" customFormat="1">
      <c r="A386" s="13"/>
      <c r="B386" s="227"/>
      <c r="C386" s="228"/>
      <c r="D386" s="229" t="s">
        <v>174</v>
      </c>
      <c r="E386" s="230" t="s">
        <v>19</v>
      </c>
      <c r="F386" s="231" t="s">
        <v>569</v>
      </c>
      <c r="G386" s="228"/>
      <c r="H386" s="230" t="s">
        <v>19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174</v>
      </c>
      <c r="AU386" s="237" t="s">
        <v>79</v>
      </c>
      <c r="AV386" s="13" t="s">
        <v>77</v>
      </c>
      <c r="AW386" s="13" t="s">
        <v>32</v>
      </c>
      <c r="AX386" s="13" t="s">
        <v>70</v>
      </c>
      <c r="AY386" s="237" t="s">
        <v>165</v>
      </c>
    </row>
    <row r="387" s="14" customFormat="1">
      <c r="A387" s="14"/>
      <c r="B387" s="238"/>
      <c r="C387" s="239"/>
      <c r="D387" s="229" t="s">
        <v>174</v>
      </c>
      <c r="E387" s="240" t="s">
        <v>19</v>
      </c>
      <c r="F387" s="241" t="s">
        <v>613</v>
      </c>
      <c r="G387" s="239"/>
      <c r="H387" s="242">
        <v>23.5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8" t="s">
        <v>174</v>
      </c>
      <c r="AU387" s="248" t="s">
        <v>79</v>
      </c>
      <c r="AV387" s="14" t="s">
        <v>79</v>
      </c>
      <c r="AW387" s="14" t="s">
        <v>32</v>
      </c>
      <c r="AX387" s="14" t="s">
        <v>77</v>
      </c>
      <c r="AY387" s="248" t="s">
        <v>165</v>
      </c>
    </row>
    <row r="388" s="2" customFormat="1" ht="16.5" customHeight="1">
      <c r="A388" s="40"/>
      <c r="B388" s="41"/>
      <c r="C388" s="214" t="s">
        <v>614</v>
      </c>
      <c r="D388" s="214" t="s">
        <v>168</v>
      </c>
      <c r="E388" s="215" t="s">
        <v>615</v>
      </c>
      <c r="F388" s="216" t="s">
        <v>616</v>
      </c>
      <c r="G388" s="217" t="s">
        <v>291</v>
      </c>
      <c r="H388" s="218">
        <v>635.60000000000002</v>
      </c>
      <c r="I388" s="219"/>
      <c r="J388" s="220">
        <f>ROUND(I388*H388,2)</f>
        <v>0</v>
      </c>
      <c r="K388" s="216" t="s">
        <v>189</v>
      </c>
      <c r="L388" s="46"/>
      <c r="M388" s="221" t="s">
        <v>19</v>
      </c>
      <c r="N388" s="222" t="s">
        <v>41</v>
      </c>
      <c r="O388" s="86"/>
      <c r="P388" s="223">
        <f>O388*H388</f>
        <v>0</v>
      </c>
      <c r="Q388" s="223">
        <v>0.0073200000000000001</v>
      </c>
      <c r="R388" s="223">
        <f>Q388*H388</f>
        <v>4.6525920000000003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283</v>
      </c>
      <c r="AT388" s="225" t="s">
        <v>168</v>
      </c>
      <c r="AU388" s="225" t="s">
        <v>79</v>
      </c>
      <c r="AY388" s="19" t="s">
        <v>165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9" t="s">
        <v>77</v>
      </c>
      <c r="BK388" s="226">
        <f>ROUND(I388*H388,2)</f>
        <v>0</v>
      </c>
      <c r="BL388" s="19" t="s">
        <v>283</v>
      </c>
      <c r="BM388" s="225" t="s">
        <v>617</v>
      </c>
    </row>
    <row r="389" s="2" customFormat="1">
      <c r="A389" s="40"/>
      <c r="B389" s="41"/>
      <c r="C389" s="42"/>
      <c r="D389" s="260" t="s">
        <v>191</v>
      </c>
      <c r="E389" s="42"/>
      <c r="F389" s="261" t="s">
        <v>618</v>
      </c>
      <c r="G389" s="42"/>
      <c r="H389" s="42"/>
      <c r="I389" s="262"/>
      <c r="J389" s="42"/>
      <c r="K389" s="42"/>
      <c r="L389" s="46"/>
      <c r="M389" s="263"/>
      <c r="N389" s="264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191</v>
      </c>
      <c r="AU389" s="19" t="s">
        <v>79</v>
      </c>
    </row>
    <row r="390" s="13" customFormat="1">
      <c r="A390" s="13"/>
      <c r="B390" s="227"/>
      <c r="C390" s="228"/>
      <c r="D390" s="229" t="s">
        <v>174</v>
      </c>
      <c r="E390" s="230" t="s">
        <v>19</v>
      </c>
      <c r="F390" s="231" t="s">
        <v>619</v>
      </c>
      <c r="G390" s="228"/>
      <c r="H390" s="230" t="s">
        <v>19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174</v>
      </c>
      <c r="AU390" s="237" t="s">
        <v>79</v>
      </c>
      <c r="AV390" s="13" t="s">
        <v>77</v>
      </c>
      <c r="AW390" s="13" t="s">
        <v>32</v>
      </c>
      <c r="AX390" s="13" t="s">
        <v>70</v>
      </c>
      <c r="AY390" s="237" t="s">
        <v>165</v>
      </c>
    </row>
    <row r="391" s="14" customFormat="1">
      <c r="A391" s="14"/>
      <c r="B391" s="238"/>
      <c r="C391" s="239"/>
      <c r="D391" s="229" t="s">
        <v>174</v>
      </c>
      <c r="E391" s="240" t="s">
        <v>19</v>
      </c>
      <c r="F391" s="241" t="s">
        <v>620</v>
      </c>
      <c r="G391" s="239"/>
      <c r="H391" s="242">
        <v>263.19999999999999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8" t="s">
        <v>174</v>
      </c>
      <c r="AU391" s="248" t="s">
        <v>79</v>
      </c>
      <c r="AV391" s="14" t="s">
        <v>79</v>
      </c>
      <c r="AW391" s="14" t="s">
        <v>32</v>
      </c>
      <c r="AX391" s="14" t="s">
        <v>70</v>
      </c>
      <c r="AY391" s="248" t="s">
        <v>165</v>
      </c>
    </row>
    <row r="392" s="14" customFormat="1">
      <c r="A392" s="14"/>
      <c r="B392" s="238"/>
      <c r="C392" s="239"/>
      <c r="D392" s="229" t="s">
        <v>174</v>
      </c>
      <c r="E392" s="240" t="s">
        <v>19</v>
      </c>
      <c r="F392" s="241" t="s">
        <v>621</v>
      </c>
      <c r="G392" s="239"/>
      <c r="H392" s="242">
        <v>122.40000000000001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174</v>
      </c>
      <c r="AU392" s="248" t="s">
        <v>79</v>
      </c>
      <c r="AV392" s="14" t="s">
        <v>79</v>
      </c>
      <c r="AW392" s="14" t="s">
        <v>32</v>
      </c>
      <c r="AX392" s="14" t="s">
        <v>70</v>
      </c>
      <c r="AY392" s="248" t="s">
        <v>165</v>
      </c>
    </row>
    <row r="393" s="13" customFormat="1">
      <c r="A393" s="13"/>
      <c r="B393" s="227"/>
      <c r="C393" s="228"/>
      <c r="D393" s="229" t="s">
        <v>174</v>
      </c>
      <c r="E393" s="230" t="s">
        <v>19</v>
      </c>
      <c r="F393" s="231" t="s">
        <v>560</v>
      </c>
      <c r="G393" s="228"/>
      <c r="H393" s="230" t="s">
        <v>19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174</v>
      </c>
      <c r="AU393" s="237" t="s">
        <v>79</v>
      </c>
      <c r="AV393" s="13" t="s">
        <v>77</v>
      </c>
      <c r="AW393" s="13" t="s">
        <v>32</v>
      </c>
      <c r="AX393" s="13" t="s">
        <v>70</v>
      </c>
      <c r="AY393" s="237" t="s">
        <v>165</v>
      </c>
    </row>
    <row r="394" s="13" customFormat="1">
      <c r="A394" s="13"/>
      <c r="B394" s="227"/>
      <c r="C394" s="228"/>
      <c r="D394" s="229" t="s">
        <v>174</v>
      </c>
      <c r="E394" s="230" t="s">
        <v>19</v>
      </c>
      <c r="F394" s="231" t="s">
        <v>561</v>
      </c>
      <c r="G394" s="228"/>
      <c r="H394" s="230" t="s">
        <v>19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174</v>
      </c>
      <c r="AU394" s="237" t="s">
        <v>79</v>
      </c>
      <c r="AV394" s="13" t="s">
        <v>77</v>
      </c>
      <c r="AW394" s="13" t="s">
        <v>32</v>
      </c>
      <c r="AX394" s="13" t="s">
        <v>70</v>
      </c>
      <c r="AY394" s="237" t="s">
        <v>165</v>
      </c>
    </row>
    <row r="395" s="13" customFormat="1">
      <c r="A395" s="13"/>
      <c r="B395" s="227"/>
      <c r="C395" s="228"/>
      <c r="D395" s="229" t="s">
        <v>174</v>
      </c>
      <c r="E395" s="230" t="s">
        <v>19</v>
      </c>
      <c r="F395" s="231" t="s">
        <v>562</v>
      </c>
      <c r="G395" s="228"/>
      <c r="H395" s="230" t="s">
        <v>19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174</v>
      </c>
      <c r="AU395" s="237" t="s">
        <v>79</v>
      </c>
      <c r="AV395" s="13" t="s">
        <v>77</v>
      </c>
      <c r="AW395" s="13" t="s">
        <v>32</v>
      </c>
      <c r="AX395" s="13" t="s">
        <v>70</v>
      </c>
      <c r="AY395" s="237" t="s">
        <v>165</v>
      </c>
    </row>
    <row r="396" s="14" customFormat="1">
      <c r="A396" s="14"/>
      <c r="B396" s="238"/>
      <c r="C396" s="239"/>
      <c r="D396" s="229" t="s">
        <v>174</v>
      </c>
      <c r="E396" s="240" t="s">
        <v>19</v>
      </c>
      <c r="F396" s="241" t="s">
        <v>563</v>
      </c>
      <c r="G396" s="239"/>
      <c r="H396" s="242">
        <v>250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174</v>
      </c>
      <c r="AU396" s="248" t="s">
        <v>79</v>
      </c>
      <c r="AV396" s="14" t="s">
        <v>79</v>
      </c>
      <c r="AW396" s="14" t="s">
        <v>32</v>
      </c>
      <c r="AX396" s="14" t="s">
        <v>70</v>
      </c>
      <c r="AY396" s="248" t="s">
        <v>165</v>
      </c>
    </row>
    <row r="397" s="15" customFormat="1">
      <c r="A397" s="15"/>
      <c r="B397" s="249"/>
      <c r="C397" s="250"/>
      <c r="D397" s="229" t="s">
        <v>174</v>
      </c>
      <c r="E397" s="251" t="s">
        <v>19</v>
      </c>
      <c r="F397" s="252" t="s">
        <v>184</v>
      </c>
      <c r="G397" s="250"/>
      <c r="H397" s="253">
        <v>635.60000000000002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9" t="s">
        <v>174</v>
      </c>
      <c r="AU397" s="259" t="s">
        <v>79</v>
      </c>
      <c r="AV397" s="15" t="s">
        <v>172</v>
      </c>
      <c r="AW397" s="15" t="s">
        <v>32</v>
      </c>
      <c r="AX397" s="15" t="s">
        <v>77</v>
      </c>
      <c r="AY397" s="259" t="s">
        <v>165</v>
      </c>
    </row>
    <row r="398" s="2" customFormat="1" ht="16.5" customHeight="1">
      <c r="A398" s="40"/>
      <c r="B398" s="41"/>
      <c r="C398" s="214" t="s">
        <v>622</v>
      </c>
      <c r="D398" s="214" t="s">
        <v>168</v>
      </c>
      <c r="E398" s="215" t="s">
        <v>623</v>
      </c>
      <c r="F398" s="216" t="s">
        <v>624</v>
      </c>
      <c r="G398" s="217" t="s">
        <v>291</v>
      </c>
      <c r="H398" s="218">
        <v>411.39999999999998</v>
      </c>
      <c r="I398" s="219"/>
      <c r="J398" s="220">
        <f>ROUND(I398*H398,2)</f>
        <v>0</v>
      </c>
      <c r="K398" s="216" t="s">
        <v>189</v>
      </c>
      <c r="L398" s="46"/>
      <c r="M398" s="221" t="s">
        <v>19</v>
      </c>
      <c r="N398" s="222" t="s">
        <v>41</v>
      </c>
      <c r="O398" s="86"/>
      <c r="P398" s="223">
        <f>O398*H398</f>
        <v>0</v>
      </c>
      <c r="Q398" s="223">
        <v>0.01363</v>
      </c>
      <c r="R398" s="223">
        <f>Q398*H398</f>
        <v>5.6073819999999994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283</v>
      </c>
      <c r="AT398" s="225" t="s">
        <v>168</v>
      </c>
      <c r="AU398" s="225" t="s">
        <v>79</v>
      </c>
      <c r="AY398" s="19" t="s">
        <v>165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77</v>
      </c>
      <c r="BK398" s="226">
        <f>ROUND(I398*H398,2)</f>
        <v>0</v>
      </c>
      <c r="BL398" s="19" t="s">
        <v>283</v>
      </c>
      <c r="BM398" s="225" t="s">
        <v>625</v>
      </c>
    </row>
    <row r="399" s="2" customFormat="1">
      <c r="A399" s="40"/>
      <c r="B399" s="41"/>
      <c r="C399" s="42"/>
      <c r="D399" s="260" t="s">
        <v>191</v>
      </c>
      <c r="E399" s="42"/>
      <c r="F399" s="261" t="s">
        <v>626</v>
      </c>
      <c r="G399" s="42"/>
      <c r="H399" s="42"/>
      <c r="I399" s="262"/>
      <c r="J399" s="42"/>
      <c r="K399" s="42"/>
      <c r="L399" s="46"/>
      <c r="M399" s="263"/>
      <c r="N399" s="264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191</v>
      </c>
      <c r="AU399" s="19" t="s">
        <v>79</v>
      </c>
    </row>
    <row r="400" s="13" customFormat="1">
      <c r="A400" s="13"/>
      <c r="B400" s="227"/>
      <c r="C400" s="228"/>
      <c r="D400" s="229" t="s">
        <v>174</v>
      </c>
      <c r="E400" s="230" t="s">
        <v>19</v>
      </c>
      <c r="F400" s="231" t="s">
        <v>619</v>
      </c>
      <c r="G400" s="228"/>
      <c r="H400" s="230" t="s">
        <v>19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174</v>
      </c>
      <c r="AU400" s="237" t="s">
        <v>79</v>
      </c>
      <c r="AV400" s="13" t="s">
        <v>77</v>
      </c>
      <c r="AW400" s="13" t="s">
        <v>32</v>
      </c>
      <c r="AX400" s="13" t="s">
        <v>70</v>
      </c>
      <c r="AY400" s="237" t="s">
        <v>165</v>
      </c>
    </row>
    <row r="401" s="14" customFormat="1">
      <c r="A401" s="14"/>
      <c r="B401" s="238"/>
      <c r="C401" s="239"/>
      <c r="D401" s="229" t="s">
        <v>174</v>
      </c>
      <c r="E401" s="240" t="s">
        <v>19</v>
      </c>
      <c r="F401" s="241" t="s">
        <v>579</v>
      </c>
      <c r="G401" s="239"/>
      <c r="H401" s="242">
        <v>18.399999999999999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8" t="s">
        <v>174</v>
      </c>
      <c r="AU401" s="248" t="s">
        <v>79</v>
      </c>
      <c r="AV401" s="14" t="s">
        <v>79</v>
      </c>
      <c r="AW401" s="14" t="s">
        <v>32</v>
      </c>
      <c r="AX401" s="14" t="s">
        <v>70</v>
      </c>
      <c r="AY401" s="248" t="s">
        <v>165</v>
      </c>
    </row>
    <row r="402" s="14" customFormat="1">
      <c r="A402" s="14"/>
      <c r="B402" s="238"/>
      <c r="C402" s="239"/>
      <c r="D402" s="229" t="s">
        <v>174</v>
      </c>
      <c r="E402" s="240" t="s">
        <v>19</v>
      </c>
      <c r="F402" s="241" t="s">
        <v>580</v>
      </c>
      <c r="G402" s="239"/>
      <c r="H402" s="242">
        <v>8.8000000000000007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8" t="s">
        <v>174</v>
      </c>
      <c r="AU402" s="248" t="s">
        <v>79</v>
      </c>
      <c r="AV402" s="14" t="s">
        <v>79</v>
      </c>
      <c r="AW402" s="14" t="s">
        <v>32</v>
      </c>
      <c r="AX402" s="14" t="s">
        <v>70</v>
      </c>
      <c r="AY402" s="248" t="s">
        <v>165</v>
      </c>
    </row>
    <row r="403" s="14" customFormat="1">
      <c r="A403" s="14"/>
      <c r="B403" s="238"/>
      <c r="C403" s="239"/>
      <c r="D403" s="229" t="s">
        <v>174</v>
      </c>
      <c r="E403" s="240" t="s">
        <v>19</v>
      </c>
      <c r="F403" s="241" t="s">
        <v>570</v>
      </c>
      <c r="G403" s="239"/>
      <c r="H403" s="242">
        <v>7.7999999999999998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8" t="s">
        <v>174</v>
      </c>
      <c r="AU403" s="248" t="s">
        <v>79</v>
      </c>
      <c r="AV403" s="14" t="s">
        <v>79</v>
      </c>
      <c r="AW403" s="14" t="s">
        <v>32</v>
      </c>
      <c r="AX403" s="14" t="s">
        <v>70</v>
      </c>
      <c r="AY403" s="248" t="s">
        <v>165</v>
      </c>
    </row>
    <row r="404" s="14" customFormat="1">
      <c r="A404" s="14"/>
      <c r="B404" s="238"/>
      <c r="C404" s="239"/>
      <c r="D404" s="229" t="s">
        <v>174</v>
      </c>
      <c r="E404" s="240" t="s">
        <v>19</v>
      </c>
      <c r="F404" s="241" t="s">
        <v>588</v>
      </c>
      <c r="G404" s="239"/>
      <c r="H404" s="242">
        <v>6</v>
      </c>
      <c r="I404" s="243"/>
      <c r="J404" s="239"/>
      <c r="K404" s="239"/>
      <c r="L404" s="244"/>
      <c r="M404" s="245"/>
      <c r="N404" s="246"/>
      <c r="O404" s="246"/>
      <c r="P404" s="246"/>
      <c r="Q404" s="246"/>
      <c r="R404" s="246"/>
      <c r="S404" s="246"/>
      <c r="T404" s="24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8" t="s">
        <v>174</v>
      </c>
      <c r="AU404" s="248" t="s">
        <v>79</v>
      </c>
      <c r="AV404" s="14" t="s">
        <v>79</v>
      </c>
      <c r="AW404" s="14" t="s">
        <v>32</v>
      </c>
      <c r="AX404" s="14" t="s">
        <v>70</v>
      </c>
      <c r="AY404" s="248" t="s">
        <v>165</v>
      </c>
    </row>
    <row r="405" s="14" customFormat="1">
      <c r="A405" s="14"/>
      <c r="B405" s="238"/>
      <c r="C405" s="239"/>
      <c r="D405" s="229" t="s">
        <v>174</v>
      </c>
      <c r="E405" s="240" t="s">
        <v>19</v>
      </c>
      <c r="F405" s="241" t="s">
        <v>589</v>
      </c>
      <c r="G405" s="239"/>
      <c r="H405" s="242">
        <v>33.600000000000001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174</v>
      </c>
      <c r="AU405" s="248" t="s">
        <v>79</v>
      </c>
      <c r="AV405" s="14" t="s">
        <v>79</v>
      </c>
      <c r="AW405" s="14" t="s">
        <v>32</v>
      </c>
      <c r="AX405" s="14" t="s">
        <v>70</v>
      </c>
      <c r="AY405" s="248" t="s">
        <v>165</v>
      </c>
    </row>
    <row r="406" s="14" customFormat="1">
      <c r="A406" s="14"/>
      <c r="B406" s="238"/>
      <c r="C406" s="239"/>
      <c r="D406" s="229" t="s">
        <v>174</v>
      </c>
      <c r="E406" s="240" t="s">
        <v>19</v>
      </c>
      <c r="F406" s="241" t="s">
        <v>590</v>
      </c>
      <c r="G406" s="239"/>
      <c r="H406" s="242">
        <v>13.199999999999999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8" t="s">
        <v>174</v>
      </c>
      <c r="AU406" s="248" t="s">
        <v>79</v>
      </c>
      <c r="AV406" s="14" t="s">
        <v>79</v>
      </c>
      <c r="AW406" s="14" t="s">
        <v>32</v>
      </c>
      <c r="AX406" s="14" t="s">
        <v>70</v>
      </c>
      <c r="AY406" s="248" t="s">
        <v>165</v>
      </c>
    </row>
    <row r="407" s="14" customFormat="1">
      <c r="A407" s="14"/>
      <c r="B407" s="238"/>
      <c r="C407" s="239"/>
      <c r="D407" s="229" t="s">
        <v>174</v>
      </c>
      <c r="E407" s="240" t="s">
        <v>19</v>
      </c>
      <c r="F407" s="241" t="s">
        <v>571</v>
      </c>
      <c r="G407" s="239"/>
      <c r="H407" s="242">
        <v>2.8999999999999999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174</v>
      </c>
      <c r="AU407" s="248" t="s">
        <v>79</v>
      </c>
      <c r="AV407" s="14" t="s">
        <v>79</v>
      </c>
      <c r="AW407" s="14" t="s">
        <v>32</v>
      </c>
      <c r="AX407" s="14" t="s">
        <v>70</v>
      </c>
      <c r="AY407" s="248" t="s">
        <v>165</v>
      </c>
    </row>
    <row r="408" s="14" customFormat="1">
      <c r="A408" s="14"/>
      <c r="B408" s="238"/>
      <c r="C408" s="239"/>
      <c r="D408" s="229" t="s">
        <v>174</v>
      </c>
      <c r="E408" s="240" t="s">
        <v>19</v>
      </c>
      <c r="F408" s="241" t="s">
        <v>599</v>
      </c>
      <c r="G408" s="239"/>
      <c r="H408" s="242">
        <v>8.9000000000000004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8" t="s">
        <v>174</v>
      </c>
      <c r="AU408" s="248" t="s">
        <v>79</v>
      </c>
      <c r="AV408" s="14" t="s">
        <v>79</v>
      </c>
      <c r="AW408" s="14" t="s">
        <v>32</v>
      </c>
      <c r="AX408" s="14" t="s">
        <v>70</v>
      </c>
      <c r="AY408" s="248" t="s">
        <v>165</v>
      </c>
    </row>
    <row r="409" s="14" customFormat="1">
      <c r="A409" s="14"/>
      <c r="B409" s="238"/>
      <c r="C409" s="239"/>
      <c r="D409" s="229" t="s">
        <v>174</v>
      </c>
      <c r="E409" s="240" t="s">
        <v>19</v>
      </c>
      <c r="F409" s="241" t="s">
        <v>600</v>
      </c>
      <c r="G409" s="239"/>
      <c r="H409" s="242">
        <v>48.5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174</v>
      </c>
      <c r="AU409" s="248" t="s">
        <v>79</v>
      </c>
      <c r="AV409" s="14" t="s">
        <v>79</v>
      </c>
      <c r="AW409" s="14" t="s">
        <v>32</v>
      </c>
      <c r="AX409" s="14" t="s">
        <v>70</v>
      </c>
      <c r="AY409" s="248" t="s">
        <v>165</v>
      </c>
    </row>
    <row r="410" s="14" customFormat="1">
      <c r="A410" s="14"/>
      <c r="B410" s="238"/>
      <c r="C410" s="239"/>
      <c r="D410" s="229" t="s">
        <v>174</v>
      </c>
      <c r="E410" s="240" t="s">
        <v>19</v>
      </c>
      <c r="F410" s="241" t="s">
        <v>591</v>
      </c>
      <c r="G410" s="239"/>
      <c r="H410" s="242">
        <v>35.399999999999999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174</v>
      </c>
      <c r="AU410" s="248" t="s">
        <v>79</v>
      </c>
      <c r="AV410" s="14" t="s">
        <v>79</v>
      </c>
      <c r="AW410" s="14" t="s">
        <v>32</v>
      </c>
      <c r="AX410" s="14" t="s">
        <v>70</v>
      </c>
      <c r="AY410" s="248" t="s">
        <v>165</v>
      </c>
    </row>
    <row r="411" s="14" customFormat="1">
      <c r="A411" s="14"/>
      <c r="B411" s="238"/>
      <c r="C411" s="239"/>
      <c r="D411" s="229" t="s">
        <v>174</v>
      </c>
      <c r="E411" s="240" t="s">
        <v>19</v>
      </c>
      <c r="F411" s="241" t="s">
        <v>572</v>
      </c>
      <c r="G411" s="239"/>
      <c r="H411" s="242">
        <v>23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8" t="s">
        <v>174</v>
      </c>
      <c r="AU411" s="248" t="s">
        <v>79</v>
      </c>
      <c r="AV411" s="14" t="s">
        <v>79</v>
      </c>
      <c r="AW411" s="14" t="s">
        <v>32</v>
      </c>
      <c r="AX411" s="14" t="s">
        <v>70</v>
      </c>
      <c r="AY411" s="248" t="s">
        <v>165</v>
      </c>
    </row>
    <row r="412" s="14" customFormat="1">
      <c r="A412" s="14"/>
      <c r="B412" s="238"/>
      <c r="C412" s="239"/>
      <c r="D412" s="229" t="s">
        <v>174</v>
      </c>
      <c r="E412" s="240" t="s">
        <v>19</v>
      </c>
      <c r="F412" s="241" t="s">
        <v>581</v>
      </c>
      <c r="G412" s="239"/>
      <c r="H412" s="242">
        <v>3.8999999999999999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8" t="s">
        <v>174</v>
      </c>
      <c r="AU412" s="248" t="s">
        <v>79</v>
      </c>
      <c r="AV412" s="14" t="s">
        <v>79</v>
      </c>
      <c r="AW412" s="14" t="s">
        <v>32</v>
      </c>
      <c r="AX412" s="14" t="s">
        <v>70</v>
      </c>
      <c r="AY412" s="248" t="s">
        <v>165</v>
      </c>
    </row>
    <row r="413" s="14" customFormat="1">
      <c r="A413" s="14"/>
      <c r="B413" s="238"/>
      <c r="C413" s="239"/>
      <c r="D413" s="229" t="s">
        <v>174</v>
      </c>
      <c r="E413" s="240" t="s">
        <v>19</v>
      </c>
      <c r="F413" s="241" t="s">
        <v>582</v>
      </c>
      <c r="G413" s="239"/>
      <c r="H413" s="242">
        <v>80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8" t="s">
        <v>174</v>
      </c>
      <c r="AU413" s="248" t="s">
        <v>79</v>
      </c>
      <c r="AV413" s="14" t="s">
        <v>79</v>
      </c>
      <c r="AW413" s="14" t="s">
        <v>32</v>
      </c>
      <c r="AX413" s="14" t="s">
        <v>70</v>
      </c>
      <c r="AY413" s="248" t="s">
        <v>165</v>
      </c>
    </row>
    <row r="414" s="14" customFormat="1">
      <c r="A414" s="14"/>
      <c r="B414" s="238"/>
      <c r="C414" s="239"/>
      <c r="D414" s="229" t="s">
        <v>174</v>
      </c>
      <c r="E414" s="240" t="s">
        <v>19</v>
      </c>
      <c r="F414" s="241" t="s">
        <v>592</v>
      </c>
      <c r="G414" s="239"/>
      <c r="H414" s="242">
        <v>24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174</v>
      </c>
      <c r="AU414" s="248" t="s">
        <v>79</v>
      </c>
      <c r="AV414" s="14" t="s">
        <v>79</v>
      </c>
      <c r="AW414" s="14" t="s">
        <v>32</v>
      </c>
      <c r="AX414" s="14" t="s">
        <v>70</v>
      </c>
      <c r="AY414" s="248" t="s">
        <v>165</v>
      </c>
    </row>
    <row r="415" s="14" customFormat="1">
      <c r="A415" s="14"/>
      <c r="B415" s="238"/>
      <c r="C415" s="239"/>
      <c r="D415" s="229" t="s">
        <v>174</v>
      </c>
      <c r="E415" s="240" t="s">
        <v>19</v>
      </c>
      <c r="F415" s="241" t="s">
        <v>573</v>
      </c>
      <c r="G415" s="239"/>
      <c r="H415" s="242">
        <v>5.5999999999999996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8" t="s">
        <v>174</v>
      </c>
      <c r="AU415" s="248" t="s">
        <v>79</v>
      </c>
      <c r="AV415" s="14" t="s">
        <v>79</v>
      </c>
      <c r="AW415" s="14" t="s">
        <v>32</v>
      </c>
      <c r="AX415" s="14" t="s">
        <v>70</v>
      </c>
      <c r="AY415" s="248" t="s">
        <v>165</v>
      </c>
    </row>
    <row r="416" s="14" customFormat="1">
      <c r="A416" s="14"/>
      <c r="B416" s="238"/>
      <c r="C416" s="239"/>
      <c r="D416" s="229" t="s">
        <v>174</v>
      </c>
      <c r="E416" s="240" t="s">
        <v>19</v>
      </c>
      <c r="F416" s="241" t="s">
        <v>627</v>
      </c>
      <c r="G416" s="239"/>
      <c r="H416" s="242">
        <v>32.399999999999999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8" t="s">
        <v>174</v>
      </c>
      <c r="AU416" s="248" t="s">
        <v>79</v>
      </c>
      <c r="AV416" s="14" t="s">
        <v>79</v>
      </c>
      <c r="AW416" s="14" t="s">
        <v>32</v>
      </c>
      <c r="AX416" s="14" t="s">
        <v>70</v>
      </c>
      <c r="AY416" s="248" t="s">
        <v>165</v>
      </c>
    </row>
    <row r="417" s="14" customFormat="1">
      <c r="A417" s="14"/>
      <c r="B417" s="238"/>
      <c r="C417" s="239"/>
      <c r="D417" s="229" t="s">
        <v>174</v>
      </c>
      <c r="E417" s="240" t="s">
        <v>19</v>
      </c>
      <c r="F417" s="241" t="s">
        <v>628</v>
      </c>
      <c r="G417" s="239"/>
      <c r="H417" s="242">
        <v>33.600000000000001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8" t="s">
        <v>174</v>
      </c>
      <c r="AU417" s="248" t="s">
        <v>79</v>
      </c>
      <c r="AV417" s="14" t="s">
        <v>79</v>
      </c>
      <c r="AW417" s="14" t="s">
        <v>32</v>
      </c>
      <c r="AX417" s="14" t="s">
        <v>70</v>
      </c>
      <c r="AY417" s="248" t="s">
        <v>165</v>
      </c>
    </row>
    <row r="418" s="14" customFormat="1">
      <c r="A418" s="14"/>
      <c r="B418" s="238"/>
      <c r="C418" s="239"/>
      <c r="D418" s="229" t="s">
        <v>174</v>
      </c>
      <c r="E418" s="240" t="s">
        <v>19</v>
      </c>
      <c r="F418" s="241" t="s">
        <v>629</v>
      </c>
      <c r="G418" s="239"/>
      <c r="H418" s="242">
        <v>12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8" t="s">
        <v>174</v>
      </c>
      <c r="AU418" s="248" t="s">
        <v>79</v>
      </c>
      <c r="AV418" s="14" t="s">
        <v>79</v>
      </c>
      <c r="AW418" s="14" t="s">
        <v>32</v>
      </c>
      <c r="AX418" s="14" t="s">
        <v>70</v>
      </c>
      <c r="AY418" s="248" t="s">
        <v>165</v>
      </c>
    </row>
    <row r="419" s="14" customFormat="1">
      <c r="A419" s="14"/>
      <c r="B419" s="238"/>
      <c r="C419" s="239"/>
      <c r="D419" s="229" t="s">
        <v>174</v>
      </c>
      <c r="E419" s="240" t="s">
        <v>19</v>
      </c>
      <c r="F419" s="241" t="s">
        <v>593</v>
      </c>
      <c r="G419" s="239"/>
      <c r="H419" s="242">
        <v>13.4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174</v>
      </c>
      <c r="AU419" s="248" t="s">
        <v>79</v>
      </c>
      <c r="AV419" s="14" t="s">
        <v>79</v>
      </c>
      <c r="AW419" s="14" t="s">
        <v>32</v>
      </c>
      <c r="AX419" s="14" t="s">
        <v>70</v>
      </c>
      <c r="AY419" s="248" t="s">
        <v>165</v>
      </c>
    </row>
    <row r="420" s="15" customFormat="1">
      <c r="A420" s="15"/>
      <c r="B420" s="249"/>
      <c r="C420" s="250"/>
      <c r="D420" s="229" t="s">
        <v>174</v>
      </c>
      <c r="E420" s="251" t="s">
        <v>19</v>
      </c>
      <c r="F420" s="252" t="s">
        <v>184</v>
      </c>
      <c r="G420" s="250"/>
      <c r="H420" s="253">
        <v>411.39999999999998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9" t="s">
        <v>174</v>
      </c>
      <c r="AU420" s="259" t="s">
        <v>79</v>
      </c>
      <c r="AV420" s="15" t="s">
        <v>172</v>
      </c>
      <c r="AW420" s="15" t="s">
        <v>32</v>
      </c>
      <c r="AX420" s="15" t="s">
        <v>77</v>
      </c>
      <c r="AY420" s="259" t="s">
        <v>165</v>
      </c>
    </row>
    <row r="421" s="2" customFormat="1" ht="16.5" customHeight="1">
      <c r="A421" s="40"/>
      <c r="B421" s="41"/>
      <c r="C421" s="214" t="s">
        <v>630</v>
      </c>
      <c r="D421" s="214" t="s">
        <v>168</v>
      </c>
      <c r="E421" s="215" t="s">
        <v>631</v>
      </c>
      <c r="F421" s="216" t="s">
        <v>632</v>
      </c>
      <c r="G421" s="217" t="s">
        <v>291</v>
      </c>
      <c r="H421" s="218">
        <v>12.6</v>
      </c>
      <c r="I421" s="219"/>
      <c r="J421" s="220">
        <f>ROUND(I421*H421,2)</f>
        <v>0</v>
      </c>
      <c r="K421" s="216" t="s">
        <v>189</v>
      </c>
      <c r="L421" s="46"/>
      <c r="M421" s="221" t="s">
        <v>19</v>
      </c>
      <c r="N421" s="222" t="s">
        <v>41</v>
      </c>
      <c r="O421" s="86"/>
      <c r="P421" s="223">
        <f>O421*H421</f>
        <v>0</v>
      </c>
      <c r="Q421" s="223">
        <v>0.017520000000000001</v>
      </c>
      <c r="R421" s="223">
        <f>Q421*H421</f>
        <v>0.220752</v>
      </c>
      <c r="S421" s="223">
        <v>0</v>
      </c>
      <c r="T421" s="22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5" t="s">
        <v>283</v>
      </c>
      <c r="AT421" s="225" t="s">
        <v>168</v>
      </c>
      <c r="AU421" s="225" t="s">
        <v>79</v>
      </c>
      <c r="AY421" s="19" t="s">
        <v>165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9" t="s">
        <v>77</v>
      </c>
      <c r="BK421" s="226">
        <f>ROUND(I421*H421,2)</f>
        <v>0</v>
      </c>
      <c r="BL421" s="19" t="s">
        <v>283</v>
      </c>
      <c r="BM421" s="225" t="s">
        <v>633</v>
      </c>
    </row>
    <row r="422" s="2" customFormat="1">
      <c r="A422" s="40"/>
      <c r="B422" s="41"/>
      <c r="C422" s="42"/>
      <c r="D422" s="260" t="s">
        <v>191</v>
      </c>
      <c r="E422" s="42"/>
      <c r="F422" s="261" t="s">
        <v>634</v>
      </c>
      <c r="G422" s="42"/>
      <c r="H422" s="42"/>
      <c r="I422" s="262"/>
      <c r="J422" s="42"/>
      <c r="K422" s="42"/>
      <c r="L422" s="46"/>
      <c r="M422" s="263"/>
      <c r="N422" s="264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191</v>
      </c>
      <c r="AU422" s="19" t="s">
        <v>79</v>
      </c>
    </row>
    <row r="423" s="13" customFormat="1">
      <c r="A423" s="13"/>
      <c r="B423" s="227"/>
      <c r="C423" s="228"/>
      <c r="D423" s="229" t="s">
        <v>174</v>
      </c>
      <c r="E423" s="230" t="s">
        <v>19</v>
      </c>
      <c r="F423" s="231" t="s">
        <v>619</v>
      </c>
      <c r="G423" s="228"/>
      <c r="H423" s="230" t="s">
        <v>19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174</v>
      </c>
      <c r="AU423" s="237" t="s">
        <v>79</v>
      </c>
      <c r="AV423" s="13" t="s">
        <v>77</v>
      </c>
      <c r="AW423" s="13" t="s">
        <v>32</v>
      </c>
      <c r="AX423" s="13" t="s">
        <v>70</v>
      </c>
      <c r="AY423" s="237" t="s">
        <v>165</v>
      </c>
    </row>
    <row r="424" s="14" customFormat="1">
      <c r="A424" s="14"/>
      <c r="B424" s="238"/>
      <c r="C424" s="239"/>
      <c r="D424" s="229" t="s">
        <v>174</v>
      </c>
      <c r="E424" s="240" t="s">
        <v>19</v>
      </c>
      <c r="F424" s="241" t="s">
        <v>606</v>
      </c>
      <c r="G424" s="239"/>
      <c r="H424" s="242">
        <v>8.8000000000000007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8" t="s">
        <v>174</v>
      </c>
      <c r="AU424" s="248" t="s">
        <v>79</v>
      </c>
      <c r="AV424" s="14" t="s">
        <v>79</v>
      </c>
      <c r="AW424" s="14" t="s">
        <v>32</v>
      </c>
      <c r="AX424" s="14" t="s">
        <v>70</v>
      </c>
      <c r="AY424" s="248" t="s">
        <v>165</v>
      </c>
    </row>
    <row r="425" s="14" customFormat="1">
      <c r="A425" s="14"/>
      <c r="B425" s="238"/>
      <c r="C425" s="239"/>
      <c r="D425" s="229" t="s">
        <v>174</v>
      </c>
      <c r="E425" s="240" t="s">
        <v>19</v>
      </c>
      <c r="F425" s="241" t="s">
        <v>607</v>
      </c>
      <c r="G425" s="239"/>
      <c r="H425" s="242">
        <v>3.7999999999999998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174</v>
      </c>
      <c r="AU425" s="248" t="s">
        <v>79</v>
      </c>
      <c r="AV425" s="14" t="s">
        <v>79</v>
      </c>
      <c r="AW425" s="14" t="s">
        <v>32</v>
      </c>
      <c r="AX425" s="14" t="s">
        <v>70</v>
      </c>
      <c r="AY425" s="248" t="s">
        <v>165</v>
      </c>
    </row>
    <row r="426" s="15" customFormat="1">
      <c r="A426" s="15"/>
      <c r="B426" s="249"/>
      <c r="C426" s="250"/>
      <c r="D426" s="229" t="s">
        <v>174</v>
      </c>
      <c r="E426" s="251" t="s">
        <v>19</v>
      </c>
      <c r="F426" s="252" t="s">
        <v>184</v>
      </c>
      <c r="G426" s="250"/>
      <c r="H426" s="253">
        <v>12.6</v>
      </c>
      <c r="I426" s="254"/>
      <c r="J426" s="250"/>
      <c r="K426" s="250"/>
      <c r="L426" s="255"/>
      <c r="M426" s="256"/>
      <c r="N426" s="257"/>
      <c r="O426" s="257"/>
      <c r="P426" s="257"/>
      <c r="Q426" s="257"/>
      <c r="R426" s="257"/>
      <c r="S426" s="257"/>
      <c r="T426" s="25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9" t="s">
        <v>174</v>
      </c>
      <c r="AU426" s="259" t="s">
        <v>79</v>
      </c>
      <c r="AV426" s="15" t="s">
        <v>172</v>
      </c>
      <c r="AW426" s="15" t="s">
        <v>32</v>
      </c>
      <c r="AX426" s="15" t="s">
        <v>77</v>
      </c>
      <c r="AY426" s="259" t="s">
        <v>165</v>
      </c>
    </row>
    <row r="427" s="2" customFormat="1" ht="16.5" customHeight="1">
      <c r="A427" s="40"/>
      <c r="B427" s="41"/>
      <c r="C427" s="214" t="s">
        <v>635</v>
      </c>
      <c r="D427" s="214" t="s">
        <v>168</v>
      </c>
      <c r="E427" s="215" t="s">
        <v>636</v>
      </c>
      <c r="F427" s="216" t="s">
        <v>637</v>
      </c>
      <c r="G427" s="217" t="s">
        <v>291</v>
      </c>
      <c r="H427" s="218">
        <v>23.5</v>
      </c>
      <c r="I427" s="219"/>
      <c r="J427" s="220">
        <f>ROUND(I427*H427,2)</f>
        <v>0</v>
      </c>
      <c r="K427" s="216" t="s">
        <v>189</v>
      </c>
      <c r="L427" s="46"/>
      <c r="M427" s="221" t="s">
        <v>19</v>
      </c>
      <c r="N427" s="222" t="s">
        <v>41</v>
      </c>
      <c r="O427" s="86"/>
      <c r="P427" s="223">
        <f>O427*H427</f>
        <v>0</v>
      </c>
      <c r="Q427" s="223">
        <v>0.036400000000000002</v>
      </c>
      <c r="R427" s="223">
        <f>Q427*H427</f>
        <v>0.85540000000000005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283</v>
      </c>
      <c r="AT427" s="225" t="s">
        <v>168</v>
      </c>
      <c r="AU427" s="225" t="s">
        <v>79</v>
      </c>
      <c r="AY427" s="19" t="s">
        <v>165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9" t="s">
        <v>77</v>
      </c>
      <c r="BK427" s="226">
        <f>ROUND(I427*H427,2)</f>
        <v>0</v>
      </c>
      <c r="BL427" s="19" t="s">
        <v>283</v>
      </c>
      <c r="BM427" s="225" t="s">
        <v>638</v>
      </c>
    </row>
    <row r="428" s="2" customFormat="1">
      <c r="A428" s="40"/>
      <c r="B428" s="41"/>
      <c r="C428" s="42"/>
      <c r="D428" s="260" t="s">
        <v>191</v>
      </c>
      <c r="E428" s="42"/>
      <c r="F428" s="261" t="s">
        <v>639</v>
      </c>
      <c r="G428" s="42"/>
      <c r="H428" s="42"/>
      <c r="I428" s="262"/>
      <c r="J428" s="42"/>
      <c r="K428" s="42"/>
      <c r="L428" s="46"/>
      <c r="M428" s="263"/>
      <c r="N428" s="264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191</v>
      </c>
      <c r="AU428" s="19" t="s">
        <v>79</v>
      </c>
    </row>
    <row r="429" s="13" customFormat="1">
      <c r="A429" s="13"/>
      <c r="B429" s="227"/>
      <c r="C429" s="228"/>
      <c r="D429" s="229" t="s">
        <v>174</v>
      </c>
      <c r="E429" s="230" t="s">
        <v>19</v>
      </c>
      <c r="F429" s="231" t="s">
        <v>619</v>
      </c>
      <c r="G429" s="228"/>
      <c r="H429" s="230" t="s">
        <v>19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174</v>
      </c>
      <c r="AU429" s="237" t="s">
        <v>79</v>
      </c>
      <c r="AV429" s="13" t="s">
        <v>77</v>
      </c>
      <c r="AW429" s="13" t="s">
        <v>32</v>
      </c>
      <c r="AX429" s="13" t="s">
        <v>70</v>
      </c>
      <c r="AY429" s="237" t="s">
        <v>165</v>
      </c>
    </row>
    <row r="430" s="14" customFormat="1">
      <c r="A430" s="14"/>
      <c r="B430" s="238"/>
      <c r="C430" s="239"/>
      <c r="D430" s="229" t="s">
        <v>174</v>
      </c>
      <c r="E430" s="240" t="s">
        <v>19</v>
      </c>
      <c r="F430" s="241" t="s">
        <v>613</v>
      </c>
      <c r="G430" s="239"/>
      <c r="H430" s="242">
        <v>23.5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174</v>
      </c>
      <c r="AU430" s="248" t="s">
        <v>79</v>
      </c>
      <c r="AV430" s="14" t="s">
        <v>79</v>
      </c>
      <c r="AW430" s="14" t="s">
        <v>32</v>
      </c>
      <c r="AX430" s="14" t="s">
        <v>77</v>
      </c>
      <c r="AY430" s="248" t="s">
        <v>165</v>
      </c>
    </row>
    <row r="431" s="2" customFormat="1" ht="16.5" customHeight="1">
      <c r="A431" s="40"/>
      <c r="B431" s="41"/>
      <c r="C431" s="214" t="s">
        <v>640</v>
      </c>
      <c r="D431" s="214" t="s">
        <v>168</v>
      </c>
      <c r="E431" s="215" t="s">
        <v>641</v>
      </c>
      <c r="F431" s="216" t="s">
        <v>642</v>
      </c>
      <c r="G431" s="217" t="s">
        <v>291</v>
      </c>
      <c r="H431" s="218">
        <v>132</v>
      </c>
      <c r="I431" s="219"/>
      <c r="J431" s="220">
        <f>ROUND(I431*H431,2)</f>
        <v>0</v>
      </c>
      <c r="K431" s="216" t="s">
        <v>189</v>
      </c>
      <c r="L431" s="46"/>
      <c r="M431" s="221" t="s">
        <v>19</v>
      </c>
      <c r="N431" s="222" t="s">
        <v>41</v>
      </c>
      <c r="O431" s="86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283</v>
      </c>
      <c r="AT431" s="225" t="s">
        <v>168</v>
      </c>
      <c r="AU431" s="225" t="s">
        <v>79</v>
      </c>
      <c r="AY431" s="19" t="s">
        <v>165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77</v>
      </c>
      <c r="BK431" s="226">
        <f>ROUND(I431*H431,2)</f>
        <v>0</v>
      </c>
      <c r="BL431" s="19" t="s">
        <v>283</v>
      </c>
      <c r="BM431" s="225" t="s">
        <v>643</v>
      </c>
    </row>
    <row r="432" s="2" customFormat="1">
      <c r="A432" s="40"/>
      <c r="B432" s="41"/>
      <c r="C432" s="42"/>
      <c r="D432" s="260" t="s">
        <v>191</v>
      </c>
      <c r="E432" s="42"/>
      <c r="F432" s="261" t="s">
        <v>644</v>
      </c>
      <c r="G432" s="42"/>
      <c r="H432" s="42"/>
      <c r="I432" s="262"/>
      <c r="J432" s="42"/>
      <c r="K432" s="42"/>
      <c r="L432" s="46"/>
      <c r="M432" s="263"/>
      <c r="N432" s="264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191</v>
      </c>
      <c r="AU432" s="19" t="s">
        <v>79</v>
      </c>
    </row>
    <row r="433" s="13" customFormat="1">
      <c r="A433" s="13"/>
      <c r="B433" s="227"/>
      <c r="C433" s="228"/>
      <c r="D433" s="229" t="s">
        <v>174</v>
      </c>
      <c r="E433" s="230" t="s">
        <v>19</v>
      </c>
      <c r="F433" s="231" t="s">
        <v>193</v>
      </c>
      <c r="G433" s="228"/>
      <c r="H433" s="230" t="s">
        <v>19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174</v>
      </c>
      <c r="AU433" s="237" t="s">
        <v>79</v>
      </c>
      <c r="AV433" s="13" t="s">
        <v>77</v>
      </c>
      <c r="AW433" s="13" t="s">
        <v>32</v>
      </c>
      <c r="AX433" s="13" t="s">
        <v>70</v>
      </c>
      <c r="AY433" s="237" t="s">
        <v>165</v>
      </c>
    </row>
    <row r="434" s="13" customFormat="1">
      <c r="A434" s="13"/>
      <c r="B434" s="227"/>
      <c r="C434" s="228"/>
      <c r="D434" s="229" t="s">
        <v>174</v>
      </c>
      <c r="E434" s="230" t="s">
        <v>19</v>
      </c>
      <c r="F434" s="231" t="s">
        <v>645</v>
      </c>
      <c r="G434" s="228"/>
      <c r="H434" s="230" t="s">
        <v>19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174</v>
      </c>
      <c r="AU434" s="237" t="s">
        <v>79</v>
      </c>
      <c r="AV434" s="13" t="s">
        <v>77</v>
      </c>
      <c r="AW434" s="13" t="s">
        <v>32</v>
      </c>
      <c r="AX434" s="13" t="s">
        <v>70</v>
      </c>
      <c r="AY434" s="237" t="s">
        <v>165</v>
      </c>
    </row>
    <row r="435" s="13" customFormat="1">
      <c r="A435" s="13"/>
      <c r="B435" s="227"/>
      <c r="C435" s="228"/>
      <c r="D435" s="229" t="s">
        <v>174</v>
      </c>
      <c r="E435" s="230" t="s">
        <v>19</v>
      </c>
      <c r="F435" s="231" t="s">
        <v>646</v>
      </c>
      <c r="G435" s="228"/>
      <c r="H435" s="230" t="s">
        <v>19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174</v>
      </c>
      <c r="AU435" s="237" t="s">
        <v>79</v>
      </c>
      <c r="AV435" s="13" t="s">
        <v>77</v>
      </c>
      <c r="AW435" s="13" t="s">
        <v>32</v>
      </c>
      <c r="AX435" s="13" t="s">
        <v>70</v>
      </c>
      <c r="AY435" s="237" t="s">
        <v>165</v>
      </c>
    </row>
    <row r="436" s="14" customFormat="1">
      <c r="A436" s="14"/>
      <c r="B436" s="238"/>
      <c r="C436" s="239"/>
      <c r="D436" s="229" t="s">
        <v>174</v>
      </c>
      <c r="E436" s="240" t="s">
        <v>19</v>
      </c>
      <c r="F436" s="241" t="s">
        <v>647</v>
      </c>
      <c r="G436" s="239"/>
      <c r="H436" s="242">
        <v>12.5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174</v>
      </c>
      <c r="AU436" s="248" t="s">
        <v>79</v>
      </c>
      <c r="AV436" s="14" t="s">
        <v>79</v>
      </c>
      <c r="AW436" s="14" t="s">
        <v>32</v>
      </c>
      <c r="AX436" s="14" t="s">
        <v>70</v>
      </c>
      <c r="AY436" s="248" t="s">
        <v>165</v>
      </c>
    </row>
    <row r="437" s="14" customFormat="1">
      <c r="A437" s="14"/>
      <c r="B437" s="238"/>
      <c r="C437" s="239"/>
      <c r="D437" s="229" t="s">
        <v>174</v>
      </c>
      <c r="E437" s="240" t="s">
        <v>19</v>
      </c>
      <c r="F437" s="241" t="s">
        <v>648</v>
      </c>
      <c r="G437" s="239"/>
      <c r="H437" s="242">
        <v>2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8" t="s">
        <v>174</v>
      </c>
      <c r="AU437" s="248" t="s">
        <v>79</v>
      </c>
      <c r="AV437" s="14" t="s">
        <v>79</v>
      </c>
      <c r="AW437" s="14" t="s">
        <v>32</v>
      </c>
      <c r="AX437" s="14" t="s">
        <v>70</v>
      </c>
      <c r="AY437" s="248" t="s">
        <v>165</v>
      </c>
    </row>
    <row r="438" s="13" customFormat="1">
      <c r="A438" s="13"/>
      <c r="B438" s="227"/>
      <c r="C438" s="228"/>
      <c r="D438" s="229" t="s">
        <v>174</v>
      </c>
      <c r="E438" s="230" t="s">
        <v>19</v>
      </c>
      <c r="F438" s="231" t="s">
        <v>649</v>
      </c>
      <c r="G438" s="228"/>
      <c r="H438" s="230" t="s">
        <v>19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174</v>
      </c>
      <c r="AU438" s="237" t="s">
        <v>79</v>
      </c>
      <c r="AV438" s="13" t="s">
        <v>77</v>
      </c>
      <c r="AW438" s="13" t="s">
        <v>32</v>
      </c>
      <c r="AX438" s="13" t="s">
        <v>70</v>
      </c>
      <c r="AY438" s="237" t="s">
        <v>165</v>
      </c>
    </row>
    <row r="439" s="14" customFormat="1">
      <c r="A439" s="14"/>
      <c r="B439" s="238"/>
      <c r="C439" s="239"/>
      <c r="D439" s="229" t="s">
        <v>174</v>
      </c>
      <c r="E439" s="240" t="s">
        <v>19</v>
      </c>
      <c r="F439" s="241" t="s">
        <v>650</v>
      </c>
      <c r="G439" s="239"/>
      <c r="H439" s="242">
        <v>16.5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8" t="s">
        <v>174</v>
      </c>
      <c r="AU439" s="248" t="s">
        <v>79</v>
      </c>
      <c r="AV439" s="14" t="s">
        <v>79</v>
      </c>
      <c r="AW439" s="14" t="s">
        <v>32</v>
      </c>
      <c r="AX439" s="14" t="s">
        <v>70</v>
      </c>
      <c r="AY439" s="248" t="s">
        <v>165</v>
      </c>
    </row>
    <row r="440" s="13" customFormat="1">
      <c r="A440" s="13"/>
      <c r="B440" s="227"/>
      <c r="C440" s="228"/>
      <c r="D440" s="229" t="s">
        <v>174</v>
      </c>
      <c r="E440" s="230" t="s">
        <v>19</v>
      </c>
      <c r="F440" s="231" t="s">
        <v>651</v>
      </c>
      <c r="G440" s="228"/>
      <c r="H440" s="230" t="s">
        <v>19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174</v>
      </c>
      <c r="AU440" s="237" t="s">
        <v>79</v>
      </c>
      <c r="AV440" s="13" t="s">
        <v>77</v>
      </c>
      <c r="AW440" s="13" t="s">
        <v>32</v>
      </c>
      <c r="AX440" s="13" t="s">
        <v>70</v>
      </c>
      <c r="AY440" s="237" t="s">
        <v>165</v>
      </c>
    </row>
    <row r="441" s="14" customFormat="1">
      <c r="A441" s="14"/>
      <c r="B441" s="238"/>
      <c r="C441" s="239"/>
      <c r="D441" s="229" t="s">
        <v>174</v>
      </c>
      <c r="E441" s="240" t="s">
        <v>19</v>
      </c>
      <c r="F441" s="241" t="s">
        <v>652</v>
      </c>
      <c r="G441" s="239"/>
      <c r="H441" s="242">
        <v>16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8" t="s">
        <v>174</v>
      </c>
      <c r="AU441" s="248" t="s">
        <v>79</v>
      </c>
      <c r="AV441" s="14" t="s">
        <v>79</v>
      </c>
      <c r="AW441" s="14" t="s">
        <v>32</v>
      </c>
      <c r="AX441" s="14" t="s">
        <v>70</v>
      </c>
      <c r="AY441" s="248" t="s">
        <v>165</v>
      </c>
    </row>
    <row r="442" s="14" customFormat="1">
      <c r="A442" s="14"/>
      <c r="B442" s="238"/>
      <c r="C442" s="239"/>
      <c r="D442" s="229" t="s">
        <v>174</v>
      </c>
      <c r="E442" s="240" t="s">
        <v>19</v>
      </c>
      <c r="F442" s="241" t="s">
        <v>648</v>
      </c>
      <c r="G442" s="239"/>
      <c r="H442" s="242">
        <v>2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174</v>
      </c>
      <c r="AU442" s="248" t="s">
        <v>79</v>
      </c>
      <c r="AV442" s="14" t="s">
        <v>79</v>
      </c>
      <c r="AW442" s="14" t="s">
        <v>32</v>
      </c>
      <c r="AX442" s="14" t="s">
        <v>70</v>
      </c>
      <c r="AY442" s="248" t="s">
        <v>165</v>
      </c>
    </row>
    <row r="443" s="13" customFormat="1">
      <c r="A443" s="13"/>
      <c r="B443" s="227"/>
      <c r="C443" s="228"/>
      <c r="D443" s="229" t="s">
        <v>174</v>
      </c>
      <c r="E443" s="230" t="s">
        <v>19</v>
      </c>
      <c r="F443" s="231" t="s">
        <v>653</v>
      </c>
      <c r="G443" s="228"/>
      <c r="H443" s="230" t="s">
        <v>19</v>
      </c>
      <c r="I443" s="232"/>
      <c r="J443" s="228"/>
      <c r="K443" s="228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174</v>
      </c>
      <c r="AU443" s="237" t="s">
        <v>79</v>
      </c>
      <c r="AV443" s="13" t="s">
        <v>77</v>
      </c>
      <c r="AW443" s="13" t="s">
        <v>32</v>
      </c>
      <c r="AX443" s="13" t="s">
        <v>70</v>
      </c>
      <c r="AY443" s="237" t="s">
        <v>165</v>
      </c>
    </row>
    <row r="444" s="14" customFormat="1">
      <c r="A444" s="14"/>
      <c r="B444" s="238"/>
      <c r="C444" s="239"/>
      <c r="D444" s="229" t="s">
        <v>174</v>
      </c>
      <c r="E444" s="240" t="s">
        <v>19</v>
      </c>
      <c r="F444" s="241" t="s">
        <v>654</v>
      </c>
      <c r="G444" s="239"/>
      <c r="H444" s="242">
        <v>16.5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8" t="s">
        <v>174</v>
      </c>
      <c r="AU444" s="248" t="s">
        <v>79</v>
      </c>
      <c r="AV444" s="14" t="s">
        <v>79</v>
      </c>
      <c r="AW444" s="14" t="s">
        <v>32</v>
      </c>
      <c r="AX444" s="14" t="s">
        <v>70</v>
      </c>
      <c r="AY444" s="248" t="s">
        <v>165</v>
      </c>
    </row>
    <row r="445" s="13" customFormat="1">
      <c r="A445" s="13"/>
      <c r="B445" s="227"/>
      <c r="C445" s="228"/>
      <c r="D445" s="229" t="s">
        <v>174</v>
      </c>
      <c r="E445" s="230" t="s">
        <v>19</v>
      </c>
      <c r="F445" s="231" t="s">
        <v>655</v>
      </c>
      <c r="G445" s="228"/>
      <c r="H445" s="230" t="s">
        <v>19</v>
      </c>
      <c r="I445" s="232"/>
      <c r="J445" s="228"/>
      <c r="K445" s="228"/>
      <c r="L445" s="233"/>
      <c r="M445" s="234"/>
      <c r="N445" s="235"/>
      <c r="O445" s="235"/>
      <c r="P445" s="235"/>
      <c r="Q445" s="235"/>
      <c r="R445" s="235"/>
      <c r="S445" s="235"/>
      <c r="T445" s="23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7" t="s">
        <v>174</v>
      </c>
      <c r="AU445" s="237" t="s">
        <v>79</v>
      </c>
      <c r="AV445" s="13" t="s">
        <v>77</v>
      </c>
      <c r="AW445" s="13" t="s">
        <v>32</v>
      </c>
      <c r="AX445" s="13" t="s">
        <v>70</v>
      </c>
      <c r="AY445" s="237" t="s">
        <v>165</v>
      </c>
    </row>
    <row r="446" s="14" customFormat="1">
      <c r="A446" s="14"/>
      <c r="B446" s="238"/>
      <c r="C446" s="239"/>
      <c r="D446" s="229" t="s">
        <v>174</v>
      </c>
      <c r="E446" s="240" t="s">
        <v>19</v>
      </c>
      <c r="F446" s="241" t="s">
        <v>656</v>
      </c>
      <c r="G446" s="239"/>
      <c r="H446" s="242">
        <v>24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174</v>
      </c>
      <c r="AU446" s="248" t="s">
        <v>79</v>
      </c>
      <c r="AV446" s="14" t="s">
        <v>79</v>
      </c>
      <c r="AW446" s="14" t="s">
        <v>32</v>
      </c>
      <c r="AX446" s="14" t="s">
        <v>70</v>
      </c>
      <c r="AY446" s="248" t="s">
        <v>165</v>
      </c>
    </row>
    <row r="447" s="13" customFormat="1">
      <c r="A447" s="13"/>
      <c r="B447" s="227"/>
      <c r="C447" s="228"/>
      <c r="D447" s="229" t="s">
        <v>174</v>
      </c>
      <c r="E447" s="230" t="s">
        <v>19</v>
      </c>
      <c r="F447" s="231" t="s">
        <v>657</v>
      </c>
      <c r="G447" s="228"/>
      <c r="H447" s="230" t="s">
        <v>19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174</v>
      </c>
      <c r="AU447" s="237" t="s">
        <v>79</v>
      </c>
      <c r="AV447" s="13" t="s">
        <v>77</v>
      </c>
      <c r="AW447" s="13" t="s">
        <v>32</v>
      </c>
      <c r="AX447" s="13" t="s">
        <v>70</v>
      </c>
      <c r="AY447" s="237" t="s">
        <v>165</v>
      </c>
    </row>
    <row r="448" s="14" customFormat="1">
      <c r="A448" s="14"/>
      <c r="B448" s="238"/>
      <c r="C448" s="239"/>
      <c r="D448" s="229" t="s">
        <v>174</v>
      </c>
      <c r="E448" s="240" t="s">
        <v>19</v>
      </c>
      <c r="F448" s="241" t="s">
        <v>658</v>
      </c>
      <c r="G448" s="239"/>
      <c r="H448" s="242">
        <v>21.5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8" t="s">
        <v>174</v>
      </c>
      <c r="AU448" s="248" t="s">
        <v>79</v>
      </c>
      <c r="AV448" s="14" t="s">
        <v>79</v>
      </c>
      <c r="AW448" s="14" t="s">
        <v>32</v>
      </c>
      <c r="AX448" s="14" t="s">
        <v>70</v>
      </c>
      <c r="AY448" s="248" t="s">
        <v>165</v>
      </c>
    </row>
    <row r="449" s="14" customFormat="1">
      <c r="A449" s="14"/>
      <c r="B449" s="238"/>
      <c r="C449" s="239"/>
      <c r="D449" s="229" t="s">
        <v>174</v>
      </c>
      <c r="E449" s="240" t="s">
        <v>19</v>
      </c>
      <c r="F449" s="241" t="s">
        <v>659</v>
      </c>
      <c r="G449" s="239"/>
      <c r="H449" s="242">
        <v>1.5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174</v>
      </c>
      <c r="AU449" s="248" t="s">
        <v>79</v>
      </c>
      <c r="AV449" s="14" t="s">
        <v>79</v>
      </c>
      <c r="AW449" s="14" t="s">
        <v>32</v>
      </c>
      <c r="AX449" s="14" t="s">
        <v>70</v>
      </c>
      <c r="AY449" s="248" t="s">
        <v>165</v>
      </c>
    </row>
    <row r="450" s="13" customFormat="1">
      <c r="A450" s="13"/>
      <c r="B450" s="227"/>
      <c r="C450" s="228"/>
      <c r="D450" s="229" t="s">
        <v>174</v>
      </c>
      <c r="E450" s="230" t="s">
        <v>19</v>
      </c>
      <c r="F450" s="231" t="s">
        <v>660</v>
      </c>
      <c r="G450" s="228"/>
      <c r="H450" s="230" t="s">
        <v>19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174</v>
      </c>
      <c r="AU450" s="237" t="s">
        <v>79</v>
      </c>
      <c r="AV450" s="13" t="s">
        <v>77</v>
      </c>
      <c r="AW450" s="13" t="s">
        <v>32</v>
      </c>
      <c r="AX450" s="13" t="s">
        <v>70</v>
      </c>
      <c r="AY450" s="237" t="s">
        <v>165</v>
      </c>
    </row>
    <row r="451" s="14" customFormat="1">
      <c r="A451" s="14"/>
      <c r="B451" s="238"/>
      <c r="C451" s="239"/>
      <c r="D451" s="229" t="s">
        <v>174</v>
      </c>
      <c r="E451" s="240" t="s">
        <v>19</v>
      </c>
      <c r="F451" s="241" t="s">
        <v>661</v>
      </c>
      <c r="G451" s="239"/>
      <c r="H451" s="242">
        <v>17.5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8" t="s">
        <v>174</v>
      </c>
      <c r="AU451" s="248" t="s">
        <v>79</v>
      </c>
      <c r="AV451" s="14" t="s">
        <v>79</v>
      </c>
      <c r="AW451" s="14" t="s">
        <v>32</v>
      </c>
      <c r="AX451" s="14" t="s">
        <v>70</v>
      </c>
      <c r="AY451" s="248" t="s">
        <v>165</v>
      </c>
    </row>
    <row r="452" s="14" customFormat="1">
      <c r="A452" s="14"/>
      <c r="B452" s="238"/>
      <c r="C452" s="239"/>
      <c r="D452" s="229" t="s">
        <v>174</v>
      </c>
      <c r="E452" s="240" t="s">
        <v>19</v>
      </c>
      <c r="F452" s="241" t="s">
        <v>648</v>
      </c>
      <c r="G452" s="239"/>
      <c r="H452" s="242">
        <v>2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174</v>
      </c>
      <c r="AU452" s="248" t="s">
        <v>79</v>
      </c>
      <c r="AV452" s="14" t="s">
        <v>79</v>
      </c>
      <c r="AW452" s="14" t="s">
        <v>32</v>
      </c>
      <c r="AX452" s="14" t="s">
        <v>70</v>
      </c>
      <c r="AY452" s="248" t="s">
        <v>165</v>
      </c>
    </row>
    <row r="453" s="15" customFormat="1">
      <c r="A453" s="15"/>
      <c r="B453" s="249"/>
      <c r="C453" s="250"/>
      <c r="D453" s="229" t="s">
        <v>174</v>
      </c>
      <c r="E453" s="251" t="s">
        <v>19</v>
      </c>
      <c r="F453" s="252" t="s">
        <v>184</v>
      </c>
      <c r="G453" s="250"/>
      <c r="H453" s="253">
        <v>132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9" t="s">
        <v>174</v>
      </c>
      <c r="AU453" s="259" t="s">
        <v>79</v>
      </c>
      <c r="AV453" s="15" t="s">
        <v>172</v>
      </c>
      <c r="AW453" s="15" t="s">
        <v>32</v>
      </c>
      <c r="AX453" s="15" t="s">
        <v>77</v>
      </c>
      <c r="AY453" s="259" t="s">
        <v>165</v>
      </c>
    </row>
    <row r="454" s="2" customFormat="1" ht="24.15" customHeight="1">
      <c r="A454" s="40"/>
      <c r="B454" s="41"/>
      <c r="C454" s="214" t="s">
        <v>662</v>
      </c>
      <c r="D454" s="214" t="s">
        <v>168</v>
      </c>
      <c r="E454" s="215" t="s">
        <v>663</v>
      </c>
      <c r="F454" s="216" t="s">
        <v>664</v>
      </c>
      <c r="G454" s="217" t="s">
        <v>209</v>
      </c>
      <c r="H454" s="218">
        <v>2905.7260000000001</v>
      </c>
      <c r="I454" s="219"/>
      <c r="J454" s="220">
        <f>ROUND(I454*H454,2)</f>
        <v>0</v>
      </c>
      <c r="K454" s="216" t="s">
        <v>189</v>
      </c>
      <c r="L454" s="46"/>
      <c r="M454" s="221" t="s">
        <v>19</v>
      </c>
      <c r="N454" s="222" t="s">
        <v>41</v>
      </c>
      <c r="O454" s="86"/>
      <c r="P454" s="223">
        <f>O454*H454</f>
        <v>0</v>
      </c>
      <c r="Q454" s="223">
        <v>0</v>
      </c>
      <c r="R454" s="223">
        <f>Q454*H454</f>
        <v>0</v>
      </c>
      <c r="S454" s="223">
        <v>0</v>
      </c>
      <c r="T454" s="22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25" t="s">
        <v>283</v>
      </c>
      <c r="AT454" s="225" t="s">
        <v>168</v>
      </c>
      <c r="AU454" s="225" t="s">
        <v>79</v>
      </c>
      <c r="AY454" s="19" t="s">
        <v>165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9" t="s">
        <v>77</v>
      </c>
      <c r="BK454" s="226">
        <f>ROUND(I454*H454,2)</f>
        <v>0</v>
      </c>
      <c r="BL454" s="19" t="s">
        <v>283</v>
      </c>
      <c r="BM454" s="225" t="s">
        <v>665</v>
      </c>
    </row>
    <row r="455" s="2" customFormat="1">
      <c r="A455" s="40"/>
      <c r="B455" s="41"/>
      <c r="C455" s="42"/>
      <c r="D455" s="260" t="s">
        <v>191</v>
      </c>
      <c r="E455" s="42"/>
      <c r="F455" s="261" t="s">
        <v>666</v>
      </c>
      <c r="G455" s="42"/>
      <c r="H455" s="42"/>
      <c r="I455" s="262"/>
      <c r="J455" s="42"/>
      <c r="K455" s="42"/>
      <c r="L455" s="46"/>
      <c r="M455" s="263"/>
      <c r="N455" s="264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191</v>
      </c>
      <c r="AU455" s="19" t="s">
        <v>79</v>
      </c>
    </row>
    <row r="456" s="13" customFormat="1">
      <c r="A456" s="13"/>
      <c r="B456" s="227"/>
      <c r="C456" s="228"/>
      <c r="D456" s="229" t="s">
        <v>174</v>
      </c>
      <c r="E456" s="230" t="s">
        <v>19</v>
      </c>
      <c r="F456" s="231" t="s">
        <v>667</v>
      </c>
      <c r="G456" s="228"/>
      <c r="H456" s="230" t="s">
        <v>19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7" t="s">
        <v>174</v>
      </c>
      <c r="AU456" s="237" t="s">
        <v>79</v>
      </c>
      <c r="AV456" s="13" t="s">
        <v>77</v>
      </c>
      <c r="AW456" s="13" t="s">
        <v>32</v>
      </c>
      <c r="AX456" s="13" t="s">
        <v>70</v>
      </c>
      <c r="AY456" s="237" t="s">
        <v>165</v>
      </c>
    </row>
    <row r="457" s="13" customFormat="1">
      <c r="A457" s="13"/>
      <c r="B457" s="227"/>
      <c r="C457" s="228"/>
      <c r="D457" s="229" t="s">
        <v>174</v>
      </c>
      <c r="E457" s="230" t="s">
        <v>19</v>
      </c>
      <c r="F457" s="231" t="s">
        <v>646</v>
      </c>
      <c r="G457" s="228"/>
      <c r="H457" s="230" t="s">
        <v>19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174</v>
      </c>
      <c r="AU457" s="237" t="s">
        <v>79</v>
      </c>
      <c r="AV457" s="13" t="s">
        <v>77</v>
      </c>
      <c r="AW457" s="13" t="s">
        <v>32</v>
      </c>
      <c r="AX457" s="13" t="s">
        <v>70</v>
      </c>
      <c r="AY457" s="237" t="s">
        <v>165</v>
      </c>
    </row>
    <row r="458" s="14" customFormat="1">
      <c r="A458" s="14"/>
      <c r="B458" s="238"/>
      <c r="C458" s="239"/>
      <c r="D458" s="229" t="s">
        <v>174</v>
      </c>
      <c r="E458" s="240" t="s">
        <v>19</v>
      </c>
      <c r="F458" s="241" t="s">
        <v>668</v>
      </c>
      <c r="G458" s="239"/>
      <c r="H458" s="242">
        <v>457.875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8" t="s">
        <v>174</v>
      </c>
      <c r="AU458" s="248" t="s">
        <v>79</v>
      </c>
      <c r="AV458" s="14" t="s">
        <v>79</v>
      </c>
      <c r="AW458" s="14" t="s">
        <v>32</v>
      </c>
      <c r="AX458" s="14" t="s">
        <v>70</v>
      </c>
      <c r="AY458" s="248" t="s">
        <v>165</v>
      </c>
    </row>
    <row r="459" s="14" customFormat="1">
      <c r="A459" s="14"/>
      <c r="B459" s="238"/>
      <c r="C459" s="239"/>
      <c r="D459" s="229" t="s">
        <v>174</v>
      </c>
      <c r="E459" s="240" t="s">
        <v>19</v>
      </c>
      <c r="F459" s="241" t="s">
        <v>669</v>
      </c>
      <c r="G459" s="239"/>
      <c r="H459" s="242">
        <v>-12.6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8" t="s">
        <v>174</v>
      </c>
      <c r="AU459" s="248" t="s">
        <v>79</v>
      </c>
      <c r="AV459" s="14" t="s">
        <v>79</v>
      </c>
      <c r="AW459" s="14" t="s">
        <v>32</v>
      </c>
      <c r="AX459" s="14" t="s">
        <v>70</v>
      </c>
      <c r="AY459" s="248" t="s">
        <v>165</v>
      </c>
    </row>
    <row r="460" s="13" customFormat="1">
      <c r="A460" s="13"/>
      <c r="B460" s="227"/>
      <c r="C460" s="228"/>
      <c r="D460" s="229" t="s">
        <v>174</v>
      </c>
      <c r="E460" s="230" t="s">
        <v>19</v>
      </c>
      <c r="F460" s="231" t="s">
        <v>649</v>
      </c>
      <c r="G460" s="228"/>
      <c r="H460" s="230" t="s">
        <v>19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174</v>
      </c>
      <c r="AU460" s="237" t="s">
        <v>79</v>
      </c>
      <c r="AV460" s="13" t="s">
        <v>77</v>
      </c>
      <c r="AW460" s="13" t="s">
        <v>32</v>
      </c>
      <c r="AX460" s="13" t="s">
        <v>70</v>
      </c>
      <c r="AY460" s="237" t="s">
        <v>165</v>
      </c>
    </row>
    <row r="461" s="14" customFormat="1">
      <c r="A461" s="14"/>
      <c r="B461" s="238"/>
      <c r="C461" s="239"/>
      <c r="D461" s="229" t="s">
        <v>174</v>
      </c>
      <c r="E461" s="240" t="s">
        <v>19</v>
      </c>
      <c r="F461" s="241" t="s">
        <v>670</v>
      </c>
      <c r="G461" s="239"/>
      <c r="H461" s="242">
        <v>259.55000000000001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8" t="s">
        <v>174</v>
      </c>
      <c r="AU461" s="248" t="s">
        <v>79</v>
      </c>
      <c r="AV461" s="14" t="s">
        <v>79</v>
      </c>
      <c r="AW461" s="14" t="s">
        <v>32</v>
      </c>
      <c r="AX461" s="14" t="s">
        <v>70</v>
      </c>
      <c r="AY461" s="248" t="s">
        <v>165</v>
      </c>
    </row>
    <row r="462" s="14" customFormat="1">
      <c r="A462" s="14"/>
      <c r="B462" s="238"/>
      <c r="C462" s="239"/>
      <c r="D462" s="229" t="s">
        <v>174</v>
      </c>
      <c r="E462" s="240" t="s">
        <v>19</v>
      </c>
      <c r="F462" s="241" t="s">
        <v>671</v>
      </c>
      <c r="G462" s="239"/>
      <c r="H462" s="242">
        <v>2.3180000000000001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8" t="s">
        <v>174</v>
      </c>
      <c r="AU462" s="248" t="s">
        <v>79</v>
      </c>
      <c r="AV462" s="14" t="s">
        <v>79</v>
      </c>
      <c r="AW462" s="14" t="s">
        <v>32</v>
      </c>
      <c r="AX462" s="14" t="s">
        <v>70</v>
      </c>
      <c r="AY462" s="248" t="s">
        <v>165</v>
      </c>
    </row>
    <row r="463" s="13" customFormat="1">
      <c r="A463" s="13"/>
      <c r="B463" s="227"/>
      <c r="C463" s="228"/>
      <c r="D463" s="229" t="s">
        <v>174</v>
      </c>
      <c r="E463" s="230" t="s">
        <v>19</v>
      </c>
      <c r="F463" s="231" t="s">
        <v>672</v>
      </c>
      <c r="G463" s="228"/>
      <c r="H463" s="230" t="s">
        <v>19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174</v>
      </c>
      <c r="AU463" s="237" t="s">
        <v>79</v>
      </c>
      <c r="AV463" s="13" t="s">
        <v>77</v>
      </c>
      <c r="AW463" s="13" t="s">
        <v>32</v>
      </c>
      <c r="AX463" s="13" t="s">
        <v>70</v>
      </c>
      <c r="AY463" s="237" t="s">
        <v>165</v>
      </c>
    </row>
    <row r="464" s="14" customFormat="1">
      <c r="A464" s="14"/>
      <c r="B464" s="238"/>
      <c r="C464" s="239"/>
      <c r="D464" s="229" t="s">
        <v>174</v>
      </c>
      <c r="E464" s="240" t="s">
        <v>19</v>
      </c>
      <c r="F464" s="241" t="s">
        <v>673</v>
      </c>
      <c r="G464" s="239"/>
      <c r="H464" s="242">
        <v>1007.11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174</v>
      </c>
      <c r="AU464" s="248" t="s">
        <v>79</v>
      </c>
      <c r="AV464" s="14" t="s">
        <v>79</v>
      </c>
      <c r="AW464" s="14" t="s">
        <v>32</v>
      </c>
      <c r="AX464" s="14" t="s">
        <v>70</v>
      </c>
      <c r="AY464" s="248" t="s">
        <v>165</v>
      </c>
    </row>
    <row r="465" s="14" customFormat="1">
      <c r="A465" s="14"/>
      <c r="B465" s="238"/>
      <c r="C465" s="239"/>
      <c r="D465" s="229" t="s">
        <v>174</v>
      </c>
      <c r="E465" s="240" t="s">
        <v>19</v>
      </c>
      <c r="F465" s="241" t="s">
        <v>674</v>
      </c>
      <c r="G465" s="239"/>
      <c r="H465" s="242">
        <v>115.42400000000001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8" t="s">
        <v>174</v>
      </c>
      <c r="AU465" s="248" t="s">
        <v>79</v>
      </c>
      <c r="AV465" s="14" t="s">
        <v>79</v>
      </c>
      <c r="AW465" s="14" t="s">
        <v>32</v>
      </c>
      <c r="AX465" s="14" t="s">
        <v>70</v>
      </c>
      <c r="AY465" s="248" t="s">
        <v>165</v>
      </c>
    </row>
    <row r="466" s="14" customFormat="1">
      <c r="A466" s="14"/>
      <c r="B466" s="238"/>
      <c r="C466" s="239"/>
      <c r="D466" s="229" t="s">
        <v>174</v>
      </c>
      <c r="E466" s="240" t="s">
        <v>19</v>
      </c>
      <c r="F466" s="241" t="s">
        <v>675</v>
      </c>
      <c r="G466" s="239"/>
      <c r="H466" s="242">
        <v>42.534999999999997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174</v>
      </c>
      <c r="AU466" s="248" t="s">
        <v>79</v>
      </c>
      <c r="AV466" s="14" t="s">
        <v>79</v>
      </c>
      <c r="AW466" s="14" t="s">
        <v>32</v>
      </c>
      <c r="AX466" s="14" t="s">
        <v>70</v>
      </c>
      <c r="AY466" s="248" t="s">
        <v>165</v>
      </c>
    </row>
    <row r="467" s="13" customFormat="1">
      <c r="A467" s="13"/>
      <c r="B467" s="227"/>
      <c r="C467" s="228"/>
      <c r="D467" s="229" t="s">
        <v>174</v>
      </c>
      <c r="E467" s="230" t="s">
        <v>19</v>
      </c>
      <c r="F467" s="231" t="s">
        <v>660</v>
      </c>
      <c r="G467" s="228"/>
      <c r="H467" s="230" t="s">
        <v>19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174</v>
      </c>
      <c r="AU467" s="237" t="s">
        <v>79</v>
      </c>
      <c r="AV467" s="13" t="s">
        <v>77</v>
      </c>
      <c r="AW467" s="13" t="s">
        <v>32</v>
      </c>
      <c r="AX467" s="13" t="s">
        <v>70</v>
      </c>
      <c r="AY467" s="237" t="s">
        <v>165</v>
      </c>
    </row>
    <row r="468" s="14" customFormat="1">
      <c r="A468" s="14"/>
      <c r="B468" s="238"/>
      <c r="C468" s="239"/>
      <c r="D468" s="229" t="s">
        <v>174</v>
      </c>
      <c r="E468" s="240" t="s">
        <v>19</v>
      </c>
      <c r="F468" s="241" t="s">
        <v>668</v>
      </c>
      <c r="G468" s="239"/>
      <c r="H468" s="242">
        <v>457.875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8" t="s">
        <v>174</v>
      </c>
      <c r="AU468" s="248" t="s">
        <v>79</v>
      </c>
      <c r="AV468" s="14" t="s">
        <v>79</v>
      </c>
      <c r="AW468" s="14" t="s">
        <v>32</v>
      </c>
      <c r="AX468" s="14" t="s">
        <v>70</v>
      </c>
      <c r="AY468" s="248" t="s">
        <v>165</v>
      </c>
    </row>
    <row r="469" s="14" customFormat="1">
      <c r="A469" s="14"/>
      <c r="B469" s="238"/>
      <c r="C469" s="239"/>
      <c r="D469" s="229" t="s">
        <v>174</v>
      </c>
      <c r="E469" s="240" t="s">
        <v>19</v>
      </c>
      <c r="F469" s="241" t="s">
        <v>669</v>
      </c>
      <c r="G469" s="239"/>
      <c r="H469" s="242">
        <v>-12.6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8" t="s">
        <v>174</v>
      </c>
      <c r="AU469" s="248" t="s">
        <v>79</v>
      </c>
      <c r="AV469" s="14" t="s">
        <v>79</v>
      </c>
      <c r="AW469" s="14" t="s">
        <v>32</v>
      </c>
      <c r="AX469" s="14" t="s">
        <v>70</v>
      </c>
      <c r="AY469" s="248" t="s">
        <v>165</v>
      </c>
    </row>
    <row r="470" s="13" customFormat="1">
      <c r="A470" s="13"/>
      <c r="B470" s="227"/>
      <c r="C470" s="228"/>
      <c r="D470" s="229" t="s">
        <v>174</v>
      </c>
      <c r="E470" s="230" t="s">
        <v>19</v>
      </c>
      <c r="F470" s="231" t="s">
        <v>657</v>
      </c>
      <c r="G470" s="228"/>
      <c r="H470" s="230" t="s">
        <v>19</v>
      </c>
      <c r="I470" s="232"/>
      <c r="J470" s="228"/>
      <c r="K470" s="228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174</v>
      </c>
      <c r="AU470" s="237" t="s">
        <v>79</v>
      </c>
      <c r="AV470" s="13" t="s">
        <v>77</v>
      </c>
      <c r="AW470" s="13" t="s">
        <v>32</v>
      </c>
      <c r="AX470" s="13" t="s">
        <v>70</v>
      </c>
      <c r="AY470" s="237" t="s">
        <v>165</v>
      </c>
    </row>
    <row r="471" s="14" customFormat="1">
      <c r="A471" s="14"/>
      <c r="B471" s="238"/>
      <c r="C471" s="239"/>
      <c r="D471" s="229" t="s">
        <v>174</v>
      </c>
      <c r="E471" s="240" t="s">
        <v>19</v>
      </c>
      <c r="F471" s="241" t="s">
        <v>670</v>
      </c>
      <c r="G471" s="239"/>
      <c r="H471" s="242">
        <v>259.55000000000001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8" t="s">
        <v>174</v>
      </c>
      <c r="AU471" s="248" t="s">
        <v>79</v>
      </c>
      <c r="AV471" s="14" t="s">
        <v>79</v>
      </c>
      <c r="AW471" s="14" t="s">
        <v>32</v>
      </c>
      <c r="AX471" s="14" t="s">
        <v>70</v>
      </c>
      <c r="AY471" s="248" t="s">
        <v>165</v>
      </c>
    </row>
    <row r="472" s="14" customFormat="1">
      <c r="A472" s="14"/>
      <c r="B472" s="238"/>
      <c r="C472" s="239"/>
      <c r="D472" s="229" t="s">
        <v>174</v>
      </c>
      <c r="E472" s="240" t="s">
        <v>19</v>
      </c>
      <c r="F472" s="241" t="s">
        <v>671</v>
      </c>
      <c r="G472" s="239"/>
      <c r="H472" s="242">
        <v>2.3180000000000001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8" t="s">
        <v>174</v>
      </c>
      <c r="AU472" s="248" t="s">
        <v>79</v>
      </c>
      <c r="AV472" s="14" t="s">
        <v>79</v>
      </c>
      <c r="AW472" s="14" t="s">
        <v>32</v>
      </c>
      <c r="AX472" s="14" t="s">
        <v>70</v>
      </c>
      <c r="AY472" s="248" t="s">
        <v>165</v>
      </c>
    </row>
    <row r="473" s="16" customFormat="1">
      <c r="A473" s="16"/>
      <c r="B473" s="275"/>
      <c r="C473" s="276"/>
      <c r="D473" s="229" t="s">
        <v>174</v>
      </c>
      <c r="E473" s="277" t="s">
        <v>19</v>
      </c>
      <c r="F473" s="278" t="s">
        <v>676</v>
      </c>
      <c r="G473" s="276"/>
      <c r="H473" s="279">
        <v>2579.355</v>
      </c>
      <c r="I473" s="280"/>
      <c r="J473" s="276"/>
      <c r="K473" s="276"/>
      <c r="L473" s="281"/>
      <c r="M473" s="282"/>
      <c r="N473" s="283"/>
      <c r="O473" s="283"/>
      <c r="P473" s="283"/>
      <c r="Q473" s="283"/>
      <c r="R473" s="283"/>
      <c r="S473" s="283"/>
      <c r="T473" s="284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85" t="s">
        <v>174</v>
      </c>
      <c r="AU473" s="285" t="s">
        <v>79</v>
      </c>
      <c r="AV473" s="16" t="s">
        <v>166</v>
      </c>
      <c r="AW473" s="16" t="s">
        <v>32</v>
      </c>
      <c r="AX473" s="16" t="s">
        <v>70</v>
      </c>
      <c r="AY473" s="285" t="s">
        <v>165</v>
      </c>
    </row>
    <row r="474" s="13" customFormat="1">
      <c r="A474" s="13"/>
      <c r="B474" s="227"/>
      <c r="C474" s="228"/>
      <c r="D474" s="229" t="s">
        <v>174</v>
      </c>
      <c r="E474" s="230" t="s">
        <v>19</v>
      </c>
      <c r="F474" s="231" t="s">
        <v>677</v>
      </c>
      <c r="G474" s="228"/>
      <c r="H474" s="230" t="s">
        <v>19</v>
      </c>
      <c r="I474" s="232"/>
      <c r="J474" s="228"/>
      <c r="K474" s="228"/>
      <c r="L474" s="233"/>
      <c r="M474" s="234"/>
      <c r="N474" s="235"/>
      <c r="O474" s="235"/>
      <c r="P474" s="235"/>
      <c r="Q474" s="235"/>
      <c r="R474" s="235"/>
      <c r="S474" s="235"/>
      <c r="T474" s="23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7" t="s">
        <v>174</v>
      </c>
      <c r="AU474" s="237" t="s">
        <v>79</v>
      </c>
      <c r="AV474" s="13" t="s">
        <v>77</v>
      </c>
      <c r="AW474" s="13" t="s">
        <v>32</v>
      </c>
      <c r="AX474" s="13" t="s">
        <v>70</v>
      </c>
      <c r="AY474" s="237" t="s">
        <v>165</v>
      </c>
    </row>
    <row r="475" s="14" customFormat="1">
      <c r="A475" s="14"/>
      <c r="B475" s="238"/>
      <c r="C475" s="239"/>
      <c r="D475" s="229" t="s">
        <v>174</v>
      </c>
      <c r="E475" s="240" t="s">
        <v>19</v>
      </c>
      <c r="F475" s="241" t="s">
        <v>678</v>
      </c>
      <c r="G475" s="239"/>
      <c r="H475" s="242">
        <v>42.600000000000001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8" t="s">
        <v>174</v>
      </c>
      <c r="AU475" s="248" t="s">
        <v>79</v>
      </c>
      <c r="AV475" s="14" t="s">
        <v>79</v>
      </c>
      <c r="AW475" s="14" t="s">
        <v>32</v>
      </c>
      <c r="AX475" s="14" t="s">
        <v>70</v>
      </c>
      <c r="AY475" s="248" t="s">
        <v>165</v>
      </c>
    </row>
    <row r="476" s="13" customFormat="1">
      <c r="A476" s="13"/>
      <c r="B476" s="227"/>
      <c r="C476" s="228"/>
      <c r="D476" s="229" t="s">
        <v>174</v>
      </c>
      <c r="E476" s="230" t="s">
        <v>19</v>
      </c>
      <c r="F476" s="231" t="s">
        <v>679</v>
      </c>
      <c r="G476" s="228"/>
      <c r="H476" s="230" t="s">
        <v>19</v>
      </c>
      <c r="I476" s="232"/>
      <c r="J476" s="228"/>
      <c r="K476" s="228"/>
      <c r="L476" s="233"/>
      <c r="M476" s="234"/>
      <c r="N476" s="235"/>
      <c r="O476" s="235"/>
      <c r="P476" s="235"/>
      <c r="Q476" s="235"/>
      <c r="R476" s="235"/>
      <c r="S476" s="235"/>
      <c r="T476" s="23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7" t="s">
        <v>174</v>
      </c>
      <c r="AU476" s="237" t="s">
        <v>79</v>
      </c>
      <c r="AV476" s="13" t="s">
        <v>77</v>
      </c>
      <c r="AW476" s="13" t="s">
        <v>32</v>
      </c>
      <c r="AX476" s="13" t="s">
        <v>70</v>
      </c>
      <c r="AY476" s="237" t="s">
        <v>165</v>
      </c>
    </row>
    <row r="477" s="14" customFormat="1">
      <c r="A477" s="14"/>
      <c r="B477" s="238"/>
      <c r="C477" s="239"/>
      <c r="D477" s="229" t="s">
        <v>174</v>
      </c>
      <c r="E477" s="240" t="s">
        <v>19</v>
      </c>
      <c r="F477" s="241" t="s">
        <v>680</v>
      </c>
      <c r="G477" s="239"/>
      <c r="H477" s="242">
        <v>42.935000000000002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174</v>
      </c>
      <c r="AU477" s="248" t="s">
        <v>79</v>
      </c>
      <c r="AV477" s="14" t="s">
        <v>79</v>
      </c>
      <c r="AW477" s="14" t="s">
        <v>32</v>
      </c>
      <c r="AX477" s="14" t="s">
        <v>70</v>
      </c>
      <c r="AY477" s="248" t="s">
        <v>165</v>
      </c>
    </row>
    <row r="478" s="14" customFormat="1">
      <c r="A478" s="14"/>
      <c r="B478" s="238"/>
      <c r="C478" s="239"/>
      <c r="D478" s="229" t="s">
        <v>174</v>
      </c>
      <c r="E478" s="240" t="s">
        <v>19</v>
      </c>
      <c r="F478" s="241" t="s">
        <v>681</v>
      </c>
      <c r="G478" s="239"/>
      <c r="H478" s="242">
        <v>119.232</v>
      </c>
      <c r="I478" s="243"/>
      <c r="J478" s="239"/>
      <c r="K478" s="239"/>
      <c r="L478" s="244"/>
      <c r="M478" s="245"/>
      <c r="N478" s="246"/>
      <c r="O478" s="246"/>
      <c r="P478" s="246"/>
      <c r="Q478" s="246"/>
      <c r="R478" s="246"/>
      <c r="S478" s="246"/>
      <c r="T478" s="24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8" t="s">
        <v>174</v>
      </c>
      <c r="AU478" s="248" t="s">
        <v>79</v>
      </c>
      <c r="AV478" s="14" t="s">
        <v>79</v>
      </c>
      <c r="AW478" s="14" t="s">
        <v>32</v>
      </c>
      <c r="AX478" s="14" t="s">
        <v>70</v>
      </c>
      <c r="AY478" s="248" t="s">
        <v>165</v>
      </c>
    </row>
    <row r="479" s="13" customFormat="1">
      <c r="A479" s="13"/>
      <c r="B479" s="227"/>
      <c r="C479" s="228"/>
      <c r="D479" s="229" t="s">
        <v>174</v>
      </c>
      <c r="E479" s="230" t="s">
        <v>19</v>
      </c>
      <c r="F479" s="231" t="s">
        <v>682</v>
      </c>
      <c r="G479" s="228"/>
      <c r="H479" s="230" t="s">
        <v>19</v>
      </c>
      <c r="I479" s="232"/>
      <c r="J479" s="228"/>
      <c r="K479" s="228"/>
      <c r="L479" s="233"/>
      <c r="M479" s="234"/>
      <c r="N479" s="235"/>
      <c r="O479" s="235"/>
      <c r="P479" s="235"/>
      <c r="Q479" s="235"/>
      <c r="R479" s="235"/>
      <c r="S479" s="235"/>
      <c r="T479" s="23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7" t="s">
        <v>174</v>
      </c>
      <c r="AU479" s="237" t="s">
        <v>79</v>
      </c>
      <c r="AV479" s="13" t="s">
        <v>77</v>
      </c>
      <c r="AW479" s="13" t="s">
        <v>32</v>
      </c>
      <c r="AX479" s="13" t="s">
        <v>70</v>
      </c>
      <c r="AY479" s="237" t="s">
        <v>165</v>
      </c>
    </row>
    <row r="480" s="14" customFormat="1">
      <c r="A480" s="14"/>
      <c r="B480" s="238"/>
      <c r="C480" s="239"/>
      <c r="D480" s="229" t="s">
        <v>174</v>
      </c>
      <c r="E480" s="240" t="s">
        <v>19</v>
      </c>
      <c r="F480" s="241" t="s">
        <v>683</v>
      </c>
      <c r="G480" s="239"/>
      <c r="H480" s="242">
        <v>73.280000000000001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8" t="s">
        <v>174</v>
      </c>
      <c r="AU480" s="248" t="s">
        <v>79</v>
      </c>
      <c r="AV480" s="14" t="s">
        <v>79</v>
      </c>
      <c r="AW480" s="14" t="s">
        <v>32</v>
      </c>
      <c r="AX480" s="14" t="s">
        <v>70</v>
      </c>
      <c r="AY480" s="248" t="s">
        <v>165</v>
      </c>
    </row>
    <row r="481" s="13" customFormat="1">
      <c r="A481" s="13"/>
      <c r="B481" s="227"/>
      <c r="C481" s="228"/>
      <c r="D481" s="229" t="s">
        <v>174</v>
      </c>
      <c r="E481" s="230" t="s">
        <v>19</v>
      </c>
      <c r="F481" s="231" t="s">
        <v>684</v>
      </c>
      <c r="G481" s="228"/>
      <c r="H481" s="230" t="s">
        <v>19</v>
      </c>
      <c r="I481" s="232"/>
      <c r="J481" s="228"/>
      <c r="K481" s="228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174</v>
      </c>
      <c r="AU481" s="237" t="s">
        <v>79</v>
      </c>
      <c r="AV481" s="13" t="s">
        <v>77</v>
      </c>
      <c r="AW481" s="13" t="s">
        <v>32</v>
      </c>
      <c r="AX481" s="13" t="s">
        <v>70</v>
      </c>
      <c r="AY481" s="237" t="s">
        <v>165</v>
      </c>
    </row>
    <row r="482" s="14" customFormat="1">
      <c r="A482" s="14"/>
      <c r="B482" s="238"/>
      <c r="C482" s="239"/>
      <c r="D482" s="229" t="s">
        <v>174</v>
      </c>
      <c r="E482" s="240" t="s">
        <v>19</v>
      </c>
      <c r="F482" s="241" t="s">
        <v>685</v>
      </c>
      <c r="G482" s="239"/>
      <c r="H482" s="242">
        <v>55.188000000000002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8" t="s">
        <v>174</v>
      </c>
      <c r="AU482" s="248" t="s">
        <v>79</v>
      </c>
      <c r="AV482" s="14" t="s">
        <v>79</v>
      </c>
      <c r="AW482" s="14" t="s">
        <v>32</v>
      </c>
      <c r="AX482" s="14" t="s">
        <v>70</v>
      </c>
      <c r="AY482" s="248" t="s">
        <v>165</v>
      </c>
    </row>
    <row r="483" s="14" customFormat="1">
      <c r="A483" s="14"/>
      <c r="B483" s="238"/>
      <c r="C483" s="239"/>
      <c r="D483" s="229" t="s">
        <v>174</v>
      </c>
      <c r="E483" s="240" t="s">
        <v>19</v>
      </c>
      <c r="F483" s="241" t="s">
        <v>686</v>
      </c>
      <c r="G483" s="239"/>
      <c r="H483" s="242">
        <v>-14.4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8" t="s">
        <v>174</v>
      </c>
      <c r="AU483" s="248" t="s">
        <v>79</v>
      </c>
      <c r="AV483" s="14" t="s">
        <v>79</v>
      </c>
      <c r="AW483" s="14" t="s">
        <v>32</v>
      </c>
      <c r="AX483" s="14" t="s">
        <v>70</v>
      </c>
      <c r="AY483" s="248" t="s">
        <v>165</v>
      </c>
    </row>
    <row r="484" s="13" customFormat="1">
      <c r="A484" s="13"/>
      <c r="B484" s="227"/>
      <c r="C484" s="228"/>
      <c r="D484" s="229" t="s">
        <v>174</v>
      </c>
      <c r="E484" s="230" t="s">
        <v>19</v>
      </c>
      <c r="F484" s="231" t="s">
        <v>687</v>
      </c>
      <c r="G484" s="228"/>
      <c r="H484" s="230" t="s">
        <v>19</v>
      </c>
      <c r="I484" s="232"/>
      <c r="J484" s="228"/>
      <c r="K484" s="228"/>
      <c r="L484" s="233"/>
      <c r="M484" s="234"/>
      <c r="N484" s="235"/>
      <c r="O484" s="235"/>
      <c r="P484" s="235"/>
      <c r="Q484" s="235"/>
      <c r="R484" s="235"/>
      <c r="S484" s="235"/>
      <c r="T484" s="23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7" t="s">
        <v>174</v>
      </c>
      <c r="AU484" s="237" t="s">
        <v>79</v>
      </c>
      <c r="AV484" s="13" t="s">
        <v>77</v>
      </c>
      <c r="AW484" s="13" t="s">
        <v>32</v>
      </c>
      <c r="AX484" s="13" t="s">
        <v>70</v>
      </c>
      <c r="AY484" s="237" t="s">
        <v>165</v>
      </c>
    </row>
    <row r="485" s="14" customFormat="1">
      <c r="A485" s="14"/>
      <c r="B485" s="238"/>
      <c r="C485" s="239"/>
      <c r="D485" s="229" t="s">
        <v>174</v>
      </c>
      <c r="E485" s="240" t="s">
        <v>19</v>
      </c>
      <c r="F485" s="241" t="s">
        <v>688</v>
      </c>
      <c r="G485" s="239"/>
      <c r="H485" s="242">
        <v>7.5359999999999996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8" t="s">
        <v>174</v>
      </c>
      <c r="AU485" s="248" t="s">
        <v>79</v>
      </c>
      <c r="AV485" s="14" t="s">
        <v>79</v>
      </c>
      <c r="AW485" s="14" t="s">
        <v>32</v>
      </c>
      <c r="AX485" s="14" t="s">
        <v>70</v>
      </c>
      <c r="AY485" s="248" t="s">
        <v>165</v>
      </c>
    </row>
    <row r="486" s="16" customFormat="1">
      <c r="A486" s="16"/>
      <c r="B486" s="275"/>
      <c r="C486" s="276"/>
      <c r="D486" s="229" t="s">
        <v>174</v>
      </c>
      <c r="E486" s="277" t="s">
        <v>19</v>
      </c>
      <c r="F486" s="278" t="s">
        <v>689</v>
      </c>
      <c r="G486" s="276"/>
      <c r="H486" s="279">
        <v>326.37099999999998</v>
      </c>
      <c r="I486" s="280"/>
      <c r="J486" s="276"/>
      <c r="K486" s="276"/>
      <c r="L486" s="281"/>
      <c r="M486" s="282"/>
      <c r="N486" s="283"/>
      <c r="O486" s="283"/>
      <c r="P486" s="283"/>
      <c r="Q486" s="283"/>
      <c r="R486" s="283"/>
      <c r="S486" s="283"/>
      <c r="T486" s="284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85" t="s">
        <v>174</v>
      </c>
      <c r="AU486" s="285" t="s">
        <v>79</v>
      </c>
      <c r="AV486" s="16" t="s">
        <v>166</v>
      </c>
      <c r="AW486" s="16" t="s">
        <v>32</v>
      </c>
      <c r="AX486" s="16" t="s">
        <v>70</v>
      </c>
      <c r="AY486" s="285" t="s">
        <v>165</v>
      </c>
    </row>
    <row r="487" s="15" customFormat="1">
      <c r="A487" s="15"/>
      <c r="B487" s="249"/>
      <c r="C487" s="250"/>
      <c r="D487" s="229" t="s">
        <v>174</v>
      </c>
      <c r="E487" s="251" t="s">
        <v>19</v>
      </c>
      <c r="F487" s="252" t="s">
        <v>184</v>
      </c>
      <c r="G487" s="250"/>
      <c r="H487" s="253">
        <v>2905.7260000000001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9" t="s">
        <v>174</v>
      </c>
      <c r="AU487" s="259" t="s">
        <v>79</v>
      </c>
      <c r="AV487" s="15" t="s">
        <v>172</v>
      </c>
      <c r="AW487" s="15" t="s">
        <v>32</v>
      </c>
      <c r="AX487" s="15" t="s">
        <v>77</v>
      </c>
      <c r="AY487" s="259" t="s">
        <v>165</v>
      </c>
    </row>
    <row r="488" s="2" customFormat="1" ht="16.5" customHeight="1">
      <c r="A488" s="40"/>
      <c r="B488" s="41"/>
      <c r="C488" s="265" t="s">
        <v>690</v>
      </c>
      <c r="D488" s="265" t="s">
        <v>529</v>
      </c>
      <c r="E488" s="266" t="s">
        <v>691</v>
      </c>
      <c r="F488" s="267" t="s">
        <v>692</v>
      </c>
      <c r="G488" s="268" t="s">
        <v>171</v>
      </c>
      <c r="H488" s="269">
        <v>95.888999999999996</v>
      </c>
      <c r="I488" s="270"/>
      <c r="J488" s="271">
        <f>ROUND(I488*H488,2)</f>
        <v>0</v>
      </c>
      <c r="K488" s="267" t="s">
        <v>189</v>
      </c>
      <c r="L488" s="272"/>
      <c r="M488" s="273" t="s">
        <v>19</v>
      </c>
      <c r="N488" s="274" t="s">
        <v>41</v>
      </c>
      <c r="O488" s="86"/>
      <c r="P488" s="223">
        <f>O488*H488</f>
        <v>0</v>
      </c>
      <c r="Q488" s="223">
        <v>0.55000000000000004</v>
      </c>
      <c r="R488" s="223">
        <f>Q488*H488</f>
        <v>52.738950000000003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381</v>
      </c>
      <c r="AT488" s="225" t="s">
        <v>529</v>
      </c>
      <c r="AU488" s="225" t="s">
        <v>79</v>
      </c>
      <c r="AY488" s="19" t="s">
        <v>165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9" t="s">
        <v>77</v>
      </c>
      <c r="BK488" s="226">
        <f>ROUND(I488*H488,2)</f>
        <v>0</v>
      </c>
      <c r="BL488" s="19" t="s">
        <v>283</v>
      </c>
      <c r="BM488" s="225" t="s">
        <v>693</v>
      </c>
    </row>
    <row r="489" s="14" customFormat="1">
      <c r="A489" s="14"/>
      <c r="B489" s="238"/>
      <c r="C489" s="239"/>
      <c r="D489" s="229" t="s">
        <v>174</v>
      </c>
      <c r="E489" s="240" t="s">
        <v>19</v>
      </c>
      <c r="F489" s="241" t="s">
        <v>694</v>
      </c>
      <c r="G489" s="239"/>
      <c r="H489" s="242">
        <v>95.888999999999996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8" t="s">
        <v>174</v>
      </c>
      <c r="AU489" s="248" t="s">
        <v>79</v>
      </c>
      <c r="AV489" s="14" t="s">
        <v>79</v>
      </c>
      <c r="AW489" s="14" t="s">
        <v>32</v>
      </c>
      <c r="AX489" s="14" t="s">
        <v>77</v>
      </c>
      <c r="AY489" s="248" t="s">
        <v>165</v>
      </c>
    </row>
    <row r="490" s="2" customFormat="1" ht="24.15" customHeight="1">
      <c r="A490" s="40"/>
      <c r="B490" s="41"/>
      <c r="C490" s="214" t="s">
        <v>695</v>
      </c>
      <c r="D490" s="214" t="s">
        <v>168</v>
      </c>
      <c r="E490" s="215" t="s">
        <v>696</v>
      </c>
      <c r="F490" s="216" t="s">
        <v>697</v>
      </c>
      <c r="G490" s="217" t="s">
        <v>209</v>
      </c>
      <c r="H490" s="218">
        <v>2905.7260000000001</v>
      </c>
      <c r="I490" s="219"/>
      <c r="J490" s="220">
        <f>ROUND(I490*H490,2)</f>
        <v>0</v>
      </c>
      <c r="K490" s="216" t="s">
        <v>189</v>
      </c>
      <c r="L490" s="46"/>
      <c r="M490" s="221" t="s">
        <v>19</v>
      </c>
      <c r="N490" s="222" t="s">
        <v>41</v>
      </c>
      <c r="O490" s="86"/>
      <c r="P490" s="223">
        <f>O490*H490</f>
        <v>0</v>
      </c>
      <c r="Q490" s="223">
        <v>0</v>
      </c>
      <c r="R490" s="223">
        <f>Q490*H490</f>
        <v>0</v>
      </c>
      <c r="S490" s="223">
        <v>0.014999999999999999</v>
      </c>
      <c r="T490" s="224">
        <f>S490*H490</f>
        <v>43.585889999999999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5" t="s">
        <v>283</v>
      </c>
      <c r="AT490" s="225" t="s">
        <v>168</v>
      </c>
      <c r="AU490" s="225" t="s">
        <v>79</v>
      </c>
      <c r="AY490" s="19" t="s">
        <v>165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9" t="s">
        <v>77</v>
      </c>
      <c r="BK490" s="226">
        <f>ROUND(I490*H490,2)</f>
        <v>0</v>
      </c>
      <c r="BL490" s="19" t="s">
        <v>283</v>
      </c>
      <c r="BM490" s="225" t="s">
        <v>698</v>
      </c>
    </row>
    <row r="491" s="2" customFormat="1">
      <c r="A491" s="40"/>
      <c r="B491" s="41"/>
      <c r="C491" s="42"/>
      <c r="D491" s="260" t="s">
        <v>191</v>
      </c>
      <c r="E491" s="42"/>
      <c r="F491" s="261" t="s">
        <v>699</v>
      </c>
      <c r="G491" s="42"/>
      <c r="H491" s="42"/>
      <c r="I491" s="262"/>
      <c r="J491" s="42"/>
      <c r="K491" s="42"/>
      <c r="L491" s="46"/>
      <c r="M491" s="263"/>
      <c r="N491" s="264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191</v>
      </c>
      <c r="AU491" s="19" t="s">
        <v>79</v>
      </c>
    </row>
    <row r="492" s="13" customFormat="1">
      <c r="A492" s="13"/>
      <c r="B492" s="227"/>
      <c r="C492" s="228"/>
      <c r="D492" s="229" t="s">
        <v>174</v>
      </c>
      <c r="E492" s="230" t="s">
        <v>19</v>
      </c>
      <c r="F492" s="231" t="s">
        <v>667</v>
      </c>
      <c r="G492" s="228"/>
      <c r="H492" s="230" t="s">
        <v>19</v>
      </c>
      <c r="I492" s="232"/>
      <c r="J492" s="228"/>
      <c r="K492" s="228"/>
      <c r="L492" s="233"/>
      <c r="M492" s="234"/>
      <c r="N492" s="235"/>
      <c r="O492" s="235"/>
      <c r="P492" s="235"/>
      <c r="Q492" s="235"/>
      <c r="R492" s="235"/>
      <c r="S492" s="235"/>
      <c r="T492" s="23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7" t="s">
        <v>174</v>
      </c>
      <c r="AU492" s="237" t="s">
        <v>79</v>
      </c>
      <c r="AV492" s="13" t="s">
        <v>77</v>
      </c>
      <c r="AW492" s="13" t="s">
        <v>32</v>
      </c>
      <c r="AX492" s="13" t="s">
        <v>70</v>
      </c>
      <c r="AY492" s="237" t="s">
        <v>165</v>
      </c>
    </row>
    <row r="493" s="13" customFormat="1">
      <c r="A493" s="13"/>
      <c r="B493" s="227"/>
      <c r="C493" s="228"/>
      <c r="D493" s="229" t="s">
        <v>174</v>
      </c>
      <c r="E493" s="230" t="s">
        <v>19</v>
      </c>
      <c r="F493" s="231" t="s">
        <v>646</v>
      </c>
      <c r="G493" s="228"/>
      <c r="H493" s="230" t="s">
        <v>19</v>
      </c>
      <c r="I493" s="232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174</v>
      </c>
      <c r="AU493" s="237" t="s">
        <v>79</v>
      </c>
      <c r="AV493" s="13" t="s">
        <v>77</v>
      </c>
      <c r="AW493" s="13" t="s">
        <v>32</v>
      </c>
      <c r="AX493" s="13" t="s">
        <v>70</v>
      </c>
      <c r="AY493" s="237" t="s">
        <v>165</v>
      </c>
    </row>
    <row r="494" s="14" customFormat="1">
      <c r="A494" s="14"/>
      <c r="B494" s="238"/>
      <c r="C494" s="239"/>
      <c r="D494" s="229" t="s">
        <v>174</v>
      </c>
      <c r="E494" s="240" t="s">
        <v>19</v>
      </c>
      <c r="F494" s="241" t="s">
        <v>668</v>
      </c>
      <c r="G494" s="239"/>
      <c r="H494" s="242">
        <v>457.875</v>
      </c>
      <c r="I494" s="243"/>
      <c r="J494" s="239"/>
      <c r="K494" s="239"/>
      <c r="L494" s="244"/>
      <c r="M494" s="245"/>
      <c r="N494" s="246"/>
      <c r="O494" s="246"/>
      <c r="P494" s="246"/>
      <c r="Q494" s="246"/>
      <c r="R494" s="246"/>
      <c r="S494" s="246"/>
      <c r="T494" s="24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8" t="s">
        <v>174</v>
      </c>
      <c r="AU494" s="248" t="s">
        <v>79</v>
      </c>
      <c r="AV494" s="14" t="s">
        <v>79</v>
      </c>
      <c r="AW494" s="14" t="s">
        <v>32</v>
      </c>
      <c r="AX494" s="14" t="s">
        <v>70</v>
      </c>
      <c r="AY494" s="248" t="s">
        <v>165</v>
      </c>
    </row>
    <row r="495" s="14" customFormat="1">
      <c r="A495" s="14"/>
      <c r="B495" s="238"/>
      <c r="C495" s="239"/>
      <c r="D495" s="229" t="s">
        <v>174</v>
      </c>
      <c r="E495" s="240" t="s">
        <v>19</v>
      </c>
      <c r="F495" s="241" t="s">
        <v>669</v>
      </c>
      <c r="G495" s="239"/>
      <c r="H495" s="242">
        <v>-12.6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8" t="s">
        <v>174</v>
      </c>
      <c r="AU495" s="248" t="s">
        <v>79</v>
      </c>
      <c r="AV495" s="14" t="s">
        <v>79</v>
      </c>
      <c r="AW495" s="14" t="s">
        <v>32</v>
      </c>
      <c r="AX495" s="14" t="s">
        <v>70</v>
      </c>
      <c r="AY495" s="248" t="s">
        <v>165</v>
      </c>
    </row>
    <row r="496" s="13" customFormat="1">
      <c r="A496" s="13"/>
      <c r="B496" s="227"/>
      <c r="C496" s="228"/>
      <c r="D496" s="229" t="s">
        <v>174</v>
      </c>
      <c r="E496" s="230" t="s">
        <v>19</v>
      </c>
      <c r="F496" s="231" t="s">
        <v>649</v>
      </c>
      <c r="G496" s="228"/>
      <c r="H496" s="230" t="s">
        <v>19</v>
      </c>
      <c r="I496" s="232"/>
      <c r="J496" s="228"/>
      <c r="K496" s="228"/>
      <c r="L496" s="233"/>
      <c r="M496" s="234"/>
      <c r="N496" s="235"/>
      <c r="O496" s="235"/>
      <c r="P496" s="235"/>
      <c r="Q496" s="235"/>
      <c r="R496" s="235"/>
      <c r="S496" s="235"/>
      <c r="T496" s="23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7" t="s">
        <v>174</v>
      </c>
      <c r="AU496" s="237" t="s">
        <v>79</v>
      </c>
      <c r="AV496" s="13" t="s">
        <v>77</v>
      </c>
      <c r="AW496" s="13" t="s">
        <v>32</v>
      </c>
      <c r="AX496" s="13" t="s">
        <v>70</v>
      </c>
      <c r="AY496" s="237" t="s">
        <v>165</v>
      </c>
    </row>
    <row r="497" s="14" customFormat="1">
      <c r="A497" s="14"/>
      <c r="B497" s="238"/>
      <c r="C497" s="239"/>
      <c r="D497" s="229" t="s">
        <v>174</v>
      </c>
      <c r="E497" s="240" t="s">
        <v>19</v>
      </c>
      <c r="F497" s="241" t="s">
        <v>670</v>
      </c>
      <c r="G497" s="239"/>
      <c r="H497" s="242">
        <v>259.55000000000001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8" t="s">
        <v>174</v>
      </c>
      <c r="AU497" s="248" t="s">
        <v>79</v>
      </c>
      <c r="AV497" s="14" t="s">
        <v>79</v>
      </c>
      <c r="AW497" s="14" t="s">
        <v>32</v>
      </c>
      <c r="AX497" s="14" t="s">
        <v>70</v>
      </c>
      <c r="AY497" s="248" t="s">
        <v>165</v>
      </c>
    </row>
    <row r="498" s="14" customFormat="1">
      <c r="A498" s="14"/>
      <c r="B498" s="238"/>
      <c r="C498" s="239"/>
      <c r="D498" s="229" t="s">
        <v>174</v>
      </c>
      <c r="E498" s="240" t="s">
        <v>19</v>
      </c>
      <c r="F498" s="241" t="s">
        <v>671</v>
      </c>
      <c r="G498" s="239"/>
      <c r="H498" s="242">
        <v>2.3180000000000001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8" t="s">
        <v>174</v>
      </c>
      <c r="AU498" s="248" t="s">
        <v>79</v>
      </c>
      <c r="AV498" s="14" t="s">
        <v>79</v>
      </c>
      <c r="AW498" s="14" t="s">
        <v>32</v>
      </c>
      <c r="AX498" s="14" t="s">
        <v>70</v>
      </c>
      <c r="AY498" s="248" t="s">
        <v>165</v>
      </c>
    </row>
    <row r="499" s="13" customFormat="1">
      <c r="A499" s="13"/>
      <c r="B499" s="227"/>
      <c r="C499" s="228"/>
      <c r="D499" s="229" t="s">
        <v>174</v>
      </c>
      <c r="E499" s="230" t="s">
        <v>19</v>
      </c>
      <c r="F499" s="231" t="s">
        <v>672</v>
      </c>
      <c r="G499" s="228"/>
      <c r="H499" s="230" t="s">
        <v>19</v>
      </c>
      <c r="I499" s="232"/>
      <c r="J499" s="228"/>
      <c r="K499" s="228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174</v>
      </c>
      <c r="AU499" s="237" t="s">
        <v>79</v>
      </c>
      <c r="AV499" s="13" t="s">
        <v>77</v>
      </c>
      <c r="AW499" s="13" t="s">
        <v>32</v>
      </c>
      <c r="AX499" s="13" t="s">
        <v>70</v>
      </c>
      <c r="AY499" s="237" t="s">
        <v>165</v>
      </c>
    </row>
    <row r="500" s="14" customFormat="1">
      <c r="A500" s="14"/>
      <c r="B500" s="238"/>
      <c r="C500" s="239"/>
      <c r="D500" s="229" t="s">
        <v>174</v>
      </c>
      <c r="E500" s="240" t="s">
        <v>19</v>
      </c>
      <c r="F500" s="241" t="s">
        <v>673</v>
      </c>
      <c r="G500" s="239"/>
      <c r="H500" s="242">
        <v>1007.11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8" t="s">
        <v>174</v>
      </c>
      <c r="AU500" s="248" t="s">
        <v>79</v>
      </c>
      <c r="AV500" s="14" t="s">
        <v>79</v>
      </c>
      <c r="AW500" s="14" t="s">
        <v>32</v>
      </c>
      <c r="AX500" s="14" t="s">
        <v>70</v>
      </c>
      <c r="AY500" s="248" t="s">
        <v>165</v>
      </c>
    </row>
    <row r="501" s="14" customFormat="1">
      <c r="A501" s="14"/>
      <c r="B501" s="238"/>
      <c r="C501" s="239"/>
      <c r="D501" s="229" t="s">
        <v>174</v>
      </c>
      <c r="E501" s="240" t="s">
        <v>19</v>
      </c>
      <c r="F501" s="241" t="s">
        <v>674</v>
      </c>
      <c r="G501" s="239"/>
      <c r="H501" s="242">
        <v>115.42400000000001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174</v>
      </c>
      <c r="AU501" s="248" t="s">
        <v>79</v>
      </c>
      <c r="AV501" s="14" t="s">
        <v>79</v>
      </c>
      <c r="AW501" s="14" t="s">
        <v>32</v>
      </c>
      <c r="AX501" s="14" t="s">
        <v>70</v>
      </c>
      <c r="AY501" s="248" t="s">
        <v>165</v>
      </c>
    </row>
    <row r="502" s="14" customFormat="1">
      <c r="A502" s="14"/>
      <c r="B502" s="238"/>
      <c r="C502" s="239"/>
      <c r="D502" s="229" t="s">
        <v>174</v>
      </c>
      <c r="E502" s="240" t="s">
        <v>19</v>
      </c>
      <c r="F502" s="241" t="s">
        <v>675</v>
      </c>
      <c r="G502" s="239"/>
      <c r="H502" s="242">
        <v>42.534999999999997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174</v>
      </c>
      <c r="AU502" s="248" t="s">
        <v>79</v>
      </c>
      <c r="AV502" s="14" t="s">
        <v>79</v>
      </c>
      <c r="AW502" s="14" t="s">
        <v>32</v>
      </c>
      <c r="AX502" s="14" t="s">
        <v>70</v>
      </c>
      <c r="AY502" s="248" t="s">
        <v>165</v>
      </c>
    </row>
    <row r="503" s="13" customFormat="1">
      <c r="A503" s="13"/>
      <c r="B503" s="227"/>
      <c r="C503" s="228"/>
      <c r="D503" s="229" t="s">
        <v>174</v>
      </c>
      <c r="E503" s="230" t="s">
        <v>19</v>
      </c>
      <c r="F503" s="231" t="s">
        <v>660</v>
      </c>
      <c r="G503" s="228"/>
      <c r="H503" s="230" t="s">
        <v>19</v>
      </c>
      <c r="I503" s="232"/>
      <c r="J503" s="228"/>
      <c r="K503" s="228"/>
      <c r="L503" s="233"/>
      <c r="M503" s="234"/>
      <c r="N503" s="235"/>
      <c r="O503" s="235"/>
      <c r="P503" s="235"/>
      <c r="Q503" s="235"/>
      <c r="R503" s="235"/>
      <c r="S503" s="235"/>
      <c r="T503" s="23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7" t="s">
        <v>174</v>
      </c>
      <c r="AU503" s="237" t="s">
        <v>79</v>
      </c>
      <c r="AV503" s="13" t="s">
        <v>77</v>
      </c>
      <c r="AW503" s="13" t="s">
        <v>32</v>
      </c>
      <c r="AX503" s="13" t="s">
        <v>70</v>
      </c>
      <c r="AY503" s="237" t="s">
        <v>165</v>
      </c>
    </row>
    <row r="504" s="14" customFormat="1">
      <c r="A504" s="14"/>
      <c r="B504" s="238"/>
      <c r="C504" s="239"/>
      <c r="D504" s="229" t="s">
        <v>174</v>
      </c>
      <c r="E504" s="240" t="s">
        <v>19</v>
      </c>
      <c r="F504" s="241" t="s">
        <v>668</v>
      </c>
      <c r="G504" s="239"/>
      <c r="H504" s="242">
        <v>457.875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8" t="s">
        <v>174</v>
      </c>
      <c r="AU504" s="248" t="s">
        <v>79</v>
      </c>
      <c r="AV504" s="14" t="s">
        <v>79</v>
      </c>
      <c r="AW504" s="14" t="s">
        <v>32</v>
      </c>
      <c r="AX504" s="14" t="s">
        <v>70</v>
      </c>
      <c r="AY504" s="248" t="s">
        <v>165</v>
      </c>
    </row>
    <row r="505" s="14" customFormat="1">
      <c r="A505" s="14"/>
      <c r="B505" s="238"/>
      <c r="C505" s="239"/>
      <c r="D505" s="229" t="s">
        <v>174</v>
      </c>
      <c r="E505" s="240" t="s">
        <v>19</v>
      </c>
      <c r="F505" s="241" t="s">
        <v>669</v>
      </c>
      <c r="G505" s="239"/>
      <c r="H505" s="242">
        <v>-12.6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8" t="s">
        <v>174</v>
      </c>
      <c r="AU505" s="248" t="s">
        <v>79</v>
      </c>
      <c r="AV505" s="14" t="s">
        <v>79</v>
      </c>
      <c r="AW505" s="14" t="s">
        <v>32</v>
      </c>
      <c r="AX505" s="14" t="s">
        <v>70</v>
      </c>
      <c r="AY505" s="248" t="s">
        <v>165</v>
      </c>
    </row>
    <row r="506" s="13" customFormat="1">
      <c r="A506" s="13"/>
      <c r="B506" s="227"/>
      <c r="C506" s="228"/>
      <c r="D506" s="229" t="s">
        <v>174</v>
      </c>
      <c r="E506" s="230" t="s">
        <v>19</v>
      </c>
      <c r="F506" s="231" t="s">
        <v>657</v>
      </c>
      <c r="G506" s="228"/>
      <c r="H506" s="230" t="s">
        <v>19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174</v>
      </c>
      <c r="AU506" s="237" t="s">
        <v>79</v>
      </c>
      <c r="AV506" s="13" t="s">
        <v>77</v>
      </c>
      <c r="AW506" s="13" t="s">
        <v>32</v>
      </c>
      <c r="AX506" s="13" t="s">
        <v>70</v>
      </c>
      <c r="AY506" s="237" t="s">
        <v>165</v>
      </c>
    </row>
    <row r="507" s="14" customFormat="1">
      <c r="A507" s="14"/>
      <c r="B507" s="238"/>
      <c r="C507" s="239"/>
      <c r="D507" s="229" t="s">
        <v>174</v>
      </c>
      <c r="E507" s="240" t="s">
        <v>19</v>
      </c>
      <c r="F507" s="241" t="s">
        <v>670</v>
      </c>
      <c r="G507" s="239"/>
      <c r="H507" s="242">
        <v>259.55000000000001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174</v>
      </c>
      <c r="AU507" s="248" t="s">
        <v>79</v>
      </c>
      <c r="AV507" s="14" t="s">
        <v>79</v>
      </c>
      <c r="AW507" s="14" t="s">
        <v>32</v>
      </c>
      <c r="AX507" s="14" t="s">
        <v>70</v>
      </c>
      <c r="AY507" s="248" t="s">
        <v>165</v>
      </c>
    </row>
    <row r="508" s="14" customFormat="1">
      <c r="A508" s="14"/>
      <c r="B508" s="238"/>
      <c r="C508" s="239"/>
      <c r="D508" s="229" t="s">
        <v>174</v>
      </c>
      <c r="E508" s="240" t="s">
        <v>19</v>
      </c>
      <c r="F508" s="241" t="s">
        <v>671</v>
      </c>
      <c r="G508" s="239"/>
      <c r="H508" s="242">
        <v>2.3180000000000001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8" t="s">
        <v>174</v>
      </c>
      <c r="AU508" s="248" t="s">
        <v>79</v>
      </c>
      <c r="AV508" s="14" t="s">
        <v>79</v>
      </c>
      <c r="AW508" s="14" t="s">
        <v>32</v>
      </c>
      <c r="AX508" s="14" t="s">
        <v>70</v>
      </c>
      <c r="AY508" s="248" t="s">
        <v>165</v>
      </c>
    </row>
    <row r="509" s="16" customFormat="1">
      <c r="A509" s="16"/>
      <c r="B509" s="275"/>
      <c r="C509" s="276"/>
      <c r="D509" s="229" t="s">
        <v>174</v>
      </c>
      <c r="E509" s="277" t="s">
        <v>19</v>
      </c>
      <c r="F509" s="278" t="s">
        <v>700</v>
      </c>
      <c r="G509" s="276"/>
      <c r="H509" s="279">
        <v>2579.355</v>
      </c>
      <c r="I509" s="280"/>
      <c r="J509" s="276"/>
      <c r="K509" s="276"/>
      <c r="L509" s="281"/>
      <c r="M509" s="282"/>
      <c r="N509" s="283"/>
      <c r="O509" s="283"/>
      <c r="P509" s="283"/>
      <c r="Q509" s="283"/>
      <c r="R509" s="283"/>
      <c r="S509" s="283"/>
      <c r="T509" s="284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85" t="s">
        <v>174</v>
      </c>
      <c r="AU509" s="285" t="s">
        <v>79</v>
      </c>
      <c r="AV509" s="16" t="s">
        <v>166</v>
      </c>
      <c r="AW509" s="16" t="s">
        <v>32</v>
      </c>
      <c r="AX509" s="16" t="s">
        <v>70</v>
      </c>
      <c r="AY509" s="285" t="s">
        <v>165</v>
      </c>
    </row>
    <row r="510" s="13" customFormat="1">
      <c r="A510" s="13"/>
      <c r="B510" s="227"/>
      <c r="C510" s="228"/>
      <c r="D510" s="229" t="s">
        <v>174</v>
      </c>
      <c r="E510" s="230" t="s">
        <v>19</v>
      </c>
      <c r="F510" s="231" t="s">
        <v>677</v>
      </c>
      <c r="G510" s="228"/>
      <c r="H510" s="230" t="s">
        <v>19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174</v>
      </c>
      <c r="AU510" s="237" t="s">
        <v>79</v>
      </c>
      <c r="AV510" s="13" t="s">
        <v>77</v>
      </c>
      <c r="AW510" s="13" t="s">
        <v>32</v>
      </c>
      <c r="AX510" s="13" t="s">
        <v>70</v>
      </c>
      <c r="AY510" s="237" t="s">
        <v>165</v>
      </c>
    </row>
    <row r="511" s="14" customFormat="1">
      <c r="A511" s="14"/>
      <c r="B511" s="238"/>
      <c r="C511" s="239"/>
      <c r="D511" s="229" t="s">
        <v>174</v>
      </c>
      <c r="E511" s="240" t="s">
        <v>19</v>
      </c>
      <c r="F511" s="241" t="s">
        <v>678</v>
      </c>
      <c r="G511" s="239"/>
      <c r="H511" s="242">
        <v>42.600000000000001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8" t="s">
        <v>174</v>
      </c>
      <c r="AU511" s="248" t="s">
        <v>79</v>
      </c>
      <c r="AV511" s="14" t="s">
        <v>79</v>
      </c>
      <c r="AW511" s="14" t="s">
        <v>32</v>
      </c>
      <c r="AX511" s="14" t="s">
        <v>70</v>
      </c>
      <c r="AY511" s="248" t="s">
        <v>165</v>
      </c>
    </row>
    <row r="512" s="13" customFormat="1">
      <c r="A512" s="13"/>
      <c r="B512" s="227"/>
      <c r="C512" s="228"/>
      <c r="D512" s="229" t="s">
        <v>174</v>
      </c>
      <c r="E512" s="230" t="s">
        <v>19</v>
      </c>
      <c r="F512" s="231" t="s">
        <v>679</v>
      </c>
      <c r="G512" s="228"/>
      <c r="H512" s="230" t="s">
        <v>19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174</v>
      </c>
      <c r="AU512" s="237" t="s">
        <v>79</v>
      </c>
      <c r="AV512" s="13" t="s">
        <v>77</v>
      </c>
      <c r="AW512" s="13" t="s">
        <v>32</v>
      </c>
      <c r="AX512" s="13" t="s">
        <v>70</v>
      </c>
      <c r="AY512" s="237" t="s">
        <v>165</v>
      </c>
    </row>
    <row r="513" s="14" customFormat="1">
      <c r="A513" s="14"/>
      <c r="B513" s="238"/>
      <c r="C513" s="239"/>
      <c r="D513" s="229" t="s">
        <v>174</v>
      </c>
      <c r="E513" s="240" t="s">
        <v>19</v>
      </c>
      <c r="F513" s="241" t="s">
        <v>680</v>
      </c>
      <c r="G513" s="239"/>
      <c r="H513" s="242">
        <v>42.935000000000002</v>
      </c>
      <c r="I513" s="243"/>
      <c r="J513" s="239"/>
      <c r="K513" s="239"/>
      <c r="L513" s="244"/>
      <c r="M513" s="245"/>
      <c r="N513" s="246"/>
      <c r="O513" s="246"/>
      <c r="P513" s="246"/>
      <c r="Q513" s="246"/>
      <c r="R513" s="246"/>
      <c r="S513" s="246"/>
      <c r="T513" s="24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8" t="s">
        <v>174</v>
      </c>
      <c r="AU513" s="248" t="s">
        <v>79</v>
      </c>
      <c r="AV513" s="14" t="s">
        <v>79</v>
      </c>
      <c r="AW513" s="14" t="s">
        <v>32</v>
      </c>
      <c r="AX513" s="14" t="s">
        <v>70</v>
      </c>
      <c r="AY513" s="248" t="s">
        <v>165</v>
      </c>
    </row>
    <row r="514" s="14" customFormat="1">
      <c r="A514" s="14"/>
      <c r="B514" s="238"/>
      <c r="C514" s="239"/>
      <c r="D514" s="229" t="s">
        <v>174</v>
      </c>
      <c r="E514" s="240" t="s">
        <v>19</v>
      </c>
      <c r="F514" s="241" t="s">
        <v>681</v>
      </c>
      <c r="G514" s="239"/>
      <c r="H514" s="242">
        <v>119.232</v>
      </c>
      <c r="I514" s="243"/>
      <c r="J514" s="239"/>
      <c r="K514" s="239"/>
      <c r="L514" s="244"/>
      <c r="M514" s="245"/>
      <c r="N514" s="246"/>
      <c r="O514" s="246"/>
      <c r="P514" s="246"/>
      <c r="Q514" s="246"/>
      <c r="R514" s="246"/>
      <c r="S514" s="246"/>
      <c r="T514" s="24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8" t="s">
        <v>174</v>
      </c>
      <c r="AU514" s="248" t="s">
        <v>79</v>
      </c>
      <c r="AV514" s="14" t="s">
        <v>79</v>
      </c>
      <c r="AW514" s="14" t="s">
        <v>32</v>
      </c>
      <c r="AX514" s="14" t="s">
        <v>70</v>
      </c>
      <c r="AY514" s="248" t="s">
        <v>165</v>
      </c>
    </row>
    <row r="515" s="13" customFormat="1">
      <c r="A515" s="13"/>
      <c r="B515" s="227"/>
      <c r="C515" s="228"/>
      <c r="D515" s="229" t="s">
        <v>174</v>
      </c>
      <c r="E515" s="230" t="s">
        <v>19</v>
      </c>
      <c r="F515" s="231" t="s">
        <v>682</v>
      </c>
      <c r="G515" s="228"/>
      <c r="H515" s="230" t="s">
        <v>19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174</v>
      </c>
      <c r="AU515" s="237" t="s">
        <v>79</v>
      </c>
      <c r="AV515" s="13" t="s">
        <v>77</v>
      </c>
      <c r="AW515" s="13" t="s">
        <v>32</v>
      </c>
      <c r="AX515" s="13" t="s">
        <v>70</v>
      </c>
      <c r="AY515" s="237" t="s">
        <v>165</v>
      </c>
    </row>
    <row r="516" s="14" customFormat="1">
      <c r="A516" s="14"/>
      <c r="B516" s="238"/>
      <c r="C516" s="239"/>
      <c r="D516" s="229" t="s">
        <v>174</v>
      </c>
      <c r="E516" s="240" t="s">
        <v>19</v>
      </c>
      <c r="F516" s="241" t="s">
        <v>683</v>
      </c>
      <c r="G516" s="239"/>
      <c r="H516" s="242">
        <v>73.280000000000001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8" t="s">
        <v>174</v>
      </c>
      <c r="AU516" s="248" t="s">
        <v>79</v>
      </c>
      <c r="AV516" s="14" t="s">
        <v>79</v>
      </c>
      <c r="AW516" s="14" t="s">
        <v>32</v>
      </c>
      <c r="AX516" s="14" t="s">
        <v>70</v>
      </c>
      <c r="AY516" s="248" t="s">
        <v>165</v>
      </c>
    </row>
    <row r="517" s="13" customFormat="1">
      <c r="A517" s="13"/>
      <c r="B517" s="227"/>
      <c r="C517" s="228"/>
      <c r="D517" s="229" t="s">
        <v>174</v>
      </c>
      <c r="E517" s="230" t="s">
        <v>19</v>
      </c>
      <c r="F517" s="231" t="s">
        <v>684</v>
      </c>
      <c r="G517" s="228"/>
      <c r="H517" s="230" t="s">
        <v>19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174</v>
      </c>
      <c r="AU517" s="237" t="s">
        <v>79</v>
      </c>
      <c r="AV517" s="13" t="s">
        <v>77</v>
      </c>
      <c r="AW517" s="13" t="s">
        <v>32</v>
      </c>
      <c r="AX517" s="13" t="s">
        <v>70</v>
      </c>
      <c r="AY517" s="237" t="s">
        <v>165</v>
      </c>
    </row>
    <row r="518" s="14" customFormat="1">
      <c r="A518" s="14"/>
      <c r="B518" s="238"/>
      <c r="C518" s="239"/>
      <c r="D518" s="229" t="s">
        <v>174</v>
      </c>
      <c r="E518" s="240" t="s">
        <v>19</v>
      </c>
      <c r="F518" s="241" t="s">
        <v>685</v>
      </c>
      <c r="G518" s="239"/>
      <c r="H518" s="242">
        <v>55.188000000000002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174</v>
      </c>
      <c r="AU518" s="248" t="s">
        <v>79</v>
      </c>
      <c r="AV518" s="14" t="s">
        <v>79</v>
      </c>
      <c r="AW518" s="14" t="s">
        <v>32</v>
      </c>
      <c r="AX518" s="14" t="s">
        <v>70</v>
      </c>
      <c r="AY518" s="248" t="s">
        <v>165</v>
      </c>
    </row>
    <row r="519" s="14" customFormat="1">
      <c r="A519" s="14"/>
      <c r="B519" s="238"/>
      <c r="C519" s="239"/>
      <c r="D519" s="229" t="s">
        <v>174</v>
      </c>
      <c r="E519" s="240" t="s">
        <v>19</v>
      </c>
      <c r="F519" s="241" t="s">
        <v>686</v>
      </c>
      <c r="G519" s="239"/>
      <c r="H519" s="242">
        <v>-14.4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174</v>
      </c>
      <c r="AU519" s="248" t="s">
        <v>79</v>
      </c>
      <c r="AV519" s="14" t="s">
        <v>79</v>
      </c>
      <c r="AW519" s="14" t="s">
        <v>32</v>
      </c>
      <c r="AX519" s="14" t="s">
        <v>70</v>
      </c>
      <c r="AY519" s="248" t="s">
        <v>165</v>
      </c>
    </row>
    <row r="520" s="13" customFormat="1">
      <c r="A520" s="13"/>
      <c r="B520" s="227"/>
      <c r="C520" s="228"/>
      <c r="D520" s="229" t="s">
        <v>174</v>
      </c>
      <c r="E520" s="230" t="s">
        <v>19</v>
      </c>
      <c r="F520" s="231" t="s">
        <v>687</v>
      </c>
      <c r="G520" s="228"/>
      <c r="H520" s="230" t="s">
        <v>19</v>
      </c>
      <c r="I520" s="232"/>
      <c r="J520" s="228"/>
      <c r="K520" s="228"/>
      <c r="L520" s="233"/>
      <c r="M520" s="234"/>
      <c r="N520" s="235"/>
      <c r="O520" s="235"/>
      <c r="P520" s="235"/>
      <c r="Q520" s="235"/>
      <c r="R520" s="235"/>
      <c r="S520" s="235"/>
      <c r="T520" s="23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7" t="s">
        <v>174</v>
      </c>
      <c r="AU520" s="237" t="s">
        <v>79</v>
      </c>
      <c r="AV520" s="13" t="s">
        <v>77</v>
      </c>
      <c r="AW520" s="13" t="s">
        <v>32</v>
      </c>
      <c r="AX520" s="13" t="s">
        <v>70</v>
      </c>
      <c r="AY520" s="237" t="s">
        <v>165</v>
      </c>
    </row>
    <row r="521" s="14" customFormat="1">
      <c r="A521" s="14"/>
      <c r="B521" s="238"/>
      <c r="C521" s="239"/>
      <c r="D521" s="229" t="s">
        <v>174</v>
      </c>
      <c r="E521" s="240" t="s">
        <v>19</v>
      </c>
      <c r="F521" s="241" t="s">
        <v>688</v>
      </c>
      <c r="G521" s="239"/>
      <c r="H521" s="242">
        <v>7.5359999999999996</v>
      </c>
      <c r="I521" s="243"/>
      <c r="J521" s="239"/>
      <c r="K521" s="239"/>
      <c r="L521" s="244"/>
      <c r="M521" s="245"/>
      <c r="N521" s="246"/>
      <c r="O521" s="246"/>
      <c r="P521" s="246"/>
      <c r="Q521" s="246"/>
      <c r="R521" s="246"/>
      <c r="S521" s="246"/>
      <c r="T521" s="24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8" t="s">
        <v>174</v>
      </c>
      <c r="AU521" s="248" t="s">
        <v>79</v>
      </c>
      <c r="AV521" s="14" t="s">
        <v>79</v>
      </c>
      <c r="AW521" s="14" t="s">
        <v>32</v>
      </c>
      <c r="AX521" s="14" t="s">
        <v>70</v>
      </c>
      <c r="AY521" s="248" t="s">
        <v>165</v>
      </c>
    </row>
    <row r="522" s="16" customFormat="1">
      <c r="A522" s="16"/>
      <c r="B522" s="275"/>
      <c r="C522" s="276"/>
      <c r="D522" s="229" t="s">
        <v>174</v>
      </c>
      <c r="E522" s="277" t="s">
        <v>19</v>
      </c>
      <c r="F522" s="278" t="s">
        <v>689</v>
      </c>
      <c r="G522" s="276"/>
      <c r="H522" s="279">
        <v>326.37099999999998</v>
      </c>
      <c r="I522" s="280"/>
      <c r="J522" s="276"/>
      <c r="K522" s="276"/>
      <c r="L522" s="281"/>
      <c r="M522" s="282"/>
      <c r="N522" s="283"/>
      <c r="O522" s="283"/>
      <c r="P522" s="283"/>
      <c r="Q522" s="283"/>
      <c r="R522" s="283"/>
      <c r="S522" s="283"/>
      <c r="T522" s="284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285" t="s">
        <v>174</v>
      </c>
      <c r="AU522" s="285" t="s">
        <v>79</v>
      </c>
      <c r="AV522" s="16" t="s">
        <v>166</v>
      </c>
      <c r="AW522" s="16" t="s">
        <v>32</v>
      </c>
      <c r="AX522" s="16" t="s">
        <v>70</v>
      </c>
      <c r="AY522" s="285" t="s">
        <v>165</v>
      </c>
    </row>
    <row r="523" s="15" customFormat="1">
      <c r="A523" s="15"/>
      <c r="B523" s="249"/>
      <c r="C523" s="250"/>
      <c r="D523" s="229" t="s">
        <v>174</v>
      </c>
      <c r="E523" s="251" t="s">
        <v>19</v>
      </c>
      <c r="F523" s="252" t="s">
        <v>184</v>
      </c>
      <c r="G523" s="250"/>
      <c r="H523" s="253">
        <v>2905.7260000000001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9" t="s">
        <v>174</v>
      </c>
      <c r="AU523" s="259" t="s">
        <v>79</v>
      </c>
      <c r="AV523" s="15" t="s">
        <v>172</v>
      </c>
      <c r="AW523" s="15" t="s">
        <v>32</v>
      </c>
      <c r="AX523" s="15" t="s">
        <v>77</v>
      </c>
      <c r="AY523" s="259" t="s">
        <v>165</v>
      </c>
    </row>
    <row r="524" s="2" customFormat="1" ht="16.5" customHeight="1">
      <c r="A524" s="40"/>
      <c r="B524" s="41"/>
      <c r="C524" s="214" t="s">
        <v>701</v>
      </c>
      <c r="D524" s="214" t="s">
        <v>168</v>
      </c>
      <c r="E524" s="215" t="s">
        <v>702</v>
      </c>
      <c r="F524" s="216" t="s">
        <v>703</v>
      </c>
      <c r="G524" s="217" t="s">
        <v>291</v>
      </c>
      <c r="H524" s="218">
        <v>2322.8000000000002</v>
      </c>
      <c r="I524" s="219"/>
      <c r="J524" s="220">
        <f>ROUND(I524*H524,2)</f>
        <v>0</v>
      </c>
      <c r="K524" s="216" t="s">
        <v>189</v>
      </c>
      <c r="L524" s="46"/>
      <c r="M524" s="221" t="s">
        <v>19</v>
      </c>
      <c r="N524" s="222" t="s">
        <v>41</v>
      </c>
      <c r="O524" s="86"/>
      <c r="P524" s="223">
        <f>O524*H524</f>
        <v>0</v>
      </c>
      <c r="Q524" s="223">
        <v>2.0000000000000002E-05</v>
      </c>
      <c r="R524" s="223">
        <f>Q524*H524</f>
        <v>0.046456000000000004</v>
      </c>
      <c r="S524" s="223">
        <v>0</v>
      </c>
      <c r="T524" s="224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5" t="s">
        <v>283</v>
      </c>
      <c r="AT524" s="225" t="s">
        <v>168</v>
      </c>
      <c r="AU524" s="225" t="s">
        <v>79</v>
      </c>
      <c r="AY524" s="19" t="s">
        <v>165</v>
      </c>
      <c r="BE524" s="226">
        <f>IF(N524="základní",J524,0)</f>
        <v>0</v>
      </c>
      <c r="BF524" s="226">
        <f>IF(N524="snížená",J524,0)</f>
        <v>0</v>
      </c>
      <c r="BG524" s="226">
        <f>IF(N524="zákl. přenesená",J524,0)</f>
        <v>0</v>
      </c>
      <c r="BH524" s="226">
        <f>IF(N524="sníž. přenesená",J524,0)</f>
        <v>0</v>
      </c>
      <c r="BI524" s="226">
        <f>IF(N524="nulová",J524,0)</f>
        <v>0</v>
      </c>
      <c r="BJ524" s="19" t="s">
        <v>77</v>
      </c>
      <c r="BK524" s="226">
        <f>ROUND(I524*H524,2)</f>
        <v>0</v>
      </c>
      <c r="BL524" s="19" t="s">
        <v>283</v>
      </c>
      <c r="BM524" s="225" t="s">
        <v>704</v>
      </c>
    </row>
    <row r="525" s="2" customFormat="1">
      <c r="A525" s="40"/>
      <c r="B525" s="41"/>
      <c r="C525" s="42"/>
      <c r="D525" s="260" t="s">
        <v>191</v>
      </c>
      <c r="E525" s="42"/>
      <c r="F525" s="261" t="s">
        <v>705</v>
      </c>
      <c r="G525" s="42"/>
      <c r="H525" s="42"/>
      <c r="I525" s="262"/>
      <c r="J525" s="42"/>
      <c r="K525" s="42"/>
      <c r="L525" s="46"/>
      <c r="M525" s="263"/>
      <c r="N525" s="264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191</v>
      </c>
      <c r="AU525" s="19" t="s">
        <v>79</v>
      </c>
    </row>
    <row r="526" s="13" customFormat="1">
      <c r="A526" s="13"/>
      <c r="B526" s="227"/>
      <c r="C526" s="228"/>
      <c r="D526" s="229" t="s">
        <v>174</v>
      </c>
      <c r="E526" s="230" t="s">
        <v>19</v>
      </c>
      <c r="F526" s="231" t="s">
        <v>706</v>
      </c>
      <c r="G526" s="228"/>
      <c r="H526" s="230" t="s">
        <v>19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174</v>
      </c>
      <c r="AU526" s="237" t="s">
        <v>79</v>
      </c>
      <c r="AV526" s="13" t="s">
        <v>77</v>
      </c>
      <c r="AW526" s="13" t="s">
        <v>32</v>
      </c>
      <c r="AX526" s="13" t="s">
        <v>70</v>
      </c>
      <c r="AY526" s="237" t="s">
        <v>165</v>
      </c>
    </row>
    <row r="527" s="14" customFormat="1">
      <c r="A527" s="14"/>
      <c r="B527" s="238"/>
      <c r="C527" s="239"/>
      <c r="D527" s="229" t="s">
        <v>174</v>
      </c>
      <c r="E527" s="240" t="s">
        <v>19</v>
      </c>
      <c r="F527" s="241" t="s">
        <v>707</v>
      </c>
      <c r="G527" s="239"/>
      <c r="H527" s="242">
        <v>547.20000000000005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174</v>
      </c>
      <c r="AU527" s="248" t="s">
        <v>79</v>
      </c>
      <c r="AV527" s="14" t="s">
        <v>79</v>
      </c>
      <c r="AW527" s="14" t="s">
        <v>32</v>
      </c>
      <c r="AX527" s="14" t="s">
        <v>70</v>
      </c>
      <c r="AY527" s="248" t="s">
        <v>165</v>
      </c>
    </row>
    <row r="528" s="14" customFormat="1">
      <c r="A528" s="14"/>
      <c r="B528" s="238"/>
      <c r="C528" s="239"/>
      <c r="D528" s="229" t="s">
        <v>174</v>
      </c>
      <c r="E528" s="240" t="s">
        <v>19</v>
      </c>
      <c r="F528" s="241" t="s">
        <v>708</v>
      </c>
      <c r="G528" s="239"/>
      <c r="H528" s="242">
        <v>1026.2000000000001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8" t="s">
        <v>174</v>
      </c>
      <c r="AU528" s="248" t="s">
        <v>79</v>
      </c>
      <c r="AV528" s="14" t="s">
        <v>79</v>
      </c>
      <c r="AW528" s="14" t="s">
        <v>32</v>
      </c>
      <c r="AX528" s="14" t="s">
        <v>70</v>
      </c>
      <c r="AY528" s="248" t="s">
        <v>165</v>
      </c>
    </row>
    <row r="529" s="14" customFormat="1">
      <c r="A529" s="14"/>
      <c r="B529" s="238"/>
      <c r="C529" s="239"/>
      <c r="D529" s="229" t="s">
        <v>174</v>
      </c>
      <c r="E529" s="240" t="s">
        <v>19</v>
      </c>
      <c r="F529" s="241" t="s">
        <v>707</v>
      </c>
      <c r="G529" s="239"/>
      <c r="H529" s="242">
        <v>547.20000000000005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8" t="s">
        <v>174</v>
      </c>
      <c r="AU529" s="248" t="s">
        <v>79</v>
      </c>
      <c r="AV529" s="14" t="s">
        <v>79</v>
      </c>
      <c r="AW529" s="14" t="s">
        <v>32</v>
      </c>
      <c r="AX529" s="14" t="s">
        <v>70</v>
      </c>
      <c r="AY529" s="248" t="s">
        <v>165</v>
      </c>
    </row>
    <row r="530" s="14" customFormat="1">
      <c r="A530" s="14"/>
      <c r="B530" s="238"/>
      <c r="C530" s="239"/>
      <c r="D530" s="229" t="s">
        <v>174</v>
      </c>
      <c r="E530" s="240" t="s">
        <v>19</v>
      </c>
      <c r="F530" s="241" t="s">
        <v>709</v>
      </c>
      <c r="G530" s="239"/>
      <c r="H530" s="242">
        <v>202.19999999999999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8" t="s">
        <v>174</v>
      </c>
      <c r="AU530" s="248" t="s">
        <v>79</v>
      </c>
      <c r="AV530" s="14" t="s">
        <v>79</v>
      </c>
      <c r="AW530" s="14" t="s">
        <v>32</v>
      </c>
      <c r="AX530" s="14" t="s">
        <v>70</v>
      </c>
      <c r="AY530" s="248" t="s">
        <v>165</v>
      </c>
    </row>
    <row r="531" s="15" customFormat="1">
      <c r="A531" s="15"/>
      <c r="B531" s="249"/>
      <c r="C531" s="250"/>
      <c r="D531" s="229" t="s">
        <v>174</v>
      </c>
      <c r="E531" s="251" t="s">
        <v>19</v>
      </c>
      <c r="F531" s="252" t="s">
        <v>184</v>
      </c>
      <c r="G531" s="250"/>
      <c r="H531" s="253">
        <v>2322.8000000000002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9" t="s">
        <v>174</v>
      </c>
      <c r="AU531" s="259" t="s">
        <v>79</v>
      </c>
      <c r="AV531" s="15" t="s">
        <v>172</v>
      </c>
      <c r="AW531" s="15" t="s">
        <v>32</v>
      </c>
      <c r="AX531" s="15" t="s">
        <v>77</v>
      </c>
      <c r="AY531" s="259" t="s">
        <v>165</v>
      </c>
    </row>
    <row r="532" s="2" customFormat="1" ht="16.5" customHeight="1">
      <c r="A532" s="40"/>
      <c r="B532" s="41"/>
      <c r="C532" s="265" t="s">
        <v>710</v>
      </c>
      <c r="D532" s="265" t="s">
        <v>529</v>
      </c>
      <c r="E532" s="266" t="s">
        <v>711</v>
      </c>
      <c r="F532" s="267" t="s">
        <v>712</v>
      </c>
      <c r="G532" s="268" t="s">
        <v>171</v>
      </c>
      <c r="H532" s="269">
        <v>6.1319999999999997</v>
      </c>
      <c r="I532" s="270"/>
      <c r="J532" s="271">
        <f>ROUND(I532*H532,2)</f>
        <v>0</v>
      </c>
      <c r="K532" s="267" t="s">
        <v>189</v>
      </c>
      <c r="L532" s="272"/>
      <c r="M532" s="273" t="s">
        <v>19</v>
      </c>
      <c r="N532" s="274" t="s">
        <v>41</v>
      </c>
      <c r="O532" s="86"/>
      <c r="P532" s="223">
        <f>O532*H532</f>
        <v>0</v>
      </c>
      <c r="Q532" s="223">
        <v>0.55000000000000004</v>
      </c>
      <c r="R532" s="223">
        <f>Q532*H532</f>
        <v>3.3726000000000003</v>
      </c>
      <c r="S532" s="223">
        <v>0</v>
      </c>
      <c r="T532" s="22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5" t="s">
        <v>381</v>
      </c>
      <c r="AT532" s="225" t="s">
        <v>529</v>
      </c>
      <c r="AU532" s="225" t="s">
        <v>79</v>
      </c>
      <c r="AY532" s="19" t="s">
        <v>165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9" t="s">
        <v>77</v>
      </c>
      <c r="BK532" s="226">
        <f>ROUND(I532*H532,2)</f>
        <v>0</v>
      </c>
      <c r="BL532" s="19" t="s">
        <v>283</v>
      </c>
      <c r="BM532" s="225" t="s">
        <v>713</v>
      </c>
    </row>
    <row r="533" s="14" customFormat="1">
      <c r="A533" s="14"/>
      <c r="B533" s="238"/>
      <c r="C533" s="239"/>
      <c r="D533" s="229" t="s">
        <v>174</v>
      </c>
      <c r="E533" s="240" t="s">
        <v>19</v>
      </c>
      <c r="F533" s="241" t="s">
        <v>714</v>
      </c>
      <c r="G533" s="239"/>
      <c r="H533" s="242">
        <v>6.1319999999999997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8" t="s">
        <v>174</v>
      </c>
      <c r="AU533" s="248" t="s">
        <v>79</v>
      </c>
      <c r="AV533" s="14" t="s">
        <v>79</v>
      </c>
      <c r="AW533" s="14" t="s">
        <v>32</v>
      </c>
      <c r="AX533" s="14" t="s">
        <v>77</v>
      </c>
      <c r="AY533" s="248" t="s">
        <v>165</v>
      </c>
    </row>
    <row r="534" s="2" customFormat="1" ht="21.75" customHeight="1">
      <c r="A534" s="40"/>
      <c r="B534" s="41"/>
      <c r="C534" s="214" t="s">
        <v>715</v>
      </c>
      <c r="D534" s="214" t="s">
        <v>168</v>
      </c>
      <c r="E534" s="215" t="s">
        <v>716</v>
      </c>
      <c r="F534" s="216" t="s">
        <v>717</v>
      </c>
      <c r="G534" s="217" t="s">
        <v>291</v>
      </c>
      <c r="H534" s="218">
        <v>650.89999999999998</v>
      </c>
      <c r="I534" s="219"/>
      <c r="J534" s="220">
        <f>ROUND(I534*H534,2)</f>
        <v>0</v>
      </c>
      <c r="K534" s="216" t="s">
        <v>189</v>
      </c>
      <c r="L534" s="46"/>
      <c r="M534" s="221" t="s">
        <v>19</v>
      </c>
      <c r="N534" s="222" t="s">
        <v>41</v>
      </c>
      <c r="O534" s="86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283</v>
      </c>
      <c r="AT534" s="225" t="s">
        <v>168</v>
      </c>
      <c r="AU534" s="225" t="s">
        <v>79</v>
      </c>
      <c r="AY534" s="19" t="s">
        <v>165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9" t="s">
        <v>77</v>
      </c>
      <c r="BK534" s="226">
        <f>ROUND(I534*H534,2)</f>
        <v>0</v>
      </c>
      <c r="BL534" s="19" t="s">
        <v>283</v>
      </c>
      <c r="BM534" s="225" t="s">
        <v>718</v>
      </c>
    </row>
    <row r="535" s="2" customFormat="1">
      <c r="A535" s="40"/>
      <c r="B535" s="41"/>
      <c r="C535" s="42"/>
      <c r="D535" s="260" t="s">
        <v>191</v>
      </c>
      <c r="E535" s="42"/>
      <c r="F535" s="261" t="s">
        <v>719</v>
      </c>
      <c r="G535" s="42"/>
      <c r="H535" s="42"/>
      <c r="I535" s="262"/>
      <c r="J535" s="42"/>
      <c r="K535" s="42"/>
      <c r="L535" s="46"/>
      <c r="M535" s="263"/>
      <c r="N535" s="264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191</v>
      </c>
      <c r="AU535" s="19" t="s">
        <v>79</v>
      </c>
    </row>
    <row r="536" s="13" customFormat="1">
      <c r="A536" s="13"/>
      <c r="B536" s="227"/>
      <c r="C536" s="228"/>
      <c r="D536" s="229" t="s">
        <v>174</v>
      </c>
      <c r="E536" s="230" t="s">
        <v>19</v>
      </c>
      <c r="F536" s="231" t="s">
        <v>720</v>
      </c>
      <c r="G536" s="228"/>
      <c r="H536" s="230" t="s">
        <v>19</v>
      </c>
      <c r="I536" s="232"/>
      <c r="J536" s="228"/>
      <c r="K536" s="228"/>
      <c r="L536" s="233"/>
      <c r="M536" s="234"/>
      <c r="N536" s="235"/>
      <c r="O536" s="235"/>
      <c r="P536" s="235"/>
      <c r="Q536" s="235"/>
      <c r="R536" s="235"/>
      <c r="S536" s="235"/>
      <c r="T536" s="23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7" t="s">
        <v>174</v>
      </c>
      <c r="AU536" s="237" t="s">
        <v>79</v>
      </c>
      <c r="AV536" s="13" t="s">
        <v>77</v>
      </c>
      <c r="AW536" s="13" t="s">
        <v>32</v>
      </c>
      <c r="AX536" s="13" t="s">
        <v>70</v>
      </c>
      <c r="AY536" s="237" t="s">
        <v>165</v>
      </c>
    </row>
    <row r="537" s="13" customFormat="1">
      <c r="A537" s="13"/>
      <c r="B537" s="227"/>
      <c r="C537" s="228"/>
      <c r="D537" s="229" t="s">
        <v>174</v>
      </c>
      <c r="E537" s="230" t="s">
        <v>19</v>
      </c>
      <c r="F537" s="231" t="s">
        <v>721</v>
      </c>
      <c r="G537" s="228"/>
      <c r="H537" s="230" t="s">
        <v>19</v>
      </c>
      <c r="I537" s="232"/>
      <c r="J537" s="228"/>
      <c r="K537" s="228"/>
      <c r="L537" s="233"/>
      <c r="M537" s="234"/>
      <c r="N537" s="235"/>
      <c r="O537" s="235"/>
      <c r="P537" s="235"/>
      <c r="Q537" s="235"/>
      <c r="R537" s="235"/>
      <c r="S537" s="235"/>
      <c r="T537" s="23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7" t="s">
        <v>174</v>
      </c>
      <c r="AU537" s="237" t="s">
        <v>79</v>
      </c>
      <c r="AV537" s="13" t="s">
        <v>77</v>
      </c>
      <c r="AW537" s="13" t="s">
        <v>32</v>
      </c>
      <c r="AX537" s="13" t="s">
        <v>70</v>
      </c>
      <c r="AY537" s="237" t="s">
        <v>165</v>
      </c>
    </row>
    <row r="538" s="14" customFormat="1">
      <c r="A538" s="14"/>
      <c r="B538" s="238"/>
      <c r="C538" s="239"/>
      <c r="D538" s="229" t="s">
        <v>174</v>
      </c>
      <c r="E538" s="240" t="s">
        <v>19</v>
      </c>
      <c r="F538" s="241" t="s">
        <v>722</v>
      </c>
      <c r="G538" s="239"/>
      <c r="H538" s="242">
        <v>650.89999999999998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8" t="s">
        <v>174</v>
      </c>
      <c r="AU538" s="248" t="s">
        <v>79</v>
      </c>
      <c r="AV538" s="14" t="s">
        <v>79</v>
      </c>
      <c r="AW538" s="14" t="s">
        <v>32</v>
      </c>
      <c r="AX538" s="14" t="s">
        <v>77</v>
      </c>
      <c r="AY538" s="248" t="s">
        <v>165</v>
      </c>
    </row>
    <row r="539" s="2" customFormat="1" ht="16.5" customHeight="1">
      <c r="A539" s="40"/>
      <c r="B539" s="41"/>
      <c r="C539" s="265" t="s">
        <v>723</v>
      </c>
      <c r="D539" s="265" t="s">
        <v>529</v>
      </c>
      <c r="E539" s="266" t="s">
        <v>711</v>
      </c>
      <c r="F539" s="267" t="s">
        <v>712</v>
      </c>
      <c r="G539" s="268" t="s">
        <v>171</v>
      </c>
      <c r="H539" s="269">
        <v>1.718</v>
      </c>
      <c r="I539" s="270"/>
      <c r="J539" s="271">
        <f>ROUND(I539*H539,2)</f>
        <v>0</v>
      </c>
      <c r="K539" s="267" t="s">
        <v>189</v>
      </c>
      <c r="L539" s="272"/>
      <c r="M539" s="273" t="s">
        <v>19</v>
      </c>
      <c r="N539" s="274" t="s">
        <v>41</v>
      </c>
      <c r="O539" s="86"/>
      <c r="P539" s="223">
        <f>O539*H539</f>
        <v>0</v>
      </c>
      <c r="Q539" s="223">
        <v>0.55000000000000004</v>
      </c>
      <c r="R539" s="223">
        <f>Q539*H539</f>
        <v>0.94490000000000007</v>
      </c>
      <c r="S539" s="223">
        <v>0</v>
      </c>
      <c r="T539" s="224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5" t="s">
        <v>381</v>
      </c>
      <c r="AT539" s="225" t="s">
        <v>529</v>
      </c>
      <c r="AU539" s="225" t="s">
        <v>79</v>
      </c>
      <c r="AY539" s="19" t="s">
        <v>165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9" t="s">
        <v>77</v>
      </c>
      <c r="BK539" s="226">
        <f>ROUND(I539*H539,2)</f>
        <v>0</v>
      </c>
      <c r="BL539" s="19" t="s">
        <v>283</v>
      </c>
      <c r="BM539" s="225" t="s">
        <v>724</v>
      </c>
    </row>
    <row r="540" s="14" customFormat="1">
      <c r="A540" s="14"/>
      <c r="B540" s="238"/>
      <c r="C540" s="239"/>
      <c r="D540" s="229" t="s">
        <v>174</v>
      </c>
      <c r="E540" s="240" t="s">
        <v>19</v>
      </c>
      <c r="F540" s="241" t="s">
        <v>725</v>
      </c>
      <c r="G540" s="239"/>
      <c r="H540" s="242">
        <v>1.718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8" t="s">
        <v>174</v>
      </c>
      <c r="AU540" s="248" t="s">
        <v>79</v>
      </c>
      <c r="AV540" s="14" t="s">
        <v>79</v>
      </c>
      <c r="AW540" s="14" t="s">
        <v>32</v>
      </c>
      <c r="AX540" s="14" t="s">
        <v>77</v>
      </c>
      <c r="AY540" s="248" t="s">
        <v>165</v>
      </c>
    </row>
    <row r="541" s="2" customFormat="1" ht="21.75" customHeight="1">
      <c r="A541" s="40"/>
      <c r="B541" s="41"/>
      <c r="C541" s="214" t="s">
        <v>726</v>
      </c>
      <c r="D541" s="214" t="s">
        <v>168</v>
      </c>
      <c r="E541" s="215" t="s">
        <v>727</v>
      </c>
      <c r="F541" s="216" t="s">
        <v>728</v>
      </c>
      <c r="G541" s="217" t="s">
        <v>171</v>
      </c>
      <c r="H541" s="218">
        <v>118.239</v>
      </c>
      <c r="I541" s="219"/>
      <c r="J541" s="220">
        <f>ROUND(I541*H541,2)</f>
        <v>0</v>
      </c>
      <c r="K541" s="216" t="s">
        <v>189</v>
      </c>
      <c r="L541" s="46"/>
      <c r="M541" s="221" t="s">
        <v>19</v>
      </c>
      <c r="N541" s="222" t="s">
        <v>41</v>
      </c>
      <c r="O541" s="86"/>
      <c r="P541" s="223">
        <f>O541*H541</f>
        <v>0</v>
      </c>
      <c r="Q541" s="223">
        <v>0.023369999999999998</v>
      </c>
      <c r="R541" s="223">
        <f>Q541*H541</f>
        <v>2.76324543</v>
      </c>
      <c r="S541" s="223">
        <v>0</v>
      </c>
      <c r="T541" s="224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5" t="s">
        <v>283</v>
      </c>
      <c r="AT541" s="225" t="s">
        <v>168</v>
      </c>
      <c r="AU541" s="225" t="s">
        <v>79</v>
      </c>
      <c r="AY541" s="19" t="s">
        <v>165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9" t="s">
        <v>77</v>
      </c>
      <c r="BK541" s="226">
        <f>ROUND(I541*H541,2)</f>
        <v>0</v>
      </c>
      <c r="BL541" s="19" t="s">
        <v>283</v>
      </c>
      <c r="BM541" s="225" t="s">
        <v>729</v>
      </c>
    </row>
    <row r="542" s="2" customFormat="1">
      <c r="A542" s="40"/>
      <c r="B542" s="41"/>
      <c r="C542" s="42"/>
      <c r="D542" s="260" t="s">
        <v>191</v>
      </c>
      <c r="E542" s="42"/>
      <c r="F542" s="261" t="s">
        <v>730</v>
      </c>
      <c r="G542" s="42"/>
      <c r="H542" s="42"/>
      <c r="I542" s="262"/>
      <c r="J542" s="42"/>
      <c r="K542" s="42"/>
      <c r="L542" s="46"/>
      <c r="M542" s="263"/>
      <c r="N542" s="264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191</v>
      </c>
      <c r="AU542" s="19" t="s">
        <v>79</v>
      </c>
    </row>
    <row r="543" s="14" customFormat="1">
      <c r="A543" s="14"/>
      <c r="B543" s="238"/>
      <c r="C543" s="239"/>
      <c r="D543" s="229" t="s">
        <v>174</v>
      </c>
      <c r="E543" s="240" t="s">
        <v>19</v>
      </c>
      <c r="F543" s="241" t="s">
        <v>731</v>
      </c>
      <c r="G543" s="239"/>
      <c r="H543" s="242">
        <v>118.239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174</v>
      </c>
      <c r="AU543" s="248" t="s">
        <v>79</v>
      </c>
      <c r="AV543" s="14" t="s">
        <v>79</v>
      </c>
      <c r="AW543" s="14" t="s">
        <v>32</v>
      </c>
      <c r="AX543" s="14" t="s">
        <v>77</v>
      </c>
      <c r="AY543" s="248" t="s">
        <v>165</v>
      </c>
    </row>
    <row r="544" s="2" customFormat="1" ht="24.15" customHeight="1">
      <c r="A544" s="40"/>
      <c r="B544" s="41"/>
      <c r="C544" s="214" t="s">
        <v>732</v>
      </c>
      <c r="D544" s="214" t="s">
        <v>168</v>
      </c>
      <c r="E544" s="215" t="s">
        <v>733</v>
      </c>
      <c r="F544" s="216" t="s">
        <v>734</v>
      </c>
      <c r="G544" s="217" t="s">
        <v>394</v>
      </c>
      <c r="H544" s="218">
        <v>71.429000000000002</v>
      </c>
      <c r="I544" s="219"/>
      <c r="J544" s="220">
        <f>ROUND(I544*H544,2)</f>
        <v>0</v>
      </c>
      <c r="K544" s="216" t="s">
        <v>189</v>
      </c>
      <c r="L544" s="46"/>
      <c r="M544" s="221" t="s">
        <v>19</v>
      </c>
      <c r="N544" s="222" t="s">
        <v>41</v>
      </c>
      <c r="O544" s="86"/>
      <c r="P544" s="223">
        <f>O544*H544</f>
        <v>0</v>
      </c>
      <c r="Q544" s="223">
        <v>0</v>
      </c>
      <c r="R544" s="223">
        <f>Q544*H544</f>
        <v>0</v>
      </c>
      <c r="S544" s="223">
        <v>0</v>
      </c>
      <c r="T544" s="22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5" t="s">
        <v>283</v>
      </c>
      <c r="AT544" s="225" t="s">
        <v>168</v>
      </c>
      <c r="AU544" s="225" t="s">
        <v>79</v>
      </c>
      <c r="AY544" s="19" t="s">
        <v>165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9" t="s">
        <v>77</v>
      </c>
      <c r="BK544" s="226">
        <f>ROUND(I544*H544,2)</f>
        <v>0</v>
      </c>
      <c r="BL544" s="19" t="s">
        <v>283</v>
      </c>
      <c r="BM544" s="225" t="s">
        <v>735</v>
      </c>
    </row>
    <row r="545" s="2" customFormat="1">
      <c r="A545" s="40"/>
      <c r="B545" s="41"/>
      <c r="C545" s="42"/>
      <c r="D545" s="260" t="s">
        <v>191</v>
      </c>
      <c r="E545" s="42"/>
      <c r="F545" s="261" t="s">
        <v>736</v>
      </c>
      <c r="G545" s="42"/>
      <c r="H545" s="42"/>
      <c r="I545" s="262"/>
      <c r="J545" s="42"/>
      <c r="K545" s="42"/>
      <c r="L545" s="46"/>
      <c r="M545" s="263"/>
      <c r="N545" s="264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191</v>
      </c>
      <c r="AU545" s="19" t="s">
        <v>79</v>
      </c>
    </row>
    <row r="546" s="12" customFormat="1" ht="22.8" customHeight="1">
      <c r="A546" s="12"/>
      <c r="B546" s="198"/>
      <c r="C546" s="199"/>
      <c r="D546" s="200" t="s">
        <v>69</v>
      </c>
      <c r="E546" s="212" t="s">
        <v>737</v>
      </c>
      <c r="F546" s="212" t="s">
        <v>738</v>
      </c>
      <c r="G546" s="199"/>
      <c r="H546" s="199"/>
      <c r="I546" s="202"/>
      <c r="J546" s="213">
        <f>BK546</f>
        <v>0</v>
      </c>
      <c r="K546" s="199"/>
      <c r="L546" s="204"/>
      <c r="M546" s="205"/>
      <c r="N546" s="206"/>
      <c r="O546" s="206"/>
      <c r="P546" s="207">
        <f>SUM(P547:P697)</f>
        <v>0</v>
      </c>
      <c r="Q546" s="206"/>
      <c r="R546" s="207">
        <f>SUM(R547:R697)</f>
        <v>22.9154053</v>
      </c>
      <c r="S546" s="206"/>
      <c r="T546" s="208">
        <f>SUM(T547:T697)</f>
        <v>10.897559199999998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09" t="s">
        <v>79</v>
      </c>
      <c r="AT546" s="210" t="s">
        <v>69</v>
      </c>
      <c r="AU546" s="210" t="s">
        <v>77</v>
      </c>
      <c r="AY546" s="209" t="s">
        <v>165</v>
      </c>
      <c r="BK546" s="211">
        <f>SUM(BK547:BK697)</f>
        <v>0</v>
      </c>
    </row>
    <row r="547" s="2" customFormat="1" ht="16.5" customHeight="1">
      <c r="A547" s="40"/>
      <c r="B547" s="41"/>
      <c r="C547" s="214" t="s">
        <v>739</v>
      </c>
      <c r="D547" s="214" t="s">
        <v>168</v>
      </c>
      <c r="E547" s="215" t="s">
        <v>740</v>
      </c>
      <c r="F547" s="216" t="s">
        <v>741</v>
      </c>
      <c r="G547" s="217" t="s">
        <v>291</v>
      </c>
      <c r="H547" s="218">
        <v>270</v>
      </c>
      <c r="I547" s="219"/>
      <c r="J547" s="220">
        <f>ROUND(I547*H547,2)</f>
        <v>0</v>
      </c>
      <c r="K547" s="216" t="s">
        <v>189</v>
      </c>
      <c r="L547" s="46"/>
      <c r="M547" s="221" t="s">
        <v>19</v>
      </c>
      <c r="N547" s="222" t="s">
        <v>41</v>
      </c>
      <c r="O547" s="86"/>
      <c r="P547" s="223">
        <f>O547*H547</f>
        <v>0</v>
      </c>
      <c r="Q547" s="223">
        <v>0</v>
      </c>
      <c r="R547" s="223">
        <f>Q547*H547</f>
        <v>0</v>
      </c>
      <c r="S547" s="223">
        <v>0.0017600000000000001</v>
      </c>
      <c r="T547" s="224">
        <f>S547*H547</f>
        <v>0.47520000000000001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5" t="s">
        <v>283</v>
      </c>
      <c r="AT547" s="225" t="s">
        <v>168</v>
      </c>
      <c r="AU547" s="225" t="s">
        <v>79</v>
      </c>
      <c r="AY547" s="19" t="s">
        <v>165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9" t="s">
        <v>77</v>
      </c>
      <c r="BK547" s="226">
        <f>ROUND(I547*H547,2)</f>
        <v>0</v>
      </c>
      <c r="BL547" s="19" t="s">
        <v>283</v>
      </c>
      <c r="BM547" s="225" t="s">
        <v>742</v>
      </c>
    </row>
    <row r="548" s="2" customFormat="1">
      <c r="A548" s="40"/>
      <c r="B548" s="41"/>
      <c r="C548" s="42"/>
      <c r="D548" s="260" t="s">
        <v>191</v>
      </c>
      <c r="E548" s="42"/>
      <c r="F548" s="261" t="s">
        <v>743</v>
      </c>
      <c r="G548" s="42"/>
      <c r="H548" s="42"/>
      <c r="I548" s="262"/>
      <c r="J548" s="42"/>
      <c r="K548" s="42"/>
      <c r="L548" s="46"/>
      <c r="M548" s="263"/>
      <c r="N548" s="264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191</v>
      </c>
      <c r="AU548" s="19" t="s">
        <v>79</v>
      </c>
    </row>
    <row r="549" s="2" customFormat="1" ht="16.5" customHeight="1">
      <c r="A549" s="40"/>
      <c r="B549" s="41"/>
      <c r="C549" s="214" t="s">
        <v>744</v>
      </c>
      <c r="D549" s="214" t="s">
        <v>168</v>
      </c>
      <c r="E549" s="215" t="s">
        <v>745</v>
      </c>
      <c r="F549" s="216" t="s">
        <v>746</v>
      </c>
      <c r="G549" s="217" t="s">
        <v>209</v>
      </c>
      <c r="H549" s="218">
        <v>37.68</v>
      </c>
      <c r="I549" s="219"/>
      <c r="J549" s="220">
        <f>ROUND(I549*H549,2)</f>
        <v>0</v>
      </c>
      <c r="K549" s="216" t="s">
        <v>189</v>
      </c>
      <c r="L549" s="46"/>
      <c r="M549" s="221" t="s">
        <v>19</v>
      </c>
      <c r="N549" s="222" t="s">
        <v>41</v>
      </c>
      <c r="O549" s="86"/>
      <c r="P549" s="223">
        <f>O549*H549</f>
        <v>0</v>
      </c>
      <c r="Q549" s="223">
        <v>0</v>
      </c>
      <c r="R549" s="223">
        <f>Q549*H549</f>
        <v>0</v>
      </c>
      <c r="S549" s="223">
        <v>0.00594</v>
      </c>
      <c r="T549" s="224">
        <f>S549*H549</f>
        <v>0.2238192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25" t="s">
        <v>283</v>
      </c>
      <c r="AT549" s="225" t="s">
        <v>168</v>
      </c>
      <c r="AU549" s="225" t="s">
        <v>79</v>
      </c>
      <c r="AY549" s="19" t="s">
        <v>165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9" t="s">
        <v>77</v>
      </c>
      <c r="BK549" s="226">
        <f>ROUND(I549*H549,2)</f>
        <v>0</v>
      </c>
      <c r="BL549" s="19" t="s">
        <v>283</v>
      </c>
      <c r="BM549" s="225" t="s">
        <v>747</v>
      </c>
    </row>
    <row r="550" s="2" customFormat="1">
      <c r="A550" s="40"/>
      <c r="B550" s="41"/>
      <c r="C550" s="42"/>
      <c r="D550" s="260" t="s">
        <v>191</v>
      </c>
      <c r="E550" s="42"/>
      <c r="F550" s="261" t="s">
        <v>748</v>
      </c>
      <c r="G550" s="42"/>
      <c r="H550" s="42"/>
      <c r="I550" s="262"/>
      <c r="J550" s="42"/>
      <c r="K550" s="42"/>
      <c r="L550" s="46"/>
      <c r="M550" s="263"/>
      <c r="N550" s="264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191</v>
      </c>
      <c r="AU550" s="19" t="s">
        <v>79</v>
      </c>
    </row>
    <row r="551" s="13" customFormat="1">
      <c r="A551" s="13"/>
      <c r="B551" s="227"/>
      <c r="C551" s="228"/>
      <c r="D551" s="229" t="s">
        <v>174</v>
      </c>
      <c r="E551" s="230" t="s">
        <v>19</v>
      </c>
      <c r="F551" s="231" t="s">
        <v>749</v>
      </c>
      <c r="G551" s="228"/>
      <c r="H551" s="230" t="s">
        <v>19</v>
      </c>
      <c r="I551" s="232"/>
      <c r="J551" s="228"/>
      <c r="K551" s="228"/>
      <c r="L551" s="233"/>
      <c r="M551" s="234"/>
      <c r="N551" s="235"/>
      <c r="O551" s="235"/>
      <c r="P551" s="235"/>
      <c r="Q551" s="235"/>
      <c r="R551" s="235"/>
      <c r="S551" s="235"/>
      <c r="T551" s="23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7" t="s">
        <v>174</v>
      </c>
      <c r="AU551" s="237" t="s">
        <v>79</v>
      </c>
      <c r="AV551" s="13" t="s">
        <v>77</v>
      </c>
      <c r="AW551" s="13" t="s">
        <v>32</v>
      </c>
      <c r="AX551" s="13" t="s">
        <v>70</v>
      </c>
      <c r="AY551" s="237" t="s">
        <v>165</v>
      </c>
    </row>
    <row r="552" s="13" customFormat="1">
      <c r="A552" s="13"/>
      <c r="B552" s="227"/>
      <c r="C552" s="228"/>
      <c r="D552" s="229" t="s">
        <v>174</v>
      </c>
      <c r="E552" s="230" t="s">
        <v>19</v>
      </c>
      <c r="F552" s="231" t="s">
        <v>687</v>
      </c>
      <c r="G552" s="228"/>
      <c r="H552" s="230" t="s">
        <v>19</v>
      </c>
      <c r="I552" s="232"/>
      <c r="J552" s="228"/>
      <c r="K552" s="228"/>
      <c r="L552" s="233"/>
      <c r="M552" s="234"/>
      <c r="N552" s="235"/>
      <c r="O552" s="235"/>
      <c r="P552" s="235"/>
      <c r="Q552" s="235"/>
      <c r="R552" s="235"/>
      <c r="S552" s="235"/>
      <c r="T552" s="23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7" t="s">
        <v>174</v>
      </c>
      <c r="AU552" s="237" t="s">
        <v>79</v>
      </c>
      <c r="AV552" s="13" t="s">
        <v>77</v>
      </c>
      <c r="AW552" s="13" t="s">
        <v>32</v>
      </c>
      <c r="AX552" s="13" t="s">
        <v>70</v>
      </c>
      <c r="AY552" s="237" t="s">
        <v>165</v>
      </c>
    </row>
    <row r="553" s="14" customFormat="1">
      <c r="A553" s="14"/>
      <c r="B553" s="238"/>
      <c r="C553" s="239"/>
      <c r="D553" s="229" t="s">
        <v>174</v>
      </c>
      <c r="E553" s="240" t="s">
        <v>19</v>
      </c>
      <c r="F553" s="241" t="s">
        <v>750</v>
      </c>
      <c r="G553" s="239"/>
      <c r="H553" s="242">
        <v>37.68</v>
      </c>
      <c r="I553" s="243"/>
      <c r="J553" s="239"/>
      <c r="K553" s="239"/>
      <c r="L553" s="244"/>
      <c r="M553" s="245"/>
      <c r="N553" s="246"/>
      <c r="O553" s="246"/>
      <c r="P553" s="246"/>
      <c r="Q553" s="246"/>
      <c r="R553" s="246"/>
      <c r="S553" s="246"/>
      <c r="T553" s="24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8" t="s">
        <v>174</v>
      </c>
      <c r="AU553" s="248" t="s">
        <v>79</v>
      </c>
      <c r="AV553" s="14" t="s">
        <v>79</v>
      </c>
      <c r="AW553" s="14" t="s">
        <v>32</v>
      </c>
      <c r="AX553" s="14" t="s">
        <v>77</v>
      </c>
      <c r="AY553" s="248" t="s">
        <v>165</v>
      </c>
    </row>
    <row r="554" s="2" customFormat="1" ht="16.5" customHeight="1">
      <c r="A554" s="40"/>
      <c r="B554" s="41"/>
      <c r="C554" s="214" t="s">
        <v>751</v>
      </c>
      <c r="D554" s="214" t="s">
        <v>168</v>
      </c>
      <c r="E554" s="215" t="s">
        <v>752</v>
      </c>
      <c r="F554" s="216" t="s">
        <v>753</v>
      </c>
      <c r="G554" s="217" t="s">
        <v>291</v>
      </c>
      <c r="H554" s="218">
        <v>51</v>
      </c>
      <c r="I554" s="219"/>
      <c r="J554" s="220">
        <f>ROUND(I554*H554,2)</f>
        <v>0</v>
      </c>
      <c r="K554" s="216" t="s">
        <v>189</v>
      </c>
      <c r="L554" s="46"/>
      <c r="M554" s="221" t="s">
        <v>19</v>
      </c>
      <c r="N554" s="222" t="s">
        <v>41</v>
      </c>
      <c r="O554" s="86"/>
      <c r="P554" s="223">
        <f>O554*H554</f>
        <v>0</v>
      </c>
      <c r="Q554" s="223">
        <v>0</v>
      </c>
      <c r="R554" s="223">
        <f>Q554*H554</f>
        <v>0</v>
      </c>
      <c r="S554" s="223">
        <v>0.00348</v>
      </c>
      <c r="T554" s="224">
        <f>S554*H554</f>
        <v>0.17748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283</v>
      </c>
      <c r="AT554" s="225" t="s">
        <v>168</v>
      </c>
      <c r="AU554" s="225" t="s">
        <v>79</v>
      </c>
      <c r="AY554" s="19" t="s">
        <v>165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9" t="s">
        <v>77</v>
      </c>
      <c r="BK554" s="226">
        <f>ROUND(I554*H554,2)</f>
        <v>0</v>
      </c>
      <c r="BL554" s="19" t="s">
        <v>283</v>
      </c>
      <c r="BM554" s="225" t="s">
        <v>754</v>
      </c>
    </row>
    <row r="555" s="2" customFormat="1">
      <c r="A555" s="40"/>
      <c r="B555" s="41"/>
      <c r="C555" s="42"/>
      <c r="D555" s="260" t="s">
        <v>191</v>
      </c>
      <c r="E555" s="42"/>
      <c r="F555" s="261" t="s">
        <v>755</v>
      </c>
      <c r="G555" s="42"/>
      <c r="H555" s="42"/>
      <c r="I555" s="262"/>
      <c r="J555" s="42"/>
      <c r="K555" s="42"/>
      <c r="L555" s="46"/>
      <c r="M555" s="263"/>
      <c r="N555" s="264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191</v>
      </c>
      <c r="AU555" s="19" t="s">
        <v>79</v>
      </c>
    </row>
    <row r="556" s="2" customFormat="1" ht="16.5" customHeight="1">
      <c r="A556" s="40"/>
      <c r="B556" s="41"/>
      <c r="C556" s="214" t="s">
        <v>756</v>
      </c>
      <c r="D556" s="214" t="s">
        <v>168</v>
      </c>
      <c r="E556" s="215" t="s">
        <v>757</v>
      </c>
      <c r="F556" s="216" t="s">
        <v>758</v>
      </c>
      <c r="G556" s="217" t="s">
        <v>291</v>
      </c>
      <c r="H556" s="218">
        <v>47</v>
      </c>
      <c r="I556" s="219"/>
      <c r="J556" s="220">
        <f>ROUND(I556*H556,2)</f>
        <v>0</v>
      </c>
      <c r="K556" s="216" t="s">
        <v>189</v>
      </c>
      <c r="L556" s="46"/>
      <c r="M556" s="221" t="s">
        <v>19</v>
      </c>
      <c r="N556" s="222" t="s">
        <v>41</v>
      </c>
      <c r="O556" s="86"/>
      <c r="P556" s="223">
        <f>O556*H556</f>
        <v>0</v>
      </c>
      <c r="Q556" s="223">
        <v>0</v>
      </c>
      <c r="R556" s="223">
        <f>Q556*H556</f>
        <v>0</v>
      </c>
      <c r="S556" s="223">
        <v>0.0016999999999999999</v>
      </c>
      <c r="T556" s="224">
        <f>S556*H556</f>
        <v>0.079899999999999999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5" t="s">
        <v>283</v>
      </c>
      <c r="AT556" s="225" t="s">
        <v>168</v>
      </c>
      <c r="AU556" s="225" t="s">
        <v>79</v>
      </c>
      <c r="AY556" s="19" t="s">
        <v>165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9" t="s">
        <v>77</v>
      </c>
      <c r="BK556" s="226">
        <f>ROUND(I556*H556,2)</f>
        <v>0</v>
      </c>
      <c r="BL556" s="19" t="s">
        <v>283</v>
      </c>
      <c r="BM556" s="225" t="s">
        <v>759</v>
      </c>
    </row>
    <row r="557" s="2" customFormat="1">
      <c r="A557" s="40"/>
      <c r="B557" s="41"/>
      <c r="C557" s="42"/>
      <c r="D557" s="260" t="s">
        <v>191</v>
      </c>
      <c r="E557" s="42"/>
      <c r="F557" s="261" t="s">
        <v>760</v>
      </c>
      <c r="G557" s="42"/>
      <c r="H557" s="42"/>
      <c r="I557" s="262"/>
      <c r="J557" s="42"/>
      <c r="K557" s="42"/>
      <c r="L557" s="46"/>
      <c r="M557" s="263"/>
      <c r="N557" s="264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191</v>
      </c>
      <c r="AU557" s="19" t="s">
        <v>79</v>
      </c>
    </row>
    <row r="558" s="14" customFormat="1">
      <c r="A558" s="14"/>
      <c r="B558" s="238"/>
      <c r="C558" s="239"/>
      <c r="D558" s="229" t="s">
        <v>174</v>
      </c>
      <c r="E558" s="240" t="s">
        <v>19</v>
      </c>
      <c r="F558" s="241" t="s">
        <v>761</v>
      </c>
      <c r="G558" s="239"/>
      <c r="H558" s="242">
        <v>47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8" t="s">
        <v>174</v>
      </c>
      <c r="AU558" s="248" t="s">
        <v>79</v>
      </c>
      <c r="AV558" s="14" t="s">
        <v>79</v>
      </c>
      <c r="AW558" s="14" t="s">
        <v>32</v>
      </c>
      <c r="AX558" s="14" t="s">
        <v>77</v>
      </c>
      <c r="AY558" s="248" t="s">
        <v>165</v>
      </c>
    </row>
    <row r="559" s="2" customFormat="1" ht="16.5" customHeight="1">
      <c r="A559" s="40"/>
      <c r="B559" s="41"/>
      <c r="C559" s="214" t="s">
        <v>762</v>
      </c>
      <c r="D559" s="214" t="s">
        <v>168</v>
      </c>
      <c r="E559" s="215" t="s">
        <v>763</v>
      </c>
      <c r="F559" s="216" t="s">
        <v>764</v>
      </c>
      <c r="G559" s="217" t="s">
        <v>291</v>
      </c>
      <c r="H559" s="218">
        <v>378</v>
      </c>
      <c r="I559" s="219"/>
      <c r="J559" s="220">
        <f>ROUND(I559*H559,2)</f>
        <v>0</v>
      </c>
      <c r="K559" s="216" t="s">
        <v>189</v>
      </c>
      <c r="L559" s="46"/>
      <c r="M559" s="221" t="s">
        <v>19</v>
      </c>
      <c r="N559" s="222" t="s">
        <v>41</v>
      </c>
      <c r="O559" s="86"/>
      <c r="P559" s="223">
        <f>O559*H559</f>
        <v>0</v>
      </c>
      <c r="Q559" s="223">
        <v>0</v>
      </c>
      <c r="R559" s="223">
        <f>Q559*H559</f>
        <v>0</v>
      </c>
      <c r="S559" s="223">
        <v>0.0017700000000000001</v>
      </c>
      <c r="T559" s="224">
        <f>S559*H559</f>
        <v>0.66905999999999999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5" t="s">
        <v>283</v>
      </c>
      <c r="AT559" s="225" t="s">
        <v>168</v>
      </c>
      <c r="AU559" s="225" t="s">
        <v>79</v>
      </c>
      <c r="AY559" s="19" t="s">
        <v>165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9" t="s">
        <v>77</v>
      </c>
      <c r="BK559" s="226">
        <f>ROUND(I559*H559,2)</f>
        <v>0</v>
      </c>
      <c r="BL559" s="19" t="s">
        <v>283</v>
      </c>
      <c r="BM559" s="225" t="s">
        <v>765</v>
      </c>
    </row>
    <row r="560" s="2" customFormat="1">
      <c r="A560" s="40"/>
      <c r="B560" s="41"/>
      <c r="C560" s="42"/>
      <c r="D560" s="260" t="s">
        <v>191</v>
      </c>
      <c r="E560" s="42"/>
      <c r="F560" s="261" t="s">
        <v>766</v>
      </c>
      <c r="G560" s="42"/>
      <c r="H560" s="42"/>
      <c r="I560" s="262"/>
      <c r="J560" s="42"/>
      <c r="K560" s="42"/>
      <c r="L560" s="46"/>
      <c r="M560" s="263"/>
      <c r="N560" s="264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191</v>
      </c>
      <c r="AU560" s="19" t="s">
        <v>79</v>
      </c>
    </row>
    <row r="561" s="14" customFormat="1">
      <c r="A561" s="14"/>
      <c r="B561" s="238"/>
      <c r="C561" s="239"/>
      <c r="D561" s="229" t="s">
        <v>174</v>
      </c>
      <c r="E561" s="240" t="s">
        <v>19</v>
      </c>
      <c r="F561" s="241" t="s">
        <v>767</v>
      </c>
      <c r="G561" s="239"/>
      <c r="H561" s="242">
        <v>378</v>
      </c>
      <c r="I561" s="243"/>
      <c r="J561" s="239"/>
      <c r="K561" s="239"/>
      <c r="L561" s="244"/>
      <c r="M561" s="245"/>
      <c r="N561" s="246"/>
      <c r="O561" s="246"/>
      <c r="P561" s="246"/>
      <c r="Q561" s="246"/>
      <c r="R561" s="246"/>
      <c r="S561" s="246"/>
      <c r="T561" s="24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8" t="s">
        <v>174</v>
      </c>
      <c r="AU561" s="248" t="s">
        <v>79</v>
      </c>
      <c r="AV561" s="14" t="s">
        <v>79</v>
      </c>
      <c r="AW561" s="14" t="s">
        <v>32</v>
      </c>
      <c r="AX561" s="14" t="s">
        <v>77</v>
      </c>
      <c r="AY561" s="248" t="s">
        <v>165</v>
      </c>
    </row>
    <row r="562" s="2" customFormat="1" ht="16.5" customHeight="1">
      <c r="A562" s="40"/>
      <c r="B562" s="41"/>
      <c r="C562" s="214" t="s">
        <v>768</v>
      </c>
      <c r="D562" s="214" t="s">
        <v>168</v>
      </c>
      <c r="E562" s="215" t="s">
        <v>769</v>
      </c>
      <c r="F562" s="216" t="s">
        <v>770</v>
      </c>
      <c r="G562" s="217" t="s">
        <v>188</v>
      </c>
      <c r="H562" s="218">
        <v>8</v>
      </c>
      <c r="I562" s="219"/>
      <c r="J562" s="220">
        <f>ROUND(I562*H562,2)</f>
        <v>0</v>
      </c>
      <c r="K562" s="216" t="s">
        <v>189</v>
      </c>
      <c r="L562" s="46"/>
      <c r="M562" s="221" t="s">
        <v>19</v>
      </c>
      <c r="N562" s="222" t="s">
        <v>41</v>
      </c>
      <c r="O562" s="86"/>
      <c r="P562" s="223">
        <f>O562*H562</f>
        <v>0</v>
      </c>
      <c r="Q562" s="223">
        <v>0</v>
      </c>
      <c r="R562" s="223">
        <f>Q562*H562</f>
        <v>0</v>
      </c>
      <c r="S562" s="223">
        <v>0.014999999999999999</v>
      </c>
      <c r="T562" s="224">
        <f>S562*H562</f>
        <v>0.12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25" t="s">
        <v>283</v>
      </c>
      <c r="AT562" s="225" t="s">
        <v>168</v>
      </c>
      <c r="AU562" s="225" t="s">
        <v>79</v>
      </c>
      <c r="AY562" s="19" t="s">
        <v>165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9" t="s">
        <v>77</v>
      </c>
      <c r="BK562" s="226">
        <f>ROUND(I562*H562,2)</f>
        <v>0</v>
      </c>
      <c r="BL562" s="19" t="s">
        <v>283</v>
      </c>
      <c r="BM562" s="225" t="s">
        <v>771</v>
      </c>
    </row>
    <row r="563" s="2" customFormat="1">
      <c r="A563" s="40"/>
      <c r="B563" s="41"/>
      <c r="C563" s="42"/>
      <c r="D563" s="260" t="s">
        <v>191</v>
      </c>
      <c r="E563" s="42"/>
      <c r="F563" s="261" t="s">
        <v>772</v>
      </c>
      <c r="G563" s="42"/>
      <c r="H563" s="42"/>
      <c r="I563" s="262"/>
      <c r="J563" s="42"/>
      <c r="K563" s="42"/>
      <c r="L563" s="46"/>
      <c r="M563" s="263"/>
      <c r="N563" s="264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191</v>
      </c>
      <c r="AU563" s="19" t="s">
        <v>79</v>
      </c>
    </row>
    <row r="564" s="2" customFormat="1" ht="16.5" customHeight="1">
      <c r="A564" s="40"/>
      <c r="B564" s="41"/>
      <c r="C564" s="214" t="s">
        <v>773</v>
      </c>
      <c r="D564" s="214" t="s">
        <v>168</v>
      </c>
      <c r="E564" s="215" t="s">
        <v>774</v>
      </c>
      <c r="F564" s="216" t="s">
        <v>775</v>
      </c>
      <c r="G564" s="217" t="s">
        <v>291</v>
      </c>
      <c r="H564" s="218">
        <v>420.5</v>
      </c>
      <c r="I564" s="219"/>
      <c r="J564" s="220">
        <f>ROUND(I564*H564,2)</f>
        <v>0</v>
      </c>
      <c r="K564" s="216" t="s">
        <v>189</v>
      </c>
      <c r="L564" s="46"/>
      <c r="M564" s="221" t="s">
        <v>19</v>
      </c>
      <c r="N564" s="222" t="s">
        <v>41</v>
      </c>
      <c r="O564" s="86"/>
      <c r="P564" s="223">
        <f>O564*H564</f>
        <v>0</v>
      </c>
      <c r="Q564" s="223">
        <v>0</v>
      </c>
      <c r="R564" s="223">
        <f>Q564*H564</f>
        <v>0</v>
      </c>
      <c r="S564" s="223">
        <v>0.0022300000000000002</v>
      </c>
      <c r="T564" s="224">
        <f>S564*H564</f>
        <v>0.93771500000000008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5" t="s">
        <v>283</v>
      </c>
      <c r="AT564" s="225" t="s">
        <v>168</v>
      </c>
      <c r="AU564" s="225" t="s">
        <v>79</v>
      </c>
      <c r="AY564" s="19" t="s">
        <v>165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9" t="s">
        <v>77</v>
      </c>
      <c r="BK564" s="226">
        <f>ROUND(I564*H564,2)</f>
        <v>0</v>
      </c>
      <c r="BL564" s="19" t="s">
        <v>283</v>
      </c>
      <c r="BM564" s="225" t="s">
        <v>776</v>
      </c>
    </row>
    <row r="565" s="2" customFormat="1">
      <c r="A565" s="40"/>
      <c r="B565" s="41"/>
      <c r="C565" s="42"/>
      <c r="D565" s="260" t="s">
        <v>191</v>
      </c>
      <c r="E565" s="42"/>
      <c r="F565" s="261" t="s">
        <v>777</v>
      </c>
      <c r="G565" s="42"/>
      <c r="H565" s="42"/>
      <c r="I565" s="262"/>
      <c r="J565" s="42"/>
      <c r="K565" s="42"/>
      <c r="L565" s="46"/>
      <c r="M565" s="263"/>
      <c r="N565" s="264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191</v>
      </c>
      <c r="AU565" s="19" t="s">
        <v>79</v>
      </c>
    </row>
    <row r="566" s="2" customFormat="1" ht="16.5" customHeight="1">
      <c r="A566" s="40"/>
      <c r="B566" s="41"/>
      <c r="C566" s="214" t="s">
        <v>778</v>
      </c>
      <c r="D566" s="214" t="s">
        <v>168</v>
      </c>
      <c r="E566" s="215" t="s">
        <v>779</v>
      </c>
      <c r="F566" s="216" t="s">
        <v>780</v>
      </c>
      <c r="G566" s="217" t="s">
        <v>291</v>
      </c>
      <c r="H566" s="218">
        <v>265</v>
      </c>
      <c r="I566" s="219"/>
      <c r="J566" s="220">
        <f>ROUND(I566*H566,2)</f>
        <v>0</v>
      </c>
      <c r="K566" s="216" t="s">
        <v>189</v>
      </c>
      <c r="L566" s="46"/>
      <c r="M566" s="221" t="s">
        <v>19</v>
      </c>
      <c r="N566" s="222" t="s">
        <v>41</v>
      </c>
      <c r="O566" s="86"/>
      <c r="P566" s="223">
        <f>O566*H566</f>
        <v>0</v>
      </c>
      <c r="Q566" s="223">
        <v>0</v>
      </c>
      <c r="R566" s="223">
        <f>Q566*H566</f>
        <v>0</v>
      </c>
      <c r="S566" s="223">
        <v>0.00175</v>
      </c>
      <c r="T566" s="224">
        <f>S566*H566</f>
        <v>0.46375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5" t="s">
        <v>283</v>
      </c>
      <c r="AT566" s="225" t="s">
        <v>168</v>
      </c>
      <c r="AU566" s="225" t="s">
        <v>79</v>
      </c>
      <c r="AY566" s="19" t="s">
        <v>165</v>
      </c>
      <c r="BE566" s="226">
        <f>IF(N566="základní",J566,0)</f>
        <v>0</v>
      </c>
      <c r="BF566" s="226">
        <f>IF(N566="snížená",J566,0)</f>
        <v>0</v>
      </c>
      <c r="BG566" s="226">
        <f>IF(N566="zákl. přenesená",J566,0)</f>
        <v>0</v>
      </c>
      <c r="BH566" s="226">
        <f>IF(N566="sníž. přenesená",J566,0)</f>
        <v>0</v>
      </c>
      <c r="BI566" s="226">
        <f>IF(N566="nulová",J566,0)</f>
        <v>0</v>
      </c>
      <c r="BJ566" s="19" t="s">
        <v>77</v>
      </c>
      <c r="BK566" s="226">
        <f>ROUND(I566*H566,2)</f>
        <v>0</v>
      </c>
      <c r="BL566" s="19" t="s">
        <v>283</v>
      </c>
      <c r="BM566" s="225" t="s">
        <v>781</v>
      </c>
    </row>
    <row r="567" s="2" customFormat="1">
      <c r="A567" s="40"/>
      <c r="B567" s="41"/>
      <c r="C567" s="42"/>
      <c r="D567" s="260" t="s">
        <v>191</v>
      </c>
      <c r="E567" s="42"/>
      <c r="F567" s="261" t="s">
        <v>782</v>
      </c>
      <c r="G567" s="42"/>
      <c r="H567" s="42"/>
      <c r="I567" s="262"/>
      <c r="J567" s="42"/>
      <c r="K567" s="42"/>
      <c r="L567" s="46"/>
      <c r="M567" s="263"/>
      <c r="N567" s="264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191</v>
      </c>
      <c r="AU567" s="19" t="s">
        <v>79</v>
      </c>
    </row>
    <row r="568" s="14" customFormat="1">
      <c r="A568" s="14"/>
      <c r="B568" s="238"/>
      <c r="C568" s="239"/>
      <c r="D568" s="229" t="s">
        <v>174</v>
      </c>
      <c r="E568" s="240" t="s">
        <v>19</v>
      </c>
      <c r="F568" s="241" t="s">
        <v>783</v>
      </c>
      <c r="G568" s="239"/>
      <c r="H568" s="242">
        <v>265</v>
      </c>
      <c r="I568" s="243"/>
      <c r="J568" s="239"/>
      <c r="K568" s="239"/>
      <c r="L568" s="244"/>
      <c r="M568" s="245"/>
      <c r="N568" s="246"/>
      <c r="O568" s="246"/>
      <c r="P568" s="246"/>
      <c r="Q568" s="246"/>
      <c r="R568" s="246"/>
      <c r="S568" s="246"/>
      <c r="T568" s="24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8" t="s">
        <v>174</v>
      </c>
      <c r="AU568" s="248" t="s">
        <v>79</v>
      </c>
      <c r="AV568" s="14" t="s">
        <v>79</v>
      </c>
      <c r="AW568" s="14" t="s">
        <v>32</v>
      </c>
      <c r="AX568" s="14" t="s">
        <v>77</v>
      </c>
      <c r="AY568" s="248" t="s">
        <v>165</v>
      </c>
    </row>
    <row r="569" s="2" customFormat="1" ht="16.5" customHeight="1">
      <c r="A569" s="40"/>
      <c r="B569" s="41"/>
      <c r="C569" s="214" t="s">
        <v>784</v>
      </c>
      <c r="D569" s="214" t="s">
        <v>168</v>
      </c>
      <c r="E569" s="215" t="s">
        <v>785</v>
      </c>
      <c r="F569" s="216" t="s">
        <v>786</v>
      </c>
      <c r="G569" s="217" t="s">
        <v>209</v>
      </c>
      <c r="H569" s="218">
        <v>78.75</v>
      </c>
      <c r="I569" s="219"/>
      <c r="J569" s="220">
        <f>ROUND(I569*H569,2)</f>
        <v>0</v>
      </c>
      <c r="K569" s="216" t="s">
        <v>189</v>
      </c>
      <c r="L569" s="46"/>
      <c r="M569" s="221" t="s">
        <v>19</v>
      </c>
      <c r="N569" s="222" t="s">
        <v>41</v>
      </c>
      <c r="O569" s="86"/>
      <c r="P569" s="223">
        <f>O569*H569</f>
        <v>0</v>
      </c>
      <c r="Q569" s="223">
        <v>0</v>
      </c>
      <c r="R569" s="223">
        <f>Q569*H569</f>
        <v>0</v>
      </c>
      <c r="S569" s="223">
        <v>0.0058399999999999997</v>
      </c>
      <c r="T569" s="224">
        <f>S569*H569</f>
        <v>0.45989999999999998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5" t="s">
        <v>283</v>
      </c>
      <c r="AT569" s="225" t="s">
        <v>168</v>
      </c>
      <c r="AU569" s="225" t="s">
        <v>79</v>
      </c>
      <c r="AY569" s="19" t="s">
        <v>165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9" t="s">
        <v>77</v>
      </c>
      <c r="BK569" s="226">
        <f>ROUND(I569*H569,2)</f>
        <v>0</v>
      </c>
      <c r="BL569" s="19" t="s">
        <v>283</v>
      </c>
      <c r="BM569" s="225" t="s">
        <v>787</v>
      </c>
    </row>
    <row r="570" s="2" customFormat="1">
      <c r="A570" s="40"/>
      <c r="B570" s="41"/>
      <c r="C570" s="42"/>
      <c r="D570" s="260" t="s">
        <v>191</v>
      </c>
      <c r="E570" s="42"/>
      <c r="F570" s="261" t="s">
        <v>788</v>
      </c>
      <c r="G570" s="42"/>
      <c r="H570" s="42"/>
      <c r="I570" s="262"/>
      <c r="J570" s="42"/>
      <c r="K570" s="42"/>
      <c r="L570" s="46"/>
      <c r="M570" s="263"/>
      <c r="N570" s="264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191</v>
      </c>
      <c r="AU570" s="19" t="s">
        <v>79</v>
      </c>
    </row>
    <row r="571" s="14" customFormat="1">
      <c r="A571" s="14"/>
      <c r="B571" s="238"/>
      <c r="C571" s="239"/>
      <c r="D571" s="229" t="s">
        <v>174</v>
      </c>
      <c r="E571" s="240" t="s">
        <v>19</v>
      </c>
      <c r="F571" s="241" t="s">
        <v>789</v>
      </c>
      <c r="G571" s="239"/>
      <c r="H571" s="242">
        <v>78.75</v>
      </c>
      <c r="I571" s="243"/>
      <c r="J571" s="239"/>
      <c r="K571" s="239"/>
      <c r="L571" s="244"/>
      <c r="M571" s="245"/>
      <c r="N571" s="246"/>
      <c r="O571" s="246"/>
      <c r="P571" s="246"/>
      <c r="Q571" s="246"/>
      <c r="R571" s="246"/>
      <c r="S571" s="246"/>
      <c r="T571" s="24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8" t="s">
        <v>174</v>
      </c>
      <c r="AU571" s="248" t="s">
        <v>79</v>
      </c>
      <c r="AV571" s="14" t="s">
        <v>79</v>
      </c>
      <c r="AW571" s="14" t="s">
        <v>32</v>
      </c>
      <c r="AX571" s="14" t="s">
        <v>77</v>
      </c>
      <c r="AY571" s="248" t="s">
        <v>165</v>
      </c>
    </row>
    <row r="572" s="2" customFormat="1" ht="16.5" customHeight="1">
      <c r="A572" s="40"/>
      <c r="B572" s="41"/>
      <c r="C572" s="214" t="s">
        <v>790</v>
      </c>
      <c r="D572" s="214" t="s">
        <v>168</v>
      </c>
      <c r="E572" s="215" t="s">
        <v>791</v>
      </c>
      <c r="F572" s="216" t="s">
        <v>792</v>
      </c>
      <c r="G572" s="217" t="s">
        <v>291</v>
      </c>
      <c r="H572" s="218">
        <v>108</v>
      </c>
      <c r="I572" s="219"/>
      <c r="J572" s="220">
        <f>ROUND(I572*H572,2)</f>
        <v>0</v>
      </c>
      <c r="K572" s="216" t="s">
        <v>189</v>
      </c>
      <c r="L572" s="46"/>
      <c r="M572" s="221" t="s">
        <v>19</v>
      </c>
      <c r="N572" s="222" t="s">
        <v>41</v>
      </c>
      <c r="O572" s="86"/>
      <c r="P572" s="223">
        <f>O572*H572</f>
        <v>0</v>
      </c>
      <c r="Q572" s="223">
        <v>0</v>
      </c>
      <c r="R572" s="223">
        <f>Q572*H572</f>
        <v>0</v>
      </c>
      <c r="S572" s="223">
        <v>0.0025999999999999999</v>
      </c>
      <c r="T572" s="224">
        <f>S572*H572</f>
        <v>0.28079999999999999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25" t="s">
        <v>283</v>
      </c>
      <c r="AT572" s="225" t="s">
        <v>168</v>
      </c>
      <c r="AU572" s="225" t="s">
        <v>79</v>
      </c>
      <c r="AY572" s="19" t="s">
        <v>165</v>
      </c>
      <c r="BE572" s="226">
        <f>IF(N572="základní",J572,0)</f>
        <v>0</v>
      </c>
      <c r="BF572" s="226">
        <f>IF(N572="snížená",J572,0)</f>
        <v>0</v>
      </c>
      <c r="BG572" s="226">
        <f>IF(N572="zákl. přenesená",J572,0)</f>
        <v>0</v>
      </c>
      <c r="BH572" s="226">
        <f>IF(N572="sníž. přenesená",J572,0)</f>
        <v>0</v>
      </c>
      <c r="BI572" s="226">
        <f>IF(N572="nulová",J572,0)</f>
        <v>0</v>
      </c>
      <c r="BJ572" s="19" t="s">
        <v>77</v>
      </c>
      <c r="BK572" s="226">
        <f>ROUND(I572*H572,2)</f>
        <v>0</v>
      </c>
      <c r="BL572" s="19" t="s">
        <v>283</v>
      </c>
      <c r="BM572" s="225" t="s">
        <v>793</v>
      </c>
    </row>
    <row r="573" s="2" customFormat="1">
      <c r="A573" s="40"/>
      <c r="B573" s="41"/>
      <c r="C573" s="42"/>
      <c r="D573" s="260" t="s">
        <v>191</v>
      </c>
      <c r="E573" s="42"/>
      <c r="F573" s="261" t="s">
        <v>794</v>
      </c>
      <c r="G573" s="42"/>
      <c r="H573" s="42"/>
      <c r="I573" s="262"/>
      <c r="J573" s="42"/>
      <c r="K573" s="42"/>
      <c r="L573" s="46"/>
      <c r="M573" s="263"/>
      <c r="N573" s="264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191</v>
      </c>
      <c r="AU573" s="19" t="s">
        <v>79</v>
      </c>
    </row>
    <row r="574" s="2" customFormat="1" ht="16.5" customHeight="1">
      <c r="A574" s="40"/>
      <c r="B574" s="41"/>
      <c r="C574" s="214" t="s">
        <v>795</v>
      </c>
      <c r="D574" s="214" t="s">
        <v>168</v>
      </c>
      <c r="E574" s="215" t="s">
        <v>796</v>
      </c>
      <c r="F574" s="216" t="s">
        <v>797</v>
      </c>
      <c r="G574" s="217" t="s">
        <v>291</v>
      </c>
      <c r="H574" s="218">
        <v>420.5</v>
      </c>
      <c r="I574" s="219"/>
      <c r="J574" s="220">
        <f>ROUND(I574*H574,2)</f>
        <v>0</v>
      </c>
      <c r="K574" s="216" t="s">
        <v>189</v>
      </c>
      <c r="L574" s="46"/>
      <c r="M574" s="221" t="s">
        <v>19</v>
      </c>
      <c r="N574" s="222" t="s">
        <v>41</v>
      </c>
      <c r="O574" s="86"/>
      <c r="P574" s="223">
        <f>O574*H574</f>
        <v>0</v>
      </c>
      <c r="Q574" s="223">
        <v>0</v>
      </c>
      <c r="R574" s="223">
        <f>Q574*H574</f>
        <v>0</v>
      </c>
      <c r="S574" s="223">
        <v>0.01069</v>
      </c>
      <c r="T574" s="224">
        <f>S574*H574</f>
        <v>4.4951449999999999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25" t="s">
        <v>283</v>
      </c>
      <c r="AT574" s="225" t="s">
        <v>168</v>
      </c>
      <c r="AU574" s="225" t="s">
        <v>79</v>
      </c>
      <c r="AY574" s="19" t="s">
        <v>165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9" t="s">
        <v>77</v>
      </c>
      <c r="BK574" s="226">
        <f>ROUND(I574*H574,2)</f>
        <v>0</v>
      </c>
      <c r="BL574" s="19" t="s">
        <v>283</v>
      </c>
      <c r="BM574" s="225" t="s">
        <v>798</v>
      </c>
    </row>
    <row r="575" s="2" customFormat="1">
      <c r="A575" s="40"/>
      <c r="B575" s="41"/>
      <c r="C575" s="42"/>
      <c r="D575" s="260" t="s">
        <v>191</v>
      </c>
      <c r="E575" s="42"/>
      <c r="F575" s="261" t="s">
        <v>799</v>
      </c>
      <c r="G575" s="42"/>
      <c r="H575" s="42"/>
      <c r="I575" s="262"/>
      <c r="J575" s="42"/>
      <c r="K575" s="42"/>
      <c r="L575" s="46"/>
      <c r="M575" s="263"/>
      <c r="N575" s="264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191</v>
      </c>
      <c r="AU575" s="19" t="s">
        <v>79</v>
      </c>
    </row>
    <row r="576" s="2" customFormat="1" ht="16.5" customHeight="1">
      <c r="A576" s="40"/>
      <c r="B576" s="41"/>
      <c r="C576" s="214" t="s">
        <v>800</v>
      </c>
      <c r="D576" s="214" t="s">
        <v>168</v>
      </c>
      <c r="E576" s="215" t="s">
        <v>801</v>
      </c>
      <c r="F576" s="216" t="s">
        <v>802</v>
      </c>
      <c r="G576" s="217" t="s">
        <v>291</v>
      </c>
      <c r="H576" s="218">
        <v>275</v>
      </c>
      <c r="I576" s="219"/>
      <c r="J576" s="220">
        <f>ROUND(I576*H576,2)</f>
        <v>0</v>
      </c>
      <c r="K576" s="216" t="s">
        <v>189</v>
      </c>
      <c r="L576" s="46"/>
      <c r="M576" s="221" t="s">
        <v>19</v>
      </c>
      <c r="N576" s="222" t="s">
        <v>41</v>
      </c>
      <c r="O576" s="86"/>
      <c r="P576" s="223">
        <f>O576*H576</f>
        <v>0</v>
      </c>
      <c r="Q576" s="223">
        <v>0</v>
      </c>
      <c r="R576" s="223">
        <f>Q576*H576</f>
        <v>0</v>
      </c>
      <c r="S576" s="223">
        <v>0.0060499999999999998</v>
      </c>
      <c r="T576" s="224">
        <f>S576*H576</f>
        <v>1.6637499999999998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25" t="s">
        <v>283</v>
      </c>
      <c r="AT576" s="225" t="s">
        <v>168</v>
      </c>
      <c r="AU576" s="225" t="s">
        <v>79</v>
      </c>
      <c r="AY576" s="19" t="s">
        <v>165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9" t="s">
        <v>77</v>
      </c>
      <c r="BK576" s="226">
        <f>ROUND(I576*H576,2)</f>
        <v>0</v>
      </c>
      <c r="BL576" s="19" t="s">
        <v>283</v>
      </c>
      <c r="BM576" s="225" t="s">
        <v>803</v>
      </c>
    </row>
    <row r="577" s="2" customFormat="1">
      <c r="A577" s="40"/>
      <c r="B577" s="41"/>
      <c r="C577" s="42"/>
      <c r="D577" s="260" t="s">
        <v>191</v>
      </c>
      <c r="E577" s="42"/>
      <c r="F577" s="261" t="s">
        <v>804</v>
      </c>
      <c r="G577" s="42"/>
      <c r="H577" s="42"/>
      <c r="I577" s="262"/>
      <c r="J577" s="42"/>
      <c r="K577" s="42"/>
      <c r="L577" s="46"/>
      <c r="M577" s="263"/>
      <c r="N577" s="264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191</v>
      </c>
      <c r="AU577" s="19" t="s">
        <v>79</v>
      </c>
    </row>
    <row r="578" s="2" customFormat="1" ht="16.5" customHeight="1">
      <c r="A578" s="40"/>
      <c r="B578" s="41"/>
      <c r="C578" s="214" t="s">
        <v>358</v>
      </c>
      <c r="D578" s="214" t="s">
        <v>168</v>
      </c>
      <c r="E578" s="215" t="s">
        <v>805</v>
      </c>
      <c r="F578" s="216" t="s">
        <v>806</v>
      </c>
      <c r="G578" s="217" t="s">
        <v>291</v>
      </c>
      <c r="H578" s="218">
        <v>214</v>
      </c>
      <c r="I578" s="219"/>
      <c r="J578" s="220">
        <f>ROUND(I578*H578,2)</f>
        <v>0</v>
      </c>
      <c r="K578" s="216" t="s">
        <v>189</v>
      </c>
      <c r="L578" s="46"/>
      <c r="M578" s="221" t="s">
        <v>19</v>
      </c>
      <c r="N578" s="222" t="s">
        <v>41</v>
      </c>
      <c r="O578" s="86"/>
      <c r="P578" s="223">
        <f>O578*H578</f>
        <v>0</v>
      </c>
      <c r="Q578" s="223">
        <v>0</v>
      </c>
      <c r="R578" s="223">
        <f>Q578*H578</f>
        <v>0</v>
      </c>
      <c r="S578" s="223">
        <v>0.0039399999999999999</v>
      </c>
      <c r="T578" s="224">
        <f>S578*H578</f>
        <v>0.84316000000000002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25" t="s">
        <v>283</v>
      </c>
      <c r="AT578" s="225" t="s">
        <v>168</v>
      </c>
      <c r="AU578" s="225" t="s">
        <v>79</v>
      </c>
      <c r="AY578" s="19" t="s">
        <v>165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9" t="s">
        <v>77</v>
      </c>
      <c r="BK578" s="226">
        <f>ROUND(I578*H578,2)</f>
        <v>0</v>
      </c>
      <c r="BL578" s="19" t="s">
        <v>283</v>
      </c>
      <c r="BM578" s="225" t="s">
        <v>807</v>
      </c>
    </row>
    <row r="579" s="2" customFormat="1">
      <c r="A579" s="40"/>
      <c r="B579" s="41"/>
      <c r="C579" s="42"/>
      <c r="D579" s="260" t="s">
        <v>191</v>
      </c>
      <c r="E579" s="42"/>
      <c r="F579" s="261" t="s">
        <v>808</v>
      </c>
      <c r="G579" s="42"/>
      <c r="H579" s="42"/>
      <c r="I579" s="262"/>
      <c r="J579" s="42"/>
      <c r="K579" s="42"/>
      <c r="L579" s="46"/>
      <c r="M579" s="263"/>
      <c r="N579" s="264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191</v>
      </c>
      <c r="AU579" s="19" t="s">
        <v>79</v>
      </c>
    </row>
    <row r="580" s="2" customFormat="1" ht="16.5" customHeight="1">
      <c r="A580" s="40"/>
      <c r="B580" s="41"/>
      <c r="C580" s="214" t="s">
        <v>809</v>
      </c>
      <c r="D580" s="214" t="s">
        <v>168</v>
      </c>
      <c r="E580" s="215" t="s">
        <v>810</v>
      </c>
      <c r="F580" s="216" t="s">
        <v>806</v>
      </c>
      <c r="G580" s="217" t="s">
        <v>291</v>
      </c>
      <c r="H580" s="218">
        <v>2</v>
      </c>
      <c r="I580" s="219"/>
      <c r="J580" s="220">
        <f>ROUND(I580*H580,2)</f>
        <v>0</v>
      </c>
      <c r="K580" s="216" t="s">
        <v>19</v>
      </c>
      <c r="L580" s="46"/>
      <c r="M580" s="221" t="s">
        <v>19</v>
      </c>
      <c r="N580" s="222" t="s">
        <v>41</v>
      </c>
      <c r="O580" s="86"/>
      <c r="P580" s="223">
        <f>O580*H580</f>
        <v>0</v>
      </c>
      <c r="Q580" s="223">
        <v>0</v>
      </c>
      <c r="R580" s="223">
        <f>Q580*H580</f>
        <v>0</v>
      </c>
      <c r="S580" s="223">
        <v>0.0039399999999999999</v>
      </c>
      <c r="T580" s="224">
        <f>S580*H580</f>
        <v>0.0078799999999999999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5" t="s">
        <v>283</v>
      </c>
      <c r="AT580" s="225" t="s">
        <v>168</v>
      </c>
      <c r="AU580" s="225" t="s">
        <v>79</v>
      </c>
      <c r="AY580" s="19" t="s">
        <v>165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9" t="s">
        <v>77</v>
      </c>
      <c r="BK580" s="226">
        <f>ROUND(I580*H580,2)</f>
        <v>0</v>
      </c>
      <c r="BL580" s="19" t="s">
        <v>283</v>
      </c>
      <c r="BM580" s="225" t="s">
        <v>811</v>
      </c>
    </row>
    <row r="581" s="13" customFormat="1">
      <c r="A581" s="13"/>
      <c r="B581" s="227"/>
      <c r="C581" s="228"/>
      <c r="D581" s="229" t="s">
        <v>174</v>
      </c>
      <c r="E581" s="230" t="s">
        <v>19</v>
      </c>
      <c r="F581" s="231" t="s">
        <v>812</v>
      </c>
      <c r="G581" s="228"/>
      <c r="H581" s="230" t="s">
        <v>19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7" t="s">
        <v>174</v>
      </c>
      <c r="AU581" s="237" t="s">
        <v>79</v>
      </c>
      <c r="AV581" s="13" t="s">
        <v>77</v>
      </c>
      <c r="AW581" s="13" t="s">
        <v>32</v>
      </c>
      <c r="AX581" s="13" t="s">
        <v>70</v>
      </c>
      <c r="AY581" s="237" t="s">
        <v>165</v>
      </c>
    </row>
    <row r="582" s="14" customFormat="1">
      <c r="A582" s="14"/>
      <c r="B582" s="238"/>
      <c r="C582" s="239"/>
      <c r="D582" s="229" t="s">
        <v>174</v>
      </c>
      <c r="E582" s="240" t="s">
        <v>19</v>
      </c>
      <c r="F582" s="241" t="s">
        <v>79</v>
      </c>
      <c r="G582" s="239"/>
      <c r="H582" s="242">
        <v>2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8" t="s">
        <v>174</v>
      </c>
      <c r="AU582" s="248" t="s">
        <v>79</v>
      </c>
      <c r="AV582" s="14" t="s">
        <v>79</v>
      </c>
      <c r="AW582" s="14" t="s">
        <v>32</v>
      </c>
      <c r="AX582" s="14" t="s">
        <v>77</v>
      </c>
      <c r="AY582" s="248" t="s">
        <v>165</v>
      </c>
    </row>
    <row r="583" s="2" customFormat="1" ht="16.5" customHeight="1">
      <c r="A583" s="40"/>
      <c r="B583" s="41"/>
      <c r="C583" s="214" t="s">
        <v>813</v>
      </c>
      <c r="D583" s="214" t="s">
        <v>168</v>
      </c>
      <c r="E583" s="215" t="s">
        <v>814</v>
      </c>
      <c r="F583" s="216" t="s">
        <v>815</v>
      </c>
      <c r="G583" s="217" t="s">
        <v>291</v>
      </c>
      <c r="H583" s="218">
        <v>270</v>
      </c>
      <c r="I583" s="219"/>
      <c r="J583" s="220">
        <f>ROUND(I583*H583,2)</f>
        <v>0</v>
      </c>
      <c r="K583" s="216" t="s">
        <v>189</v>
      </c>
      <c r="L583" s="46"/>
      <c r="M583" s="221" t="s">
        <v>19</v>
      </c>
      <c r="N583" s="222" t="s">
        <v>41</v>
      </c>
      <c r="O583" s="86"/>
      <c r="P583" s="223">
        <f>O583*H583</f>
        <v>0</v>
      </c>
      <c r="Q583" s="223">
        <v>0.0018600000000000001</v>
      </c>
      <c r="R583" s="223">
        <f>Q583*H583</f>
        <v>0.50219999999999998</v>
      </c>
      <c r="S583" s="223">
        <v>0</v>
      </c>
      <c r="T583" s="224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25" t="s">
        <v>283</v>
      </c>
      <c r="AT583" s="225" t="s">
        <v>168</v>
      </c>
      <c r="AU583" s="225" t="s">
        <v>79</v>
      </c>
      <c r="AY583" s="19" t="s">
        <v>165</v>
      </c>
      <c r="BE583" s="226">
        <f>IF(N583="základní",J583,0)</f>
        <v>0</v>
      </c>
      <c r="BF583" s="226">
        <f>IF(N583="snížená",J583,0)</f>
        <v>0</v>
      </c>
      <c r="BG583" s="226">
        <f>IF(N583="zákl. přenesená",J583,0)</f>
        <v>0</v>
      </c>
      <c r="BH583" s="226">
        <f>IF(N583="sníž. přenesená",J583,0)</f>
        <v>0</v>
      </c>
      <c r="BI583" s="226">
        <f>IF(N583="nulová",J583,0)</f>
        <v>0</v>
      </c>
      <c r="BJ583" s="19" t="s">
        <v>77</v>
      </c>
      <c r="BK583" s="226">
        <f>ROUND(I583*H583,2)</f>
        <v>0</v>
      </c>
      <c r="BL583" s="19" t="s">
        <v>283</v>
      </c>
      <c r="BM583" s="225" t="s">
        <v>816</v>
      </c>
    </row>
    <row r="584" s="2" customFormat="1">
      <c r="A584" s="40"/>
      <c r="B584" s="41"/>
      <c r="C584" s="42"/>
      <c r="D584" s="260" t="s">
        <v>191</v>
      </c>
      <c r="E584" s="42"/>
      <c r="F584" s="261" t="s">
        <v>817</v>
      </c>
      <c r="G584" s="42"/>
      <c r="H584" s="42"/>
      <c r="I584" s="262"/>
      <c r="J584" s="42"/>
      <c r="K584" s="42"/>
      <c r="L584" s="46"/>
      <c r="M584" s="263"/>
      <c r="N584" s="264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191</v>
      </c>
      <c r="AU584" s="19" t="s">
        <v>79</v>
      </c>
    </row>
    <row r="585" s="13" customFormat="1">
      <c r="A585" s="13"/>
      <c r="B585" s="227"/>
      <c r="C585" s="228"/>
      <c r="D585" s="229" t="s">
        <v>174</v>
      </c>
      <c r="E585" s="230" t="s">
        <v>19</v>
      </c>
      <c r="F585" s="231" t="s">
        <v>818</v>
      </c>
      <c r="G585" s="228"/>
      <c r="H585" s="230" t="s">
        <v>19</v>
      </c>
      <c r="I585" s="232"/>
      <c r="J585" s="228"/>
      <c r="K585" s="228"/>
      <c r="L585" s="233"/>
      <c r="M585" s="234"/>
      <c r="N585" s="235"/>
      <c r="O585" s="235"/>
      <c r="P585" s="235"/>
      <c r="Q585" s="235"/>
      <c r="R585" s="235"/>
      <c r="S585" s="235"/>
      <c r="T585" s="23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7" t="s">
        <v>174</v>
      </c>
      <c r="AU585" s="237" t="s">
        <v>79</v>
      </c>
      <c r="AV585" s="13" t="s">
        <v>77</v>
      </c>
      <c r="AW585" s="13" t="s">
        <v>32</v>
      </c>
      <c r="AX585" s="13" t="s">
        <v>70</v>
      </c>
      <c r="AY585" s="237" t="s">
        <v>165</v>
      </c>
    </row>
    <row r="586" s="14" customFormat="1">
      <c r="A586" s="14"/>
      <c r="B586" s="238"/>
      <c r="C586" s="239"/>
      <c r="D586" s="229" t="s">
        <v>174</v>
      </c>
      <c r="E586" s="240" t="s">
        <v>19</v>
      </c>
      <c r="F586" s="241" t="s">
        <v>819</v>
      </c>
      <c r="G586" s="239"/>
      <c r="H586" s="242">
        <v>270</v>
      </c>
      <c r="I586" s="243"/>
      <c r="J586" s="239"/>
      <c r="K586" s="239"/>
      <c r="L586" s="244"/>
      <c r="M586" s="245"/>
      <c r="N586" s="246"/>
      <c r="O586" s="246"/>
      <c r="P586" s="246"/>
      <c r="Q586" s="246"/>
      <c r="R586" s="246"/>
      <c r="S586" s="246"/>
      <c r="T586" s="24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8" t="s">
        <v>174</v>
      </c>
      <c r="AU586" s="248" t="s">
        <v>79</v>
      </c>
      <c r="AV586" s="14" t="s">
        <v>79</v>
      </c>
      <c r="AW586" s="14" t="s">
        <v>32</v>
      </c>
      <c r="AX586" s="14" t="s">
        <v>77</v>
      </c>
      <c r="AY586" s="248" t="s">
        <v>165</v>
      </c>
    </row>
    <row r="587" s="2" customFormat="1" ht="21.75" customHeight="1">
      <c r="A587" s="40"/>
      <c r="B587" s="41"/>
      <c r="C587" s="214" t="s">
        <v>820</v>
      </c>
      <c r="D587" s="214" t="s">
        <v>168</v>
      </c>
      <c r="E587" s="215" t="s">
        <v>821</v>
      </c>
      <c r="F587" s="216" t="s">
        <v>822</v>
      </c>
      <c r="G587" s="217" t="s">
        <v>291</v>
      </c>
      <c r="H587" s="218">
        <v>110</v>
      </c>
      <c r="I587" s="219"/>
      <c r="J587" s="220">
        <f>ROUND(I587*H587,2)</f>
        <v>0</v>
      </c>
      <c r="K587" s="216" t="s">
        <v>189</v>
      </c>
      <c r="L587" s="46"/>
      <c r="M587" s="221" t="s">
        <v>19</v>
      </c>
      <c r="N587" s="222" t="s">
        <v>41</v>
      </c>
      <c r="O587" s="86"/>
      <c r="P587" s="223">
        <f>O587*H587</f>
        <v>0</v>
      </c>
      <c r="Q587" s="223">
        <v>0.00054000000000000001</v>
      </c>
      <c r="R587" s="223">
        <f>Q587*H587</f>
        <v>0.059400000000000001</v>
      </c>
      <c r="S587" s="223">
        <v>0</v>
      </c>
      <c r="T587" s="224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25" t="s">
        <v>283</v>
      </c>
      <c r="AT587" s="225" t="s">
        <v>168</v>
      </c>
      <c r="AU587" s="225" t="s">
        <v>79</v>
      </c>
      <c r="AY587" s="19" t="s">
        <v>165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9" t="s">
        <v>77</v>
      </c>
      <c r="BK587" s="226">
        <f>ROUND(I587*H587,2)</f>
        <v>0</v>
      </c>
      <c r="BL587" s="19" t="s">
        <v>283</v>
      </c>
      <c r="BM587" s="225" t="s">
        <v>823</v>
      </c>
    </row>
    <row r="588" s="2" customFormat="1">
      <c r="A588" s="40"/>
      <c r="B588" s="41"/>
      <c r="C588" s="42"/>
      <c r="D588" s="260" t="s">
        <v>191</v>
      </c>
      <c r="E588" s="42"/>
      <c r="F588" s="261" t="s">
        <v>824</v>
      </c>
      <c r="G588" s="42"/>
      <c r="H588" s="42"/>
      <c r="I588" s="262"/>
      <c r="J588" s="42"/>
      <c r="K588" s="42"/>
      <c r="L588" s="46"/>
      <c r="M588" s="263"/>
      <c r="N588" s="264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191</v>
      </c>
      <c r="AU588" s="19" t="s">
        <v>79</v>
      </c>
    </row>
    <row r="589" s="13" customFormat="1">
      <c r="A589" s="13"/>
      <c r="B589" s="227"/>
      <c r="C589" s="228"/>
      <c r="D589" s="229" t="s">
        <v>174</v>
      </c>
      <c r="E589" s="230" t="s">
        <v>19</v>
      </c>
      <c r="F589" s="231" t="s">
        <v>818</v>
      </c>
      <c r="G589" s="228"/>
      <c r="H589" s="230" t="s">
        <v>19</v>
      </c>
      <c r="I589" s="232"/>
      <c r="J589" s="228"/>
      <c r="K589" s="228"/>
      <c r="L589" s="233"/>
      <c r="M589" s="234"/>
      <c r="N589" s="235"/>
      <c r="O589" s="235"/>
      <c r="P589" s="235"/>
      <c r="Q589" s="235"/>
      <c r="R589" s="235"/>
      <c r="S589" s="235"/>
      <c r="T589" s="23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7" t="s">
        <v>174</v>
      </c>
      <c r="AU589" s="237" t="s">
        <v>79</v>
      </c>
      <c r="AV589" s="13" t="s">
        <v>77</v>
      </c>
      <c r="AW589" s="13" t="s">
        <v>32</v>
      </c>
      <c r="AX589" s="13" t="s">
        <v>70</v>
      </c>
      <c r="AY589" s="237" t="s">
        <v>165</v>
      </c>
    </row>
    <row r="590" s="14" customFormat="1">
      <c r="A590" s="14"/>
      <c r="B590" s="238"/>
      <c r="C590" s="239"/>
      <c r="D590" s="229" t="s">
        <v>174</v>
      </c>
      <c r="E590" s="240" t="s">
        <v>19</v>
      </c>
      <c r="F590" s="241" t="s">
        <v>825</v>
      </c>
      <c r="G590" s="239"/>
      <c r="H590" s="242">
        <v>88</v>
      </c>
      <c r="I590" s="243"/>
      <c r="J590" s="239"/>
      <c r="K590" s="239"/>
      <c r="L590" s="244"/>
      <c r="M590" s="245"/>
      <c r="N590" s="246"/>
      <c r="O590" s="246"/>
      <c r="P590" s="246"/>
      <c r="Q590" s="246"/>
      <c r="R590" s="246"/>
      <c r="S590" s="246"/>
      <c r="T590" s="24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8" t="s">
        <v>174</v>
      </c>
      <c r="AU590" s="248" t="s">
        <v>79</v>
      </c>
      <c r="AV590" s="14" t="s">
        <v>79</v>
      </c>
      <c r="AW590" s="14" t="s">
        <v>32</v>
      </c>
      <c r="AX590" s="14" t="s">
        <v>70</v>
      </c>
      <c r="AY590" s="248" t="s">
        <v>165</v>
      </c>
    </row>
    <row r="591" s="14" customFormat="1">
      <c r="A591" s="14"/>
      <c r="B591" s="238"/>
      <c r="C591" s="239"/>
      <c r="D591" s="229" t="s">
        <v>174</v>
      </c>
      <c r="E591" s="240" t="s">
        <v>19</v>
      </c>
      <c r="F591" s="241" t="s">
        <v>826</v>
      </c>
      <c r="G591" s="239"/>
      <c r="H591" s="242">
        <v>22</v>
      </c>
      <c r="I591" s="243"/>
      <c r="J591" s="239"/>
      <c r="K591" s="239"/>
      <c r="L591" s="244"/>
      <c r="M591" s="245"/>
      <c r="N591" s="246"/>
      <c r="O591" s="246"/>
      <c r="P591" s="246"/>
      <c r="Q591" s="246"/>
      <c r="R591" s="246"/>
      <c r="S591" s="246"/>
      <c r="T591" s="24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8" t="s">
        <v>174</v>
      </c>
      <c r="AU591" s="248" t="s">
        <v>79</v>
      </c>
      <c r="AV591" s="14" t="s">
        <v>79</v>
      </c>
      <c r="AW591" s="14" t="s">
        <v>32</v>
      </c>
      <c r="AX591" s="14" t="s">
        <v>70</v>
      </c>
      <c r="AY591" s="248" t="s">
        <v>165</v>
      </c>
    </row>
    <row r="592" s="15" customFormat="1">
      <c r="A592" s="15"/>
      <c r="B592" s="249"/>
      <c r="C592" s="250"/>
      <c r="D592" s="229" t="s">
        <v>174</v>
      </c>
      <c r="E592" s="251" t="s">
        <v>19</v>
      </c>
      <c r="F592" s="252" t="s">
        <v>184</v>
      </c>
      <c r="G592" s="250"/>
      <c r="H592" s="253">
        <v>110</v>
      </c>
      <c r="I592" s="254"/>
      <c r="J592" s="250"/>
      <c r="K592" s="250"/>
      <c r="L592" s="255"/>
      <c r="M592" s="256"/>
      <c r="N592" s="257"/>
      <c r="O592" s="257"/>
      <c r="P592" s="257"/>
      <c r="Q592" s="257"/>
      <c r="R592" s="257"/>
      <c r="S592" s="257"/>
      <c r="T592" s="258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9" t="s">
        <v>174</v>
      </c>
      <c r="AU592" s="259" t="s">
        <v>79</v>
      </c>
      <c r="AV592" s="15" t="s">
        <v>172</v>
      </c>
      <c r="AW592" s="15" t="s">
        <v>32</v>
      </c>
      <c r="AX592" s="15" t="s">
        <v>77</v>
      </c>
      <c r="AY592" s="259" t="s">
        <v>165</v>
      </c>
    </row>
    <row r="593" s="2" customFormat="1" ht="21.75" customHeight="1">
      <c r="A593" s="40"/>
      <c r="B593" s="41"/>
      <c r="C593" s="214" t="s">
        <v>827</v>
      </c>
      <c r="D593" s="214" t="s">
        <v>168</v>
      </c>
      <c r="E593" s="215" t="s">
        <v>828</v>
      </c>
      <c r="F593" s="216" t="s">
        <v>829</v>
      </c>
      <c r="G593" s="217" t="s">
        <v>291</v>
      </c>
      <c r="H593" s="218">
        <v>265</v>
      </c>
      <c r="I593" s="219"/>
      <c r="J593" s="220">
        <f>ROUND(I593*H593,2)</f>
        <v>0</v>
      </c>
      <c r="K593" s="216" t="s">
        <v>189</v>
      </c>
      <c r="L593" s="46"/>
      <c r="M593" s="221" t="s">
        <v>19</v>
      </c>
      <c r="N593" s="222" t="s">
        <v>41</v>
      </c>
      <c r="O593" s="86"/>
      <c r="P593" s="223">
        <f>O593*H593</f>
        <v>0</v>
      </c>
      <c r="Q593" s="223">
        <v>0.00064999999999999997</v>
      </c>
      <c r="R593" s="223">
        <f>Q593*H593</f>
        <v>0.17224999999999999</v>
      </c>
      <c r="S593" s="223">
        <v>0</v>
      </c>
      <c r="T593" s="224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5" t="s">
        <v>283</v>
      </c>
      <c r="AT593" s="225" t="s">
        <v>168</v>
      </c>
      <c r="AU593" s="225" t="s">
        <v>79</v>
      </c>
      <c r="AY593" s="19" t="s">
        <v>165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9" t="s">
        <v>77</v>
      </c>
      <c r="BK593" s="226">
        <f>ROUND(I593*H593,2)</f>
        <v>0</v>
      </c>
      <c r="BL593" s="19" t="s">
        <v>283</v>
      </c>
      <c r="BM593" s="225" t="s">
        <v>830</v>
      </c>
    </row>
    <row r="594" s="2" customFormat="1">
      <c r="A594" s="40"/>
      <c r="B594" s="41"/>
      <c r="C594" s="42"/>
      <c r="D594" s="260" t="s">
        <v>191</v>
      </c>
      <c r="E594" s="42"/>
      <c r="F594" s="261" t="s">
        <v>831</v>
      </c>
      <c r="G594" s="42"/>
      <c r="H594" s="42"/>
      <c r="I594" s="262"/>
      <c r="J594" s="42"/>
      <c r="K594" s="42"/>
      <c r="L594" s="46"/>
      <c r="M594" s="263"/>
      <c r="N594" s="264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191</v>
      </c>
      <c r="AU594" s="19" t="s">
        <v>79</v>
      </c>
    </row>
    <row r="595" s="13" customFormat="1">
      <c r="A595" s="13"/>
      <c r="B595" s="227"/>
      <c r="C595" s="228"/>
      <c r="D595" s="229" t="s">
        <v>174</v>
      </c>
      <c r="E595" s="230" t="s">
        <v>19</v>
      </c>
      <c r="F595" s="231" t="s">
        <v>818</v>
      </c>
      <c r="G595" s="228"/>
      <c r="H595" s="230" t="s">
        <v>19</v>
      </c>
      <c r="I595" s="232"/>
      <c r="J595" s="228"/>
      <c r="K595" s="228"/>
      <c r="L595" s="233"/>
      <c r="M595" s="234"/>
      <c r="N595" s="235"/>
      <c r="O595" s="235"/>
      <c r="P595" s="235"/>
      <c r="Q595" s="235"/>
      <c r="R595" s="235"/>
      <c r="S595" s="235"/>
      <c r="T595" s="23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7" t="s">
        <v>174</v>
      </c>
      <c r="AU595" s="237" t="s">
        <v>79</v>
      </c>
      <c r="AV595" s="13" t="s">
        <v>77</v>
      </c>
      <c r="AW595" s="13" t="s">
        <v>32</v>
      </c>
      <c r="AX595" s="13" t="s">
        <v>70</v>
      </c>
      <c r="AY595" s="237" t="s">
        <v>165</v>
      </c>
    </row>
    <row r="596" s="14" customFormat="1">
      <c r="A596" s="14"/>
      <c r="B596" s="238"/>
      <c r="C596" s="239"/>
      <c r="D596" s="229" t="s">
        <v>174</v>
      </c>
      <c r="E596" s="240" t="s">
        <v>19</v>
      </c>
      <c r="F596" s="241" t="s">
        <v>832</v>
      </c>
      <c r="G596" s="239"/>
      <c r="H596" s="242">
        <v>38</v>
      </c>
      <c r="I596" s="243"/>
      <c r="J596" s="239"/>
      <c r="K596" s="239"/>
      <c r="L596" s="244"/>
      <c r="M596" s="245"/>
      <c r="N596" s="246"/>
      <c r="O596" s="246"/>
      <c r="P596" s="246"/>
      <c r="Q596" s="246"/>
      <c r="R596" s="246"/>
      <c r="S596" s="246"/>
      <c r="T596" s="24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8" t="s">
        <v>174</v>
      </c>
      <c r="AU596" s="248" t="s">
        <v>79</v>
      </c>
      <c r="AV596" s="14" t="s">
        <v>79</v>
      </c>
      <c r="AW596" s="14" t="s">
        <v>32</v>
      </c>
      <c r="AX596" s="14" t="s">
        <v>70</v>
      </c>
      <c r="AY596" s="248" t="s">
        <v>165</v>
      </c>
    </row>
    <row r="597" s="14" customFormat="1">
      <c r="A597" s="14"/>
      <c r="B597" s="238"/>
      <c r="C597" s="239"/>
      <c r="D597" s="229" t="s">
        <v>174</v>
      </c>
      <c r="E597" s="240" t="s">
        <v>19</v>
      </c>
      <c r="F597" s="241" t="s">
        <v>833</v>
      </c>
      <c r="G597" s="239"/>
      <c r="H597" s="242">
        <v>227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8" t="s">
        <v>174</v>
      </c>
      <c r="AU597" s="248" t="s">
        <v>79</v>
      </c>
      <c r="AV597" s="14" t="s">
        <v>79</v>
      </c>
      <c r="AW597" s="14" t="s">
        <v>32</v>
      </c>
      <c r="AX597" s="14" t="s">
        <v>70</v>
      </c>
      <c r="AY597" s="248" t="s">
        <v>165</v>
      </c>
    </row>
    <row r="598" s="15" customFormat="1">
      <c r="A598" s="15"/>
      <c r="B598" s="249"/>
      <c r="C598" s="250"/>
      <c r="D598" s="229" t="s">
        <v>174</v>
      </c>
      <c r="E598" s="251" t="s">
        <v>19</v>
      </c>
      <c r="F598" s="252" t="s">
        <v>184</v>
      </c>
      <c r="G598" s="250"/>
      <c r="H598" s="253">
        <v>265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9" t="s">
        <v>174</v>
      </c>
      <c r="AU598" s="259" t="s">
        <v>79</v>
      </c>
      <c r="AV598" s="15" t="s">
        <v>172</v>
      </c>
      <c r="AW598" s="15" t="s">
        <v>32</v>
      </c>
      <c r="AX598" s="15" t="s">
        <v>77</v>
      </c>
      <c r="AY598" s="259" t="s">
        <v>165</v>
      </c>
    </row>
    <row r="599" s="2" customFormat="1" ht="16.5" customHeight="1">
      <c r="A599" s="40"/>
      <c r="B599" s="41"/>
      <c r="C599" s="214" t="s">
        <v>834</v>
      </c>
      <c r="D599" s="214" t="s">
        <v>168</v>
      </c>
      <c r="E599" s="215" t="s">
        <v>835</v>
      </c>
      <c r="F599" s="216" t="s">
        <v>836</v>
      </c>
      <c r="G599" s="217" t="s">
        <v>209</v>
      </c>
      <c r="H599" s="218">
        <v>1689.4549999999999</v>
      </c>
      <c r="I599" s="219"/>
      <c r="J599" s="220">
        <f>ROUND(I599*H599,2)</f>
        <v>0</v>
      </c>
      <c r="K599" s="216" t="s">
        <v>189</v>
      </c>
      <c r="L599" s="46"/>
      <c r="M599" s="221" t="s">
        <v>19</v>
      </c>
      <c r="N599" s="222" t="s">
        <v>41</v>
      </c>
      <c r="O599" s="86"/>
      <c r="P599" s="223">
        <f>O599*H599</f>
        <v>0</v>
      </c>
      <c r="Q599" s="223">
        <v>0.00058</v>
      </c>
      <c r="R599" s="223">
        <f>Q599*H599</f>
        <v>0.97988389999999992</v>
      </c>
      <c r="S599" s="223">
        <v>0</v>
      </c>
      <c r="T599" s="224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25" t="s">
        <v>283</v>
      </c>
      <c r="AT599" s="225" t="s">
        <v>168</v>
      </c>
      <c r="AU599" s="225" t="s">
        <v>79</v>
      </c>
      <c r="AY599" s="19" t="s">
        <v>165</v>
      </c>
      <c r="BE599" s="226">
        <f>IF(N599="základní",J599,0)</f>
        <v>0</v>
      </c>
      <c r="BF599" s="226">
        <f>IF(N599="snížená",J599,0)</f>
        <v>0</v>
      </c>
      <c r="BG599" s="226">
        <f>IF(N599="zákl. přenesená",J599,0)</f>
        <v>0</v>
      </c>
      <c r="BH599" s="226">
        <f>IF(N599="sníž. přenesená",J599,0)</f>
        <v>0</v>
      </c>
      <c r="BI599" s="226">
        <f>IF(N599="nulová",J599,0)</f>
        <v>0</v>
      </c>
      <c r="BJ599" s="19" t="s">
        <v>77</v>
      </c>
      <c r="BK599" s="226">
        <f>ROUND(I599*H599,2)</f>
        <v>0</v>
      </c>
      <c r="BL599" s="19" t="s">
        <v>283</v>
      </c>
      <c r="BM599" s="225" t="s">
        <v>837</v>
      </c>
    </row>
    <row r="600" s="2" customFormat="1">
      <c r="A600" s="40"/>
      <c r="B600" s="41"/>
      <c r="C600" s="42"/>
      <c r="D600" s="260" t="s">
        <v>191</v>
      </c>
      <c r="E600" s="42"/>
      <c r="F600" s="261" t="s">
        <v>838</v>
      </c>
      <c r="G600" s="42"/>
      <c r="H600" s="42"/>
      <c r="I600" s="262"/>
      <c r="J600" s="42"/>
      <c r="K600" s="42"/>
      <c r="L600" s="46"/>
      <c r="M600" s="263"/>
      <c r="N600" s="264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191</v>
      </c>
      <c r="AU600" s="19" t="s">
        <v>79</v>
      </c>
    </row>
    <row r="601" s="2" customFormat="1" ht="24.15" customHeight="1">
      <c r="A601" s="40"/>
      <c r="B601" s="41"/>
      <c r="C601" s="214" t="s">
        <v>839</v>
      </c>
      <c r="D601" s="214" t="s">
        <v>168</v>
      </c>
      <c r="E601" s="215" t="s">
        <v>840</v>
      </c>
      <c r="F601" s="216" t="s">
        <v>841</v>
      </c>
      <c r="G601" s="217" t="s">
        <v>209</v>
      </c>
      <c r="H601" s="218">
        <v>1689.4549999999999</v>
      </c>
      <c r="I601" s="219"/>
      <c r="J601" s="220">
        <f>ROUND(I601*H601,2)</f>
        <v>0</v>
      </c>
      <c r="K601" s="216" t="s">
        <v>189</v>
      </c>
      <c r="L601" s="46"/>
      <c r="M601" s="221" t="s">
        <v>19</v>
      </c>
      <c r="N601" s="222" t="s">
        <v>41</v>
      </c>
      <c r="O601" s="86"/>
      <c r="P601" s="223">
        <f>O601*H601</f>
        <v>0</v>
      </c>
      <c r="Q601" s="223">
        <v>0.0066600000000000001</v>
      </c>
      <c r="R601" s="223">
        <f>Q601*H601</f>
        <v>11.2517703</v>
      </c>
      <c r="S601" s="223">
        <v>0</v>
      </c>
      <c r="T601" s="224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25" t="s">
        <v>283</v>
      </c>
      <c r="AT601" s="225" t="s">
        <v>168</v>
      </c>
      <c r="AU601" s="225" t="s">
        <v>79</v>
      </c>
      <c r="AY601" s="19" t="s">
        <v>165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9" t="s">
        <v>77</v>
      </c>
      <c r="BK601" s="226">
        <f>ROUND(I601*H601,2)</f>
        <v>0</v>
      </c>
      <c r="BL601" s="19" t="s">
        <v>283</v>
      </c>
      <c r="BM601" s="225" t="s">
        <v>842</v>
      </c>
    </row>
    <row r="602" s="2" customFormat="1">
      <c r="A602" s="40"/>
      <c r="B602" s="41"/>
      <c r="C602" s="42"/>
      <c r="D602" s="260" t="s">
        <v>191</v>
      </c>
      <c r="E602" s="42"/>
      <c r="F602" s="261" t="s">
        <v>843</v>
      </c>
      <c r="G602" s="42"/>
      <c r="H602" s="42"/>
      <c r="I602" s="262"/>
      <c r="J602" s="42"/>
      <c r="K602" s="42"/>
      <c r="L602" s="46"/>
      <c r="M602" s="263"/>
      <c r="N602" s="264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191</v>
      </c>
      <c r="AU602" s="19" t="s">
        <v>79</v>
      </c>
    </row>
    <row r="603" s="13" customFormat="1">
      <c r="A603" s="13"/>
      <c r="B603" s="227"/>
      <c r="C603" s="228"/>
      <c r="D603" s="229" t="s">
        <v>174</v>
      </c>
      <c r="E603" s="230" t="s">
        <v>19</v>
      </c>
      <c r="F603" s="231" t="s">
        <v>844</v>
      </c>
      <c r="G603" s="228"/>
      <c r="H603" s="230" t="s">
        <v>19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7" t="s">
        <v>174</v>
      </c>
      <c r="AU603" s="237" t="s">
        <v>79</v>
      </c>
      <c r="AV603" s="13" t="s">
        <v>77</v>
      </c>
      <c r="AW603" s="13" t="s">
        <v>32</v>
      </c>
      <c r="AX603" s="13" t="s">
        <v>70</v>
      </c>
      <c r="AY603" s="237" t="s">
        <v>165</v>
      </c>
    </row>
    <row r="604" s="13" customFormat="1">
      <c r="A604" s="13"/>
      <c r="B604" s="227"/>
      <c r="C604" s="228"/>
      <c r="D604" s="229" t="s">
        <v>174</v>
      </c>
      <c r="E604" s="230" t="s">
        <v>19</v>
      </c>
      <c r="F604" s="231" t="s">
        <v>845</v>
      </c>
      <c r="G604" s="228"/>
      <c r="H604" s="230" t="s">
        <v>19</v>
      </c>
      <c r="I604" s="232"/>
      <c r="J604" s="228"/>
      <c r="K604" s="228"/>
      <c r="L604" s="233"/>
      <c r="M604" s="234"/>
      <c r="N604" s="235"/>
      <c r="O604" s="235"/>
      <c r="P604" s="235"/>
      <c r="Q604" s="235"/>
      <c r="R604" s="235"/>
      <c r="S604" s="235"/>
      <c r="T604" s="23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7" t="s">
        <v>174</v>
      </c>
      <c r="AU604" s="237" t="s">
        <v>79</v>
      </c>
      <c r="AV604" s="13" t="s">
        <v>77</v>
      </c>
      <c r="AW604" s="13" t="s">
        <v>32</v>
      </c>
      <c r="AX604" s="13" t="s">
        <v>70</v>
      </c>
      <c r="AY604" s="237" t="s">
        <v>165</v>
      </c>
    </row>
    <row r="605" s="13" customFormat="1">
      <c r="A605" s="13"/>
      <c r="B605" s="227"/>
      <c r="C605" s="228"/>
      <c r="D605" s="229" t="s">
        <v>174</v>
      </c>
      <c r="E605" s="230" t="s">
        <v>19</v>
      </c>
      <c r="F605" s="231" t="s">
        <v>677</v>
      </c>
      <c r="G605" s="228"/>
      <c r="H605" s="230" t="s">
        <v>19</v>
      </c>
      <c r="I605" s="232"/>
      <c r="J605" s="228"/>
      <c r="K605" s="228"/>
      <c r="L605" s="233"/>
      <c r="M605" s="234"/>
      <c r="N605" s="235"/>
      <c r="O605" s="235"/>
      <c r="P605" s="235"/>
      <c r="Q605" s="235"/>
      <c r="R605" s="235"/>
      <c r="S605" s="235"/>
      <c r="T605" s="23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7" t="s">
        <v>174</v>
      </c>
      <c r="AU605" s="237" t="s">
        <v>79</v>
      </c>
      <c r="AV605" s="13" t="s">
        <v>77</v>
      </c>
      <c r="AW605" s="13" t="s">
        <v>32</v>
      </c>
      <c r="AX605" s="13" t="s">
        <v>70</v>
      </c>
      <c r="AY605" s="237" t="s">
        <v>165</v>
      </c>
    </row>
    <row r="606" s="14" customFormat="1">
      <c r="A606" s="14"/>
      <c r="B606" s="238"/>
      <c r="C606" s="239"/>
      <c r="D606" s="229" t="s">
        <v>174</v>
      </c>
      <c r="E606" s="240" t="s">
        <v>19</v>
      </c>
      <c r="F606" s="241" t="s">
        <v>846</v>
      </c>
      <c r="G606" s="239"/>
      <c r="H606" s="242">
        <v>213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8" t="s">
        <v>174</v>
      </c>
      <c r="AU606" s="248" t="s">
        <v>79</v>
      </c>
      <c r="AV606" s="14" t="s">
        <v>79</v>
      </c>
      <c r="AW606" s="14" t="s">
        <v>32</v>
      </c>
      <c r="AX606" s="14" t="s">
        <v>70</v>
      </c>
      <c r="AY606" s="248" t="s">
        <v>165</v>
      </c>
    </row>
    <row r="607" s="13" customFormat="1">
      <c r="A607" s="13"/>
      <c r="B607" s="227"/>
      <c r="C607" s="228"/>
      <c r="D607" s="229" t="s">
        <v>174</v>
      </c>
      <c r="E607" s="230" t="s">
        <v>19</v>
      </c>
      <c r="F607" s="231" t="s">
        <v>679</v>
      </c>
      <c r="G607" s="228"/>
      <c r="H607" s="230" t="s">
        <v>19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7" t="s">
        <v>174</v>
      </c>
      <c r="AU607" s="237" t="s">
        <v>79</v>
      </c>
      <c r="AV607" s="13" t="s">
        <v>77</v>
      </c>
      <c r="AW607" s="13" t="s">
        <v>32</v>
      </c>
      <c r="AX607" s="13" t="s">
        <v>70</v>
      </c>
      <c r="AY607" s="237" t="s">
        <v>165</v>
      </c>
    </row>
    <row r="608" s="14" customFormat="1">
      <c r="A608" s="14"/>
      <c r="B608" s="238"/>
      <c r="C608" s="239"/>
      <c r="D608" s="229" t="s">
        <v>174</v>
      </c>
      <c r="E608" s="240" t="s">
        <v>19</v>
      </c>
      <c r="F608" s="241" t="s">
        <v>847</v>
      </c>
      <c r="G608" s="239"/>
      <c r="H608" s="242">
        <v>214.67500000000001</v>
      </c>
      <c r="I608" s="243"/>
      <c r="J608" s="239"/>
      <c r="K608" s="239"/>
      <c r="L608" s="244"/>
      <c r="M608" s="245"/>
      <c r="N608" s="246"/>
      <c r="O608" s="246"/>
      <c r="P608" s="246"/>
      <c r="Q608" s="246"/>
      <c r="R608" s="246"/>
      <c r="S608" s="246"/>
      <c r="T608" s="24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8" t="s">
        <v>174</v>
      </c>
      <c r="AU608" s="248" t="s">
        <v>79</v>
      </c>
      <c r="AV608" s="14" t="s">
        <v>79</v>
      </c>
      <c r="AW608" s="14" t="s">
        <v>32</v>
      </c>
      <c r="AX608" s="14" t="s">
        <v>70</v>
      </c>
      <c r="AY608" s="248" t="s">
        <v>165</v>
      </c>
    </row>
    <row r="609" s="14" customFormat="1">
      <c r="A609" s="14"/>
      <c r="B609" s="238"/>
      <c r="C609" s="239"/>
      <c r="D609" s="229" t="s">
        <v>174</v>
      </c>
      <c r="E609" s="240" t="s">
        <v>19</v>
      </c>
      <c r="F609" s="241" t="s">
        <v>848</v>
      </c>
      <c r="G609" s="239"/>
      <c r="H609" s="242">
        <v>596.15999999999997</v>
      </c>
      <c r="I609" s="243"/>
      <c r="J609" s="239"/>
      <c r="K609" s="239"/>
      <c r="L609" s="244"/>
      <c r="M609" s="245"/>
      <c r="N609" s="246"/>
      <c r="O609" s="246"/>
      <c r="P609" s="246"/>
      <c r="Q609" s="246"/>
      <c r="R609" s="246"/>
      <c r="S609" s="246"/>
      <c r="T609" s="24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8" t="s">
        <v>174</v>
      </c>
      <c r="AU609" s="248" t="s">
        <v>79</v>
      </c>
      <c r="AV609" s="14" t="s">
        <v>79</v>
      </c>
      <c r="AW609" s="14" t="s">
        <v>32</v>
      </c>
      <c r="AX609" s="14" t="s">
        <v>70</v>
      </c>
      <c r="AY609" s="248" t="s">
        <v>165</v>
      </c>
    </row>
    <row r="610" s="13" customFormat="1">
      <c r="A610" s="13"/>
      <c r="B610" s="227"/>
      <c r="C610" s="228"/>
      <c r="D610" s="229" t="s">
        <v>174</v>
      </c>
      <c r="E610" s="230" t="s">
        <v>19</v>
      </c>
      <c r="F610" s="231" t="s">
        <v>682</v>
      </c>
      <c r="G610" s="228"/>
      <c r="H610" s="230" t="s">
        <v>19</v>
      </c>
      <c r="I610" s="232"/>
      <c r="J610" s="228"/>
      <c r="K610" s="228"/>
      <c r="L610" s="233"/>
      <c r="M610" s="234"/>
      <c r="N610" s="235"/>
      <c r="O610" s="235"/>
      <c r="P610" s="235"/>
      <c r="Q610" s="235"/>
      <c r="R610" s="235"/>
      <c r="S610" s="235"/>
      <c r="T610" s="23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7" t="s">
        <v>174</v>
      </c>
      <c r="AU610" s="237" t="s">
        <v>79</v>
      </c>
      <c r="AV610" s="13" t="s">
        <v>77</v>
      </c>
      <c r="AW610" s="13" t="s">
        <v>32</v>
      </c>
      <c r="AX610" s="13" t="s">
        <v>70</v>
      </c>
      <c r="AY610" s="237" t="s">
        <v>165</v>
      </c>
    </row>
    <row r="611" s="14" customFormat="1">
      <c r="A611" s="14"/>
      <c r="B611" s="238"/>
      <c r="C611" s="239"/>
      <c r="D611" s="229" t="s">
        <v>174</v>
      </c>
      <c r="E611" s="240" t="s">
        <v>19</v>
      </c>
      <c r="F611" s="241" t="s">
        <v>849</v>
      </c>
      <c r="G611" s="239"/>
      <c r="H611" s="242">
        <v>366.39999999999998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8" t="s">
        <v>174</v>
      </c>
      <c r="AU611" s="248" t="s">
        <v>79</v>
      </c>
      <c r="AV611" s="14" t="s">
        <v>79</v>
      </c>
      <c r="AW611" s="14" t="s">
        <v>32</v>
      </c>
      <c r="AX611" s="14" t="s">
        <v>70</v>
      </c>
      <c r="AY611" s="248" t="s">
        <v>165</v>
      </c>
    </row>
    <row r="612" s="13" customFormat="1">
      <c r="A612" s="13"/>
      <c r="B612" s="227"/>
      <c r="C612" s="228"/>
      <c r="D612" s="229" t="s">
        <v>174</v>
      </c>
      <c r="E612" s="230" t="s">
        <v>19</v>
      </c>
      <c r="F612" s="231" t="s">
        <v>684</v>
      </c>
      <c r="G612" s="228"/>
      <c r="H612" s="230" t="s">
        <v>19</v>
      </c>
      <c r="I612" s="232"/>
      <c r="J612" s="228"/>
      <c r="K612" s="228"/>
      <c r="L612" s="233"/>
      <c r="M612" s="234"/>
      <c r="N612" s="235"/>
      <c r="O612" s="235"/>
      <c r="P612" s="235"/>
      <c r="Q612" s="235"/>
      <c r="R612" s="235"/>
      <c r="S612" s="235"/>
      <c r="T612" s="23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7" t="s">
        <v>174</v>
      </c>
      <c r="AU612" s="237" t="s">
        <v>79</v>
      </c>
      <c r="AV612" s="13" t="s">
        <v>77</v>
      </c>
      <c r="AW612" s="13" t="s">
        <v>32</v>
      </c>
      <c r="AX612" s="13" t="s">
        <v>70</v>
      </c>
      <c r="AY612" s="237" t="s">
        <v>165</v>
      </c>
    </row>
    <row r="613" s="14" customFormat="1">
      <c r="A613" s="14"/>
      <c r="B613" s="238"/>
      <c r="C613" s="239"/>
      <c r="D613" s="229" t="s">
        <v>174</v>
      </c>
      <c r="E613" s="240" t="s">
        <v>19</v>
      </c>
      <c r="F613" s="241" t="s">
        <v>850</v>
      </c>
      <c r="G613" s="239"/>
      <c r="H613" s="242">
        <v>275.94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8" t="s">
        <v>174</v>
      </c>
      <c r="AU613" s="248" t="s">
        <v>79</v>
      </c>
      <c r="AV613" s="14" t="s">
        <v>79</v>
      </c>
      <c r="AW613" s="14" t="s">
        <v>32</v>
      </c>
      <c r="AX613" s="14" t="s">
        <v>70</v>
      </c>
      <c r="AY613" s="248" t="s">
        <v>165</v>
      </c>
    </row>
    <row r="614" s="14" customFormat="1">
      <c r="A614" s="14"/>
      <c r="B614" s="238"/>
      <c r="C614" s="239"/>
      <c r="D614" s="229" t="s">
        <v>174</v>
      </c>
      <c r="E614" s="240" t="s">
        <v>19</v>
      </c>
      <c r="F614" s="241" t="s">
        <v>686</v>
      </c>
      <c r="G614" s="239"/>
      <c r="H614" s="242">
        <v>-14.4</v>
      </c>
      <c r="I614" s="243"/>
      <c r="J614" s="239"/>
      <c r="K614" s="239"/>
      <c r="L614" s="244"/>
      <c r="M614" s="245"/>
      <c r="N614" s="246"/>
      <c r="O614" s="246"/>
      <c r="P614" s="246"/>
      <c r="Q614" s="246"/>
      <c r="R614" s="246"/>
      <c r="S614" s="246"/>
      <c r="T614" s="24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8" t="s">
        <v>174</v>
      </c>
      <c r="AU614" s="248" t="s">
        <v>79</v>
      </c>
      <c r="AV614" s="14" t="s">
        <v>79</v>
      </c>
      <c r="AW614" s="14" t="s">
        <v>32</v>
      </c>
      <c r="AX614" s="14" t="s">
        <v>70</v>
      </c>
      <c r="AY614" s="248" t="s">
        <v>165</v>
      </c>
    </row>
    <row r="615" s="13" customFormat="1">
      <c r="A615" s="13"/>
      <c r="B615" s="227"/>
      <c r="C615" s="228"/>
      <c r="D615" s="229" t="s">
        <v>174</v>
      </c>
      <c r="E615" s="230" t="s">
        <v>19</v>
      </c>
      <c r="F615" s="231" t="s">
        <v>687</v>
      </c>
      <c r="G615" s="228"/>
      <c r="H615" s="230" t="s">
        <v>19</v>
      </c>
      <c r="I615" s="232"/>
      <c r="J615" s="228"/>
      <c r="K615" s="228"/>
      <c r="L615" s="233"/>
      <c r="M615" s="234"/>
      <c r="N615" s="235"/>
      <c r="O615" s="235"/>
      <c r="P615" s="235"/>
      <c r="Q615" s="235"/>
      <c r="R615" s="235"/>
      <c r="S615" s="235"/>
      <c r="T615" s="23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7" t="s">
        <v>174</v>
      </c>
      <c r="AU615" s="237" t="s">
        <v>79</v>
      </c>
      <c r="AV615" s="13" t="s">
        <v>77</v>
      </c>
      <c r="AW615" s="13" t="s">
        <v>32</v>
      </c>
      <c r="AX615" s="13" t="s">
        <v>70</v>
      </c>
      <c r="AY615" s="237" t="s">
        <v>165</v>
      </c>
    </row>
    <row r="616" s="14" customFormat="1">
      <c r="A616" s="14"/>
      <c r="B616" s="238"/>
      <c r="C616" s="239"/>
      <c r="D616" s="229" t="s">
        <v>174</v>
      </c>
      <c r="E616" s="240" t="s">
        <v>19</v>
      </c>
      <c r="F616" s="241" t="s">
        <v>750</v>
      </c>
      <c r="G616" s="239"/>
      <c r="H616" s="242">
        <v>37.68</v>
      </c>
      <c r="I616" s="243"/>
      <c r="J616" s="239"/>
      <c r="K616" s="239"/>
      <c r="L616" s="244"/>
      <c r="M616" s="245"/>
      <c r="N616" s="246"/>
      <c r="O616" s="246"/>
      <c r="P616" s="246"/>
      <c r="Q616" s="246"/>
      <c r="R616" s="246"/>
      <c r="S616" s="246"/>
      <c r="T616" s="24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8" t="s">
        <v>174</v>
      </c>
      <c r="AU616" s="248" t="s">
        <v>79</v>
      </c>
      <c r="AV616" s="14" t="s">
        <v>79</v>
      </c>
      <c r="AW616" s="14" t="s">
        <v>32</v>
      </c>
      <c r="AX616" s="14" t="s">
        <v>70</v>
      </c>
      <c r="AY616" s="248" t="s">
        <v>165</v>
      </c>
    </row>
    <row r="617" s="15" customFormat="1">
      <c r="A617" s="15"/>
      <c r="B617" s="249"/>
      <c r="C617" s="250"/>
      <c r="D617" s="229" t="s">
        <v>174</v>
      </c>
      <c r="E617" s="251" t="s">
        <v>19</v>
      </c>
      <c r="F617" s="252" t="s">
        <v>184</v>
      </c>
      <c r="G617" s="250"/>
      <c r="H617" s="253">
        <v>1689.4549999999999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9" t="s">
        <v>174</v>
      </c>
      <c r="AU617" s="259" t="s">
        <v>79</v>
      </c>
      <c r="AV617" s="15" t="s">
        <v>172</v>
      </c>
      <c r="AW617" s="15" t="s">
        <v>32</v>
      </c>
      <c r="AX617" s="15" t="s">
        <v>77</v>
      </c>
      <c r="AY617" s="259" t="s">
        <v>165</v>
      </c>
    </row>
    <row r="618" s="2" customFormat="1" ht="24.15" customHeight="1">
      <c r="A618" s="40"/>
      <c r="B618" s="41"/>
      <c r="C618" s="214" t="s">
        <v>851</v>
      </c>
      <c r="D618" s="214" t="s">
        <v>168</v>
      </c>
      <c r="E618" s="215" t="s">
        <v>852</v>
      </c>
      <c r="F618" s="216" t="s">
        <v>853</v>
      </c>
      <c r="G618" s="217" t="s">
        <v>209</v>
      </c>
      <c r="H618" s="218">
        <v>1689.4549999999999</v>
      </c>
      <c r="I618" s="219"/>
      <c r="J618" s="220">
        <f>ROUND(I618*H618,2)</f>
        <v>0</v>
      </c>
      <c r="K618" s="216" t="s">
        <v>189</v>
      </c>
      <c r="L618" s="46"/>
      <c r="M618" s="221" t="s">
        <v>19</v>
      </c>
      <c r="N618" s="222" t="s">
        <v>41</v>
      </c>
      <c r="O618" s="86"/>
      <c r="P618" s="223">
        <f>O618*H618</f>
        <v>0</v>
      </c>
      <c r="Q618" s="223">
        <v>0.00034000000000000002</v>
      </c>
      <c r="R618" s="223">
        <f>Q618*H618</f>
        <v>0.57441470000000006</v>
      </c>
      <c r="S618" s="223">
        <v>0</v>
      </c>
      <c r="T618" s="224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5" t="s">
        <v>283</v>
      </c>
      <c r="AT618" s="225" t="s">
        <v>168</v>
      </c>
      <c r="AU618" s="225" t="s">
        <v>79</v>
      </c>
      <c r="AY618" s="19" t="s">
        <v>165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9" t="s">
        <v>77</v>
      </c>
      <c r="BK618" s="226">
        <f>ROUND(I618*H618,2)</f>
        <v>0</v>
      </c>
      <c r="BL618" s="19" t="s">
        <v>283</v>
      </c>
      <c r="BM618" s="225" t="s">
        <v>854</v>
      </c>
    </row>
    <row r="619" s="2" customFormat="1">
      <c r="A619" s="40"/>
      <c r="B619" s="41"/>
      <c r="C619" s="42"/>
      <c r="D619" s="260" t="s">
        <v>191</v>
      </c>
      <c r="E619" s="42"/>
      <c r="F619" s="261" t="s">
        <v>855</v>
      </c>
      <c r="G619" s="42"/>
      <c r="H619" s="42"/>
      <c r="I619" s="262"/>
      <c r="J619" s="42"/>
      <c r="K619" s="42"/>
      <c r="L619" s="46"/>
      <c r="M619" s="263"/>
      <c r="N619" s="264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191</v>
      </c>
      <c r="AU619" s="19" t="s">
        <v>79</v>
      </c>
    </row>
    <row r="620" s="13" customFormat="1">
      <c r="A620" s="13"/>
      <c r="B620" s="227"/>
      <c r="C620" s="228"/>
      <c r="D620" s="229" t="s">
        <v>174</v>
      </c>
      <c r="E620" s="230" t="s">
        <v>19</v>
      </c>
      <c r="F620" s="231" t="s">
        <v>856</v>
      </c>
      <c r="G620" s="228"/>
      <c r="H620" s="230" t="s">
        <v>19</v>
      </c>
      <c r="I620" s="232"/>
      <c r="J620" s="228"/>
      <c r="K620" s="228"/>
      <c r="L620" s="233"/>
      <c r="M620" s="234"/>
      <c r="N620" s="235"/>
      <c r="O620" s="235"/>
      <c r="P620" s="235"/>
      <c r="Q620" s="235"/>
      <c r="R620" s="235"/>
      <c r="S620" s="235"/>
      <c r="T620" s="23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7" t="s">
        <v>174</v>
      </c>
      <c r="AU620" s="237" t="s">
        <v>79</v>
      </c>
      <c r="AV620" s="13" t="s">
        <v>77</v>
      </c>
      <c r="AW620" s="13" t="s">
        <v>32</v>
      </c>
      <c r="AX620" s="13" t="s">
        <v>70</v>
      </c>
      <c r="AY620" s="237" t="s">
        <v>165</v>
      </c>
    </row>
    <row r="621" s="14" customFormat="1">
      <c r="A621" s="14"/>
      <c r="B621" s="238"/>
      <c r="C621" s="239"/>
      <c r="D621" s="229" t="s">
        <v>174</v>
      </c>
      <c r="E621" s="240" t="s">
        <v>19</v>
      </c>
      <c r="F621" s="241" t="s">
        <v>857</v>
      </c>
      <c r="G621" s="239"/>
      <c r="H621" s="242">
        <v>1689.4549999999999</v>
      </c>
      <c r="I621" s="243"/>
      <c r="J621" s="239"/>
      <c r="K621" s="239"/>
      <c r="L621" s="244"/>
      <c r="M621" s="245"/>
      <c r="N621" s="246"/>
      <c r="O621" s="246"/>
      <c r="P621" s="246"/>
      <c r="Q621" s="246"/>
      <c r="R621" s="246"/>
      <c r="S621" s="246"/>
      <c r="T621" s="24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8" t="s">
        <v>174</v>
      </c>
      <c r="AU621" s="248" t="s">
        <v>79</v>
      </c>
      <c r="AV621" s="14" t="s">
        <v>79</v>
      </c>
      <c r="AW621" s="14" t="s">
        <v>32</v>
      </c>
      <c r="AX621" s="14" t="s">
        <v>77</v>
      </c>
      <c r="AY621" s="248" t="s">
        <v>165</v>
      </c>
    </row>
    <row r="622" s="2" customFormat="1" ht="21.75" customHeight="1">
      <c r="A622" s="40"/>
      <c r="B622" s="41"/>
      <c r="C622" s="214" t="s">
        <v>858</v>
      </c>
      <c r="D622" s="214" t="s">
        <v>168</v>
      </c>
      <c r="E622" s="215" t="s">
        <v>859</v>
      </c>
      <c r="F622" s="216" t="s">
        <v>860</v>
      </c>
      <c r="G622" s="217" t="s">
        <v>188</v>
      </c>
      <c r="H622" s="218">
        <v>1416</v>
      </c>
      <c r="I622" s="219"/>
      <c r="J622" s="220">
        <f>ROUND(I622*H622,2)</f>
        <v>0</v>
      </c>
      <c r="K622" s="216" t="s">
        <v>19</v>
      </c>
      <c r="L622" s="46"/>
      <c r="M622" s="221" t="s">
        <v>19</v>
      </c>
      <c r="N622" s="222" t="s">
        <v>41</v>
      </c>
      <c r="O622" s="86"/>
      <c r="P622" s="223">
        <f>O622*H622</f>
        <v>0</v>
      </c>
      <c r="Q622" s="223">
        <v>8.0000000000000007E-05</v>
      </c>
      <c r="R622" s="223">
        <f>Q622*H622</f>
        <v>0.11328000000000001</v>
      </c>
      <c r="S622" s="223">
        <v>0</v>
      </c>
      <c r="T622" s="224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25" t="s">
        <v>283</v>
      </c>
      <c r="AT622" s="225" t="s">
        <v>168</v>
      </c>
      <c r="AU622" s="225" t="s">
        <v>79</v>
      </c>
      <c r="AY622" s="19" t="s">
        <v>165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9" t="s">
        <v>77</v>
      </c>
      <c r="BK622" s="226">
        <f>ROUND(I622*H622,2)</f>
        <v>0</v>
      </c>
      <c r="BL622" s="19" t="s">
        <v>283</v>
      </c>
      <c r="BM622" s="225" t="s">
        <v>861</v>
      </c>
    </row>
    <row r="623" s="13" customFormat="1">
      <c r="A623" s="13"/>
      <c r="B623" s="227"/>
      <c r="C623" s="228"/>
      <c r="D623" s="229" t="s">
        <v>174</v>
      </c>
      <c r="E623" s="230" t="s">
        <v>19</v>
      </c>
      <c r="F623" s="231" t="s">
        <v>862</v>
      </c>
      <c r="G623" s="228"/>
      <c r="H623" s="230" t="s">
        <v>19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7" t="s">
        <v>174</v>
      </c>
      <c r="AU623" s="237" t="s">
        <v>79</v>
      </c>
      <c r="AV623" s="13" t="s">
        <v>77</v>
      </c>
      <c r="AW623" s="13" t="s">
        <v>32</v>
      </c>
      <c r="AX623" s="13" t="s">
        <v>70</v>
      </c>
      <c r="AY623" s="237" t="s">
        <v>165</v>
      </c>
    </row>
    <row r="624" s="13" customFormat="1">
      <c r="A624" s="13"/>
      <c r="B624" s="227"/>
      <c r="C624" s="228"/>
      <c r="D624" s="229" t="s">
        <v>174</v>
      </c>
      <c r="E624" s="230" t="s">
        <v>19</v>
      </c>
      <c r="F624" s="231" t="s">
        <v>863</v>
      </c>
      <c r="G624" s="228"/>
      <c r="H624" s="230" t="s">
        <v>19</v>
      </c>
      <c r="I624" s="232"/>
      <c r="J624" s="228"/>
      <c r="K624" s="228"/>
      <c r="L624" s="233"/>
      <c r="M624" s="234"/>
      <c r="N624" s="235"/>
      <c r="O624" s="235"/>
      <c r="P624" s="235"/>
      <c r="Q624" s="235"/>
      <c r="R624" s="235"/>
      <c r="S624" s="235"/>
      <c r="T624" s="23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7" t="s">
        <v>174</v>
      </c>
      <c r="AU624" s="237" t="s">
        <v>79</v>
      </c>
      <c r="AV624" s="13" t="s">
        <v>77</v>
      </c>
      <c r="AW624" s="13" t="s">
        <v>32</v>
      </c>
      <c r="AX624" s="13" t="s">
        <v>70</v>
      </c>
      <c r="AY624" s="237" t="s">
        <v>165</v>
      </c>
    </row>
    <row r="625" s="14" customFormat="1">
      <c r="A625" s="14"/>
      <c r="B625" s="238"/>
      <c r="C625" s="239"/>
      <c r="D625" s="229" t="s">
        <v>174</v>
      </c>
      <c r="E625" s="240" t="s">
        <v>19</v>
      </c>
      <c r="F625" s="241" t="s">
        <v>864</v>
      </c>
      <c r="G625" s="239"/>
      <c r="H625" s="242">
        <v>1416</v>
      </c>
      <c r="I625" s="243"/>
      <c r="J625" s="239"/>
      <c r="K625" s="239"/>
      <c r="L625" s="244"/>
      <c r="M625" s="245"/>
      <c r="N625" s="246"/>
      <c r="O625" s="246"/>
      <c r="P625" s="246"/>
      <c r="Q625" s="246"/>
      <c r="R625" s="246"/>
      <c r="S625" s="246"/>
      <c r="T625" s="24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8" t="s">
        <v>174</v>
      </c>
      <c r="AU625" s="248" t="s">
        <v>79</v>
      </c>
      <c r="AV625" s="14" t="s">
        <v>79</v>
      </c>
      <c r="AW625" s="14" t="s">
        <v>32</v>
      </c>
      <c r="AX625" s="14" t="s">
        <v>77</v>
      </c>
      <c r="AY625" s="248" t="s">
        <v>165</v>
      </c>
    </row>
    <row r="626" s="2" customFormat="1" ht="16.5" customHeight="1">
      <c r="A626" s="40"/>
      <c r="B626" s="41"/>
      <c r="C626" s="214" t="s">
        <v>865</v>
      </c>
      <c r="D626" s="214" t="s">
        <v>168</v>
      </c>
      <c r="E626" s="215" t="s">
        <v>866</v>
      </c>
      <c r="F626" s="216" t="s">
        <v>867</v>
      </c>
      <c r="G626" s="217" t="s">
        <v>291</v>
      </c>
      <c r="H626" s="218">
        <v>51</v>
      </c>
      <c r="I626" s="219"/>
      <c r="J626" s="220">
        <f>ROUND(I626*H626,2)</f>
        <v>0</v>
      </c>
      <c r="K626" s="216" t="s">
        <v>189</v>
      </c>
      <c r="L626" s="46"/>
      <c r="M626" s="221" t="s">
        <v>19</v>
      </c>
      <c r="N626" s="222" t="s">
        <v>41</v>
      </c>
      <c r="O626" s="86"/>
      <c r="P626" s="223">
        <f>O626*H626</f>
        <v>0</v>
      </c>
      <c r="Q626" s="223">
        <v>0.00396</v>
      </c>
      <c r="R626" s="223">
        <f>Q626*H626</f>
        <v>0.20196</v>
      </c>
      <c r="S626" s="223">
        <v>0</v>
      </c>
      <c r="T626" s="224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25" t="s">
        <v>283</v>
      </c>
      <c r="AT626" s="225" t="s">
        <v>168</v>
      </c>
      <c r="AU626" s="225" t="s">
        <v>79</v>
      </c>
      <c r="AY626" s="19" t="s">
        <v>165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9" t="s">
        <v>77</v>
      </c>
      <c r="BK626" s="226">
        <f>ROUND(I626*H626,2)</f>
        <v>0</v>
      </c>
      <c r="BL626" s="19" t="s">
        <v>283</v>
      </c>
      <c r="BM626" s="225" t="s">
        <v>868</v>
      </c>
    </row>
    <row r="627" s="2" customFormat="1">
      <c r="A627" s="40"/>
      <c r="B627" s="41"/>
      <c r="C627" s="42"/>
      <c r="D627" s="260" t="s">
        <v>191</v>
      </c>
      <c r="E627" s="42"/>
      <c r="F627" s="261" t="s">
        <v>869</v>
      </c>
      <c r="G627" s="42"/>
      <c r="H627" s="42"/>
      <c r="I627" s="262"/>
      <c r="J627" s="42"/>
      <c r="K627" s="42"/>
      <c r="L627" s="46"/>
      <c r="M627" s="263"/>
      <c r="N627" s="264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191</v>
      </c>
      <c r="AU627" s="19" t="s">
        <v>79</v>
      </c>
    </row>
    <row r="628" s="13" customFormat="1">
      <c r="A628" s="13"/>
      <c r="B628" s="227"/>
      <c r="C628" s="228"/>
      <c r="D628" s="229" t="s">
        <v>174</v>
      </c>
      <c r="E628" s="230" t="s">
        <v>19</v>
      </c>
      <c r="F628" s="231" t="s">
        <v>818</v>
      </c>
      <c r="G628" s="228"/>
      <c r="H628" s="230" t="s">
        <v>19</v>
      </c>
      <c r="I628" s="232"/>
      <c r="J628" s="228"/>
      <c r="K628" s="228"/>
      <c r="L628" s="233"/>
      <c r="M628" s="234"/>
      <c r="N628" s="235"/>
      <c r="O628" s="235"/>
      <c r="P628" s="235"/>
      <c r="Q628" s="235"/>
      <c r="R628" s="235"/>
      <c r="S628" s="235"/>
      <c r="T628" s="23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7" t="s">
        <v>174</v>
      </c>
      <c r="AU628" s="237" t="s">
        <v>79</v>
      </c>
      <c r="AV628" s="13" t="s">
        <v>77</v>
      </c>
      <c r="AW628" s="13" t="s">
        <v>32</v>
      </c>
      <c r="AX628" s="13" t="s">
        <v>70</v>
      </c>
      <c r="AY628" s="237" t="s">
        <v>165</v>
      </c>
    </row>
    <row r="629" s="14" customFormat="1">
      <c r="A629" s="14"/>
      <c r="B629" s="238"/>
      <c r="C629" s="239"/>
      <c r="D629" s="229" t="s">
        <v>174</v>
      </c>
      <c r="E629" s="240" t="s">
        <v>19</v>
      </c>
      <c r="F629" s="241" t="s">
        <v>870</v>
      </c>
      <c r="G629" s="239"/>
      <c r="H629" s="242">
        <v>51</v>
      </c>
      <c r="I629" s="243"/>
      <c r="J629" s="239"/>
      <c r="K629" s="239"/>
      <c r="L629" s="244"/>
      <c r="M629" s="245"/>
      <c r="N629" s="246"/>
      <c r="O629" s="246"/>
      <c r="P629" s="246"/>
      <c r="Q629" s="246"/>
      <c r="R629" s="246"/>
      <c r="S629" s="246"/>
      <c r="T629" s="247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8" t="s">
        <v>174</v>
      </c>
      <c r="AU629" s="248" t="s">
        <v>79</v>
      </c>
      <c r="AV629" s="14" t="s">
        <v>79</v>
      </c>
      <c r="AW629" s="14" t="s">
        <v>32</v>
      </c>
      <c r="AX629" s="14" t="s">
        <v>77</v>
      </c>
      <c r="AY629" s="248" t="s">
        <v>165</v>
      </c>
    </row>
    <row r="630" s="2" customFormat="1" ht="21.75" customHeight="1">
      <c r="A630" s="40"/>
      <c r="B630" s="41"/>
      <c r="C630" s="214" t="s">
        <v>871</v>
      </c>
      <c r="D630" s="214" t="s">
        <v>168</v>
      </c>
      <c r="E630" s="215" t="s">
        <v>872</v>
      </c>
      <c r="F630" s="216" t="s">
        <v>873</v>
      </c>
      <c r="G630" s="217" t="s">
        <v>291</v>
      </c>
      <c r="H630" s="218">
        <v>47</v>
      </c>
      <c r="I630" s="219"/>
      <c r="J630" s="220">
        <f>ROUND(I630*H630,2)</f>
        <v>0</v>
      </c>
      <c r="K630" s="216" t="s">
        <v>189</v>
      </c>
      <c r="L630" s="46"/>
      <c r="M630" s="221" t="s">
        <v>19</v>
      </c>
      <c r="N630" s="222" t="s">
        <v>41</v>
      </c>
      <c r="O630" s="86"/>
      <c r="P630" s="223">
        <f>O630*H630</f>
        <v>0</v>
      </c>
      <c r="Q630" s="223">
        <v>0.00148</v>
      </c>
      <c r="R630" s="223">
        <f>Q630*H630</f>
        <v>0.069559999999999997</v>
      </c>
      <c r="S630" s="223">
        <v>0</v>
      </c>
      <c r="T630" s="224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25" t="s">
        <v>283</v>
      </c>
      <c r="AT630" s="225" t="s">
        <v>168</v>
      </c>
      <c r="AU630" s="225" t="s">
        <v>79</v>
      </c>
      <c r="AY630" s="19" t="s">
        <v>165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9" t="s">
        <v>77</v>
      </c>
      <c r="BK630" s="226">
        <f>ROUND(I630*H630,2)</f>
        <v>0</v>
      </c>
      <c r="BL630" s="19" t="s">
        <v>283</v>
      </c>
      <c r="BM630" s="225" t="s">
        <v>874</v>
      </c>
    </row>
    <row r="631" s="2" customFormat="1">
      <c r="A631" s="40"/>
      <c r="B631" s="41"/>
      <c r="C631" s="42"/>
      <c r="D631" s="260" t="s">
        <v>191</v>
      </c>
      <c r="E631" s="42"/>
      <c r="F631" s="261" t="s">
        <v>875</v>
      </c>
      <c r="G631" s="42"/>
      <c r="H631" s="42"/>
      <c r="I631" s="262"/>
      <c r="J631" s="42"/>
      <c r="K631" s="42"/>
      <c r="L631" s="46"/>
      <c r="M631" s="263"/>
      <c r="N631" s="264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191</v>
      </c>
      <c r="AU631" s="19" t="s">
        <v>79</v>
      </c>
    </row>
    <row r="632" s="13" customFormat="1">
      <c r="A632" s="13"/>
      <c r="B632" s="227"/>
      <c r="C632" s="228"/>
      <c r="D632" s="229" t="s">
        <v>174</v>
      </c>
      <c r="E632" s="230" t="s">
        <v>19</v>
      </c>
      <c r="F632" s="231" t="s">
        <v>818</v>
      </c>
      <c r="G632" s="228"/>
      <c r="H632" s="230" t="s">
        <v>19</v>
      </c>
      <c r="I632" s="232"/>
      <c r="J632" s="228"/>
      <c r="K632" s="228"/>
      <c r="L632" s="233"/>
      <c r="M632" s="234"/>
      <c r="N632" s="235"/>
      <c r="O632" s="235"/>
      <c r="P632" s="235"/>
      <c r="Q632" s="235"/>
      <c r="R632" s="235"/>
      <c r="S632" s="235"/>
      <c r="T632" s="23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7" t="s">
        <v>174</v>
      </c>
      <c r="AU632" s="237" t="s">
        <v>79</v>
      </c>
      <c r="AV632" s="13" t="s">
        <v>77</v>
      </c>
      <c r="AW632" s="13" t="s">
        <v>32</v>
      </c>
      <c r="AX632" s="13" t="s">
        <v>70</v>
      </c>
      <c r="AY632" s="237" t="s">
        <v>165</v>
      </c>
    </row>
    <row r="633" s="14" customFormat="1">
      <c r="A633" s="14"/>
      <c r="B633" s="238"/>
      <c r="C633" s="239"/>
      <c r="D633" s="229" t="s">
        <v>174</v>
      </c>
      <c r="E633" s="240" t="s">
        <v>19</v>
      </c>
      <c r="F633" s="241" t="s">
        <v>876</v>
      </c>
      <c r="G633" s="239"/>
      <c r="H633" s="242">
        <v>13</v>
      </c>
      <c r="I633" s="243"/>
      <c r="J633" s="239"/>
      <c r="K633" s="239"/>
      <c r="L633" s="244"/>
      <c r="M633" s="245"/>
      <c r="N633" s="246"/>
      <c r="O633" s="246"/>
      <c r="P633" s="246"/>
      <c r="Q633" s="246"/>
      <c r="R633" s="246"/>
      <c r="S633" s="246"/>
      <c r="T633" s="24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8" t="s">
        <v>174</v>
      </c>
      <c r="AU633" s="248" t="s">
        <v>79</v>
      </c>
      <c r="AV633" s="14" t="s">
        <v>79</v>
      </c>
      <c r="AW633" s="14" t="s">
        <v>32</v>
      </c>
      <c r="AX633" s="14" t="s">
        <v>70</v>
      </c>
      <c r="AY633" s="248" t="s">
        <v>165</v>
      </c>
    </row>
    <row r="634" s="14" customFormat="1">
      <c r="A634" s="14"/>
      <c r="B634" s="238"/>
      <c r="C634" s="239"/>
      <c r="D634" s="229" t="s">
        <v>174</v>
      </c>
      <c r="E634" s="240" t="s">
        <v>19</v>
      </c>
      <c r="F634" s="241" t="s">
        <v>877</v>
      </c>
      <c r="G634" s="239"/>
      <c r="H634" s="242">
        <v>18</v>
      </c>
      <c r="I634" s="243"/>
      <c r="J634" s="239"/>
      <c r="K634" s="239"/>
      <c r="L634" s="244"/>
      <c r="M634" s="245"/>
      <c r="N634" s="246"/>
      <c r="O634" s="246"/>
      <c r="P634" s="246"/>
      <c r="Q634" s="246"/>
      <c r="R634" s="246"/>
      <c r="S634" s="246"/>
      <c r="T634" s="24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8" t="s">
        <v>174</v>
      </c>
      <c r="AU634" s="248" t="s">
        <v>79</v>
      </c>
      <c r="AV634" s="14" t="s">
        <v>79</v>
      </c>
      <c r="AW634" s="14" t="s">
        <v>32</v>
      </c>
      <c r="AX634" s="14" t="s">
        <v>70</v>
      </c>
      <c r="AY634" s="248" t="s">
        <v>165</v>
      </c>
    </row>
    <row r="635" s="14" customFormat="1">
      <c r="A635" s="14"/>
      <c r="B635" s="238"/>
      <c r="C635" s="239"/>
      <c r="D635" s="229" t="s">
        <v>174</v>
      </c>
      <c r="E635" s="240" t="s">
        <v>19</v>
      </c>
      <c r="F635" s="241" t="s">
        <v>878</v>
      </c>
      <c r="G635" s="239"/>
      <c r="H635" s="242">
        <v>16</v>
      </c>
      <c r="I635" s="243"/>
      <c r="J635" s="239"/>
      <c r="K635" s="239"/>
      <c r="L635" s="244"/>
      <c r="M635" s="245"/>
      <c r="N635" s="246"/>
      <c r="O635" s="246"/>
      <c r="P635" s="246"/>
      <c r="Q635" s="246"/>
      <c r="R635" s="246"/>
      <c r="S635" s="246"/>
      <c r="T635" s="24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8" t="s">
        <v>174</v>
      </c>
      <c r="AU635" s="248" t="s">
        <v>79</v>
      </c>
      <c r="AV635" s="14" t="s">
        <v>79</v>
      </c>
      <c r="AW635" s="14" t="s">
        <v>32</v>
      </c>
      <c r="AX635" s="14" t="s">
        <v>70</v>
      </c>
      <c r="AY635" s="248" t="s">
        <v>165</v>
      </c>
    </row>
    <row r="636" s="15" customFormat="1">
      <c r="A636" s="15"/>
      <c r="B636" s="249"/>
      <c r="C636" s="250"/>
      <c r="D636" s="229" t="s">
        <v>174</v>
      </c>
      <c r="E636" s="251" t="s">
        <v>19</v>
      </c>
      <c r="F636" s="252" t="s">
        <v>184</v>
      </c>
      <c r="G636" s="250"/>
      <c r="H636" s="253">
        <v>47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9" t="s">
        <v>174</v>
      </c>
      <c r="AU636" s="259" t="s">
        <v>79</v>
      </c>
      <c r="AV636" s="15" t="s">
        <v>172</v>
      </c>
      <c r="AW636" s="15" t="s">
        <v>32</v>
      </c>
      <c r="AX636" s="15" t="s">
        <v>77</v>
      </c>
      <c r="AY636" s="259" t="s">
        <v>165</v>
      </c>
    </row>
    <row r="637" s="2" customFormat="1" ht="24.15" customHeight="1">
      <c r="A637" s="40"/>
      <c r="B637" s="41"/>
      <c r="C637" s="214" t="s">
        <v>879</v>
      </c>
      <c r="D637" s="214" t="s">
        <v>168</v>
      </c>
      <c r="E637" s="215" t="s">
        <v>880</v>
      </c>
      <c r="F637" s="216" t="s">
        <v>881</v>
      </c>
      <c r="G637" s="217" t="s">
        <v>291</v>
      </c>
      <c r="H637" s="218">
        <v>420.5</v>
      </c>
      <c r="I637" s="219"/>
      <c r="J637" s="220">
        <f>ROUND(I637*H637,2)</f>
        <v>0</v>
      </c>
      <c r="K637" s="216" t="s">
        <v>189</v>
      </c>
      <c r="L637" s="46"/>
      <c r="M637" s="221" t="s">
        <v>19</v>
      </c>
      <c r="N637" s="222" t="s">
        <v>41</v>
      </c>
      <c r="O637" s="86"/>
      <c r="P637" s="223">
        <f>O637*H637</f>
        <v>0</v>
      </c>
      <c r="Q637" s="223">
        <v>0.00122</v>
      </c>
      <c r="R637" s="223">
        <f>Q637*H637</f>
        <v>0.51300999999999997</v>
      </c>
      <c r="S637" s="223">
        <v>0</v>
      </c>
      <c r="T637" s="224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25" t="s">
        <v>283</v>
      </c>
      <c r="AT637" s="225" t="s">
        <v>168</v>
      </c>
      <c r="AU637" s="225" t="s">
        <v>79</v>
      </c>
      <c r="AY637" s="19" t="s">
        <v>165</v>
      </c>
      <c r="BE637" s="226">
        <f>IF(N637="základní",J637,0)</f>
        <v>0</v>
      </c>
      <c r="BF637" s="226">
        <f>IF(N637="snížená",J637,0)</f>
        <v>0</v>
      </c>
      <c r="BG637" s="226">
        <f>IF(N637="zákl. přenesená",J637,0)</f>
        <v>0</v>
      </c>
      <c r="BH637" s="226">
        <f>IF(N637="sníž. přenesená",J637,0)</f>
        <v>0</v>
      </c>
      <c r="BI637" s="226">
        <f>IF(N637="nulová",J637,0)</f>
        <v>0</v>
      </c>
      <c r="BJ637" s="19" t="s">
        <v>77</v>
      </c>
      <c r="BK637" s="226">
        <f>ROUND(I637*H637,2)</f>
        <v>0</v>
      </c>
      <c r="BL637" s="19" t="s">
        <v>283</v>
      </c>
      <c r="BM637" s="225" t="s">
        <v>882</v>
      </c>
    </row>
    <row r="638" s="2" customFormat="1">
      <c r="A638" s="40"/>
      <c r="B638" s="41"/>
      <c r="C638" s="42"/>
      <c r="D638" s="260" t="s">
        <v>191</v>
      </c>
      <c r="E638" s="42"/>
      <c r="F638" s="261" t="s">
        <v>883</v>
      </c>
      <c r="G638" s="42"/>
      <c r="H638" s="42"/>
      <c r="I638" s="262"/>
      <c r="J638" s="42"/>
      <c r="K638" s="42"/>
      <c r="L638" s="46"/>
      <c r="M638" s="263"/>
      <c r="N638" s="264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191</v>
      </c>
      <c r="AU638" s="19" t="s">
        <v>79</v>
      </c>
    </row>
    <row r="639" s="13" customFormat="1">
      <c r="A639" s="13"/>
      <c r="B639" s="227"/>
      <c r="C639" s="228"/>
      <c r="D639" s="229" t="s">
        <v>174</v>
      </c>
      <c r="E639" s="230" t="s">
        <v>19</v>
      </c>
      <c r="F639" s="231" t="s">
        <v>818</v>
      </c>
      <c r="G639" s="228"/>
      <c r="H639" s="230" t="s">
        <v>19</v>
      </c>
      <c r="I639" s="232"/>
      <c r="J639" s="228"/>
      <c r="K639" s="228"/>
      <c r="L639" s="233"/>
      <c r="M639" s="234"/>
      <c r="N639" s="235"/>
      <c r="O639" s="235"/>
      <c r="P639" s="235"/>
      <c r="Q639" s="235"/>
      <c r="R639" s="235"/>
      <c r="S639" s="235"/>
      <c r="T639" s="23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7" t="s">
        <v>174</v>
      </c>
      <c r="AU639" s="237" t="s">
        <v>79</v>
      </c>
      <c r="AV639" s="13" t="s">
        <v>77</v>
      </c>
      <c r="AW639" s="13" t="s">
        <v>32</v>
      </c>
      <c r="AX639" s="13" t="s">
        <v>70</v>
      </c>
      <c r="AY639" s="237" t="s">
        <v>165</v>
      </c>
    </row>
    <row r="640" s="14" customFormat="1">
      <c r="A640" s="14"/>
      <c r="B640" s="238"/>
      <c r="C640" s="239"/>
      <c r="D640" s="229" t="s">
        <v>174</v>
      </c>
      <c r="E640" s="240" t="s">
        <v>19</v>
      </c>
      <c r="F640" s="241" t="s">
        <v>884</v>
      </c>
      <c r="G640" s="239"/>
      <c r="H640" s="242">
        <v>420.5</v>
      </c>
      <c r="I640" s="243"/>
      <c r="J640" s="239"/>
      <c r="K640" s="239"/>
      <c r="L640" s="244"/>
      <c r="M640" s="245"/>
      <c r="N640" s="246"/>
      <c r="O640" s="246"/>
      <c r="P640" s="246"/>
      <c r="Q640" s="246"/>
      <c r="R640" s="246"/>
      <c r="S640" s="246"/>
      <c r="T640" s="24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8" t="s">
        <v>174</v>
      </c>
      <c r="AU640" s="248" t="s">
        <v>79</v>
      </c>
      <c r="AV640" s="14" t="s">
        <v>79</v>
      </c>
      <c r="AW640" s="14" t="s">
        <v>32</v>
      </c>
      <c r="AX640" s="14" t="s">
        <v>77</v>
      </c>
      <c r="AY640" s="248" t="s">
        <v>165</v>
      </c>
    </row>
    <row r="641" s="2" customFormat="1" ht="24.15" customHeight="1">
      <c r="A641" s="40"/>
      <c r="B641" s="41"/>
      <c r="C641" s="214" t="s">
        <v>885</v>
      </c>
      <c r="D641" s="214" t="s">
        <v>168</v>
      </c>
      <c r="E641" s="215" t="s">
        <v>886</v>
      </c>
      <c r="F641" s="216" t="s">
        <v>887</v>
      </c>
      <c r="G641" s="217" t="s">
        <v>291</v>
      </c>
      <c r="H641" s="218">
        <v>108</v>
      </c>
      <c r="I641" s="219"/>
      <c r="J641" s="220">
        <f>ROUND(I641*H641,2)</f>
        <v>0</v>
      </c>
      <c r="K641" s="216" t="s">
        <v>189</v>
      </c>
      <c r="L641" s="46"/>
      <c r="M641" s="221" t="s">
        <v>19</v>
      </c>
      <c r="N641" s="222" t="s">
        <v>41</v>
      </c>
      <c r="O641" s="86"/>
      <c r="P641" s="223">
        <f>O641*H641</f>
        <v>0</v>
      </c>
      <c r="Q641" s="223">
        <v>0.0015100000000000001</v>
      </c>
      <c r="R641" s="223">
        <f>Q641*H641</f>
        <v>0.16308</v>
      </c>
      <c r="S641" s="223">
        <v>0</v>
      </c>
      <c r="T641" s="224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5" t="s">
        <v>283</v>
      </c>
      <c r="AT641" s="225" t="s">
        <v>168</v>
      </c>
      <c r="AU641" s="225" t="s">
        <v>79</v>
      </c>
      <c r="AY641" s="19" t="s">
        <v>165</v>
      </c>
      <c r="BE641" s="226">
        <f>IF(N641="základní",J641,0)</f>
        <v>0</v>
      </c>
      <c r="BF641" s="226">
        <f>IF(N641="snížená",J641,0)</f>
        <v>0</v>
      </c>
      <c r="BG641" s="226">
        <f>IF(N641="zákl. přenesená",J641,0)</f>
        <v>0</v>
      </c>
      <c r="BH641" s="226">
        <f>IF(N641="sníž. přenesená",J641,0)</f>
        <v>0</v>
      </c>
      <c r="BI641" s="226">
        <f>IF(N641="nulová",J641,0)</f>
        <v>0</v>
      </c>
      <c r="BJ641" s="19" t="s">
        <v>77</v>
      </c>
      <c r="BK641" s="226">
        <f>ROUND(I641*H641,2)</f>
        <v>0</v>
      </c>
      <c r="BL641" s="19" t="s">
        <v>283</v>
      </c>
      <c r="BM641" s="225" t="s">
        <v>888</v>
      </c>
    </row>
    <row r="642" s="2" customFormat="1">
      <c r="A642" s="40"/>
      <c r="B642" s="41"/>
      <c r="C642" s="42"/>
      <c r="D642" s="260" t="s">
        <v>191</v>
      </c>
      <c r="E642" s="42"/>
      <c r="F642" s="261" t="s">
        <v>889</v>
      </c>
      <c r="G642" s="42"/>
      <c r="H642" s="42"/>
      <c r="I642" s="262"/>
      <c r="J642" s="42"/>
      <c r="K642" s="42"/>
      <c r="L642" s="46"/>
      <c r="M642" s="263"/>
      <c r="N642" s="264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191</v>
      </c>
      <c r="AU642" s="19" t="s">
        <v>79</v>
      </c>
    </row>
    <row r="643" s="13" customFormat="1">
      <c r="A643" s="13"/>
      <c r="B643" s="227"/>
      <c r="C643" s="228"/>
      <c r="D643" s="229" t="s">
        <v>174</v>
      </c>
      <c r="E643" s="230" t="s">
        <v>19</v>
      </c>
      <c r="F643" s="231" t="s">
        <v>818</v>
      </c>
      <c r="G643" s="228"/>
      <c r="H643" s="230" t="s">
        <v>19</v>
      </c>
      <c r="I643" s="232"/>
      <c r="J643" s="228"/>
      <c r="K643" s="228"/>
      <c r="L643" s="233"/>
      <c r="M643" s="234"/>
      <c r="N643" s="235"/>
      <c r="O643" s="235"/>
      <c r="P643" s="235"/>
      <c r="Q643" s="235"/>
      <c r="R643" s="235"/>
      <c r="S643" s="235"/>
      <c r="T643" s="23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7" t="s">
        <v>174</v>
      </c>
      <c r="AU643" s="237" t="s">
        <v>79</v>
      </c>
      <c r="AV643" s="13" t="s">
        <v>77</v>
      </c>
      <c r="AW643" s="13" t="s">
        <v>32</v>
      </c>
      <c r="AX643" s="13" t="s">
        <v>70</v>
      </c>
      <c r="AY643" s="237" t="s">
        <v>165</v>
      </c>
    </row>
    <row r="644" s="14" customFormat="1">
      <c r="A644" s="14"/>
      <c r="B644" s="238"/>
      <c r="C644" s="239"/>
      <c r="D644" s="229" t="s">
        <v>174</v>
      </c>
      <c r="E644" s="240" t="s">
        <v>19</v>
      </c>
      <c r="F644" s="241" t="s">
        <v>890</v>
      </c>
      <c r="G644" s="239"/>
      <c r="H644" s="242">
        <v>108</v>
      </c>
      <c r="I644" s="243"/>
      <c r="J644" s="239"/>
      <c r="K644" s="239"/>
      <c r="L644" s="244"/>
      <c r="M644" s="245"/>
      <c r="N644" s="246"/>
      <c r="O644" s="246"/>
      <c r="P644" s="246"/>
      <c r="Q644" s="246"/>
      <c r="R644" s="246"/>
      <c r="S644" s="246"/>
      <c r="T644" s="24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8" t="s">
        <v>174</v>
      </c>
      <c r="AU644" s="248" t="s">
        <v>79</v>
      </c>
      <c r="AV644" s="14" t="s">
        <v>79</v>
      </c>
      <c r="AW644" s="14" t="s">
        <v>32</v>
      </c>
      <c r="AX644" s="14" t="s">
        <v>77</v>
      </c>
      <c r="AY644" s="248" t="s">
        <v>165</v>
      </c>
    </row>
    <row r="645" s="2" customFormat="1" ht="24.15" customHeight="1">
      <c r="A645" s="40"/>
      <c r="B645" s="41"/>
      <c r="C645" s="214" t="s">
        <v>891</v>
      </c>
      <c r="D645" s="214" t="s">
        <v>168</v>
      </c>
      <c r="E645" s="215" t="s">
        <v>892</v>
      </c>
      <c r="F645" s="216" t="s">
        <v>893</v>
      </c>
      <c r="G645" s="217" t="s">
        <v>291</v>
      </c>
      <c r="H645" s="218">
        <v>270</v>
      </c>
      <c r="I645" s="219"/>
      <c r="J645" s="220">
        <f>ROUND(I645*H645,2)</f>
        <v>0</v>
      </c>
      <c r="K645" s="216" t="s">
        <v>189</v>
      </c>
      <c r="L645" s="46"/>
      <c r="M645" s="221" t="s">
        <v>19</v>
      </c>
      <c r="N645" s="222" t="s">
        <v>41</v>
      </c>
      <c r="O645" s="86"/>
      <c r="P645" s="223">
        <f>O645*H645</f>
        <v>0</v>
      </c>
      <c r="Q645" s="223">
        <v>0.00198</v>
      </c>
      <c r="R645" s="223">
        <f>Q645*H645</f>
        <v>0.53459999999999996</v>
      </c>
      <c r="S645" s="223">
        <v>0</v>
      </c>
      <c r="T645" s="224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25" t="s">
        <v>283</v>
      </c>
      <c r="AT645" s="225" t="s">
        <v>168</v>
      </c>
      <c r="AU645" s="225" t="s">
        <v>79</v>
      </c>
      <c r="AY645" s="19" t="s">
        <v>165</v>
      </c>
      <c r="BE645" s="226">
        <f>IF(N645="základní",J645,0)</f>
        <v>0</v>
      </c>
      <c r="BF645" s="226">
        <f>IF(N645="snížená",J645,0)</f>
        <v>0</v>
      </c>
      <c r="BG645" s="226">
        <f>IF(N645="zákl. přenesená",J645,0)</f>
        <v>0</v>
      </c>
      <c r="BH645" s="226">
        <f>IF(N645="sníž. přenesená",J645,0)</f>
        <v>0</v>
      </c>
      <c r="BI645" s="226">
        <f>IF(N645="nulová",J645,0)</f>
        <v>0</v>
      </c>
      <c r="BJ645" s="19" t="s">
        <v>77</v>
      </c>
      <c r="BK645" s="226">
        <f>ROUND(I645*H645,2)</f>
        <v>0</v>
      </c>
      <c r="BL645" s="19" t="s">
        <v>283</v>
      </c>
      <c r="BM645" s="225" t="s">
        <v>894</v>
      </c>
    </row>
    <row r="646" s="2" customFormat="1">
      <c r="A646" s="40"/>
      <c r="B646" s="41"/>
      <c r="C646" s="42"/>
      <c r="D646" s="260" t="s">
        <v>191</v>
      </c>
      <c r="E646" s="42"/>
      <c r="F646" s="261" t="s">
        <v>895</v>
      </c>
      <c r="G646" s="42"/>
      <c r="H646" s="42"/>
      <c r="I646" s="262"/>
      <c r="J646" s="42"/>
      <c r="K646" s="42"/>
      <c r="L646" s="46"/>
      <c r="M646" s="263"/>
      <c r="N646" s="264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191</v>
      </c>
      <c r="AU646" s="19" t="s">
        <v>79</v>
      </c>
    </row>
    <row r="647" s="13" customFormat="1">
      <c r="A647" s="13"/>
      <c r="B647" s="227"/>
      <c r="C647" s="228"/>
      <c r="D647" s="229" t="s">
        <v>174</v>
      </c>
      <c r="E647" s="230" t="s">
        <v>19</v>
      </c>
      <c r="F647" s="231" t="s">
        <v>818</v>
      </c>
      <c r="G647" s="228"/>
      <c r="H647" s="230" t="s">
        <v>19</v>
      </c>
      <c r="I647" s="232"/>
      <c r="J647" s="228"/>
      <c r="K647" s="228"/>
      <c r="L647" s="233"/>
      <c r="M647" s="234"/>
      <c r="N647" s="235"/>
      <c r="O647" s="235"/>
      <c r="P647" s="235"/>
      <c r="Q647" s="235"/>
      <c r="R647" s="235"/>
      <c r="S647" s="235"/>
      <c r="T647" s="23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7" t="s">
        <v>174</v>
      </c>
      <c r="AU647" s="237" t="s">
        <v>79</v>
      </c>
      <c r="AV647" s="13" t="s">
        <v>77</v>
      </c>
      <c r="AW647" s="13" t="s">
        <v>32</v>
      </c>
      <c r="AX647" s="13" t="s">
        <v>70</v>
      </c>
      <c r="AY647" s="237" t="s">
        <v>165</v>
      </c>
    </row>
    <row r="648" s="14" customFormat="1">
      <c r="A648" s="14"/>
      <c r="B648" s="238"/>
      <c r="C648" s="239"/>
      <c r="D648" s="229" t="s">
        <v>174</v>
      </c>
      <c r="E648" s="240" t="s">
        <v>19</v>
      </c>
      <c r="F648" s="241" t="s">
        <v>896</v>
      </c>
      <c r="G648" s="239"/>
      <c r="H648" s="242">
        <v>270</v>
      </c>
      <c r="I648" s="243"/>
      <c r="J648" s="239"/>
      <c r="K648" s="239"/>
      <c r="L648" s="244"/>
      <c r="M648" s="245"/>
      <c r="N648" s="246"/>
      <c r="O648" s="246"/>
      <c r="P648" s="246"/>
      <c r="Q648" s="246"/>
      <c r="R648" s="246"/>
      <c r="S648" s="246"/>
      <c r="T648" s="24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8" t="s">
        <v>174</v>
      </c>
      <c r="AU648" s="248" t="s">
        <v>79</v>
      </c>
      <c r="AV648" s="14" t="s">
        <v>79</v>
      </c>
      <c r="AW648" s="14" t="s">
        <v>32</v>
      </c>
      <c r="AX648" s="14" t="s">
        <v>77</v>
      </c>
      <c r="AY648" s="248" t="s">
        <v>165</v>
      </c>
    </row>
    <row r="649" s="2" customFormat="1" ht="24.15" customHeight="1">
      <c r="A649" s="40"/>
      <c r="B649" s="41"/>
      <c r="C649" s="214" t="s">
        <v>897</v>
      </c>
      <c r="D649" s="214" t="s">
        <v>168</v>
      </c>
      <c r="E649" s="215" t="s">
        <v>898</v>
      </c>
      <c r="F649" s="216" t="s">
        <v>899</v>
      </c>
      <c r="G649" s="217" t="s">
        <v>291</v>
      </c>
      <c r="H649" s="218">
        <v>420.5</v>
      </c>
      <c r="I649" s="219"/>
      <c r="J649" s="220">
        <f>ROUND(I649*H649,2)</f>
        <v>0</v>
      </c>
      <c r="K649" s="216" t="s">
        <v>189</v>
      </c>
      <c r="L649" s="46"/>
      <c r="M649" s="221" t="s">
        <v>19</v>
      </c>
      <c r="N649" s="222" t="s">
        <v>41</v>
      </c>
      <c r="O649" s="86"/>
      <c r="P649" s="223">
        <f>O649*H649</f>
        <v>0</v>
      </c>
      <c r="Q649" s="223">
        <v>0.0030100000000000001</v>
      </c>
      <c r="R649" s="223">
        <f>Q649*H649</f>
        <v>1.2657050000000001</v>
      </c>
      <c r="S649" s="223">
        <v>0</v>
      </c>
      <c r="T649" s="224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25" t="s">
        <v>283</v>
      </c>
      <c r="AT649" s="225" t="s">
        <v>168</v>
      </c>
      <c r="AU649" s="225" t="s">
        <v>79</v>
      </c>
      <c r="AY649" s="19" t="s">
        <v>165</v>
      </c>
      <c r="BE649" s="226">
        <f>IF(N649="základní",J649,0)</f>
        <v>0</v>
      </c>
      <c r="BF649" s="226">
        <f>IF(N649="snížená",J649,0)</f>
        <v>0</v>
      </c>
      <c r="BG649" s="226">
        <f>IF(N649="zákl. přenesená",J649,0)</f>
        <v>0</v>
      </c>
      <c r="BH649" s="226">
        <f>IF(N649="sníž. přenesená",J649,0)</f>
        <v>0</v>
      </c>
      <c r="BI649" s="226">
        <f>IF(N649="nulová",J649,0)</f>
        <v>0</v>
      </c>
      <c r="BJ649" s="19" t="s">
        <v>77</v>
      </c>
      <c r="BK649" s="226">
        <f>ROUND(I649*H649,2)</f>
        <v>0</v>
      </c>
      <c r="BL649" s="19" t="s">
        <v>283</v>
      </c>
      <c r="BM649" s="225" t="s">
        <v>900</v>
      </c>
    </row>
    <row r="650" s="2" customFormat="1">
      <c r="A650" s="40"/>
      <c r="B650" s="41"/>
      <c r="C650" s="42"/>
      <c r="D650" s="260" t="s">
        <v>191</v>
      </c>
      <c r="E650" s="42"/>
      <c r="F650" s="261" t="s">
        <v>901</v>
      </c>
      <c r="G650" s="42"/>
      <c r="H650" s="42"/>
      <c r="I650" s="262"/>
      <c r="J650" s="42"/>
      <c r="K650" s="42"/>
      <c r="L650" s="46"/>
      <c r="M650" s="263"/>
      <c r="N650" s="264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191</v>
      </c>
      <c r="AU650" s="19" t="s">
        <v>79</v>
      </c>
    </row>
    <row r="651" s="13" customFormat="1">
      <c r="A651" s="13"/>
      <c r="B651" s="227"/>
      <c r="C651" s="228"/>
      <c r="D651" s="229" t="s">
        <v>174</v>
      </c>
      <c r="E651" s="230" t="s">
        <v>19</v>
      </c>
      <c r="F651" s="231" t="s">
        <v>902</v>
      </c>
      <c r="G651" s="228"/>
      <c r="H651" s="230" t="s">
        <v>19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174</v>
      </c>
      <c r="AU651" s="237" t="s">
        <v>79</v>
      </c>
      <c r="AV651" s="13" t="s">
        <v>77</v>
      </c>
      <c r="AW651" s="13" t="s">
        <v>32</v>
      </c>
      <c r="AX651" s="13" t="s">
        <v>70</v>
      </c>
      <c r="AY651" s="237" t="s">
        <v>165</v>
      </c>
    </row>
    <row r="652" s="14" customFormat="1">
      <c r="A652" s="14"/>
      <c r="B652" s="238"/>
      <c r="C652" s="239"/>
      <c r="D652" s="229" t="s">
        <v>174</v>
      </c>
      <c r="E652" s="240" t="s">
        <v>19</v>
      </c>
      <c r="F652" s="241" t="s">
        <v>903</v>
      </c>
      <c r="G652" s="239"/>
      <c r="H652" s="242">
        <v>420.5</v>
      </c>
      <c r="I652" s="243"/>
      <c r="J652" s="239"/>
      <c r="K652" s="239"/>
      <c r="L652" s="244"/>
      <c r="M652" s="245"/>
      <c r="N652" s="246"/>
      <c r="O652" s="246"/>
      <c r="P652" s="246"/>
      <c r="Q652" s="246"/>
      <c r="R652" s="246"/>
      <c r="S652" s="246"/>
      <c r="T652" s="24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8" t="s">
        <v>174</v>
      </c>
      <c r="AU652" s="248" t="s">
        <v>79</v>
      </c>
      <c r="AV652" s="14" t="s">
        <v>79</v>
      </c>
      <c r="AW652" s="14" t="s">
        <v>32</v>
      </c>
      <c r="AX652" s="14" t="s">
        <v>77</v>
      </c>
      <c r="AY652" s="248" t="s">
        <v>165</v>
      </c>
    </row>
    <row r="653" s="2" customFormat="1" ht="33" customHeight="1">
      <c r="A653" s="40"/>
      <c r="B653" s="41"/>
      <c r="C653" s="214" t="s">
        <v>904</v>
      </c>
      <c r="D653" s="214" t="s">
        <v>168</v>
      </c>
      <c r="E653" s="215" t="s">
        <v>905</v>
      </c>
      <c r="F653" s="216" t="s">
        <v>906</v>
      </c>
      <c r="G653" s="217" t="s">
        <v>188</v>
      </c>
      <c r="H653" s="218">
        <v>20</v>
      </c>
      <c r="I653" s="219"/>
      <c r="J653" s="220">
        <f>ROUND(I653*H653,2)</f>
        <v>0</v>
      </c>
      <c r="K653" s="216" t="s">
        <v>189</v>
      </c>
      <c r="L653" s="46"/>
      <c r="M653" s="221" t="s">
        <v>19</v>
      </c>
      <c r="N653" s="222" t="s">
        <v>41</v>
      </c>
      <c r="O653" s="86"/>
      <c r="P653" s="223">
        <f>O653*H653</f>
        <v>0</v>
      </c>
      <c r="Q653" s="223">
        <v>0</v>
      </c>
      <c r="R653" s="223">
        <f>Q653*H653</f>
        <v>0</v>
      </c>
      <c r="S653" s="223">
        <v>0</v>
      </c>
      <c r="T653" s="224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25" t="s">
        <v>283</v>
      </c>
      <c r="AT653" s="225" t="s">
        <v>168</v>
      </c>
      <c r="AU653" s="225" t="s">
        <v>79</v>
      </c>
      <c r="AY653" s="19" t="s">
        <v>165</v>
      </c>
      <c r="BE653" s="226">
        <f>IF(N653="základní",J653,0)</f>
        <v>0</v>
      </c>
      <c r="BF653" s="226">
        <f>IF(N653="snížená",J653,0)</f>
        <v>0</v>
      </c>
      <c r="BG653" s="226">
        <f>IF(N653="zákl. přenesená",J653,0)</f>
        <v>0</v>
      </c>
      <c r="BH653" s="226">
        <f>IF(N653="sníž. přenesená",J653,0)</f>
        <v>0</v>
      </c>
      <c r="BI653" s="226">
        <f>IF(N653="nulová",J653,0)</f>
        <v>0</v>
      </c>
      <c r="BJ653" s="19" t="s">
        <v>77</v>
      </c>
      <c r="BK653" s="226">
        <f>ROUND(I653*H653,2)</f>
        <v>0</v>
      </c>
      <c r="BL653" s="19" t="s">
        <v>283</v>
      </c>
      <c r="BM653" s="225" t="s">
        <v>907</v>
      </c>
    </row>
    <row r="654" s="2" customFormat="1">
      <c r="A654" s="40"/>
      <c r="B654" s="41"/>
      <c r="C654" s="42"/>
      <c r="D654" s="260" t="s">
        <v>191</v>
      </c>
      <c r="E654" s="42"/>
      <c r="F654" s="261" t="s">
        <v>908</v>
      </c>
      <c r="G654" s="42"/>
      <c r="H654" s="42"/>
      <c r="I654" s="262"/>
      <c r="J654" s="42"/>
      <c r="K654" s="42"/>
      <c r="L654" s="46"/>
      <c r="M654" s="263"/>
      <c r="N654" s="264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191</v>
      </c>
      <c r="AU654" s="19" t="s">
        <v>79</v>
      </c>
    </row>
    <row r="655" s="13" customFormat="1">
      <c r="A655" s="13"/>
      <c r="B655" s="227"/>
      <c r="C655" s="228"/>
      <c r="D655" s="229" t="s">
        <v>174</v>
      </c>
      <c r="E655" s="230" t="s">
        <v>19</v>
      </c>
      <c r="F655" s="231" t="s">
        <v>862</v>
      </c>
      <c r="G655" s="228"/>
      <c r="H655" s="230" t="s">
        <v>19</v>
      </c>
      <c r="I655" s="232"/>
      <c r="J655" s="228"/>
      <c r="K655" s="228"/>
      <c r="L655" s="233"/>
      <c r="M655" s="234"/>
      <c r="N655" s="235"/>
      <c r="O655" s="235"/>
      <c r="P655" s="235"/>
      <c r="Q655" s="235"/>
      <c r="R655" s="235"/>
      <c r="S655" s="235"/>
      <c r="T655" s="23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7" t="s">
        <v>174</v>
      </c>
      <c r="AU655" s="237" t="s">
        <v>79</v>
      </c>
      <c r="AV655" s="13" t="s">
        <v>77</v>
      </c>
      <c r="AW655" s="13" t="s">
        <v>32</v>
      </c>
      <c r="AX655" s="13" t="s">
        <v>70</v>
      </c>
      <c r="AY655" s="237" t="s">
        <v>165</v>
      </c>
    </row>
    <row r="656" s="14" customFormat="1">
      <c r="A656" s="14"/>
      <c r="B656" s="238"/>
      <c r="C656" s="239"/>
      <c r="D656" s="229" t="s">
        <v>174</v>
      </c>
      <c r="E656" s="240" t="s">
        <v>19</v>
      </c>
      <c r="F656" s="241" t="s">
        <v>307</v>
      </c>
      <c r="G656" s="239"/>
      <c r="H656" s="242">
        <v>20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8" t="s">
        <v>174</v>
      </c>
      <c r="AU656" s="248" t="s">
        <v>79</v>
      </c>
      <c r="AV656" s="14" t="s">
        <v>79</v>
      </c>
      <c r="AW656" s="14" t="s">
        <v>32</v>
      </c>
      <c r="AX656" s="14" t="s">
        <v>77</v>
      </c>
      <c r="AY656" s="248" t="s">
        <v>165</v>
      </c>
    </row>
    <row r="657" s="2" customFormat="1" ht="24.15" customHeight="1">
      <c r="A657" s="40"/>
      <c r="B657" s="41"/>
      <c r="C657" s="214" t="s">
        <v>909</v>
      </c>
      <c r="D657" s="214" t="s">
        <v>168</v>
      </c>
      <c r="E657" s="215" t="s">
        <v>910</v>
      </c>
      <c r="F657" s="216" t="s">
        <v>911</v>
      </c>
      <c r="G657" s="217" t="s">
        <v>188</v>
      </c>
      <c r="H657" s="218">
        <v>15</v>
      </c>
      <c r="I657" s="219"/>
      <c r="J657" s="220">
        <f>ROUND(I657*H657,2)</f>
        <v>0</v>
      </c>
      <c r="K657" s="216" t="s">
        <v>189</v>
      </c>
      <c r="L657" s="46"/>
      <c r="M657" s="221" t="s">
        <v>19</v>
      </c>
      <c r="N657" s="222" t="s">
        <v>41</v>
      </c>
      <c r="O657" s="86"/>
      <c r="P657" s="223">
        <f>O657*H657</f>
        <v>0</v>
      </c>
      <c r="Q657" s="223">
        <v>0.00044999999999999999</v>
      </c>
      <c r="R657" s="223">
        <f>Q657*H657</f>
        <v>0.0067499999999999999</v>
      </c>
      <c r="S657" s="223">
        <v>0</v>
      </c>
      <c r="T657" s="224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25" t="s">
        <v>283</v>
      </c>
      <c r="AT657" s="225" t="s">
        <v>168</v>
      </c>
      <c r="AU657" s="225" t="s">
        <v>79</v>
      </c>
      <c r="AY657" s="19" t="s">
        <v>165</v>
      </c>
      <c r="BE657" s="226">
        <f>IF(N657="základní",J657,0)</f>
        <v>0</v>
      </c>
      <c r="BF657" s="226">
        <f>IF(N657="snížená",J657,0)</f>
        <v>0</v>
      </c>
      <c r="BG657" s="226">
        <f>IF(N657="zákl. přenesená",J657,0)</f>
        <v>0</v>
      </c>
      <c r="BH657" s="226">
        <f>IF(N657="sníž. přenesená",J657,0)</f>
        <v>0</v>
      </c>
      <c r="BI657" s="226">
        <f>IF(N657="nulová",J657,0)</f>
        <v>0</v>
      </c>
      <c r="BJ657" s="19" t="s">
        <v>77</v>
      </c>
      <c r="BK657" s="226">
        <f>ROUND(I657*H657,2)</f>
        <v>0</v>
      </c>
      <c r="BL657" s="19" t="s">
        <v>283</v>
      </c>
      <c r="BM657" s="225" t="s">
        <v>912</v>
      </c>
    </row>
    <row r="658" s="2" customFormat="1">
      <c r="A658" s="40"/>
      <c r="B658" s="41"/>
      <c r="C658" s="42"/>
      <c r="D658" s="260" t="s">
        <v>191</v>
      </c>
      <c r="E658" s="42"/>
      <c r="F658" s="261" t="s">
        <v>913</v>
      </c>
      <c r="G658" s="42"/>
      <c r="H658" s="42"/>
      <c r="I658" s="262"/>
      <c r="J658" s="42"/>
      <c r="K658" s="42"/>
      <c r="L658" s="46"/>
      <c r="M658" s="263"/>
      <c r="N658" s="264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191</v>
      </c>
      <c r="AU658" s="19" t="s">
        <v>79</v>
      </c>
    </row>
    <row r="659" s="13" customFormat="1">
      <c r="A659" s="13"/>
      <c r="B659" s="227"/>
      <c r="C659" s="228"/>
      <c r="D659" s="229" t="s">
        <v>174</v>
      </c>
      <c r="E659" s="230" t="s">
        <v>19</v>
      </c>
      <c r="F659" s="231" t="s">
        <v>818</v>
      </c>
      <c r="G659" s="228"/>
      <c r="H659" s="230" t="s">
        <v>19</v>
      </c>
      <c r="I659" s="232"/>
      <c r="J659" s="228"/>
      <c r="K659" s="228"/>
      <c r="L659" s="233"/>
      <c r="M659" s="234"/>
      <c r="N659" s="235"/>
      <c r="O659" s="235"/>
      <c r="P659" s="235"/>
      <c r="Q659" s="235"/>
      <c r="R659" s="235"/>
      <c r="S659" s="235"/>
      <c r="T659" s="23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7" t="s">
        <v>174</v>
      </c>
      <c r="AU659" s="237" t="s">
        <v>79</v>
      </c>
      <c r="AV659" s="13" t="s">
        <v>77</v>
      </c>
      <c r="AW659" s="13" t="s">
        <v>32</v>
      </c>
      <c r="AX659" s="13" t="s">
        <v>70</v>
      </c>
      <c r="AY659" s="237" t="s">
        <v>165</v>
      </c>
    </row>
    <row r="660" s="14" customFormat="1">
      <c r="A660" s="14"/>
      <c r="B660" s="238"/>
      <c r="C660" s="239"/>
      <c r="D660" s="229" t="s">
        <v>174</v>
      </c>
      <c r="E660" s="240" t="s">
        <v>19</v>
      </c>
      <c r="F660" s="241" t="s">
        <v>914</v>
      </c>
      <c r="G660" s="239"/>
      <c r="H660" s="242">
        <v>15</v>
      </c>
      <c r="I660" s="243"/>
      <c r="J660" s="239"/>
      <c r="K660" s="239"/>
      <c r="L660" s="244"/>
      <c r="M660" s="245"/>
      <c r="N660" s="246"/>
      <c r="O660" s="246"/>
      <c r="P660" s="246"/>
      <c r="Q660" s="246"/>
      <c r="R660" s="246"/>
      <c r="S660" s="246"/>
      <c r="T660" s="24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8" t="s">
        <v>174</v>
      </c>
      <c r="AU660" s="248" t="s">
        <v>79</v>
      </c>
      <c r="AV660" s="14" t="s">
        <v>79</v>
      </c>
      <c r="AW660" s="14" t="s">
        <v>32</v>
      </c>
      <c r="AX660" s="14" t="s">
        <v>77</v>
      </c>
      <c r="AY660" s="248" t="s">
        <v>165</v>
      </c>
    </row>
    <row r="661" s="2" customFormat="1" ht="24.15" customHeight="1">
      <c r="A661" s="40"/>
      <c r="B661" s="41"/>
      <c r="C661" s="214" t="s">
        <v>915</v>
      </c>
      <c r="D661" s="214" t="s">
        <v>168</v>
      </c>
      <c r="E661" s="215" t="s">
        <v>916</v>
      </c>
      <c r="F661" s="216" t="s">
        <v>917</v>
      </c>
      <c r="G661" s="217" t="s">
        <v>291</v>
      </c>
      <c r="H661" s="218">
        <v>265</v>
      </c>
      <c r="I661" s="219"/>
      <c r="J661" s="220">
        <f>ROUND(I661*H661,2)</f>
        <v>0</v>
      </c>
      <c r="K661" s="216" t="s">
        <v>189</v>
      </c>
      <c r="L661" s="46"/>
      <c r="M661" s="221" t="s">
        <v>19</v>
      </c>
      <c r="N661" s="222" t="s">
        <v>41</v>
      </c>
      <c r="O661" s="86"/>
      <c r="P661" s="223">
        <f>O661*H661</f>
        <v>0</v>
      </c>
      <c r="Q661" s="223">
        <v>0.0019499999999999999</v>
      </c>
      <c r="R661" s="223">
        <f>Q661*H661</f>
        <v>0.51674999999999993</v>
      </c>
      <c r="S661" s="223">
        <v>0</v>
      </c>
      <c r="T661" s="224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25" t="s">
        <v>283</v>
      </c>
      <c r="AT661" s="225" t="s">
        <v>168</v>
      </c>
      <c r="AU661" s="225" t="s">
        <v>79</v>
      </c>
      <c r="AY661" s="19" t="s">
        <v>165</v>
      </c>
      <c r="BE661" s="226">
        <f>IF(N661="základní",J661,0)</f>
        <v>0</v>
      </c>
      <c r="BF661" s="226">
        <f>IF(N661="snížená",J661,0)</f>
        <v>0</v>
      </c>
      <c r="BG661" s="226">
        <f>IF(N661="zákl. přenesená",J661,0)</f>
        <v>0</v>
      </c>
      <c r="BH661" s="226">
        <f>IF(N661="sníž. přenesená",J661,0)</f>
        <v>0</v>
      </c>
      <c r="BI661" s="226">
        <f>IF(N661="nulová",J661,0)</f>
        <v>0</v>
      </c>
      <c r="BJ661" s="19" t="s">
        <v>77</v>
      </c>
      <c r="BK661" s="226">
        <f>ROUND(I661*H661,2)</f>
        <v>0</v>
      </c>
      <c r="BL661" s="19" t="s">
        <v>283</v>
      </c>
      <c r="BM661" s="225" t="s">
        <v>918</v>
      </c>
    </row>
    <row r="662" s="2" customFormat="1">
      <c r="A662" s="40"/>
      <c r="B662" s="41"/>
      <c r="C662" s="42"/>
      <c r="D662" s="260" t="s">
        <v>191</v>
      </c>
      <c r="E662" s="42"/>
      <c r="F662" s="261" t="s">
        <v>919</v>
      </c>
      <c r="G662" s="42"/>
      <c r="H662" s="42"/>
      <c r="I662" s="262"/>
      <c r="J662" s="42"/>
      <c r="K662" s="42"/>
      <c r="L662" s="46"/>
      <c r="M662" s="263"/>
      <c r="N662" s="264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191</v>
      </c>
      <c r="AU662" s="19" t="s">
        <v>79</v>
      </c>
    </row>
    <row r="663" s="13" customFormat="1">
      <c r="A663" s="13"/>
      <c r="B663" s="227"/>
      <c r="C663" s="228"/>
      <c r="D663" s="229" t="s">
        <v>174</v>
      </c>
      <c r="E663" s="230" t="s">
        <v>19</v>
      </c>
      <c r="F663" s="231" t="s">
        <v>818</v>
      </c>
      <c r="G663" s="228"/>
      <c r="H663" s="230" t="s">
        <v>19</v>
      </c>
      <c r="I663" s="232"/>
      <c r="J663" s="228"/>
      <c r="K663" s="228"/>
      <c r="L663" s="233"/>
      <c r="M663" s="234"/>
      <c r="N663" s="235"/>
      <c r="O663" s="235"/>
      <c r="P663" s="235"/>
      <c r="Q663" s="235"/>
      <c r="R663" s="235"/>
      <c r="S663" s="235"/>
      <c r="T663" s="23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7" t="s">
        <v>174</v>
      </c>
      <c r="AU663" s="237" t="s">
        <v>79</v>
      </c>
      <c r="AV663" s="13" t="s">
        <v>77</v>
      </c>
      <c r="AW663" s="13" t="s">
        <v>32</v>
      </c>
      <c r="AX663" s="13" t="s">
        <v>70</v>
      </c>
      <c r="AY663" s="237" t="s">
        <v>165</v>
      </c>
    </row>
    <row r="664" s="14" customFormat="1">
      <c r="A664" s="14"/>
      <c r="B664" s="238"/>
      <c r="C664" s="239"/>
      <c r="D664" s="229" t="s">
        <v>174</v>
      </c>
      <c r="E664" s="240" t="s">
        <v>19</v>
      </c>
      <c r="F664" s="241" t="s">
        <v>832</v>
      </c>
      <c r="G664" s="239"/>
      <c r="H664" s="242">
        <v>38</v>
      </c>
      <c r="I664" s="243"/>
      <c r="J664" s="239"/>
      <c r="K664" s="239"/>
      <c r="L664" s="244"/>
      <c r="M664" s="245"/>
      <c r="N664" s="246"/>
      <c r="O664" s="246"/>
      <c r="P664" s="246"/>
      <c r="Q664" s="246"/>
      <c r="R664" s="246"/>
      <c r="S664" s="246"/>
      <c r="T664" s="24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8" t="s">
        <v>174</v>
      </c>
      <c r="AU664" s="248" t="s">
        <v>79</v>
      </c>
      <c r="AV664" s="14" t="s">
        <v>79</v>
      </c>
      <c r="AW664" s="14" t="s">
        <v>32</v>
      </c>
      <c r="AX664" s="14" t="s">
        <v>70</v>
      </c>
      <c r="AY664" s="248" t="s">
        <v>165</v>
      </c>
    </row>
    <row r="665" s="14" customFormat="1">
      <c r="A665" s="14"/>
      <c r="B665" s="238"/>
      <c r="C665" s="239"/>
      <c r="D665" s="229" t="s">
        <v>174</v>
      </c>
      <c r="E665" s="240" t="s">
        <v>19</v>
      </c>
      <c r="F665" s="241" t="s">
        <v>833</v>
      </c>
      <c r="G665" s="239"/>
      <c r="H665" s="242">
        <v>227</v>
      </c>
      <c r="I665" s="243"/>
      <c r="J665" s="239"/>
      <c r="K665" s="239"/>
      <c r="L665" s="244"/>
      <c r="M665" s="245"/>
      <c r="N665" s="246"/>
      <c r="O665" s="246"/>
      <c r="P665" s="246"/>
      <c r="Q665" s="246"/>
      <c r="R665" s="246"/>
      <c r="S665" s="246"/>
      <c r="T665" s="24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8" t="s">
        <v>174</v>
      </c>
      <c r="AU665" s="248" t="s">
        <v>79</v>
      </c>
      <c r="AV665" s="14" t="s">
        <v>79</v>
      </c>
      <c r="AW665" s="14" t="s">
        <v>32</v>
      </c>
      <c r="AX665" s="14" t="s">
        <v>70</v>
      </c>
      <c r="AY665" s="248" t="s">
        <v>165</v>
      </c>
    </row>
    <row r="666" s="15" customFormat="1">
      <c r="A666" s="15"/>
      <c r="B666" s="249"/>
      <c r="C666" s="250"/>
      <c r="D666" s="229" t="s">
        <v>174</v>
      </c>
      <c r="E666" s="251" t="s">
        <v>19</v>
      </c>
      <c r="F666" s="252" t="s">
        <v>184</v>
      </c>
      <c r="G666" s="250"/>
      <c r="H666" s="253">
        <v>265</v>
      </c>
      <c r="I666" s="254"/>
      <c r="J666" s="250"/>
      <c r="K666" s="250"/>
      <c r="L666" s="255"/>
      <c r="M666" s="256"/>
      <c r="N666" s="257"/>
      <c r="O666" s="257"/>
      <c r="P666" s="257"/>
      <c r="Q666" s="257"/>
      <c r="R666" s="257"/>
      <c r="S666" s="257"/>
      <c r="T666" s="258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9" t="s">
        <v>174</v>
      </c>
      <c r="AU666" s="259" t="s">
        <v>79</v>
      </c>
      <c r="AV666" s="15" t="s">
        <v>172</v>
      </c>
      <c r="AW666" s="15" t="s">
        <v>32</v>
      </c>
      <c r="AX666" s="15" t="s">
        <v>77</v>
      </c>
      <c r="AY666" s="259" t="s">
        <v>165</v>
      </c>
    </row>
    <row r="667" s="2" customFormat="1" ht="24.15" customHeight="1">
      <c r="A667" s="40"/>
      <c r="B667" s="41"/>
      <c r="C667" s="214" t="s">
        <v>920</v>
      </c>
      <c r="D667" s="214" t="s">
        <v>168</v>
      </c>
      <c r="E667" s="215" t="s">
        <v>921</v>
      </c>
      <c r="F667" s="216" t="s">
        <v>922</v>
      </c>
      <c r="G667" s="217" t="s">
        <v>209</v>
      </c>
      <c r="H667" s="218">
        <v>61.460000000000001</v>
      </c>
      <c r="I667" s="219"/>
      <c r="J667" s="220">
        <f>ROUND(I667*H667,2)</f>
        <v>0</v>
      </c>
      <c r="K667" s="216" t="s">
        <v>189</v>
      </c>
      <c r="L667" s="46"/>
      <c r="M667" s="221" t="s">
        <v>19</v>
      </c>
      <c r="N667" s="222" t="s">
        <v>41</v>
      </c>
      <c r="O667" s="86"/>
      <c r="P667" s="223">
        <f>O667*H667</f>
        <v>0</v>
      </c>
      <c r="Q667" s="223">
        <v>0.0058399999999999997</v>
      </c>
      <c r="R667" s="223">
        <f>Q667*H667</f>
        <v>0.35892639999999998</v>
      </c>
      <c r="S667" s="223">
        <v>0</v>
      </c>
      <c r="T667" s="224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25" t="s">
        <v>283</v>
      </c>
      <c r="AT667" s="225" t="s">
        <v>168</v>
      </c>
      <c r="AU667" s="225" t="s">
        <v>79</v>
      </c>
      <c r="AY667" s="19" t="s">
        <v>165</v>
      </c>
      <c r="BE667" s="226">
        <f>IF(N667="základní",J667,0)</f>
        <v>0</v>
      </c>
      <c r="BF667" s="226">
        <f>IF(N667="snížená",J667,0)</f>
        <v>0</v>
      </c>
      <c r="BG667" s="226">
        <f>IF(N667="zákl. přenesená",J667,0)</f>
        <v>0</v>
      </c>
      <c r="BH667" s="226">
        <f>IF(N667="sníž. přenesená",J667,0)</f>
        <v>0</v>
      </c>
      <c r="BI667" s="226">
        <f>IF(N667="nulová",J667,0)</f>
        <v>0</v>
      </c>
      <c r="BJ667" s="19" t="s">
        <v>77</v>
      </c>
      <c r="BK667" s="226">
        <f>ROUND(I667*H667,2)</f>
        <v>0</v>
      </c>
      <c r="BL667" s="19" t="s">
        <v>283</v>
      </c>
      <c r="BM667" s="225" t="s">
        <v>923</v>
      </c>
    </row>
    <row r="668" s="2" customFormat="1">
      <c r="A668" s="40"/>
      <c r="B668" s="41"/>
      <c r="C668" s="42"/>
      <c r="D668" s="260" t="s">
        <v>191</v>
      </c>
      <c r="E668" s="42"/>
      <c r="F668" s="261" t="s">
        <v>924</v>
      </c>
      <c r="G668" s="42"/>
      <c r="H668" s="42"/>
      <c r="I668" s="262"/>
      <c r="J668" s="42"/>
      <c r="K668" s="42"/>
      <c r="L668" s="46"/>
      <c r="M668" s="263"/>
      <c r="N668" s="264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191</v>
      </c>
      <c r="AU668" s="19" t="s">
        <v>79</v>
      </c>
    </row>
    <row r="669" s="13" customFormat="1">
      <c r="A669" s="13"/>
      <c r="B669" s="227"/>
      <c r="C669" s="228"/>
      <c r="D669" s="229" t="s">
        <v>174</v>
      </c>
      <c r="E669" s="230" t="s">
        <v>19</v>
      </c>
      <c r="F669" s="231" t="s">
        <v>818</v>
      </c>
      <c r="G669" s="228"/>
      <c r="H669" s="230" t="s">
        <v>19</v>
      </c>
      <c r="I669" s="232"/>
      <c r="J669" s="228"/>
      <c r="K669" s="228"/>
      <c r="L669" s="233"/>
      <c r="M669" s="234"/>
      <c r="N669" s="235"/>
      <c r="O669" s="235"/>
      <c r="P669" s="235"/>
      <c r="Q669" s="235"/>
      <c r="R669" s="235"/>
      <c r="S669" s="235"/>
      <c r="T669" s="23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7" t="s">
        <v>174</v>
      </c>
      <c r="AU669" s="237" t="s">
        <v>79</v>
      </c>
      <c r="AV669" s="13" t="s">
        <v>77</v>
      </c>
      <c r="AW669" s="13" t="s">
        <v>32</v>
      </c>
      <c r="AX669" s="13" t="s">
        <v>70</v>
      </c>
      <c r="AY669" s="237" t="s">
        <v>165</v>
      </c>
    </row>
    <row r="670" s="14" customFormat="1">
      <c r="A670" s="14"/>
      <c r="B670" s="238"/>
      <c r="C670" s="239"/>
      <c r="D670" s="229" t="s">
        <v>174</v>
      </c>
      <c r="E670" s="240" t="s">
        <v>19</v>
      </c>
      <c r="F670" s="241" t="s">
        <v>925</v>
      </c>
      <c r="G670" s="239"/>
      <c r="H670" s="242">
        <v>35.200000000000003</v>
      </c>
      <c r="I670" s="243"/>
      <c r="J670" s="239"/>
      <c r="K670" s="239"/>
      <c r="L670" s="244"/>
      <c r="M670" s="245"/>
      <c r="N670" s="246"/>
      <c r="O670" s="246"/>
      <c r="P670" s="246"/>
      <c r="Q670" s="246"/>
      <c r="R670" s="246"/>
      <c r="S670" s="246"/>
      <c r="T670" s="24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8" t="s">
        <v>174</v>
      </c>
      <c r="AU670" s="248" t="s">
        <v>79</v>
      </c>
      <c r="AV670" s="14" t="s">
        <v>79</v>
      </c>
      <c r="AW670" s="14" t="s">
        <v>32</v>
      </c>
      <c r="AX670" s="14" t="s">
        <v>70</v>
      </c>
      <c r="AY670" s="248" t="s">
        <v>165</v>
      </c>
    </row>
    <row r="671" s="14" customFormat="1">
      <c r="A671" s="14"/>
      <c r="B671" s="238"/>
      <c r="C671" s="239"/>
      <c r="D671" s="229" t="s">
        <v>174</v>
      </c>
      <c r="E671" s="240" t="s">
        <v>19</v>
      </c>
      <c r="F671" s="241" t="s">
        <v>926</v>
      </c>
      <c r="G671" s="239"/>
      <c r="H671" s="242">
        <v>7.2599999999999998</v>
      </c>
      <c r="I671" s="243"/>
      <c r="J671" s="239"/>
      <c r="K671" s="239"/>
      <c r="L671" s="244"/>
      <c r="M671" s="245"/>
      <c r="N671" s="246"/>
      <c r="O671" s="246"/>
      <c r="P671" s="246"/>
      <c r="Q671" s="246"/>
      <c r="R671" s="246"/>
      <c r="S671" s="246"/>
      <c r="T671" s="24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8" t="s">
        <v>174</v>
      </c>
      <c r="AU671" s="248" t="s">
        <v>79</v>
      </c>
      <c r="AV671" s="14" t="s">
        <v>79</v>
      </c>
      <c r="AW671" s="14" t="s">
        <v>32</v>
      </c>
      <c r="AX671" s="14" t="s">
        <v>70</v>
      </c>
      <c r="AY671" s="248" t="s">
        <v>165</v>
      </c>
    </row>
    <row r="672" s="14" customFormat="1">
      <c r="A672" s="14"/>
      <c r="B672" s="238"/>
      <c r="C672" s="239"/>
      <c r="D672" s="229" t="s">
        <v>174</v>
      </c>
      <c r="E672" s="240" t="s">
        <v>19</v>
      </c>
      <c r="F672" s="241" t="s">
        <v>927</v>
      </c>
      <c r="G672" s="239"/>
      <c r="H672" s="242">
        <v>11.199999999999999</v>
      </c>
      <c r="I672" s="243"/>
      <c r="J672" s="239"/>
      <c r="K672" s="239"/>
      <c r="L672" s="244"/>
      <c r="M672" s="245"/>
      <c r="N672" s="246"/>
      <c r="O672" s="246"/>
      <c r="P672" s="246"/>
      <c r="Q672" s="246"/>
      <c r="R672" s="246"/>
      <c r="S672" s="246"/>
      <c r="T672" s="247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8" t="s">
        <v>174</v>
      </c>
      <c r="AU672" s="248" t="s">
        <v>79</v>
      </c>
      <c r="AV672" s="14" t="s">
        <v>79</v>
      </c>
      <c r="AW672" s="14" t="s">
        <v>32</v>
      </c>
      <c r="AX672" s="14" t="s">
        <v>70</v>
      </c>
      <c r="AY672" s="248" t="s">
        <v>165</v>
      </c>
    </row>
    <row r="673" s="14" customFormat="1">
      <c r="A673" s="14"/>
      <c r="B673" s="238"/>
      <c r="C673" s="239"/>
      <c r="D673" s="229" t="s">
        <v>174</v>
      </c>
      <c r="E673" s="240" t="s">
        <v>19</v>
      </c>
      <c r="F673" s="241" t="s">
        <v>928</v>
      </c>
      <c r="G673" s="239"/>
      <c r="H673" s="242">
        <v>7.7999999999999998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8" t="s">
        <v>174</v>
      </c>
      <c r="AU673" s="248" t="s">
        <v>79</v>
      </c>
      <c r="AV673" s="14" t="s">
        <v>79</v>
      </c>
      <c r="AW673" s="14" t="s">
        <v>32</v>
      </c>
      <c r="AX673" s="14" t="s">
        <v>70</v>
      </c>
      <c r="AY673" s="248" t="s">
        <v>165</v>
      </c>
    </row>
    <row r="674" s="15" customFormat="1">
      <c r="A674" s="15"/>
      <c r="B674" s="249"/>
      <c r="C674" s="250"/>
      <c r="D674" s="229" t="s">
        <v>174</v>
      </c>
      <c r="E674" s="251" t="s">
        <v>19</v>
      </c>
      <c r="F674" s="252" t="s">
        <v>184</v>
      </c>
      <c r="G674" s="250"/>
      <c r="H674" s="253">
        <v>61.460000000000001</v>
      </c>
      <c r="I674" s="254"/>
      <c r="J674" s="250"/>
      <c r="K674" s="250"/>
      <c r="L674" s="255"/>
      <c r="M674" s="256"/>
      <c r="N674" s="257"/>
      <c r="O674" s="257"/>
      <c r="P674" s="257"/>
      <c r="Q674" s="257"/>
      <c r="R674" s="257"/>
      <c r="S674" s="257"/>
      <c r="T674" s="258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9" t="s">
        <v>174</v>
      </c>
      <c r="AU674" s="259" t="s">
        <v>79</v>
      </c>
      <c r="AV674" s="15" t="s">
        <v>172</v>
      </c>
      <c r="AW674" s="15" t="s">
        <v>32</v>
      </c>
      <c r="AX674" s="15" t="s">
        <v>77</v>
      </c>
      <c r="AY674" s="259" t="s">
        <v>165</v>
      </c>
    </row>
    <row r="675" s="2" customFormat="1" ht="16.5" customHeight="1">
      <c r="A675" s="40"/>
      <c r="B675" s="41"/>
      <c r="C675" s="214" t="s">
        <v>929</v>
      </c>
      <c r="D675" s="214" t="s">
        <v>168</v>
      </c>
      <c r="E675" s="215" t="s">
        <v>930</v>
      </c>
      <c r="F675" s="216" t="s">
        <v>931</v>
      </c>
      <c r="G675" s="217" t="s">
        <v>291</v>
      </c>
      <c r="H675" s="218">
        <v>108</v>
      </c>
      <c r="I675" s="219"/>
      <c r="J675" s="220">
        <f>ROUND(I675*H675,2)</f>
        <v>0</v>
      </c>
      <c r="K675" s="216" t="s">
        <v>19</v>
      </c>
      <c r="L675" s="46"/>
      <c r="M675" s="221" t="s">
        <v>19</v>
      </c>
      <c r="N675" s="222" t="s">
        <v>41</v>
      </c>
      <c r="O675" s="86"/>
      <c r="P675" s="223">
        <f>O675*H675</f>
        <v>0</v>
      </c>
      <c r="Q675" s="223">
        <v>0.0028600000000000001</v>
      </c>
      <c r="R675" s="223">
        <f>Q675*H675</f>
        <v>0.30887999999999999</v>
      </c>
      <c r="S675" s="223">
        <v>0</v>
      </c>
      <c r="T675" s="224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25" t="s">
        <v>283</v>
      </c>
      <c r="AT675" s="225" t="s">
        <v>168</v>
      </c>
      <c r="AU675" s="225" t="s">
        <v>79</v>
      </c>
      <c r="AY675" s="19" t="s">
        <v>165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19" t="s">
        <v>77</v>
      </c>
      <c r="BK675" s="226">
        <f>ROUND(I675*H675,2)</f>
        <v>0</v>
      </c>
      <c r="BL675" s="19" t="s">
        <v>283</v>
      </c>
      <c r="BM675" s="225" t="s">
        <v>932</v>
      </c>
    </row>
    <row r="676" s="13" customFormat="1">
      <c r="A676" s="13"/>
      <c r="B676" s="227"/>
      <c r="C676" s="228"/>
      <c r="D676" s="229" t="s">
        <v>174</v>
      </c>
      <c r="E676" s="230" t="s">
        <v>19</v>
      </c>
      <c r="F676" s="231" t="s">
        <v>818</v>
      </c>
      <c r="G676" s="228"/>
      <c r="H676" s="230" t="s">
        <v>19</v>
      </c>
      <c r="I676" s="232"/>
      <c r="J676" s="228"/>
      <c r="K676" s="228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174</v>
      </c>
      <c r="AU676" s="237" t="s">
        <v>79</v>
      </c>
      <c r="AV676" s="13" t="s">
        <v>77</v>
      </c>
      <c r="AW676" s="13" t="s">
        <v>32</v>
      </c>
      <c r="AX676" s="13" t="s">
        <v>70</v>
      </c>
      <c r="AY676" s="237" t="s">
        <v>165</v>
      </c>
    </row>
    <row r="677" s="14" customFormat="1">
      <c r="A677" s="14"/>
      <c r="B677" s="238"/>
      <c r="C677" s="239"/>
      <c r="D677" s="229" t="s">
        <v>174</v>
      </c>
      <c r="E677" s="240" t="s">
        <v>19</v>
      </c>
      <c r="F677" s="241" t="s">
        <v>933</v>
      </c>
      <c r="G677" s="239"/>
      <c r="H677" s="242">
        <v>108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8" t="s">
        <v>174</v>
      </c>
      <c r="AU677" s="248" t="s">
        <v>79</v>
      </c>
      <c r="AV677" s="14" t="s">
        <v>79</v>
      </c>
      <c r="AW677" s="14" t="s">
        <v>32</v>
      </c>
      <c r="AX677" s="14" t="s">
        <v>77</v>
      </c>
      <c r="AY677" s="248" t="s">
        <v>165</v>
      </c>
    </row>
    <row r="678" s="2" customFormat="1" ht="24.15" customHeight="1">
      <c r="A678" s="40"/>
      <c r="B678" s="41"/>
      <c r="C678" s="214" t="s">
        <v>934</v>
      </c>
      <c r="D678" s="214" t="s">
        <v>168</v>
      </c>
      <c r="E678" s="215" t="s">
        <v>935</v>
      </c>
      <c r="F678" s="216" t="s">
        <v>936</v>
      </c>
      <c r="G678" s="217" t="s">
        <v>188</v>
      </c>
      <c r="H678" s="218">
        <v>28</v>
      </c>
      <c r="I678" s="219"/>
      <c r="J678" s="220">
        <f>ROUND(I678*H678,2)</f>
        <v>0</v>
      </c>
      <c r="K678" s="216" t="s">
        <v>19</v>
      </c>
      <c r="L678" s="46"/>
      <c r="M678" s="221" t="s">
        <v>19</v>
      </c>
      <c r="N678" s="222" t="s">
        <v>41</v>
      </c>
      <c r="O678" s="86"/>
      <c r="P678" s="223">
        <f>O678*H678</f>
        <v>0</v>
      </c>
      <c r="Q678" s="223">
        <v>0.00048000000000000001</v>
      </c>
      <c r="R678" s="223">
        <f>Q678*H678</f>
        <v>0.013440000000000001</v>
      </c>
      <c r="S678" s="223">
        <v>0</v>
      </c>
      <c r="T678" s="224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5" t="s">
        <v>283</v>
      </c>
      <c r="AT678" s="225" t="s">
        <v>168</v>
      </c>
      <c r="AU678" s="225" t="s">
        <v>79</v>
      </c>
      <c r="AY678" s="19" t="s">
        <v>165</v>
      </c>
      <c r="BE678" s="226">
        <f>IF(N678="základní",J678,0)</f>
        <v>0</v>
      </c>
      <c r="BF678" s="226">
        <f>IF(N678="snížená",J678,0)</f>
        <v>0</v>
      </c>
      <c r="BG678" s="226">
        <f>IF(N678="zákl. přenesená",J678,0)</f>
        <v>0</v>
      </c>
      <c r="BH678" s="226">
        <f>IF(N678="sníž. přenesená",J678,0)</f>
        <v>0</v>
      </c>
      <c r="BI678" s="226">
        <f>IF(N678="nulová",J678,0)</f>
        <v>0</v>
      </c>
      <c r="BJ678" s="19" t="s">
        <v>77</v>
      </c>
      <c r="BK678" s="226">
        <f>ROUND(I678*H678,2)</f>
        <v>0</v>
      </c>
      <c r="BL678" s="19" t="s">
        <v>283</v>
      </c>
      <c r="BM678" s="225" t="s">
        <v>937</v>
      </c>
    </row>
    <row r="679" s="13" customFormat="1">
      <c r="A679" s="13"/>
      <c r="B679" s="227"/>
      <c r="C679" s="228"/>
      <c r="D679" s="229" t="s">
        <v>174</v>
      </c>
      <c r="E679" s="230" t="s">
        <v>19</v>
      </c>
      <c r="F679" s="231" t="s">
        <v>862</v>
      </c>
      <c r="G679" s="228"/>
      <c r="H679" s="230" t="s">
        <v>19</v>
      </c>
      <c r="I679" s="232"/>
      <c r="J679" s="228"/>
      <c r="K679" s="228"/>
      <c r="L679" s="233"/>
      <c r="M679" s="234"/>
      <c r="N679" s="235"/>
      <c r="O679" s="235"/>
      <c r="P679" s="235"/>
      <c r="Q679" s="235"/>
      <c r="R679" s="235"/>
      <c r="S679" s="235"/>
      <c r="T679" s="23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7" t="s">
        <v>174</v>
      </c>
      <c r="AU679" s="237" t="s">
        <v>79</v>
      </c>
      <c r="AV679" s="13" t="s">
        <v>77</v>
      </c>
      <c r="AW679" s="13" t="s">
        <v>32</v>
      </c>
      <c r="AX679" s="13" t="s">
        <v>70</v>
      </c>
      <c r="AY679" s="237" t="s">
        <v>165</v>
      </c>
    </row>
    <row r="680" s="14" customFormat="1">
      <c r="A680" s="14"/>
      <c r="B680" s="238"/>
      <c r="C680" s="239"/>
      <c r="D680" s="229" t="s">
        <v>174</v>
      </c>
      <c r="E680" s="240" t="s">
        <v>19</v>
      </c>
      <c r="F680" s="241" t="s">
        <v>359</v>
      </c>
      <c r="G680" s="239"/>
      <c r="H680" s="242">
        <v>28</v>
      </c>
      <c r="I680" s="243"/>
      <c r="J680" s="239"/>
      <c r="K680" s="239"/>
      <c r="L680" s="244"/>
      <c r="M680" s="245"/>
      <c r="N680" s="246"/>
      <c r="O680" s="246"/>
      <c r="P680" s="246"/>
      <c r="Q680" s="246"/>
      <c r="R680" s="246"/>
      <c r="S680" s="246"/>
      <c r="T680" s="24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8" t="s">
        <v>174</v>
      </c>
      <c r="AU680" s="248" t="s">
        <v>79</v>
      </c>
      <c r="AV680" s="14" t="s">
        <v>79</v>
      </c>
      <c r="AW680" s="14" t="s">
        <v>32</v>
      </c>
      <c r="AX680" s="14" t="s">
        <v>77</v>
      </c>
      <c r="AY680" s="248" t="s">
        <v>165</v>
      </c>
    </row>
    <row r="681" s="2" customFormat="1" ht="24.15" customHeight="1">
      <c r="A681" s="40"/>
      <c r="B681" s="41"/>
      <c r="C681" s="214" t="s">
        <v>938</v>
      </c>
      <c r="D681" s="214" t="s">
        <v>168</v>
      </c>
      <c r="E681" s="215" t="s">
        <v>939</v>
      </c>
      <c r="F681" s="216" t="s">
        <v>940</v>
      </c>
      <c r="G681" s="217" t="s">
        <v>291</v>
      </c>
      <c r="H681" s="218">
        <v>420.5</v>
      </c>
      <c r="I681" s="219"/>
      <c r="J681" s="220">
        <f>ROUND(I681*H681,2)</f>
        <v>0</v>
      </c>
      <c r="K681" s="216" t="s">
        <v>19</v>
      </c>
      <c r="L681" s="46"/>
      <c r="M681" s="221" t="s">
        <v>19</v>
      </c>
      <c r="N681" s="222" t="s">
        <v>41</v>
      </c>
      <c r="O681" s="86"/>
      <c r="P681" s="223">
        <f>O681*H681</f>
        <v>0</v>
      </c>
      <c r="Q681" s="223">
        <v>0.0082500000000000004</v>
      </c>
      <c r="R681" s="223">
        <f>Q681*H681</f>
        <v>3.469125</v>
      </c>
      <c r="S681" s="223">
        <v>0</v>
      </c>
      <c r="T681" s="224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25" t="s">
        <v>283</v>
      </c>
      <c r="AT681" s="225" t="s">
        <v>168</v>
      </c>
      <c r="AU681" s="225" t="s">
        <v>79</v>
      </c>
      <c r="AY681" s="19" t="s">
        <v>165</v>
      </c>
      <c r="BE681" s="226">
        <f>IF(N681="základní",J681,0)</f>
        <v>0</v>
      </c>
      <c r="BF681" s="226">
        <f>IF(N681="snížená",J681,0)</f>
        <v>0</v>
      </c>
      <c r="BG681" s="226">
        <f>IF(N681="zákl. přenesená",J681,0)</f>
        <v>0</v>
      </c>
      <c r="BH681" s="226">
        <f>IF(N681="sníž. přenesená",J681,0)</f>
        <v>0</v>
      </c>
      <c r="BI681" s="226">
        <f>IF(N681="nulová",J681,0)</f>
        <v>0</v>
      </c>
      <c r="BJ681" s="19" t="s">
        <v>77</v>
      </c>
      <c r="BK681" s="226">
        <f>ROUND(I681*H681,2)</f>
        <v>0</v>
      </c>
      <c r="BL681" s="19" t="s">
        <v>283</v>
      </c>
      <c r="BM681" s="225" t="s">
        <v>941</v>
      </c>
    </row>
    <row r="682" s="13" customFormat="1">
      <c r="A682" s="13"/>
      <c r="B682" s="227"/>
      <c r="C682" s="228"/>
      <c r="D682" s="229" t="s">
        <v>174</v>
      </c>
      <c r="E682" s="230" t="s">
        <v>19</v>
      </c>
      <c r="F682" s="231" t="s">
        <v>818</v>
      </c>
      <c r="G682" s="228"/>
      <c r="H682" s="230" t="s">
        <v>19</v>
      </c>
      <c r="I682" s="232"/>
      <c r="J682" s="228"/>
      <c r="K682" s="228"/>
      <c r="L682" s="233"/>
      <c r="M682" s="234"/>
      <c r="N682" s="235"/>
      <c r="O682" s="235"/>
      <c r="P682" s="235"/>
      <c r="Q682" s="235"/>
      <c r="R682" s="235"/>
      <c r="S682" s="235"/>
      <c r="T682" s="23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7" t="s">
        <v>174</v>
      </c>
      <c r="AU682" s="237" t="s">
        <v>79</v>
      </c>
      <c r="AV682" s="13" t="s">
        <v>77</v>
      </c>
      <c r="AW682" s="13" t="s">
        <v>32</v>
      </c>
      <c r="AX682" s="13" t="s">
        <v>70</v>
      </c>
      <c r="AY682" s="237" t="s">
        <v>165</v>
      </c>
    </row>
    <row r="683" s="14" customFormat="1">
      <c r="A683" s="14"/>
      <c r="B683" s="238"/>
      <c r="C683" s="239"/>
      <c r="D683" s="229" t="s">
        <v>174</v>
      </c>
      <c r="E683" s="240" t="s">
        <v>19</v>
      </c>
      <c r="F683" s="241" t="s">
        <v>942</v>
      </c>
      <c r="G683" s="239"/>
      <c r="H683" s="242">
        <v>420.5</v>
      </c>
      <c r="I683" s="243"/>
      <c r="J683" s="239"/>
      <c r="K683" s="239"/>
      <c r="L683" s="244"/>
      <c r="M683" s="245"/>
      <c r="N683" s="246"/>
      <c r="O683" s="246"/>
      <c r="P683" s="246"/>
      <c r="Q683" s="246"/>
      <c r="R683" s="246"/>
      <c r="S683" s="246"/>
      <c r="T683" s="24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8" t="s">
        <v>174</v>
      </c>
      <c r="AU683" s="248" t="s">
        <v>79</v>
      </c>
      <c r="AV683" s="14" t="s">
        <v>79</v>
      </c>
      <c r="AW683" s="14" t="s">
        <v>32</v>
      </c>
      <c r="AX683" s="14" t="s">
        <v>77</v>
      </c>
      <c r="AY683" s="248" t="s">
        <v>165</v>
      </c>
    </row>
    <row r="684" s="2" customFormat="1" ht="24.15" customHeight="1">
      <c r="A684" s="40"/>
      <c r="B684" s="41"/>
      <c r="C684" s="214" t="s">
        <v>943</v>
      </c>
      <c r="D684" s="214" t="s">
        <v>168</v>
      </c>
      <c r="E684" s="215" t="s">
        <v>944</v>
      </c>
      <c r="F684" s="216" t="s">
        <v>945</v>
      </c>
      <c r="G684" s="217" t="s">
        <v>188</v>
      </c>
      <c r="H684" s="218">
        <v>20</v>
      </c>
      <c r="I684" s="219"/>
      <c r="J684" s="220">
        <f>ROUND(I684*H684,2)</f>
        <v>0</v>
      </c>
      <c r="K684" s="216" t="s">
        <v>19</v>
      </c>
      <c r="L684" s="46"/>
      <c r="M684" s="221" t="s">
        <v>19</v>
      </c>
      <c r="N684" s="222" t="s">
        <v>41</v>
      </c>
      <c r="O684" s="86"/>
      <c r="P684" s="223">
        <f>O684*H684</f>
        <v>0</v>
      </c>
      <c r="Q684" s="223">
        <v>0.00020000000000000001</v>
      </c>
      <c r="R684" s="223">
        <f>Q684*H684</f>
        <v>0.0040000000000000001</v>
      </c>
      <c r="S684" s="223">
        <v>0</v>
      </c>
      <c r="T684" s="224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25" t="s">
        <v>283</v>
      </c>
      <c r="AT684" s="225" t="s">
        <v>168</v>
      </c>
      <c r="AU684" s="225" t="s">
        <v>79</v>
      </c>
      <c r="AY684" s="19" t="s">
        <v>165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19" t="s">
        <v>77</v>
      </c>
      <c r="BK684" s="226">
        <f>ROUND(I684*H684,2)</f>
        <v>0</v>
      </c>
      <c r="BL684" s="19" t="s">
        <v>283</v>
      </c>
      <c r="BM684" s="225" t="s">
        <v>946</v>
      </c>
    </row>
    <row r="685" s="13" customFormat="1">
      <c r="A685" s="13"/>
      <c r="B685" s="227"/>
      <c r="C685" s="228"/>
      <c r="D685" s="229" t="s">
        <v>174</v>
      </c>
      <c r="E685" s="230" t="s">
        <v>19</v>
      </c>
      <c r="F685" s="231" t="s">
        <v>862</v>
      </c>
      <c r="G685" s="228"/>
      <c r="H685" s="230" t="s">
        <v>19</v>
      </c>
      <c r="I685" s="232"/>
      <c r="J685" s="228"/>
      <c r="K685" s="228"/>
      <c r="L685" s="233"/>
      <c r="M685" s="234"/>
      <c r="N685" s="235"/>
      <c r="O685" s="235"/>
      <c r="P685" s="235"/>
      <c r="Q685" s="235"/>
      <c r="R685" s="235"/>
      <c r="S685" s="235"/>
      <c r="T685" s="23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7" t="s">
        <v>174</v>
      </c>
      <c r="AU685" s="237" t="s">
        <v>79</v>
      </c>
      <c r="AV685" s="13" t="s">
        <v>77</v>
      </c>
      <c r="AW685" s="13" t="s">
        <v>32</v>
      </c>
      <c r="AX685" s="13" t="s">
        <v>70</v>
      </c>
      <c r="AY685" s="237" t="s">
        <v>165</v>
      </c>
    </row>
    <row r="686" s="14" customFormat="1">
      <c r="A686" s="14"/>
      <c r="B686" s="238"/>
      <c r="C686" s="239"/>
      <c r="D686" s="229" t="s">
        <v>174</v>
      </c>
      <c r="E686" s="240" t="s">
        <v>19</v>
      </c>
      <c r="F686" s="241" t="s">
        <v>307</v>
      </c>
      <c r="G686" s="239"/>
      <c r="H686" s="242">
        <v>20</v>
      </c>
      <c r="I686" s="243"/>
      <c r="J686" s="239"/>
      <c r="K686" s="239"/>
      <c r="L686" s="244"/>
      <c r="M686" s="245"/>
      <c r="N686" s="246"/>
      <c r="O686" s="246"/>
      <c r="P686" s="246"/>
      <c r="Q686" s="246"/>
      <c r="R686" s="246"/>
      <c r="S686" s="246"/>
      <c r="T686" s="24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8" t="s">
        <v>174</v>
      </c>
      <c r="AU686" s="248" t="s">
        <v>79</v>
      </c>
      <c r="AV686" s="14" t="s">
        <v>79</v>
      </c>
      <c r="AW686" s="14" t="s">
        <v>32</v>
      </c>
      <c r="AX686" s="14" t="s">
        <v>77</v>
      </c>
      <c r="AY686" s="248" t="s">
        <v>165</v>
      </c>
    </row>
    <row r="687" s="2" customFormat="1" ht="24.15" customHeight="1">
      <c r="A687" s="40"/>
      <c r="B687" s="41"/>
      <c r="C687" s="214" t="s">
        <v>947</v>
      </c>
      <c r="D687" s="214" t="s">
        <v>168</v>
      </c>
      <c r="E687" s="215" t="s">
        <v>948</v>
      </c>
      <c r="F687" s="216" t="s">
        <v>949</v>
      </c>
      <c r="G687" s="217" t="s">
        <v>291</v>
      </c>
      <c r="H687" s="218">
        <v>275</v>
      </c>
      <c r="I687" s="219"/>
      <c r="J687" s="220">
        <f>ROUND(I687*H687,2)</f>
        <v>0</v>
      </c>
      <c r="K687" s="216" t="s">
        <v>19</v>
      </c>
      <c r="L687" s="46"/>
      <c r="M687" s="221" t="s">
        <v>19</v>
      </c>
      <c r="N687" s="222" t="s">
        <v>41</v>
      </c>
      <c r="O687" s="86"/>
      <c r="P687" s="223">
        <f>O687*H687</f>
        <v>0</v>
      </c>
      <c r="Q687" s="223">
        <v>0.0049399999999999999</v>
      </c>
      <c r="R687" s="223">
        <f>Q687*H687</f>
        <v>1.3585</v>
      </c>
      <c r="S687" s="223">
        <v>0</v>
      </c>
      <c r="T687" s="22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25" t="s">
        <v>283</v>
      </c>
      <c r="AT687" s="225" t="s">
        <v>168</v>
      </c>
      <c r="AU687" s="225" t="s">
        <v>79</v>
      </c>
      <c r="AY687" s="19" t="s">
        <v>165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9" t="s">
        <v>77</v>
      </c>
      <c r="BK687" s="226">
        <f>ROUND(I687*H687,2)</f>
        <v>0</v>
      </c>
      <c r="BL687" s="19" t="s">
        <v>283</v>
      </c>
      <c r="BM687" s="225" t="s">
        <v>950</v>
      </c>
    </row>
    <row r="688" s="13" customFormat="1">
      <c r="A688" s="13"/>
      <c r="B688" s="227"/>
      <c r="C688" s="228"/>
      <c r="D688" s="229" t="s">
        <v>174</v>
      </c>
      <c r="E688" s="230" t="s">
        <v>19</v>
      </c>
      <c r="F688" s="231" t="s">
        <v>951</v>
      </c>
      <c r="G688" s="228"/>
      <c r="H688" s="230" t="s">
        <v>19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7" t="s">
        <v>174</v>
      </c>
      <c r="AU688" s="237" t="s">
        <v>79</v>
      </c>
      <c r="AV688" s="13" t="s">
        <v>77</v>
      </c>
      <c r="AW688" s="13" t="s">
        <v>32</v>
      </c>
      <c r="AX688" s="13" t="s">
        <v>70</v>
      </c>
      <c r="AY688" s="237" t="s">
        <v>165</v>
      </c>
    </row>
    <row r="689" s="14" customFormat="1">
      <c r="A689" s="14"/>
      <c r="B689" s="238"/>
      <c r="C689" s="239"/>
      <c r="D689" s="229" t="s">
        <v>174</v>
      </c>
      <c r="E689" s="240" t="s">
        <v>19</v>
      </c>
      <c r="F689" s="241" t="s">
        <v>952</v>
      </c>
      <c r="G689" s="239"/>
      <c r="H689" s="242">
        <v>275</v>
      </c>
      <c r="I689" s="243"/>
      <c r="J689" s="239"/>
      <c r="K689" s="239"/>
      <c r="L689" s="244"/>
      <c r="M689" s="245"/>
      <c r="N689" s="246"/>
      <c r="O689" s="246"/>
      <c r="P689" s="246"/>
      <c r="Q689" s="246"/>
      <c r="R689" s="246"/>
      <c r="S689" s="246"/>
      <c r="T689" s="24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8" t="s">
        <v>174</v>
      </c>
      <c r="AU689" s="248" t="s">
        <v>79</v>
      </c>
      <c r="AV689" s="14" t="s">
        <v>79</v>
      </c>
      <c r="AW689" s="14" t="s">
        <v>32</v>
      </c>
      <c r="AX689" s="14" t="s">
        <v>77</v>
      </c>
      <c r="AY689" s="248" t="s">
        <v>165</v>
      </c>
    </row>
    <row r="690" s="2" customFormat="1" ht="24.15" customHeight="1">
      <c r="A690" s="40"/>
      <c r="B690" s="41"/>
      <c r="C690" s="214" t="s">
        <v>953</v>
      </c>
      <c r="D690" s="214" t="s">
        <v>168</v>
      </c>
      <c r="E690" s="215" t="s">
        <v>954</v>
      </c>
      <c r="F690" s="216" t="s">
        <v>955</v>
      </c>
      <c r="G690" s="217" t="s">
        <v>188</v>
      </c>
      <c r="H690" s="218">
        <v>7</v>
      </c>
      <c r="I690" s="219"/>
      <c r="J690" s="220">
        <f>ROUND(I690*H690,2)</f>
        <v>0</v>
      </c>
      <c r="K690" s="216" t="s">
        <v>19</v>
      </c>
      <c r="L690" s="46"/>
      <c r="M690" s="221" t="s">
        <v>19</v>
      </c>
      <c r="N690" s="222" t="s">
        <v>41</v>
      </c>
      <c r="O690" s="86"/>
      <c r="P690" s="223">
        <f>O690*H690</f>
        <v>0</v>
      </c>
      <c r="Q690" s="223">
        <v>0.00010000000000000001</v>
      </c>
      <c r="R690" s="223">
        <f>Q690*H690</f>
        <v>0.00069999999999999999</v>
      </c>
      <c r="S690" s="223">
        <v>0</v>
      </c>
      <c r="T690" s="224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25" t="s">
        <v>283</v>
      </c>
      <c r="AT690" s="225" t="s">
        <v>168</v>
      </c>
      <c r="AU690" s="225" t="s">
        <v>79</v>
      </c>
      <c r="AY690" s="19" t="s">
        <v>165</v>
      </c>
      <c r="BE690" s="226">
        <f>IF(N690="základní",J690,0)</f>
        <v>0</v>
      </c>
      <c r="BF690" s="226">
        <f>IF(N690="snížená",J690,0)</f>
        <v>0</v>
      </c>
      <c r="BG690" s="226">
        <f>IF(N690="zákl. přenesená",J690,0)</f>
        <v>0</v>
      </c>
      <c r="BH690" s="226">
        <f>IF(N690="sníž. přenesená",J690,0)</f>
        <v>0</v>
      </c>
      <c r="BI690" s="226">
        <f>IF(N690="nulová",J690,0)</f>
        <v>0</v>
      </c>
      <c r="BJ690" s="19" t="s">
        <v>77</v>
      </c>
      <c r="BK690" s="226">
        <f>ROUND(I690*H690,2)</f>
        <v>0</v>
      </c>
      <c r="BL690" s="19" t="s">
        <v>283</v>
      </c>
      <c r="BM690" s="225" t="s">
        <v>956</v>
      </c>
    </row>
    <row r="691" s="13" customFormat="1">
      <c r="A691" s="13"/>
      <c r="B691" s="227"/>
      <c r="C691" s="228"/>
      <c r="D691" s="229" t="s">
        <v>174</v>
      </c>
      <c r="E691" s="230" t="s">
        <v>19</v>
      </c>
      <c r="F691" s="231" t="s">
        <v>862</v>
      </c>
      <c r="G691" s="228"/>
      <c r="H691" s="230" t="s">
        <v>19</v>
      </c>
      <c r="I691" s="232"/>
      <c r="J691" s="228"/>
      <c r="K691" s="228"/>
      <c r="L691" s="233"/>
      <c r="M691" s="234"/>
      <c r="N691" s="235"/>
      <c r="O691" s="235"/>
      <c r="P691" s="235"/>
      <c r="Q691" s="235"/>
      <c r="R691" s="235"/>
      <c r="S691" s="235"/>
      <c r="T691" s="23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7" t="s">
        <v>174</v>
      </c>
      <c r="AU691" s="237" t="s">
        <v>79</v>
      </c>
      <c r="AV691" s="13" t="s">
        <v>77</v>
      </c>
      <c r="AW691" s="13" t="s">
        <v>32</v>
      </c>
      <c r="AX691" s="13" t="s">
        <v>70</v>
      </c>
      <c r="AY691" s="237" t="s">
        <v>165</v>
      </c>
    </row>
    <row r="692" s="14" customFormat="1">
      <c r="A692" s="14"/>
      <c r="B692" s="238"/>
      <c r="C692" s="239"/>
      <c r="D692" s="229" t="s">
        <v>174</v>
      </c>
      <c r="E692" s="240" t="s">
        <v>19</v>
      </c>
      <c r="F692" s="241" t="s">
        <v>230</v>
      </c>
      <c r="G692" s="239"/>
      <c r="H692" s="242">
        <v>7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8" t="s">
        <v>174</v>
      </c>
      <c r="AU692" s="248" t="s">
        <v>79</v>
      </c>
      <c r="AV692" s="14" t="s">
        <v>79</v>
      </c>
      <c r="AW692" s="14" t="s">
        <v>32</v>
      </c>
      <c r="AX692" s="14" t="s">
        <v>77</v>
      </c>
      <c r="AY692" s="248" t="s">
        <v>165</v>
      </c>
    </row>
    <row r="693" s="2" customFormat="1" ht="21.75" customHeight="1">
      <c r="A693" s="40"/>
      <c r="B693" s="41"/>
      <c r="C693" s="214" t="s">
        <v>957</v>
      </c>
      <c r="D693" s="214" t="s">
        <v>168</v>
      </c>
      <c r="E693" s="215" t="s">
        <v>958</v>
      </c>
      <c r="F693" s="216" t="s">
        <v>959</v>
      </c>
      <c r="G693" s="217" t="s">
        <v>291</v>
      </c>
      <c r="H693" s="218">
        <v>214</v>
      </c>
      <c r="I693" s="219"/>
      <c r="J693" s="220">
        <f>ROUND(I693*H693,2)</f>
        <v>0</v>
      </c>
      <c r="K693" s="216" t="s">
        <v>19</v>
      </c>
      <c r="L693" s="46"/>
      <c r="M693" s="221" t="s">
        <v>19</v>
      </c>
      <c r="N693" s="222" t="s">
        <v>41</v>
      </c>
      <c r="O693" s="86"/>
      <c r="P693" s="223">
        <f>O693*H693</f>
        <v>0</v>
      </c>
      <c r="Q693" s="223">
        <v>0.0022300000000000002</v>
      </c>
      <c r="R693" s="223">
        <f>Q693*H693</f>
        <v>0.47722000000000003</v>
      </c>
      <c r="S693" s="223">
        <v>0</v>
      </c>
      <c r="T693" s="224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25" t="s">
        <v>283</v>
      </c>
      <c r="AT693" s="225" t="s">
        <v>168</v>
      </c>
      <c r="AU693" s="225" t="s">
        <v>79</v>
      </c>
      <c r="AY693" s="19" t="s">
        <v>165</v>
      </c>
      <c r="BE693" s="226">
        <f>IF(N693="základní",J693,0)</f>
        <v>0</v>
      </c>
      <c r="BF693" s="226">
        <f>IF(N693="snížená",J693,0)</f>
        <v>0</v>
      </c>
      <c r="BG693" s="226">
        <f>IF(N693="zákl. přenesená",J693,0)</f>
        <v>0</v>
      </c>
      <c r="BH693" s="226">
        <f>IF(N693="sníž. přenesená",J693,0)</f>
        <v>0</v>
      </c>
      <c r="BI693" s="226">
        <f>IF(N693="nulová",J693,0)</f>
        <v>0</v>
      </c>
      <c r="BJ693" s="19" t="s">
        <v>77</v>
      </c>
      <c r="BK693" s="226">
        <f>ROUND(I693*H693,2)</f>
        <v>0</v>
      </c>
      <c r="BL693" s="19" t="s">
        <v>283</v>
      </c>
      <c r="BM693" s="225" t="s">
        <v>960</v>
      </c>
    </row>
    <row r="694" s="13" customFormat="1">
      <c r="A694" s="13"/>
      <c r="B694" s="227"/>
      <c r="C694" s="228"/>
      <c r="D694" s="229" t="s">
        <v>174</v>
      </c>
      <c r="E694" s="230" t="s">
        <v>19</v>
      </c>
      <c r="F694" s="231" t="s">
        <v>818</v>
      </c>
      <c r="G694" s="228"/>
      <c r="H694" s="230" t="s">
        <v>19</v>
      </c>
      <c r="I694" s="232"/>
      <c r="J694" s="228"/>
      <c r="K694" s="228"/>
      <c r="L694" s="233"/>
      <c r="M694" s="234"/>
      <c r="N694" s="235"/>
      <c r="O694" s="235"/>
      <c r="P694" s="235"/>
      <c r="Q694" s="235"/>
      <c r="R694" s="235"/>
      <c r="S694" s="235"/>
      <c r="T694" s="23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7" t="s">
        <v>174</v>
      </c>
      <c r="AU694" s="237" t="s">
        <v>79</v>
      </c>
      <c r="AV694" s="13" t="s">
        <v>77</v>
      </c>
      <c r="AW694" s="13" t="s">
        <v>32</v>
      </c>
      <c r="AX694" s="13" t="s">
        <v>70</v>
      </c>
      <c r="AY694" s="237" t="s">
        <v>165</v>
      </c>
    </row>
    <row r="695" s="14" customFormat="1">
      <c r="A695" s="14"/>
      <c r="B695" s="238"/>
      <c r="C695" s="239"/>
      <c r="D695" s="229" t="s">
        <v>174</v>
      </c>
      <c r="E695" s="240" t="s">
        <v>19</v>
      </c>
      <c r="F695" s="241" t="s">
        <v>961</v>
      </c>
      <c r="G695" s="239"/>
      <c r="H695" s="242">
        <v>214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8" t="s">
        <v>174</v>
      </c>
      <c r="AU695" s="248" t="s">
        <v>79</v>
      </c>
      <c r="AV695" s="14" t="s">
        <v>79</v>
      </c>
      <c r="AW695" s="14" t="s">
        <v>32</v>
      </c>
      <c r="AX695" s="14" t="s">
        <v>77</v>
      </c>
      <c r="AY695" s="248" t="s">
        <v>165</v>
      </c>
    </row>
    <row r="696" s="2" customFormat="1" ht="24.15" customHeight="1">
      <c r="A696" s="40"/>
      <c r="B696" s="41"/>
      <c r="C696" s="214" t="s">
        <v>962</v>
      </c>
      <c r="D696" s="214" t="s">
        <v>168</v>
      </c>
      <c r="E696" s="215" t="s">
        <v>963</v>
      </c>
      <c r="F696" s="216" t="s">
        <v>964</v>
      </c>
      <c r="G696" s="217" t="s">
        <v>394</v>
      </c>
      <c r="H696" s="218">
        <v>22.914999999999999</v>
      </c>
      <c r="I696" s="219"/>
      <c r="J696" s="220">
        <f>ROUND(I696*H696,2)</f>
        <v>0</v>
      </c>
      <c r="K696" s="216" t="s">
        <v>189</v>
      </c>
      <c r="L696" s="46"/>
      <c r="M696" s="221" t="s">
        <v>19</v>
      </c>
      <c r="N696" s="222" t="s">
        <v>41</v>
      </c>
      <c r="O696" s="86"/>
      <c r="P696" s="223">
        <f>O696*H696</f>
        <v>0</v>
      </c>
      <c r="Q696" s="223">
        <v>0</v>
      </c>
      <c r="R696" s="223">
        <f>Q696*H696</f>
        <v>0</v>
      </c>
      <c r="S696" s="223">
        <v>0</v>
      </c>
      <c r="T696" s="224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25" t="s">
        <v>283</v>
      </c>
      <c r="AT696" s="225" t="s">
        <v>168</v>
      </c>
      <c r="AU696" s="225" t="s">
        <v>79</v>
      </c>
      <c r="AY696" s="19" t="s">
        <v>165</v>
      </c>
      <c r="BE696" s="226">
        <f>IF(N696="základní",J696,0)</f>
        <v>0</v>
      </c>
      <c r="BF696" s="226">
        <f>IF(N696="snížená",J696,0)</f>
        <v>0</v>
      </c>
      <c r="BG696" s="226">
        <f>IF(N696="zákl. přenesená",J696,0)</f>
        <v>0</v>
      </c>
      <c r="BH696" s="226">
        <f>IF(N696="sníž. přenesená",J696,0)</f>
        <v>0</v>
      </c>
      <c r="BI696" s="226">
        <f>IF(N696="nulová",J696,0)</f>
        <v>0</v>
      </c>
      <c r="BJ696" s="19" t="s">
        <v>77</v>
      </c>
      <c r="BK696" s="226">
        <f>ROUND(I696*H696,2)</f>
        <v>0</v>
      </c>
      <c r="BL696" s="19" t="s">
        <v>283</v>
      </c>
      <c r="BM696" s="225" t="s">
        <v>965</v>
      </c>
    </row>
    <row r="697" s="2" customFormat="1">
      <c r="A697" s="40"/>
      <c r="B697" s="41"/>
      <c r="C697" s="42"/>
      <c r="D697" s="260" t="s">
        <v>191</v>
      </c>
      <c r="E697" s="42"/>
      <c r="F697" s="261" t="s">
        <v>966</v>
      </c>
      <c r="G697" s="42"/>
      <c r="H697" s="42"/>
      <c r="I697" s="262"/>
      <c r="J697" s="42"/>
      <c r="K697" s="42"/>
      <c r="L697" s="46"/>
      <c r="M697" s="263"/>
      <c r="N697" s="264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191</v>
      </c>
      <c r="AU697" s="19" t="s">
        <v>79</v>
      </c>
    </row>
    <row r="698" s="12" customFormat="1" ht="22.8" customHeight="1">
      <c r="A698" s="12"/>
      <c r="B698" s="198"/>
      <c r="C698" s="199"/>
      <c r="D698" s="200" t="s">
        <v>69</v>
      </c>
      <c r="E698" s="212" t="s">
        <v>967</v>
      </c>
      <c r="F698" s="212" t="s">
        <v>968</v>
      </c>
      <c r="G698" s="199"/>
      <c r="H698" s="199"/>
      <c r="I698" s="202"/>
      <c r="J698" s="213">
        <f>BK698</f>
        <v>0</v>
      </c>
      <c r="K698" s="199"/>
      <c r="L698" s="204"/>
      <c r="M698" s="205"/>
      <c r="N698" s="206"/>
      <c r="O698" s="206"/>
      <c r="P698" s="207">
        <f>SUM(P699:P823)</f>
        <v>0</v>
      </c>
      <c r="Q698" s="206"/>
      <c r="R698" s="207">
        <f>SUM(R699:R823)</f>
        <v>39.312115670000004</v>
      </c>
      <c r="S698" s="206"/>
      <c r="T698" s="208">
        <f>SUM(T699:T823)</f>
        <v>40.327734999999997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09" t="s">
        <v>79</v>
      </c>
      <c r="AT698" s="210" t="s">
        <v>69</v>
      </c>
      <c r="AU698" s="210" t="s">
        <v>77</v>
      </c>
      <c r="AY698" s="209" t="s">
        <v>165</v>
      </c>
      <c r="BK698" s="211">
        <f>SUM(BK699:BK823)</f>
        <v>0</v>
      </c>
    </row>
    <row r="699" s="2" customFormat="1" ht="16.5" customHeight="1">
      <c r="A699" s="40"/>
      <c r="B699" s="41"/>
      <c r="C699" s="214" t="s">
        <v>969</v>
      </c>
      <c r="D699" s="214" t="s">
        <v>168</v>
      </c>
      <c r="E699" s="215" t="s">
        <v>970</v>
      </c>
      <c r="F699" s="216" t="s">
        <v>971</v>
      </c>
      <c r="G699" s="217" t="s">
        <v>291</v>
      </c>
      <c r="H699" s="218">
        <v>710.20000000000005</v>
      </c>
      <c r="I699" s="219"/>
      <c r="J699" s="220">
        <f>ROUND(I699*H699,2)</f>
        <v>0</v>
      </c>
      <c r="K699" s="216" t="s">
        <v>19</v>
      </c>
      <c r="L699" s="46"/>
      <c r="M699" s="221" t="s">
        <v>19</v>
      </c>
      <c r="N699" s="222" t="s">
        <v>41</v>
      </c>
      <c r="O699" s="86"/>
      <c r="P699" s="223">
        <f>O699*H699</f>
        <v>0</v>
      </c>
      <c r="Q699" s="223">
        <v>1.0000000000000001E-05</v>
      </c>
      <c r="R699" s="223">
        <f>Q699*H699</f>
        <v>0.0071020000000000007</v>
      </c>
      <c r="S699" s="223">
        <v>0</v>
      </c>
      <c r="T699" s="224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25" t="s">
        <v>283</v>
      </c>
      <c r="AT699" s="225" t="s">
        <v>168</v>
      </c>
      <c r="AU699" s="225" t="s">
        <v>79</v>
      </c>
      <c r="AY699" s="19" t="s">
        <v>165</v>
      </c>
      <c r="BE699" s="226">
        <f>IF(N699="základní",J699,0)</f>
        <v>0</v>
      </c>
      <c r="BF699" s="226">
        <f>IF(N699="snížená",J699,0)</f>
        <v>0</v>
      </c>
      <c r="BG699" s="226">
        <f>IF(N699="zákl. přenesená",J699,0)</f>
        <v>0</v>
      </c>
      <c r="BH699" s="226">
        <f>IF(N699="sníž. přenesená",J699,0)</f>
        <v>0</v>
      </c>
      <c r="BI699" s="226">
        <f>IF(N699="nulová",J699,0)</f>
        <v>0</v>
      </c>
      <c r="BJ699" s="19" t="s">
        <v>77</v>
      </c>
      <c r="BK699" s="226">
        <f>ROUND(I699*H699,2)</f>
        <v>0</v>
      </c>
      <c r="BL699" s="19" t="s">
        <v>283</v>
      </c>
      <c r="BM699" s="225" t="s">
        <v>972</v>
      </c>
    </row>
    <row r="700" s="13" customFormat="1">
      <c r="A700" s="13"/>
      <c r="B700" s="227"/>
      <c r="C700" s="228"/>
      <c r="D700" s="229" t="s">
        <v>174</v>
      </c>
      <c r="E700" s="230" t="s">
        <v>19</v>
      </c>
      <c r="F700" s="231" t="s">
        <v>973</v>
      </c>
      <c r="G700" s="228"/>
      <c r="H700" s="230" t="s">
        <v>19</v>
      </c>
      <c r="I700" s="232"/>
      <c r="J700" s="228"/>
      <c r="K700" s="228"/>
      <c r="L700" s="233"/>
      <c r="M700" s="234"/>
      <c r="N700" s="235"/>
      <c r="O700" s="235"/>
      <c r="P700" s="235"/>
      <c r="Q700" s="235"/>
      <c r="R700" s="235"/>
      <c r="S700" s="235"/>
      <c r="T700" s="23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7" t="s">
        <v>174</v>
      </c>
      <c r="AU700" s="237" t="s">
        <v>79</v>
      </c>
      <c r="AV700" s="13" t="s">
        <v>77</v>
      </c>
      <c r="AW700" s="13" t="s">
        <v>32</v>
      </c>
      <c r="AX700" s="13" t="s">
        <v>70</v>
      </c>
      <c r="AY700" s="237" t="s">
        <v>165</v>
      </c>
    </row>
    <row r="701" s="13" customFormat="1">
      <c r="A701" s="13"/>
      <c r="B701" s="227"/>
      <c r="C701" s="228"/>
      <c r="D701" s="229" t="s">
        <v>174</v>
      </c>
      <c r="E701" s="230" t="s">
        <v>19</v>
      </c>
      <c r="F701" s="231" t="s">
        <v>974</v>
      </c>
      <c r="G701" s="228"/>
      <c r="H701" s="230" t="s">
        <v>19</v>
      </c>
      <c r="I701" s="232"/>
      <c r="J701" s="228"/>
      <c r="K701" s="228"/>
      <c r="L701" s="233"/>
      <c r="M701" s="234"/>
      <c r="N701" s="235"/>
      <c r="O701" s="235"/>
      <c r="P701" s="235"/>
      <c r="Q701" s="235"/>
      <c r="R701" s="235"/>
      <c r="S701" s="235"/>
      <c r="T701" s="23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7" t="s">
        <v>174</v>
      </c>
      <c r="AU701" s="237" t="s">
        <v>79</v>
      </c>
      <c r="AV701" s="13" t="s">
        <v>77</v>
      </c>
      <c r="AW701" s="13" t="s">
        <v>32</v>
      </c>
      <c r="AX701" s="13" t="s">
        <v>70</v>
      </c>
      <c r="AY701" s="237" t="s">
        <v>165</v>
      </c>
    </row>
    <row r="702" s="14" customFormat="1">
      <c r="A702" s="14"/>
      <c r="B702" s="238"/>
      <c r="C702" s="239"/>
      <c r="D702" s="229" t="s">
        <v>174</v>
      </c>
      <c r="E702" s="240" t="s">
        <v>19</v>
      </c>
      <c r="F702" s="241" t="s">
        <v>975</v>
      </c>
      <c r="G702" s="239"/>
      <c r="H702" s="242">
        <v>420.5</v>
      </c>
      <c r="I702" s="243"/>
      <c r="J702" s="239"/>
      <c r="K702" s="239"/>
      <c r="L702" s="244"/>
      <c r="M702" s="245"/>
      <c r="N702" s="246"/>
      <c r="O702" s="246"/>
      <c r="P702" s="246"/>
      <c r="Q702" s="246"/>
      <c r="R702" s="246"/>
      <c r="S702" s="246"/>
      <c r="T702" s="24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8" t="s">
        <v>174</v>
      </c>
      <c r="AU702" s="248" t="s">
        <v>79</v>
      </c>
      <c r="AV702" s="14" t="s">
        <v>79</v>
      </c>
      <c r="AW702" s="14" t="s">
        <v>32</v>
      </c>
      <c r="AX702" s="14" t="s">
        <v>70</v>
      </c>
      <c r="AY702" s="248" t="s">
        <v>165</v>
      </c>
    </row>
    <row r="703" s="13" customFormat="1">
      <c r="A703" s="13"/>
      <c r="B703" s="227"/>
      <c r="C703" s="228"/>
      <c r="D703" s="229" t="s">
        <v>174</v>
      </c>
      <c r="E703" s="230" t="s">
        <v>19</v>
      </c>
      <c r="F703" s="231" t="s">
        <v>976</v>
      </c>
      <c r="G703" s="228"/>
      <c r="H703" s="230" t="s">
        <v>19</v>
      </c>
      <c r="I703" s="232"/>
      <c r="J703" s="228"/>
      <c r="K703" s="228"/>
      <c r="L703" s="233"/>
      <c r="M703" s="234"/>
      <c r="N703" s="235"/>
      <c r="O703" s="235"/>
      <c r="P703" s="235"/>
      <c r="Q703" s="235"/>
      <c r="R703" s="235"/>
      <c r="S703" s="235"/>
      <c r="T703" s="23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7" t="s">
        <v>174</v>
      </c>
      <c r="AU703" s="237" t="s">
        <v>79</v>
      </c>
      <c r="AV703" s="13" t="s">
        <v>77</v>
      </c>
      <c r="AW703" s="13" t="s">
        <v>32</v>
      </c>
      <c r="AX703" s="13" t="s">
        <v>70</v>
      </c>
      <c r="AY703" s="237" t="s">
        <v>165</v>
      </c>
    </row>
    <row r="704" s="14" customFormat="1">
      <c r="A704" s="14"/>
      <c r="B704" s="238"/>
      <c r="C704" s="239"/>
      <c r="D704" s="229" t="s">
        <v>174</v>
      </c>
      <c r="E704" s="240" t="s">
        <v>19</v>
      </c>
      <c r="F704" s="241" t="s">
        <v>977</v>
      </c>
      <c r="G704" s="239"/>
      <c r="H704" s="242">
        <v>289.69999999999999</v>
      </c>
      <c r="I704" s="243"/>
      <c r="J704" s="239"/>
      <c r="K704" s="239"/>
      <c r="L704" s="244"/>
      <c r="M704" s="245"/>
      <c r="N704" s="246"/>
      <c r="O704" s="246"/>
      <c r="P704" s="246"/>
      <c r="Q704" s="246"/>
      <c r="R704" s="246"/>
      <c r="S704" s="246"/>
      <c r="T704" s="24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8" t="s">
        <v>174</v>
      </c>
      <c r="AU704" s="248" t="s">
        <v>79</v>
      </c>
      <c r="AV704" s="14" t="s">
        <v>79</v>
      </c>
      <c r="AW704" s="14" t="s">
        <v>32</v>
      </c>
      <c r="AX704" s="14" t="s">
        <v>70</v>
      </c>
      <c r="AY704" s="248" t="s">
        <v>165</v>
      </c>
    </row>
    <row r="705" s="15" customFormat="1">
      <c r="A705" s="15"/>
      <c r="B705" s="249"/>
      <c r="C705" s="250"/>
      <c r="D705" s="229" t="s">
        <v>174</v>
      </c>
      <c r="E705" s="251" t="s">
        <v>19</v>
      </c>
      <c r="F705" s="252" t="s">
        <v>184</v>
      </c>
      <c r="G705" s="250"/>
      <c r="H705" s="253">
        <v>710.20000000000005</v>
      </c>
      <c r="I705" s="254"/>
      <c r="J705" s="250"/>
      <c r="K705" s="250"/>
      <c r="L705" s="255"/>
      <c r="M705" s="256"/>
      <c r="N705" s="257"/>
      <c r="O705" s="257"/>
      <c r="P705" s="257"/>
      <c r="Q705" s="257"/>
      <c r="R705" s="257"/>
      <c r="S705" s="257"/>
      <c r="T705" s="258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59" t="s">
        <v>174</v>
      </c>
      <c r="AU705" s="259" t="s">
        <v>79</v>
      </c>
      <c r="AV705" s="15" t="s">
        <v>172</v>
      </c>
      <c r="AW705" s="15" t="s">
        <v>32</v>
      </c>
      <c r="AX705" s="15" t="s">
        <v>77</v>
      </c>
      <c r="AY705" s="259" t="s">
        <v>165</v>
      </c>
    </row>
    <row r="706" s="2" customFormat="1" ht="16.5" customHeight="1">
      <c r="A706" s="40"/>
      <c r="B706" s="41"/>
      <c r="C706" s="265" t="s">
        <v>978</v>
      </c>
      <c r="D706" s="265" t="s">
        <v>529</v>
      </c>
      <c r="E706" s="266" t="s">
        <v>979</v>
      </c>
      <c r="F706" s="267" t="s">
        <v>980</v>
      </c>
      <c r="G706" s="268" t="s">
        <v>188</v>
      </c>
      <c r="H706" s="269">
        <v>710.20000000000005</v>
      </c>
      <c r="I706" s="270"/>
      <c r="J706" s="271">
        <f>ROUND(I706*H706,2)</f>
        <v>0</v>
      </c>
      <c r="K706" s="267" t="s">
        <v>19</v>
      </c>
      <c r="L706" s="272"/>
      <c r="M706" s="273" t="s">
        <v>19</v>
      </c>
      <c r="N706" s="274" t="s">
        <v>41</v>
      </c>
      <c r="O706" s="86"/>
      <c r="P706" s="223">
        <f>O706*H706</f>
        <v>0</v>
      </c>
      <c r="Q706" s="223">
        <v>0.00010000000000000001</v>
      </c>
      <c r="R706" s="223">
        <f>Q706*H706</f>
        <v>0.071020000000000014</v>
      </c>
      <c r="S706" s="223">
        <v>0</v>
      </c>
      <c r="T706" s="224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25" t="s">
        <v>381</v>
      </c>
      <c r="AT706" s="225" t="s">
        <v>529</v>
      </c>
      <c r="AU706" s="225" t="s">
        <v>79</v>
      </c>
      <c r="AY706" s="19" t="s">
        <v>165</v>
      </c>
      <c r="BE706" s="226">
        <f>IF(N706="základní",J706,0)</f>
        <v>0</v>
      </c>
      <c r="BF706" s="226">
        <f>IF(N706="snížená",J706,0)</f>
        <v>0</v>
      </c>
      <c r="BG706" s="226">
        <f>IF(N706="zákl. přenesená",J706,0)</f>
        <v>0</v>
      </c>
      <c r="BH706" s="226">
        <f>IF(N706="sníž. přenesená",J706,0)</f>
        <v>0</v>
      </c>
      <c r="BI706" s="226">
        <f>IF(N706="nulová",J706,0)</f>
        <v>0</v>
      </c>
      <c r="BJ706" s="19" t="s">
        <v>77</v>
      </c>
      <c r="BK706" s="226">
        <f>ROUND(I706*H706,2)</f>
        <v>0</v>
      </c>
      <c r="BL706" s="19" t="s">
        <v>283</v>
      </c>
      <c r="BM706" s="225" t="s">
        <v>981</v>
      </c>
    </row>
    <row r="707" s="2" customFormat="1" ht="21.75" customHeight="1">
      <c r="A707" s="40"/>
      <c r="B707" s="41"/>
      <c r="C707" s="214" t="s">
        <v>982</v>
      </c>
      <c r="D707" s="214" t="s">
        <v>168</v>
      </c>
      <c r="E707" s="215" t="s">
        <v>983</v>
      </c>
      <c r="F707" s="216" t="s">
        <v>984</v>
      </c>
      <c r="G707" s="217" t="s">
        <v>209</v>
      </c>
      <c r="H707" s="218">
        <v>2579.355</v>
      </c>
      <c r="I707" s="219"/>
      <c r="J707" s="220">
        <f>ROUND(I707*H707,2)</f>
        <v>0</v>
      </c>
      <c r="K707" s="216" t="s">
        <v>189</v>
      </c>
      <c r="L707" s="46"/>
      <c r="M707" s="221" t="s">
        <v>19</v>
      </c>
      <c r="N707" s="222" t="s">
        <v>41</v>
      </c>
      <c r="O707" s="86"/>
      <c r="P707" s="223">
        <f>O707*H707</f>
        <v>0</v>
      </c>
      <c r="Q707" s="223">
        <v>0.0135</v>
      </c>
      <c r="R707" s="223">
        <f>Q707*H707</f>
        <v>34.821292499999998</v>
      </c>
      <c r="S707" s="223">
        <v>0</v>
      </c>
      <c r="T707" s="22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5" t="s">
        <v>283</v>
      </c>
      <c r="AT707" s="225" t="s">
        <v>168</v>
      </c>
      <c r="AU707" s="225" t="s">
        <v>79</v>
      </c>
      <c r="AY707" s="19" t="s">
        <v>165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9" t="s">
        <v>77</v>
      </c>
      <c r="BK707" s="226">
        <f>ROUND(I707*H707,2)</f>
        <v>0</v>
      </c>
      <c r="BL707" s="19" t="s">
        <v>283</v>
      </c>
      <c r="BM707" s="225" t="s">
        <v>985</v>
      </c>
    </row>
    <row r="708" s="2" customFormat="1">
      <c r="A708" s="40"/>
      <c r="B708" s="41"/>
      <c r="C708" s="42"/>
      <c r="D708" s="260" t="s">
        <v>191</v>
      </c>
      <c r="E708" s="42"/>
      <c r="F708" s="261" t="s">
        <v>986</v>
      </c>
      <c r="G708" s="42"/>
      <c r="H708" s="42"/>
      <c r="I708" s="262"/>
      <c r="J708" s="42"/>
      <c r="K708" s="42"/>
      <c r="L708" s="46"/>
      <c r="M708" s="263"/>
      <c r="N708" s="264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191</v>
      </c>
      <c r="AU708" s="19" t="s">
        <v>79</v>
      </c>
    </row>
    <row r="709" s="13" customFormat="1">
      <c r="A709" s="13"/>
      <c r="B709" s="227"/>
      <c r="C709" s="228"/>
      <c r="D709" s="229" t="s">
        <v>174</v>
      </c>
      <c r="E709" s="230" t="s">
        <v>19</v>
      </c>
      <c r="F709" s="231" t="s">
        <v>667</v>
      </c>
      <c r="G709" s="228"/>
      <c r="H709" s="230" t="s">
        <v>19</v>
      </c>
      <c r="I709" s="232"/>
      <c r="J709" s="228"/>
      <c r="K709" s="228"/>
      <c r="L709" s="233"/>
      <c r="M709" s="234"/>
      <c r="N709" s="235"/>
      <c r="O709" s="235"/>
      <c r="P709" s="235"/>
      <c r="Q709" s="235"/>
      <c r="R709" s="235"/>
      <c r="S709" s="235"/>
      <c r="T709" s="23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7" t="s">
        <v>174</v>
      </c>
      <c r="AU709" s="237" t="s">
        <v>79</v>
      </c>
      <c r="AV709" s="13" t="s">
        <v>77</v>
      </c>
      <c r="AW709" s="13" t="s">
        <v>32</v>
      </c>
      <c r="AX709" s="13" t="s">
        <v>70</v>
      </c>
      <c r="AY709" s="237" t="s">
        <v>165</v>
      </c>
    </row>
    <row r="710" s="13" customFormat="1">
      <c r="A710" s="13"/>
      <c r="B710" s="227"/>
      <c r="C710" s="228"/>
      <c r="D710" s="229" t="s">
        <v>174</v>
      </c>
      <c r="E710" s="230" t="s">
        <v>19</v>
      </c>
      <c r="F710" s="231" t="s">
        <v>646</v>
      </c>
      <c r="G710" s="228"/>
      <c r="H710" s="230" t="s">
        <v>19</v>
      </c>
      <c r="I710" s="232"/>
      <c r="J710" s="228"/>
      <c r="K710" s="228"/>
      <c r="L710" s="233"/>
      <c r="M710" s="234"/>
      <c r="N710" s="235"/>
      <c r="O710" s="235"/>
      <c r="P710" s="235"/>
      <c r="Q710" s="235"/>
      <c r="R710" s="235"/>
      <c r="S710" s="235"/>
      <c r="T710" s="23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7" t="s">
        <v>174</v>
      </c>
      <c r="AU710" s="237" t="s">
        <v>79</v>
      </c>
      <c r="AV710" s="13" t="s">
        <v>77</v>
      </c>
      <c r="AW710" s="13" t="s">
        <v>32</v>
      </c>
      <c r="AX710" s="13" t="s">
        <v>70</v>
      </c>
      <c r="AY710" s="237" t="s">
        <v>165</v>
      </c>
    </row>
    <row r="711" s="14" customFormat="1">
      <c r="A711" s="14"/>
      <c r="B711" s="238"/>
      <c r="C711" s="239"/>
      <c r="D711" s="229" t="s">
        <v>174</v>
      </c>
      <c r="E711" s="240" t="s">
        <v>19</v>
      </c>
      <c r="F711" s="241" t="s">
        <v>668</v>
      </c>
      <c r="G711" s="239"/>
      <c r="H711" s="242">
        <v>457.875</v>
      </c>
      <c r="I711" s="243"/>
      <c r="J711" s="239"/>
      <c r="K711" s="239"/>
      <c r="L711" s="244"/>
      <c r="M711" s="245"/>
      <c r="N711" s="246"/>
      <c r="O711" s="246"/>
      <c r="P711" s="246"/>
      <c r="Q711" s="246"/>
      <c r="R711" s="246"/>
      <c r="S711" s="246"/>
      <c r="T711" s="24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8" t="s">
        <v>174</v>
      </c>
      <c r="AU711" s="248" t="s">
        <v>79</v>
      </c>
      <c r="AV711" s="14" t="s">
        <v>79</v>
      </c>
      <c r="AW711" s="14" t="s">
        <v>32</v>
      </c>
      <c r="AX711" s="14" t="s">
        <v>70</v>
      </c>
      <c r="AY711" s="248" t="s">
        <v>165</v>
      </c>
    </row>
    <row r="712" s="14" customFormat="1">
      <c r="A712" s="14"/>
      <c r="B712" s="238"/>
      <c r="C712" s="239"/>
      <c r="D712" s="229" t="s">
        <v>174</v>
      </c>
      <c r="E712" s="240" t="s">
        <v>19</v>
      </c>
      <c r="F712" s="241" t="s">
        <v>669</v>
      </c>
      <c r="G712" s="239"/>
      <c r="H712" s="242">
        <v>-12.6</v>
      </c>
      <c r="I712" s="243"/>
      <c r="J712" s="239"/>
      <c r="K712" s="239"/>
      <c r="L712" s="244"/>
      <c r="M712" s="245"/>
      <c r="N712" s="246"/>
      <c r="O712" s="246"/>
      <c r="P712" s="246"/>
      <c r="Q712" s="246"/>
      <c r="R712" s="246"/>
      <c r="S712" s="246"/>
      <c r="T712" s="24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8" t="s">
        <v>174</v>
      </c>
      <c r="AU712" s="248" t="s">
        <v>79</v>
      </c>
      <c r="AV712" s="14" t="s">
        <v>79</v>
      </c>
      <c r="AW712" s="14" t="s">
        <v>32</v>
      </c>
      <c r="AX712" s="14" t="s">
        <v>70</v>
      </c>
      <c r="AY712" s="248" t="s">
        <v>165</v>
      </c>
    </row>
    <row r="713" s="13" customFormat="1">
      <c r="A713" s="13"/>
      <c r="B713" s="227"/>
      <c r="C713" s="228"/>
      <c r="D713" s="229" t="s">
        <v>174</v>
      </c>
      <c r="E713" s="230" t="s">
        <v>19</v>
      </c>
      <c r="F713" s="231" t="s">
        <v>649</v>
      </c>
      <c r="G713" s="228"/>
      <c r="H713" s="230" t="s">
        <v>19</v>
      </c>
      <c r="I713" s="232"/>
      <c r="J713" s="228"/>
      <c r="K713" s="228"/>
      <c r="L713" s="233"/>
      <c r="M713" s="234"/>
      <c r="N713" s="235"/>
      <c r="O713" s="235"/>
      <c r="P713" s="235"/>
      <c r="Q713" s="235"/>
      <c r="R713" s="235"/>
      <c r="S713" s="235"/>
      <c r="T713" s="23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7" t="s">
        <v>174</v>
      </c>
      <c r="AU713" s="237" t="s">
        <v>79</v>
      </c>
      <c r="AV713" s="13" t="s">
        <v>77</v>
      </c>
      <c r="AW713" s="13" t="s">
        <v>32</v>
      </c>
      <c r="AX713" s="13" t="s">
        <v>70</v>
      </c>
      <c r="AY713" s="237" t="s">
        <v>165</v>
      </c>
    </row>
    <row r="714" s="14" customFormat="1">
      <c r="A714" s="14"/>
      <c r="B714" s="238"/>
      <c r="C714" s="239"/>
      <c r="D714" s="229" t="s">
        <v>174</v>
      </c>
      <c r="E714" s="240" t="s">
        <v>19</v>
      </c>
      <c r="F714" s="241" t="s">
        <v>670</v>
      </c>
      <c r="G714" s="239"/>
      <c r="H714" s="242">
        <v>259.55000000000001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8" t="s">
        <v>174</v>
      </c>
      <c r="AU714" s="248" t="s">
        <v>79</v>
      </c>
      <c r="AV714" s="14" t="s">
        <v>79</v>
      </c>
      <c r="AW714" s="14" t="s">
        <v>32</v>
      </c>
      <c r="AX714" s="14" t="s">
        <v>70</v>
      </c>
      <c r="AY714" s="248" t="s">
        <v>165</v>
      </c>
    </row>
    <row r="715" s="14" customFormat="1">
      <c r="A715" s="14"/>
      <c r="B715" s="238"/>
      <c r="C715" s="239"/>
      <c r="D715" s="229" t="s">
        <v>174</v>
      </c>
      <c r="E715" s="240" t="s">
        <v>19</v>
      </c>
      <c r="F715" s="241" t="s">
        <v>671</v>
      </c>
      <c r="G715" s="239"/>
      <c r="H715" s="242">
        <v>2.3180000000000001</v>
      </c>
      <c r="I715" s="243"/>
      <c r="J715" s="239"/>
      <c r="K715" s="239"/>
      <c r="L715" s="244"/>
      <c r="M715" s="245"/>
      <c r="N715" s="246"/>
      <c r="O715" s="246"/>
      <c r="P715" s="246"/>
      <c r="Q715" s="246"/>
      <c r="R715" s="246"/>
      <c r="S715" s="246"/>
      <c r="T715" s="24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8" t="s">
        <v>174</v>
      </c>
      <c r="AU715" s="248" t="s">
        <v>79</v>
      </c>
      <c r="AV715" s="14" t="s">
        <v>79</v>
      </c>
      <c r="AW715" s="14" t="s">
        <v>32</v>
      </c>
      <c r="AX715" s="14" t="s">
        <v>70</v>
      </c>
      <c r="AY715" s="248" t="s">
        <v>165</v>
      </c>
    </row>
    <row r="716" s="13" customFormat="1">
      <c r="A716" s="13"/>
      <c r="B716" s="227"/>
      <c r="C716" s="228"/>
      <c r="D716" s="229" t="s">
        <v>174</v>
      </c>
      <c r="E716" s="230" t="s">
        <v>19</v>
      </c>
      <c r="F716" s="231" t="s">
        <v>672</v>
      </c>
      <c r="G716" s="228"/>
      <c r="H716" s="230" t="s">
        <v>19</v>
      </c>
      <c r="I716" s="232"/>
      <c r="J716" s="228"/>
      <c r="K716" s="228"/>
      <c r="L716" s="233"/>
      <c r="M716" s="234"/>
      <c r="N716" s="235"/>
      <c r="O716" s="235"/>
      <c r="P716" s="235"/>
      <c r="Q716" s="235"/>
      <c r="R716" s="235"/>
      <c r="S716" s="235"/>
      <c r="T716" s="23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7" t="s">
        <v>174</v>
      </c>
      <c r="AU716" s="237" t="s">
        <v>79</v>
      </c>
      <c r="AV716" s="13" t="s">
        <v>77</v>
      </c>
      <c r="AW716" s="13" t="s">
        <v>32</v>
      </c>
      <c r="AX716" s="13" t="s">
        <v>70</v>
      </c>
      <c r="AY716" s="237" t="s">
        <v>165</v>
      </c>
    </row>
    <row r="717" s="14" customFormat="1">
      <c r="A717" s="14"/>
      <c r="B717" s="238"/>
      <c r="C717" s="239"/>
      <c r="D717" s="229" t="s">
        <v>174</v>
      </c>
      <c r="E717" s="240" t="s">
        <v>19</v>
      </c>
      <c r="F717" s="241" t="s">
        <v>673</v>
      </c>
      <c r="G717" s="239"/>
      <c r="H717" s="242">
        <v>1007.11</v>
      </c>
      <c r="I717" s="243"/>
      <c r="J717" s="239"/>
      <c r="K717" s="239"/>
      <c r="L717" s="244"/>
      <c r="M717" s="245"/>
      <c r="N717" s="246"/>
      <c r="O717" s="246"/>
      <c r="P717" s="246"/>
      <c r="Q717" s="246"/>
      <c r="R717" s="246"/>
      <c r="S717" s="246"/>
      <c r="T717" s="24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8" t="s">
        <v>174</v>
      </c>
      <c r="AU717" s="248" t="s">
        <v>79</v>
      </c>
      <c r="AV717" s="14" t="s">
        <v>79</v>
      </c>
      <c r="AW717" s="14" t="s">
        <v>32</v>
      </c>
      <c r="AX717" s="14" t="s">
        <v>70</v>
      </c>
      <c r="AY717" s="248" t="s">
        <v>165</v>
      </c>
    </row>
    <row r="718" s="14" customFormat="1">
      <c r="A718" s="14"/>
      <c r="B718" s="238"/>
      <c r="C718" s="239"/>
      <c r="D718" s="229" t="s">
        <v>174</v>
      </c>
      <c r="E718" s="240" t="s">
        <v>19</v>
      </c>
      <c r="F718" s="241" t="s">
        <v>674</v>
      </c>
      <c r="G718" s="239"/>
      <c r="H718" s="242">
        <v>115.42400000000001</v>
      </c>
      <c r="I718" s="243"/>
      <c r="J718" s="239"/>
      <c r="K718" s="239"/>
      <c r="L718" s="244"/>
      <c r="M718" s="245"/>
      <c r="N718" s="246"/>
      <c r="O718" s="246"/>
      <c r="P718" s="246"/>
      <c r="Q718" s="246"/>
      <c r="R718" s="246"/>
      <c r="S718" s="246"/>
      <c r="T718" s="247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8" t="s">
        <v>174</v>
      </c>
      <c r="AU718" s="248" t="s">
        <v>79</v>
      </c>
      <c r="AV718" s="14" t="s">
        <v>79</v>
      </c>
      <c r="AW718" s="14" t="s">
        <v>32</v>
      </c>
      <c r="AX718" s="14" t="s">
        <v>70</v>
      </c>
      <c r="AY718" s="248" t="s">
        <v>165</v>
      </c>
    </row>
    <row r="719" s="14" customFormat="1">
      <c r="A719" s="14"/>
      <c r="B719" s="238"/>
      <c r="C719" s="239"/>
      <c r="D719" s="229" t="s">
        <v>174</v>
      </c>
      <c r="E719" s="240" t="s">
        <v>19</v>
      </c>
      <c r="F719" s="241" t="s">
        <v>675</v>
      </c>
      <c r="G719" s="239"/>
      <c r="H719" s="242">
        <v>42.534999999999997</v>
      </c>
      <c r="I719" s="243"/>
      <c r="J719" s="239"/>
      <c r="K719" s="239"/>
      <c r="L719" s="244"/>
      <c r="M719" s="245"/>
      <c r="N719" s="246"/>
      <c r="O719" s="246"/>
      <c r="P719" s="246"/>
      <c r="Q719" s="246"/>
      <c r="R719" s="246"/>
      <c r="S719" s="246"/>
      <c r="T719" s="24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8" t="s">
        <v>174</v>
      </c>
      <c r="AU719" s="248" t="s">
        <v>79</v>
      </c>
      <c r="AV719" s="14" t="s">
        <v>79</v>
      </c>
      <c r="AW719" s="14" t="s">
        <v>32</v>
      </c>
      <c r="AX719" s="14" t="s">
        <v>70</v>
      </c>
      <c r="AY719" s="248" t="s">
        <v>165</v>
      </c>
    </row>
    <row r="720" s="13" customFormat="1">
      <c r="A720" s="13"/>
      <c r="B720" s="227"/>
      <c r="C720" s="228"/>
      <c r="D720" s="229" t="s">
        <v>174</v>
      </c>
      <c r="E720" s="230" t="s">
        <v>19</v>
      </c>
      <c r="F720" s="231" t="s">
        <v>660</v>
      </c>
      <c r="G720" s="228"/>
      <c r="H720" s="230" t="s">
        <v>19</v>
      </c>
      <c r="I720" s="232"/>
      <c r="J720" s="228"/>
      <c r="K720" s="228"/>
      <c r="L720" s="233"/>
      <c r="M720" s="234"/>
      <c r="N720" s="235"/>
      <c r="O720" s="235"/>
      <c r="P720" s="235"/>
      <c r="Q720" s="235"/>
      <c r="R720" s="235"/>
      <c r="S720" s="235"/>
      <c r="T720" s="23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7" t="s">
        <v>174</v>
      </c>
      <c r="AU720" s="237" t="s">
        <v>79</v>
      </c>
      <c r="AV720" s="13" t="s">
        <v>77</v>
      </c>
      <c r="AW720" s="13" t="s">
        <v>32</v>
      </c>
      <c r="AX720" s="13" t="s">
        <v>70</v>
      </c>
      <c r="AY720" s="237" t="s">
        <v>165</v>
      </c>
    </row>
    <row r="721" s="14" customFormat="1">
      <c r="A721" s="14"/>
      <c r="B721" s="238"/>
      <c r="C721" s="239"/>
      <c r="D721" s="229" t="s">
        <v>174</v>
      </c>
      <c r="E721" s="240" t="s">
        <v>19</v>
      </c>
      <c r="F721" s="241" t="s">
        <v>668</v>
      </c>
      <c r="G721" s="239"/>
      <c r="H721" s="242">
        <v>457.875</v>
      </c>
      <c r="I721" s="243"/>
      <c r="J721" s="239"/>
      <c r="K721" s="239"/>
      <c r="L721" s="244"/>
      <c r="M721" s="245"/>
      <c r="N721" s="246"/>
      <c r="O721" s="246"/>
      <c r="P721" s="246"/>
      <c r="Q721" s="246"/>
      <c r="R721" s="246"/>
      <c r="S721" s="246"/>
      <c r="T721" s="24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8" t="s">
        <v>174</v>
      </c>
      <c r="AU721" s="248" t="s">
        <v>79</v>
      </c>
      <c r="AV721" s="14" t="s">
        <v>79</v>
      </c>
      <c r="AW721" s="14" t="s">
        <v>32</v>
      </c>
      <c r="AX721" s="14" t="s">
        <v>70</v>
      </c>
      <c r="AY721" s="248" t="s">
        <v>165</v>
      </c>
    </row>
    <row r="722" s="14" customFormat="1">
      <c r="A722" s="14"/>
      <c r="B722" s="238"/>
      <c r="C722" s="239"/>
      <c r="D722" s="229" t="s">
        <v>174</v>
      </c>
      <c r="E722" s="240" t="s">
        <v>19</v>
      </c>
      <c r="F722" s="241" t="s">
        <v>669</v>
      </c>
      <c r="G722" s="239"/>
      <c r="H722" s="242">
        <v>-12.6</v>
      </c>
      <c r="I722" s="243"/>
      <c r="J722" s="239"/>
      <c r="K722" s="239"/>
      <c r="L722" s="244"/>
      <c r="M722" s="245"/>
      <c r="N722" s="246"/>
      <c r="O722" s="246"/>
      <c r="P722" s="246"/>
      <c r="Q722" s="246"/>
      <c r="R722" s="246"/>
      <c r="S722" s="246"/>
      <c r="T722" s="24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8" t="s">
        <v>174</v>
      </c>
      <c r="AU722" s="248" t="s">
        <v>79</v>
      </c>
      <c r="AV722" s="14" t="s">
        <v>79</v>
      </c>
      <c r="AW722" s="14" t="s">
        <v>32</v>
      </c>
      <c r="AX722" s="14" t="s">
        <v>70</v>
      </c>
      <c r="AY722" s="248" t="s">
        <v>165</v>
      </c>
    </row>
    <row r="723" s="13" customFormat="1">
      <c r="A723" s="13"/>
      <c r="B723" s="227"/>
      <c r="C723" s="228"/>
      <c r="D723" s="229" t="s">
        <v>174</v>
      </c>
      <c r="E723" s="230" t="s">
        <v>19</v>
      </c>
      <c r="F723" s="231" t="s">
        <v>657</v>
      </c>
      <c r="G723" s="228"/>
      <c r="H723" s="230" t="s">
        <v>19</v>
      </c>
      <c r="I723" s="232"/>
      <c r="J723" s="228"/>
      <c r="K723" s="228"/>
      <c r="L723" s="233"/>
      <c r="M723" s="234"/>
      <c r="N723" s="235"/>
      <c r="O723" s="235"/>
      <c r="P723" s="235"/>
      <c r="Q723" s="235"/>
      <c r="R723" s="235"/>
      <c r="S723" s="235"/>
      <c r="T723" s="23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7" t="s">
        <v>174</v>
      </c>
      <c r="AU723" s="237" t="s">
        <v>79</v>
      </c>
      <c r="AV723" s="13" t="s">
        <v>77</v>
      </c>
      <c r="AW723" s="13" t="s">
        <v>32</v>
      </c>
      <c r="AX723" s="13" t="s">
        <v>70</v>
      </c>
      <c r="AY723" s="237" t="s">
        <v>165</v>
      </c>
    </row>
    <row r="724" s="14" customFormat="1">
      <c r="A724" s="14"/>
      <c r="B724" s="238"/>
      <c r="C724" s="239"/>
      <c r="D724" s="229" t="s">
        <v>174</v>
      </c>
      <c r="E724" s="240" t="s">
        <v>19</v>
      </c>
      <c r="F724" s="241" t="s">
        <v>670</v>
      </c>
      <c r="G724" s="239"/>
      <c r="H724" s="242">
        <v>259.55000000000001</v>
      </c>
      <c r="I724" s="243"/>
      <c r="J724" s="239"/>
      <c r="K724" s="239"/>
      <c r="L724" s="244"/>
      <c r="M724" s="245"/>
      <c r="N724" s="246"/>
      <c r="O724" s="246"/>
      <c r="P724" s="246"/>
      <c r="Q724" s="246"/>
      <c r="R724" s="246"/>
      <c r="S724" s="246"/>
      <c r="T724" s="24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8" t="s">
        <v>174</v>
      </c>
      <c r="AU724" s="248" t="s">
        <v>79</v>
      </c>
      <c r="AV724" s="14" t="s">
        <v>79</v>
      </c>
      <c r="AW724" s="14" t="s">
        <v>32</v>
      </c>
      <c r="AX724" s="14" t="s">
        <v>70</v>
      </c>
      <c r="AY724" s="248" t="s">
        <v>165</v>
      </c>
    </row>
    <row r="725" s="14" customFormat="1">
      <c r="A725" s="14"/>
      <c r="B725" s="238"/>
      <c r="C725" s="239"/>
      <c r="D725" s="229" t="s">
        <v>174</v>
      </c>
      <c r="E725" s="240" t="s">
        <v>19</v>
      </c>
      <c r="F725" s="241" t="s">
        <v>671</v>
      </c>
      <c r="G725" s="239"/>
      <c r="H725" s="242">
        <v>2.3180000000000001</v>
      </c>
      <c r="I725" s="243"/>
      <c r="J725" s="239"/>
      <c r="K725" s="239"/>
      <c r="L725" s="244"/>
      <c r="M725" s="245"/>
      <c r="N725" s="246"/>
      <c r="O725" s="246"/>
      <c r="P725" s="246"/>
      <c r="Q725" s="246"/>
      <c r="R725" s="246"/>
      <c r="S725" s="246"/>
      <c r="T725" s="24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8" t="s">
        <v>174</v>
      </c>
      <c r="AU725" s="248" t="s">
        <v>79</v>
      </c>
      <c r="AV725" s="14" t="s">
        <v>79</v>
      </c>
      <c r="AW725" s="14" t="s">
        <v>32</v>
      </c>
      <c r="AX725" s="14" t="s">
        <v>70</v>
      </c>
      <c r="AY725" s="248" t="s">
        <v>165</v>
      </c>
    </row>
    <row r="726" s="15" customFormat="1">
      <c r="A726" s="15"/>
      <c r="B726" s="249"/>
      <c r="C726" s="250"/>
      <c r="D726" s="229" t="s">
        <v>174</v>
      </c>
      <c r="E726" s="251" t="s">
        <v>19</v>
      </c>
      <c r="F726" s="252" t="s">
        <v>184</v>
      </c>
      <c r="G726" s="250"/>
      <c r="H726" s="253">
        <v>2579.355</v>
      </c>
      <c r="I726" s="254"/>
      <c r="J726" s="250"/>
      <c r="K726" s="250"/>
      <c r="L726" s="255"/>
      <c r="M726" s="256"/>
      <c r="N726" s="257"/>
      <c r="O726" s="257"/>
      <c r="P726" s="257"/>
      <c r="Q726" s="257"/>
      <c r="R726" s="257"/>
      <c r="S726" s="257"/>
      <c r="T726" s="258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9" t="s">
        <v>174</v>
      </c>
      <c r="AU726" s="259" t="s">
        <v>79</v>
      </c>
      <c r="AV726" s="15" t="s">
        <v>172</v>
      </c>
      <c r="AW726" s="15" t="s">
        <v>32</v>
      </c>
      <c r="AX726" s="15" t="s">
        <v>77</v>
      </c>
      <c r="AY726" s="259" t="s">
        <v>165</v>
      </c>
    </row>
    <row r="727" s="2" customFormat="1" ht="24.15" customHeight="1">
      <c r="A727" s="40"/>
      <c r="B727" s="41"/>
      <c r="C727" s="214" t="s">
        <v>987</v>
      </c>
      <c r="D727" s="214" t="s">
        <v>168</v>
      </c>
      <c r="E727" s="215" t="s">
        <v>988</v>
      </c>
      <c r="F727" s="216" t="s">
        <v>989</v>
      </c>
      <c r="G727" s="217" t="s">
        <v>291</v>
      </c>
      <c r="H727" s="218">
        <v>420.5</v>
      </c>
      <c r="I727" s="219"/>
      <c r="J727" s="220">
        <f>ROUND(I727*H727,2)</f>
        <v>0</v>
      </c>
      <c r="K727" s="216" t="s">
        <v>189</v>
      </c>
      <c r="L727" s="46"/>
      <c r="M727" s="221" t="s">
        <v>19</v>
      </c>
      <c r="N727" s="222" t="s">
        <v>41</v>
      </c>
      <c r="O727" s="86"/>
      <c r="P727" s="223">
        <f>O727*H727</f>
        <v>0</v>
      </c>
      <c r="Q727" s="223">
        <v>0.0040099999999999997</v>
      </c>
      <c r="R727" s="223">
        <f>Q727*H727</f>
        <v>1.686205</v>
      </c>
      <c r="S727" s="223">
        <v>0</v>
      </c>
      <c r="T727" s="224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5" t="s">
        <v>283</v>
      </c>
      <c r="AT727" s="225" t="s">
        <v>168</v>
      </c>
      <c r="AU727" s="225" t="s">
        <v>79</v>
      </c>
      <c r="AY727" s="19" t="s">
        <v>165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9" t="s">
        <v>77</v>
      </c>
      <c r="BK727" s="226">
        <f>ROUND(I727*H727,2)</f>
        <v>0</v>
      </c>
      <c r="BL727" s="19" t="s">
        <v>283</v>
      </c>
      <c r="BM727" s="225" t="s">
        <v>990</v>
      </c>
    </row>
    <row r="728" s="2" customFormat="1">
      <c r="A728" s="40"/>
      <c r="B728" s="41"/>
      <c r="C728" s="42"/>
      <c r="D728" s="260" t="s">
        <v>191</v>
      </c>
      <c r="E728" s="42"/>
      <c r="F728" s="261" t="s">
        <v>991</v>
      </c>
      <c r="G728" s="42"/>
      <c r="H728" s="42"/>
      <c r="I728" s="262"/>
      <c r="J728" s="42"/>
      <c r="K728" s="42"/>
      <c r="L728" s="46"/>
      <c r="M728" s="263"/>
      <c r="N728" s="264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191</v>
      </c>
      <c r="AU728" s="19" t="s">
        <v>79</v>
      </c>
    </row>
    <row r="729" s="2" customFormat="1" ht="16.5" customHeight="1">
      <c r="A729" s="40"/>
      <c r="B729" s="41"/>
      <c r="C729" s="214" t="s">
        <v>992</v>
      </c>
      <c r="D729" s="214" t="s">
        <v>168</v>
      </c>
      <c r="E729" s="215" t="s">
        <v>993</v>
      </c>
      <c r="F729" s="216" t="s">
        <v>994</v>
      </c>
      <c r="G729" s="217" t="s">
        <v>291</v>
      </c>
      <c r="H729" s="218">
        <v>151.19999999999999</v>
      </c>
      <c r="I729" s="219"/>
      <c r="J729" s="220">
        <f>ROUND(I729*H729,2)</f>
        <v>0</v>
      </c>
      <c r="K729" s="216" t="s">
        <v>189</v>
      </c>
      <c r="L729" s="46"/>
      <c r="M729" s="221" t="s">
        <v>19</v>
      </c>
      <c r="N729" s="222" t="s">
        <v>41</v>
      </c>
      <c r="O729" s="86"/>
      <c r="P729" s="223">
        <f>O729*H729</f>
        <v>0</v>
      </c>
      <c r="Q729" s="223">
        <v>0.0040099999999999997</v>
      </c>
      <c r="R729" s="223">
        <f>Q729*H729</f>
        <v>0.60631199999999985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283</v>
      </c>
      <c r="AT729" s="225" t="s">
        <v>168</v>
      </c>
      <c r="AU729" s="225" t="s">
        <v>79</v>
      </c>
      <c r="AY729" s="19" t="s">
        <v>165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77</v>
      </c>
      <c r="BK729" s="226">
        <f>ROUND(I729*H729,2)</f>
        <v>0</v>
      </c>
      <c r="BL729" s="19" t="s">
        <v>283</v>
      </c>
      <c r="BM729" s="225" t="s">
        <v>995</v>
      </c>
    </row>
    <row r="730" s="2" customFormat="1">
      <c r="A730" s="40"/>
      <c r="B730" s="41"/>
      <c r="C730" s="42"/>
      <c r="D730" s="260" t="s">
        <v>191</v>
      </c>
      <c r="E730" s="42"/>
      <c r="F730" s="261" t="s">
        <v>996</v>
      </c>
      <c r="G730" s="42"/>
      <c r="H730" s="42"/>
      <c r="I730" s="262"/>
      <c r="J730" s="42"/>
      <c r="K730" s="42"/>
      <c r="L730" s="46"/>
      <c r="M730" s="263"/>
      <c r="N730" s="264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191</v>
      </c>
      <c r="AU730" s="19" t="s">
        <v>79</v>
      </c>
    </row>
    <row r="731" s="13" customFormat="1">
      <c r="A731" s="13"/>
      <c r="B731" s="227"/>
      <c r="C731" s="228"/>
      <c r="D731" s="229" t="s">
        <v>174</v>
      </c>
      <c r="E731" s="230" t="s">
        <v>19</v>
      </c>
      <c r="F731" s="231" t="s">
        <v>844</v>
      </c>
      <c r="G731" s="228"/>
      <c r="H731" s="230" t="s">
        <v>19</v>
      </c>
      <c r="I731" s="232"/>
      <c r="J731" s="228"/>
      <c r="K731" s="228"/>
      <c r="L731" s="233"/>
      <c r="M731" s="234"/>
      <c r="N731" s="235"/>
      <c r="O731" s="235"/>
      <c r="P731" s="235"/>
      <c r="Q731" s="235"/>
      <c r="R731" s="235"/>
      <c r="S731" s="235"/>
      <c r="T731" s="23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7" t="s">
        <v>174</v>
      </c>
      <c r="AU731" s="237" t="s">
        <v>79</v>
      </c>
      <c r="AV731" s="13" t="s">
        <v>77</v>
      </c>
      <c r="AW731" s="13" t="s">
        <v>32</v>
      </c>
      <c r="AX731" s="13" t="s">
        <v>70</v>
      </c>
      <c r="AY731" s="237" t="s">
        <v>165</v>
      </c>
    </row>
    <row r="732" s="13" customFormat="1">
      <c r="A732" s="13"/>
      <c r="B732" s="227"/>
      <c r="C732" s="228"/>
      <c r="D732" s="229" t="s">
        <v>174</v>
      </c>
      <c r="E732" s="230" t="s">
        <v>19</v>
      </c>
      <c r="F732" s="231" t="s">
        <v>646</v>
      </c>
      <c r="G732" s="228"/>
      <c r="H732" s="230" t="s">
        <v>19</v>
      </c>
      <c r="I732" s="232"/>
      <c r="J732" s="228"/>
      <c r="K732" s="228"/>
      <c r="L732" s="233"/>
      <c r="M732" s="234"/>
      <c r="N732" s="235"/>
      <c r="O732" s="235"/>
      <c r="P732" s="235"/>
      <c r="Q732" s="235"/>
      <c r="R732" s="235"/>
      <c r="S732" s="235"/>
      <c r="T732" s="236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7" t="s">
        <v>174</v>
      </c>
      <c r="AU732" s="237" t="s">
        <v>79</v>
      </c>
      <c r="AV732" s="13" t="s">
        <v>77</v>
      </c>
      <c r="AW732" s="13" t="s">
        <v>32</v>
      </c>
      <c r="AX732" s="13" t="s">
        <v>70</v>
      </c>
      <c r="AY732" s="237" t="s">
        <v>165</v>
      </c>
    </row>
    <row r="733" s="14" customFormat="1">
      <c r="A733" s="14"/>
      <c r="B733" s="238"/>
      <c r="C733" s="239"/>
      <c r="D733" s="229" t="s">
        <v>174</v>
      </c>
      <c r="E733" s="240" t="s">
        <v>19</v>
      </c>
      <c r="F733" s="241" t="s">
        <v>997</v>
      </c>
      <c r="G733" s="239"/>
      <c r="H733" s="242">
        <v>49.200000000000003</v>
      </c>
      <c r="I733" s="243"/>
      <c r="J733" s="239"/>
      <c r="K733" s="239"/>
      <c r="L733" s="244"/>
      <c r="M733" s="245"/>
      <c r="N733" s="246"/>
      <c r="O733" s="246"/>
      <c r="P733" s="246"/>
      <c r="Q733" s="246"/>
      <c r="R733" s="246"/>
      <c r="S733" s="246"/>
      <c r="T733" s="24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8" t="s">
        <v>174</v>
      </c>
      <c r="AU733" s="248" t="s">
        <v>79</v>
      </c>
      <c r="AV733" s="14" t="s">
        <v>79</v>
      </c>
      <c r="AW733" s="14" t="s">
        <v>32</v>
      </c>
      <c r="AX733" s="14" t="s">
        <v>70</v>
      </c>
      <c r="AY733" s="248" t="s">
        <v>165</v>
      </c>
    </row>
    <row r="734" s="13" customFormat="1">
      <c r="A734" s="13"/>
      <c r="B734" s="227"/>
      <c r="C734" s="228"/>
      <c r="D734" s="229" t="s">
        <v>174</v>
      </c>
      <c r="E734" s="230" t="s">
        <v>19</v>
      </c>
      <c r="F734" s="231" t="s">
        <v>649</v>
      </c>
      <c r="G734" s="228"/>
      <c r="H734" s="230" t="s">
        <v>19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7" t="s">
        <v>174</v>
      </c>
      <c r="AU734" s="237" t="s">
        <v>79</v>
      </c>
      <c r="AV734" s="13" t="s">
        <v>77</v>
      </c>
      <c r="AW734" s="13" t="s">
        <v>32</v>
      </c>
      <c r="AX734" s="13" t="s">
        <v>70</v>
      </c>
      <c r="AY734" s="237" t="s">
        <v>165</v>
      </c>
    </row>
    <row r="735" s="14" customFormat="1">
      <c r="A735" s="14"/>
      <c r="B735" s="238"/>
      <c r="C735" s="239"/>
      <c r="D735" s="229" t="s">
        <v>174</v>
      </c>
      <c r="E735" s="240" t="s">
        <v>19</v>
      </c>
      <c r="F735" s="241" t="s">
        <v>998</v>
      </c>
      <c r="G735" s="239"/>
      <c r="H735" s="242">
        <v>21.399999999999999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8" t="s">
        <v>174</v>
      </c>
      <c r="AU735" s="248" t="s">
        <v>79</v>
      </c>
      <c r="AV735" s="14" t="s">
        <v>79</v>
      </c>
      <c r="AW735" s="14" t="s">
        <v>32</v>
      </c>
      <c r="AX735" s="14" t="s">
        <v>70</v>
      </c>
      <c r="AY735" s="248" t="s">
        <v>165</v>
      </c>
    </row>
    <row r="736" s="13" customFormat="1">
      <c r="A736" s="13"/>
      <c r="B736" s="227"/>
      <c r="C736" s="228"/>
      <c r="D736" s="229" t="s">
        <v>174</v>
      </c>
      <c r="E736" s="230" t="s">
        <v>19</v>
      </c>
      <c r="F736" s="231" t="s">
        <v>672</v>
      </c>
      <c r="G736" s="228"/>
      <c r="H736" s="230" t="s">
        <v>19</v>
      </c>
      <c r="I736" s="232"/>
      <c r="J736" s="228"/>
      <c r="K736" s="228"/>
      <c r="L736" s="233"/>
      <c r="M736" s="234"/>
      <c r="N736" s="235"/>
      <c r="O736" s="235"/>
      <c r="P736" s="235"/>
      <c r="Q736" s="235"/>
      <c r="R736" s="235"/>
      <c r="S736" s="235"/>
      <c r="T736" s="23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7" t="s">
        <v>174</v>
      </c>
      <c r="AU736" s="237" t="s">
        <v>79</v>
      </c>
      <c r="AV736" s="13" t="s">
        <v>77</v>
      </c>
      <c r="AW736" s="13" t="s">
        <v>32</v>
      </c>
      <c r="AX736" s="13" t="s">
        <v>70</v>
      </c>
      <c r="AY736" s="237" t="s">
        <v>165</v>
      </c>
    </row>
    <row r="737" s="14" customFormat="1">
      <c r="A737" s="14"/>
      <c r="B737" s="238"/>
      <c r="C737" s="239"/>
      <c r="D737" s="229" t="s">
        <v>174</v>
      </c>
      <c r="E737" s="240" t="s">
        <v>19</v>
      </c>
      <c r="F737" s="241" t="s">
        <v>999</v>
      </c>
      <c r="G737" s="239"/>
      <c r="H737" s="242">
        <v>10</v>
      </c>
      <c r="I737" s="243"/>
      <c r="J737" s="239"/>
      <c r="K737" s="239"/>
      <c r="L737" s="244"/>
      <c r="M737" s="245"/>
      <c r="N737" s="246"/>
      <c r="O737" s="246"/>
      <c r="P737" s="246"/>
      <c r="Q737" s="246"/>
      <c r="R737" s="246"/>
      <c r="S737" s="246"/>
      <c r="T737" s="24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8" t="s">
        <v>174</v>
      </c>
      <c r="AU737" s="248" t="s">
        <v>79</v>
      </c>
      <c r="AV737" s="14" t="s">
        <v>79</v>
      </c>
      <c r="AW737" s="14" t="s">
        <v>32</v>
      </c>
      <c r="AX737" s="14" t="s">
        <v>70</v>
      </c>
      <c r="AY737" s="248" t="s">
        <v>165</v>
      </c>
    </row>
    <row r="738" s="13" customFormat="1">
      <c r="A738" s="13"/>
      <c r="B738" s="227"/>
      <c r="C738" s="228"/>
      <c r="D738" s="229" t="s">
        <v>174</v>
      </c>
      <c r="E738" s="230" t="s">
        <v>19</v>
      </c>
      <c r="F738" s="231" t="s">
        <v>660</v>
      </c>
      <c r="G738" s="228"/>
      <c r="H738" s="230" t="s">
        <v>19</v>
      </c>
      <c r="I738" s="232"/>
      <c r="J738" s="228"/>
      <c r="K738" s="228"/>
      <c r="L738" s="233"/>
      <c r="M738" s="234"/>
      <c r="N738" s="235"/>
      <c r="O738" s="235"/>
      <c r="P738" s="235"/>
      <c r="Q738" s="235"/>
      <c r="R738" s="235"/>
      <c r="S738" s="235"/>
      <c r="T738" s="23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7" t="s">
        <v>174</v>
      </c>
      <c r="AU738" s="237" t="s">
        <v>79</v>
      </c>
      <c r="AV738" s="13" t="s">
        <v>77</v>
      </c>
      <c r="AW738" s="13" t="s">
        <v>32</v>
      </c>
      <c r="AX738" s="13" t="s">
        <v>70</v>
      </c>
      <c r="AY738" s="237" t="s">
        <v>165</v>
      </c>
    </row>
    <row r="739" s="14" customFormat="1">
      <c r="A739" s="14"/>
      <c r="B739" s="238"/>
      <c r="C739" s="239"/>
      <c r="D739" s="229" t="s">
        <v>174</v>
      </c>
      <c r="E739" s="240" t="s">
        <v>19</v>
      </c>
      <c r="F739" s="241" t="s">
        <v>997</v>
      </c>
      <c r="G739" s="239"/>
      <c r="H739" s="242">
        <v>49.200000000000003</v>
      </c>
      <c r="I739" s="243"/>
      <c r="J739" s="239"/>
      <c r="K739" s="239"/>
      <c r="L739" s="244"/>
      <c r="M739" s="245"/>
      <c r="N739" s="246"/>
      <c r="O739" s="246"/>
      <c r="P739" s="246"/>
      <c r="Q739" s="246"/>
      <c r="R739" s="246"/>
      <c r="S739" s="246"/>
      <c r="T739" s="24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8" t="s">
        <v>174</v>
      </c>
      <c r="AU739" s="248" t="s">
        <v>79</v>
      </c>
      <c r="AV739" s="14" t="s">
        <v>79</v>
      </c>
      <c r="AW739" s="14" t="s">
        <v>32</v>
      </c>
      <c r="AX739" s="14" t="s">
        <v>70</v>
      </c>
      <c r="AY739" s="248" t="s">
        <v>165</v>
      </c>
    </row>
    <row r="740" s="13" customFormat="1">
      <c r="A740" s="13"/>
      <c r="B740" s="227"/>
      <c r="C740" s="228"/>
      <c r="D740" s="229" t="s">
        <v>174</v>
      </c>
      <c r="E740" s="230" t="s">
        <v>19</v>
      </c>
      <c r="F740" s="231" t="s">
        <v>657</v>
      </c>
      <c r="G740" s="228"/>
      <c r="H740" s="230" t="s">
        <v>19</v>
      </c>
      <c r="I740" s="232"/>
      <c r="J740" s="228"/>
      <c r="K740" s="228"/>
      <c r="L740" s="233"/>
      <c r="M740" s="234"/>
      <c r="N740" s="235"/>
      <c r="O740" s="235"/>
      <c r="P740" s="235"/>
      <c r="Q740" s="235"/>
      <c r="R740" s="235"/>
      <c r="S740" s="235"/>
      <c r="T740" s="23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7" t="s">
        <v>174</v>
      </c>
      <c r="AU740" s="237" t="s">
        <v>79</v>
      </c>
      <c r="AV740" s="13" t="s">
        <v>77</v>
      </c>
      <c r="AW740" s="13" t="s">
        <v>32</v>
      </c>
      <c r="AX740" s="13" t="s">
        <v>70</v>
      </c>
      <c r="AY740" s="237" t="s">
        <v>165</v>
      </c>
    </row>
    <row r="741" s="14" customFormat="1">
      <c r="A741" s="14"/>
      <c r="B741" s="238"/>
      <c r="C741" s="239"/>
      <c r="D741" s="229" t="s">
        <v>174</v>
      </c>
      <c r="E741" s="240" t="s">
        <v>19</v>
      </c>
      <c r="F741" s="241" t="s">
        <v>998</v>
      </c>
      <c r="G741" s="239"/>
      <c r="H741" s="242">
        <v>21.399999999999999</v>
      </c>
      <c r="I741" s="243"/>
      <c r="J741" s="239"/>
      <c r="K741" s="239"/>
      <c r="L741" s="244"/>
      <c r="M741" s="245"/>
      <c r="N741" s="246"/>
      <c r="O741" s="246"/>
      <c r="P741" s="246"/>
      <c r="Q741" s="246"/>
      <c r="R741" s="246"/>
      <c r="S741" s="246"/>
      <c r="T741" s="24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8" t="s">
        <v>174</v>
      </c>
      <c r="AU741" s="248" t="s">
        <v>79</v>
      </c>
      <c r="AV741" s="14" t="s">
        <v>79</v>
      </c>
      <c r="AW741" s="14" t="s">
        <v>32</v>
      </c>
      <c r="AX741" s="14" t="s">
        <v>70</v>
      </c>
      <c r="AY741" s="248" t="s">
        <v>165</v>
      </c>
    </row>
    <row r="742" s="15" customFormat="1">
      <c r="A742" s="15"/>
      <c r="B742" s="249"/>
      <c r="C742" s="250"/>
      <c r="D742" s="229" t="s">
        <v>174</v>
      </c>
      <c r="E742" s="251" t="s">
        <v>19</v>
      </c>
      <c r="F742" s="252" t="s">
        <v>184</v>
      </c>
      <c r="G742" s="250"/>
      <c r="H742" s="253">
        <v>151.19999999999999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9" t="s">
        <v>174</v>
      </c>
      <c r="AU742" s="259" t="s">
        <v>79</v>
      </c>
      <c r="AV742" s="15" t="s">
        <v>172</v>
      </c>
      <c r="AW742" s="15" t="s">
        <v>32</v>
      </c>
      <c r="AX742" s="15" t="s">
        <v>77</v>
      </c>
      <c r="AY742" s="259" t="s">
        <v>165</v>
      </c>
    </row>
    <row r="743" s="2" customFormat="1" ht="16.5" customHeight="1">
      <c r="A743" s="40"/>
      <c r="B743" s="41"/>
      <c r="C743" s="214" t="s">
        <v>1000</v>
      </c>
      <c r="D743" s="214" t="s">
        <v>168</v>
      </c>
      <c r="E743" s="215" t="s">
        <v>1001</v>
      </c>
      <c r="F743" s="216" t="s">
        <v>1002</v>
      </c>
      <c r="G743" s="217" t="s">
        <v>291</v>
      </c>
      <c r="H743" s="218">
        <v>144.84999999999999</v>
      </c>
      <c r="I743" s="219"/>
      <c r="J743" s="220">
        <f>ROUND(I743*H743,2)</f>
        <v>0</v>
      </c>
      <c r="K743" s="216" t="s">
        <v>189</v>
      </c>
      <c r="L743" s="46"/>
      <c r="M743" s="221" t="s">
        <v>19</v>
      </c>
      <c r="N743" s="222" t="s">
        <v>41</v>
      </c>
      <c r="O743" s="86"/>
      <c r="P743" s="223">
        <f>O743*H743</f>
        <v>0</v>
      </c>
      <c r="Q743" s="223">
        <v>0.0040099999999999997</v>
      </c>
      <c r="R743" s="223">
        <f>Q743*H743</f>
        <v>0.58084849999999988</v>
      </c>
      <c r="S743" s="223">
        <v>0</v>
      </c>
      <c r="T743" s="224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25" t="s">
        <v>283</v>
      </c>
      <c r="AT743" s="225" t="s">
        <v>168</v>
      </c>
      <c r="AU743" s="225" t="s">
        <v>79</v>
      </c>
      <c r="AY743" s="19" t="s">
        <v>165</v>
      </c>
      <c r="BE743" s="226">
        <f>IF(N743="základní",J743,0)</f>
        <v>0</v>
      </c>
      <c r="BF743" s="226">
        <f>IF(N743="snížená",J743,0)</f>
        <v>0</v>
      </c>
      <c r="BG743" s="226">
        <f>IF(N743="zákl. přenesená",J743,0)</f>
        <v>0</v>
      </c>
      <c r="BH743" s="226">
        <f>IF(N743="sníž. přenesená",J743,0)</f>
        <v>0</v>
      </c>
      <c r="BI743" s="226">
        <f>IF(N743="nulová",J743,0)</f>
        <v>0</v>
      </c>
      <c r="BJ743" s="19" t="s">
        <v>77</v>
      </c>
      <c r="BK743" s="226">
        <f>ROUND(I743*H743,2)</f>
        <v>0</v>
      </c>
      <c r="BL743" s="19" t="s">
        <v>283</v>
      </c>
      <c r="BM743" s="225" t="s">
        <v>1003</v>
      </c>
    </row>
    <row r="744" s="2" customFormat="1">
      <c r="A744" s="40"/>
      <c r="B744" s="41"/>
      <c r="C744" s="42"/>
      <c r="D744" s="260" t="s">
        <v>191</v>
      </c>
      <c r="E744" s="42"/>
      <c r="F744" s="261" t="s">
        <v>1004</v>
      </c>
      <c r="G744" s="42"/>
      <c r="H744" s="42"/>
      <c r="I744" s="262"/>
      <c r="J744" s="42"/>
      <c r="K744" s="42"/>
      <c r="L744" s="46"/>
      <c r="M744" s="263"/>
      <c r="N744" s="264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191</v>
      </c>
      <c r="AU744" s="19" t="s">
        <v>79</v>
      </c>
    </row>
    <row r="745" s="13" customFormat="1">
      <c r="A745" s="13"/>
      <c r="B745" s="227"/>
      <c r="C745" s="228"/>
      <c r="D745" s="229" t="s">
        <v>174</v>
      </c>
      <c r="E745" s="230" t="s">
        <v>19</v>
      </c>
      <c r="F745" s="231" t="s">
        <v>844</v>
      </c>
      <c r="G745" s="228"/>
      <c r="H745" s="230" t="s">
        <v>19</v>
      </c>
      <c r="I745" s="232"/>
      <c r="J745" s="228"/>
      <c r="K745" s="228"/>
      <c r="L745" s="233"/>
      <c r="M745" s="234"/>
      <c r="N745" s="235"/>
      <c r="O745" s="235"/>
      <c r="P745" s="235"/>
      <c r="Q745" s="235"/>
      <c r="R745" s="235"/>
      <c r="S745" s="235"/>
      <c r="T745" s="23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7" t="s">
        <v>174</v>
      </c>
      <c r="AU745" s="237" t="s">
        <v>79</v>
      </c>
      <c r="AV745" s="13" t="s">
        <v>77</v>
      </c>
      <c r="AW745" s="13" t="s">
        <v>32</v>
      </c>
      <c r="AX745" s="13" t="s">
        <v>70</v>
      </c>
      <c r="AY745" s="237" t="s">
        <v>165</v>
      </c>
    </row>
    <row r="746" s="13" customFormat="1">
      <c r="A746" s="13"/>
      <c r="B746" s="227"/>
      <c r="C746" s="228"/>
      <c r="D746" s="229" t="s">
        <v>174</v>
      </c>
      <c r="E746" s="230" t="s">
        <v>19</v>
      </c>
      <c r="F746" s="231" t="s">
        <v>646</v>
      </c>
      <c r="G746" s="228"/>
      <c r="H746" s="230" t="s">
        <v>19</v>
      </c>
      <c r="I746" s="232"/>
      <c r="J746" s="228"/>
      <c r="K746" s="228"/>
      <c r="L746" s="233"/>
      <c r="M746" s="234"/>
      <c r="N746" s="235"/>
      <c r="O746" s="235"/>
      <c r="P746" s="235"/>
      <c r="Q746" s="235"/>
      <c r="R746" s="235"/>
      <c r="S746" s="235"/>
      <c r="T746" s="23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7" t="s">
        <v>174</v>
      </c>
      <c r="AU746" s="237" t="s">
        <v>79</v>
      </c>
      <c r="AV746" s="13" t="s">
        <v>77</v>
      </c>
      <c r="AW746" s="13" t="s">
        <v>32</v>
      </c>
      <c r="AX746" s="13" t="s">
        <v>70</v>
      </c>
      <c r="AY746" s="237" t="s">
        <v>165</v>
      </c>
    </row>
    <row r="747" s="14" customFormat="1">
      <c r="A747" s="14"/>
      <c r="B747" s="238"/>
      <c r="C747" s="239"/>
      <c r="D747" s="229" t="s">
        <v>174</v>
      </c>
      <c r="E747" s="240" t="s">
        <v>19</v>
      </c>
      <c r="F747" s="241" t="s">
        <v>1005</v>
      </c>
      <c r="G747" s="239"/>
      <c r="H747" s="242">
        <v>8.5500000000000007</v>
      </c>
      <c r="I747" s="243"/>
      <c r="J747" s="239"/>
      <c r="K747" s="239"/>
      <c r="L747" s="244"/>
      <c r="M747" s="245"/>
      <c r="N747" s="246"/>
      <c r="O747" s="246"/>
      <c r="P747" s="246"/>
      <c r="Q747" s="246"/>
      <c r="R747" s="246"/>
      <c r="S747" s="246"/>
      <c r="T747" s="24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8" t="s">
        <v>174</v>
      </c>
      <c r="AU747" s="248" t="s">
        <v>79</v>
      </c>
      <c r="AV747" s="14" t="s">
        <v>79</v>
      </c>
      <c r="AW747" s="14" t="s">
        <v>32</v>
      </c>
      <c r="AX747" s="14" t="s">
        <v>70</v>
      </c>
      <c r="AY747" s="248" t="s">
        <v>165</v>
      </c>
    </row>
    <row r="748" s="13" customFormat="1">
      <c r="A748" s="13"/>
      <c r="B748" s="227"/>
      <c r="C748" s="228"/>
      <c r="D748" s="229" t="s">
        <v>174</v>
      </c>
      <c r="E748" s="230" t="s">
        <v>19</v>
      </c>
      <c r="F748" s="231" t="s">
        <v>649</v>
      </c>
      <c r="G748" s="228"/>
      <c r="H748" s="230" t="s">
        <v>19</v>
      </c>
      <c r="I748" s="232"/>
      <c r="J748" s="228"/>
      <c r="K748" s="228"/>
      <c r="L748" s="233"/>
      <c r="M748" s="234"/>
      <c r="N748" s="235"/>
      <c r="O748" s="235"/>
      <c r="P748" s="235"/>
      <c r="Q748" s="235"/>
      <c r="R748" s="235"/>
      <c r="S748" s="235"/>
      <c r="T748" s="236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7" t="s">
        <v>174</v>
      </c>
      <c r="AU748" s="237" t="s">
        <v>79</v>
      </c>
      <c r="AV748" s="13" t="s">
        <v>77</v>
      </c>
      <c r="AW748" s="13" t="s">
        <v>32</v>
      </c>
      <c r="AX748" s="13" t="s">
        <v>70</v>
      </c>
      <c r="AY748" s="237" t="s">
        <v>165</v>
      </c>
    </row>
    <row r="749" s="14" customFormat="1">
      <c r="A749" s="14"/>
      <c r="B749" s="238"/>
      <c r="C749" s="239"/>
      <c r="D749" s="229" t="s">
        <v>174</v>
      </c>
      <c r="E749" s="240" t="s">
        <v>19</v>
      </c>
      <c r="F749" s="241" t="s">
        <v>1006</v>
      </c>
      <c r="G749" s="239"/>
      <c r="H749" s="242">
        <v>14.5</v>
      </c>
      <c r="I749" s="243"/>
      <c r="J749" s="239"/>
      <c r="K749" s="239"/>
      <c r="L749" s="244"/>
      <c r="M749" s="245"/>
      <c r="N749" s="246"/>
      <c r="O749" s="246"/>
      <c r="P749" s="246"/>
      <c r="Q749" s="246"/>
      <c r="R749" s="246"/>
      <c r="S749" s="246"/>
      <c r="T749" s="247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8" t="s">
        <v>174</v>
      </c>
      <c r="AU749" s="248" t="s">
        <v>79</v>
      </c>
      <c r="AV749" s="14" t="s">
        <v>79</v>
      </c>
      <c r="AW749" s="14" t="s">
        <v>32</v>
      </c>
      <c r="AX749" s="14" t="s">
        <v>70</v>
      </c>
      <c r="AY749" s="248" t="s">
        <v>165</v>
      </c>
    </row>
    <row r="750" s="13" customFormat="1">
      <c r="A750" s="13"/>
      <c r="B750" s="227"/>
      <c r="C750" s="228"/>
      <c r="D750" s="229" t="s">
        <v>174</v>
      </c>
      <c r="E750" s="230" t="s">
        <v>19</v>
      </c>
      <c r="F750" s="231" t="s">
        <v>672</v>
      </c>
      <c r="G750" s="228"/>
      <c r="H750" s="230" t="s">
        <v>19</v>
      </c>
      <c r="I750" s="232"/>
      <c r="J750" s="228"/>
      <c r="K750" s="228"/>
      <c r="L750" s="233"/>
      <c r="M750" s="234"/>
      <c r="N750" s="235"/>
      <c r="O750" s="235"/>
      <c r="P750" s="235"/>
      <c r="Q750" s="235"/>
      <c r="R750" s="235"/>
      <c r="S750" s="235"/>
      <c r="T750" s="23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7" t="s">
        <v>174</v>
      </c>
      <c r="AU750" s="237" t="s">
        <v>79</v>
      </c>
      <c r="AV750" s="13" t="s">
        <v>77</v>
      </c>
      <c r="AW750" s="13" t="s">
        <v>32</v>
      </c>
      <c r="AX750" s="13" t="s">
        <v>70</v>
      </c>
      <c r="AY750" s="237" t="s">
        <v>165</v>
      </c>
    </row>
    <row r="751" s="14" customFormat="1">
      <c r="A751" s="14"/>
      <c r="B751" s="238"/>
      <c r="C751" s="239"/>
      <c r="D751" s="229" t="s">
        <v>174</v>
      </c>
      <c r="E751" s="240" t="s">
        <v>19</v>
      </c>
      <c r="F751" s="241" t="s">
        <v>1007</v>
      </c>
      <c r="G751" s="239"/>
      <c r="H751" s="242">
        <v>98.75</v>
      </c>
      <c r="I751" s="243"/>
      <c r="J751" s="239"/>
      <c r="K751" s="239"/>
      <c r="L751" s="244"/>
      <c r="M751" s="245"/>
      <c r="N751" s="246"/>
      <c r="O751" s="246"/>
      <c r="P751" s="246"/>
      <c r="Q751" s="246"/>
      <c r="R751" s="246"/>
      <c r="S751" s="246"/>
      <c r="T751" s="24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8" t="s">
        <v>174</v>
      </c>
      <c r="AU751" s="248" t="s">
        <v>79</v>
      </c>
      <c r="AV751" s="14" t="s">
        <v>79</v>
      </c>
      <c r="AW751" s="14" t="s">
        <v>32</v>
      </c>
      <c r="AX751" s="14" t="s">
        <v>70</v>
      </c>
      <c r="AY751" s="248" t="s">
        <v>165</v>
      </c>
    </row>
    <row r="752" s="13" customFormat="1">
      <c r="A752" s="13"/>
      <c r="B752" s="227"/>
      <c r="C752" s="228"/>
      <c r="D752" s="229" t="s">
        <v>174</v>
      </c>
      <c r="E752" s="230" t="s">
        <v>19</v>
      </c>
      <c r="F752" s="231" t="s">
        <v>660</v>
      </c>
      <c r="G752" s="228"/>
      <c r="H752" s="230" t="s">
        <v>19</v>
      </c>
      <c r="I752" s="232"/>
      <c r="J752" s="228"/>
      <c r="K752" s="228"/>
      <c r="L752" s="233"/>
      <c r="M752" s="234"/>
      <c r="N752" s="235"/>
      <c r="O752" s="235"/>
      <c r="P752" s="235"/>
      <c r="Q752" s="235"/>
      <c r="R752" s="235"/>
      <c r="S752" s="235"/>
      <c r="T752" s="236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7" t="s">
        <v>174</v>
      </c>
      <c r="AU752" s="237" t="s">
        <v>79</v>
      </c>
      <c r="AV752" s="13" t="s">
        <v>77</v>
      </c>
      <c r="AW752" s="13" t="s">
        <v>32</v>
      </c>
      <c r="AX752" s="13" t="s">
        <v>70</v>
      </c>
      <c r="AY752" s="237" t="s">
        <v>165</v>
      </c>
    </row>
    <row r="753" s="14" customFormat="1">
      <c r="A753" s="14"/>
      <c r="B753" s="238"/>
      <c r="C753" s="239"/>
      <c r="D753" s="229" t="s">
        <v>174</v>
      </c>
      <c r="E753" s="240" t="s">
        <v>19</v>
      </c>
      <c r="F753" s="241" t="s">
        <v>1005</v>
      </c>
      <c r="G753" s="239"/>
      <c r="H753" s="242">
        <v>8.5500000000000007</v>
      </c>
      <c r="I753" s="243"/>
      <c r="J753" s="239"/>
      <c r="K753" s="239"/>
      <c r="L753" s="244"/>
      <c r="M753" s="245"/>
      <c r="N753" s="246"/>
      <c r="O753" s="246"/>
      <c r="P753" s="246"/>
      <c r="Q753" s="246"/>
      <c r="R753" s="246"/>
      <c r="S753" s="246"/>
      <c r="T753" s="247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8" t="s">
        <v>174</v>
      </c>
      <c r="AU753" s="248" t="s">
        <v>79</v>
      </c>
      <c r="AV753" s="14" t="s">
        <v>79</v>
      </c>
      <c r="AW753" s="14" t="s">
        <v>32</v>
      </c>
      <c r="AX753" s="14" t="s">
        <v>70</v>
      </c>
      <c r="AY753" s="248" t="s">
        <v>165</v>
      </c>
    </row>
    <row r="754" s="13" customFormat="1">
      <c r="A754" s="13"/>
      <c r="B754" s="227"/>
      <c r="C754" s="228"/>
      <c r="D754" s="229" t="s">
        <v>174</v>
      </c>
      <c r="E754" s="230" t="s">
        <v>19</v>
      </c>
      <c r="F754" s="231" t="s">
        <v>657</v>
      </c>
      <c r="G754" s="228"/>
      <c r="H754" s="230" t="s">
        <v>19</v>
      </c>
      <c r="I754" s="232"/>
      <c r="J754" s="228"/>
      <c r="K754" s="228"/>
      <c r="L754" s="233"/>
      <c r="M754" s="234"/>
      <c r="N754" s="235"/>
      <c r="O754" s="235"/>
      <c r="P754" s="235"/>
      <c r="Q754" s="235"/>
      <c r="R754" s="235"/>
      <c r="S754" s="235"/>
      <c r="T754" s="23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7" t="s">
        <v>174</v>
      </c>
      <c r="AU754" s="237" t="s">
        <v>79</v>
      </c>
      <c r="AV754" s="13" t="s">
        <v>77</v>
      </c>
      <c r="AW754" s="13" t="s">
        <v>32</v>
      </c>
      <c r="AX754" s="13" t="s">
        <v>70</v>
      </c>
      <c r="AY754" s="237" t="s">
        <v>165</v>
      </c>
    </row>
    <row r="755" s="14" customFormat="1">
      <c r="A755" s="14"/>
      <c r="B755" s="238"/>
      <c r="C755" s="239"/>
      <c r="D755" s="229" t="s">
        <v>174</v>
      </c>
      <c r="E755" s="240" t="s">
        <v>19</v>
      </c>
      <c r="F755" s="241" t="s">
        <v>1006</v>
      </c>
      <c r="G755" s="239"/>
      <c r="H755" s="242">
        <v>14.5</v>
      </c>
      <c r="I755" s="243"/>
      <c r="J755" s="239"/>
      <c r="K755" s="239"/>
      <c r="L755" s="244"/>
      <c r="M755" s="245"/>
      <c r="N755" s="246"/>
      <c r="O755" s="246"/>
      <c r="P755" s="246"/>
      <c r="Q755" s="246"/>
      <c r="R755" s="246"/>
      <c r="S755" s="246"/>
      <c r="T755" s="247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8" t="s">
        <v>174</v>
      </c>
      <c r="AU755" s="248" t="s">
        <v>79</v>
      </c>
      <c r="AV755" s="14" t="s">
        <v>79</v>
      </c>
      <c r="AW755" s="14" t="s">
        <v>32</v>
      </c>
      <c r="AX755" s="14" t="s">
        <v>70</v>
      </c>
      <c r="AY755" s="248" t="s">
        <v>165</v>
      </c>
    </row>
    <row r="756" s="15" customFormat="1">
      <c r="A756" s="15"/>
      <c r="B756" s="249"/>
      <c r="C756" s="250"/>
      <c r="D756" s="229" t="s">
        <v>174</v>
      </c>
      <c r="E756" s="251" t="s">
        <v>19</v>
      </c>
      <c r="F756" s="252" t="s">
        <v>184</v>
      </c>
      <c r="G756" s="250"/>
      <c r="H756" s="253">
        <v>144.84999999999999</v>
      </c>
      <c r="I756" s="254"/>
      <c r="J756" s="250"/>
      <c r="K756" s="250"/>
      <c r="L756" s="255"/>
      <c r="M756" s="256"/>
      <c r="N756" s="257"/>
      <c r="O756" s="257"/>
      <c r="P756" s="257"/>
      <c r="Q756" s="257"/>
      <c r="R756" s="257"/>
      <c r="S756" s="257"/>
      <c r="T756" s="258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59" t="s">
        <v>174</v>
      </c>
      <c r="AU756" s="259" t="s">
        <v>79</v>
      </c>
      <c r="AV756" s="15" t="s">
        <v>172</v>
      </c>
      <c r="AW756" s="15" t="s">
        <v>32</v>
      </c>
      <c r="AX756" s="15" t="s">
        <v>77</v>
      </c>
      <c r="AY756" s="259" t="s">
        <v>165</v>
      </c>
    </row>
    <row r="757" s="2" customFormat="1" ht="16.5" customHeight="1">
      <c r="A757" s="40"/>
      <c r="B757" s="41"/>
      <c r="C757" s="214" t="s">
        <v>1008</v>
      </c>
      <c r="D757" s="214" t="s">
        <v>168</v>
      </c>
      <c r="E757" s="215" t="s">
        <v>1009</v>
      </c>
      <c r="F757" s="216" t="s">
        <v>1010</v>
      </c>
      <c r="G757" s="217" t="s">
        <v>291</v>
      </c>
      <c r="H757" s="218">
        <v>51</v>
      </c>
      <c r="I757" s="219"/>
      <c r="J757" s="220">
        <f>ROUND(I757*H757,2)</f>
        <v>0</v>
      </c>
      <c r="K757" s="216" t="s">
        <v>189</v>
      </c>
      <c r="L757" s="46"/>
      <c r="M757" s="221" t="s">
        <v>19</v>
      </c>
      <c r="N757" s="222" t="s">
        <v>41</v>
      </c>
      <c r="O757" s="86"/>
      <c r="P757" s="223">
        <f>O757*H757</f>
        <v>0</v>
      </c>
      <c r="Q757" s="223">
        <v>0</v>
      </c>
      <c r="R757" s="223">
        <f>Q757*H757</f>
        <v>0</v>
      </c>
      <c r="S757" s="223">
        <v>0</v>
      </c>
      <c r="T757" s="224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25" t="s">
        <v>283</v>
      </c>
      <c r="AT757" s="225" t="s">
        <v>168</v>
      </c>
      <c r="AU757" s="225" t="s">
        <v>79</v>
      </c>
      <c r="AY757" s="19" t="s">
        <v>165</v>
      </c>
      <c r="BE757" s="226">
        <f>IF(N757="základní",J757,0)</f>
        <v>0</v>
      </c>
      <c r="BF757" s="226">
        <f>IF(N757="snížená",J757,0)</f>
        <v>0</v>
      </c>
      <c r="BG757" s="226">
        <f>IF(N757="zákl. přenesená",J757,0)</f>
        <v>0</v>
      </c>
      <c r="BH757" s="226">
        <f>IF(N757="sníž. přenesená",J757,0)</f>
        <v>0</v>
      </c>
      <c r="BI757" s="226">
        <f>IF(N757="nulová",J757,0)</f>
        <v>0</v>
      </c>
      <c r="BJ757" s="19" t="s">
        <v>77</v>
      </c>
      <c r="BK757" s="226">
        <f>ROUND(I757*H757,2)</f>
        <v>0</v>
      </c>
      <c r="BL757" s="19" t="s">
        <v>283</v>
      </c>
      <c r="BM757" s="225" t="s">
        <v>1011</v>
      </c>
    </row>
    <row r="758" s="2" customFormat="1">
      <c r="A758" s="40"/>
      <c r="B758" s="41"/>
      <c r="C758" s="42"/>
      <c r="D758" s="260" t="s">
        <v>191</v>
      </c>
      <c r="E758" s="42"/>
      <c r="F758" s="261" t="s">
        <v>1012</v>
      </c>
      <c r="G758" s="42"/>
      <c r="H758" s="42"/>
      <c r="I758" s="262"/>
      <c r="J758" s="42"/>
      <c r="K758" s="42"/>
      <c r="L758" s="46"/>
      <c r="M758" s="263"/>
      <c r="N758" s="264"/>
      <c r="O758" s="86"/>
      <c r="P758" s="86"/>
      <c r="Q758" s="86"/>
      <c r="R758" s="86"/>
      <c r="S758" s="86"/>
      <c r="T758" s="87"/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T758" s="19" t="s">
        <v>191</v>
      </c>
      <c r="AU758" s="19" t="s">
        <v>79</v>
      </c>
    </row>
    <row r="759" s="2" customFormat="1" ht="24.15" customHeight="1">
      <c r="A759" s="40"/>
      <c r="B759" s="41"/>
      <c r="C759" s="214" t="s">
        <v>1013</v>
      </c>
      <c r="D759" s="214" t="s">
        <v>168</v>
      </c>
      <c r="E759" s="215" t="s">
        <v>1014</v>
      </c>
      <c r="F759" s="216" t="s">
        <v>1015</v>
      </c>
      <c r="G759" s="217" t="s">
        <v>188</v>
      </c>
      <c r="H759" s="218">
        <v>14</v>
      </c>
      <c r="I759" s="219"/>
      <c r="J759" s="220">
        <f>ROUND(I759*H759,2)</f>
        <v>0</v>
      </c>
      <c r="K759" s="216" t="s">
        <v>189</v>
      </c>
      <c r="L759" s="46"/>
      <c r="M759" s="221" t="s">
        <v>19</v>
      </c>
      <c r="N759" s="222" t="s">
        <v>41</v>
      </c>
      <c r="O759" s="86"/>
      <c r="P759" s="223">
        <f>O759*H759</f>
        <v>0</v>
      </c>
      <c r="Q759" s="223">
        <v>0</v>
      </c>
      <c r="R759" s="223">
        <f>Q759*H759</f>
        <v>0</v>
      </c>
      <c r="S759" s="223">
        <v>0</v>
      </c>
      <c r="T759" s="224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25" t="s">
        <v>283</v>
      </c>
      <c r="AT759" s="225" t="s">
        <v>168</v>
      </c>
      <c r="AU759" s="225" t="s">
        <v>79</v>
      </c>
      <c r="AY759" s="19" t="s">
        <v>165</v>
      </c>
      <c r="BE759" s="226">
        <f>IF(N759="základní",J759,0)</f>
        <v>0</v>
      </c>
      <c r="BF759" s="226">
        <f>IF(N759="snížená",J759,0)</f>
        <v>0</v>
      </c>
      <c r="BG759" s="226">
        <f>IF(N759="zákl. přenesená",J759,0)</f>
        <v>0</v>
      </c>
      <c r="BH759" s="226">
        <f>IF(N759="sníž. přenesená",J759,0)</f>
        <v>0</v>
      </c>
      <c r="BI759" s="226">
        <f>IF(N759="nulová",J759,0)</f>
        <v>0</v>
      </c>
      <c r="BJ759" s="19" t="s">
        <v>77</v>
      </c>
      <c r="BK759" s="226">
        <f>ROUND(I759*H759,2)</f>
        <v>0</v>
      </c>
      <c r="BL759" s="19" t="s">
        <v>283</v>
      </c>
      <c r="BM759" s="225" t="s">
        <v>1016</v>
      </c>
    </row>
    <row r="760" s="2" customFormat="1">
      <c r="A760" s="40"/>
      <c r="B760" s="41"/>
      <c r="C760" s="42"/>
      <c r="D760" s="260" t="s">
        <v>191</v>
      </c>
      <c r="E760" s="42"/>
      <c r="F760" s="261" t="s">
        <v>1017</v>
      </c>
      <c r="G760" s="42"/>
      <c r="H760" s="42"/>
      <c r="I760" s="262"/>
      <c r="J760" s="42"/>
      <c r="K760" s="42"/>
      <c r="L760" s="46"/>
      <c r="M760" s="263"/>
      <c r="N760" s="264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191</v>
      </c>
      <c r="AU760" s="19" t="s">
        <v>79</v>
      </c>
    </row>
    <row r="761" s="2" customFormat="1" ht="16.5" customHeight="1">
      <c r="A761" s="40"/>
      <c r="B761" s="41"/>
      <c r="C761" s="265" t="s">
        <v>1018</v>
      </c>
      <c r="D761" s="265" t="s">
        <v>529</v>
      </c>
      <c r="E761" s="266" t="s">
        <v>1019</v>
      </c>
      <c r="F761" s="267" t="s">
        <v>1020</v>
      </c>
      <c r="G761" s="268" t="s">
        <v>188</v>
      </c>
      <c r="H761" s="269">
        <v>14</v>
      </c>
      <c r="I761" s="270"/>
      <c r="J761" s="271">
        <f>ROUND(I761*H761,2)</f>
        <v>0</v>
      </c>
      <c r="K761" s="267" t="s">
        <v>19</v>
      </c>
      <c r="L761" s="272"/>
      <c r="M761" s="273" t="s">
        <v>19</v>
      </c>
      <c r="N761" s="274" t="s">
        <v>41</v>
      </c>
      <c r="O761" s="86"/>
      <c r="P761" s="223">
        <f>O761*H761</f>
        <v>0</v>
      </c>
      <c r="Q761" s="223">
        <v>0.0050000000000000001</v>
      </c>
      <c r="R761" s="223">
        <f>Q761*H761</f>
        <v>0.070000000000000007</v>
      </c>
      <c r="S761" s="223">
        <v>0</v>
      </c>
      <c r="T761" s="224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25" t="s">
        <v>381</v>
      </c>
      <c r="AT761" s="225" t="s">
        <v>529</v>
      </c>
      <c r="AU761" s="225" t="s">
        <v>79</v>
      </c>
      <c r="AY761" s="19" t="s">
        <v>165</v>
      </c>
      <c r="BE761" s="226">
        <f>IF(N761="základní",J761,0)</f>
        <v>0</v>
      </c>
      <c r="BF761" s="226">
        <f>IF(N761="snížená",J761,0)</f>
        <v>0</v>
      </c>
      <c r="BG761" s="226">
        <f>IF(N761="zákl. přenesená",J761,0)</f>
        <v>0</v>
      </c>
      <c r="BH761" s="226">
        <f>IF(N761="sníž. přenesená",J761,0)</f>
        <v>0</v>
      </c>
      <c r="BI761" s="226">
        <f>IF(N761="nulová",J761,0)</f>
        <v>0</v>
      </c>
      <c r="BJ761" s="19" t="s">
        <v>77</v>
      </c>
      <c r="BK761" s="226">
        <f>ROUND(I761*H761,2)</f>
        <v>0</v>
      </c>
      <c r="BL761" s="19" t="s">
        <v>283</v>
      </c>
      <c r="BM761" s="225" t="s">
        <v>1021</v>
      </c>
    </row>
    <row r="762" s="2" customFormat="1" ht="16.5" customHeight="1">
      <c r="A762" s="40"/>
      <c r="B762" s="41"/>
      <c r="C762" s="214" t="s">
        <v>1022</v>
      </c>
      <c r="D762" s="214" t="s">
        <v>168</v>
      </c>
      <c r="E762" s="215" t="s">
        <v>1023</v>
      </c>
      <c r="F762" s="216" t="s">
        <v>1024</v>
      </c>
      <c r="G762" s="217" t="s">
        <v>209</v>
      </c>
      <c r="H762" s="218">
        <v>4231.1300000000001</v>
      </c>
      <c r="I762" s="219"/>
      <c r="J762" s="220">
        <f>ROUND(I762*H762,2)</f>
        <v>0</v>
      </c>
      <c r="K762" s="216" t="s">
        <v>189</v>
      </c>
      <c r="L762" s="46"/>
      <c r="M762" s="221" t="s">
        <v>19</v>
      </c>
      <c r="N762" s="222" t="s">
        <v>41</v>
      </c>
      <c r="O762" s="86"/>
      <c r="P762" s="223">
        <f>O762*H762</f>
        <v>0</v>
      </c>
      <c r="Q762" s="223">
        <v>0</v>
      </c>
      <c r="R762" s="223">
        <f>Q762*H762</f>
        <v>0</v>
      </c>
      <c r="S762" s="223">
        <v>0.0094999999999999998</v>
      </c>
      <c r="T762" s="224">
        <f>S762*H762</f>
        <v>40.195734999999999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5" t="s">
        <v>283</v>
      </c>
      <c r="AT762" s="225" t="s">
        <v>168</v>
      </c>
      <c r="AU762" s="225" t="s">
        <v>79</v>
      </c>
      <c r="AY762" s="19" t="s">
        <v>165</v>
      </c>
      <c r="BE762" s="226">
        <f>IF(N762="základní",J762,0)</f>
        <v>0</v>
      </c>
      <c r="BF762" s="226">
        <f>IF(N762="snížená",J762,0)</f>
        <v>0</v>
      </c>
      <c r="BG762" s="226">
        <f>IF(N762="zákl. přenesená",J762,0)</f>
        <v>0</v>
      </c>
      <c r="BH762" s="226">
        <f>IF(N762="sníž. přenesená",J762,0)</f>
        <v>0</v>
      </c>
      <c r="BI762" s="226">
        <f>IF(N762="nulová",J762,0)</f>
        <v>0</v>
      </c>
      <c r="BJ762" s="19" t="s">
        <v>77</v>
      </c>
      <c r="BK762" s="226">
        <f>ROUND(I762*H762,2)</f>
        <v>0</v>
      </c>
      <c r="BL762" s="19" t="s">
        <v>283</v>
      </c>
      <c r="BM762" s="225" t="s">
        <v>1025</v>
      </c>
    </row>
    <row r="763" s="2" customFormat="1">
      <c r="A763" s="40"/>
      <c r="B763" s="41"/>
      <c r="C763" s="42"/>
      <c r="D763" s="260" t="s">
        <v>191</v>
      </c>
      <c r="E763" s="42"/>
      <c r="F763" s="261" t="s">
        <v>1026</v>
      </c>
      <c r="G763" s="42"/>
      <c r="H763" s="42"/>
      <c r="I763" s="262"/>
      <c r="J763" s="42"/>
      <c r="K763" s="42"/>
      <c r="L763" s="46"/>
      <c r="M763" s="263"/>
      <c r="N763" s="264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191</v>
      </c>
      <c r="AU763" s="19" t="s">
        <v>79</v>
      </c>
    </row>
    <row r="764" s="13" customFormat="1">
      <c r="A764" s="13"/>
      <c r="B764" s="227"/>
      <c r="C764" s="228"/>
      <c r="D764" s="229" t="s">
        <v>174</v>
      </c>
      <c r="E764" s="230" t="s">
        <v>19</v>
      </c>
      <c r="F764" s="231" t="s">
        <v>667</v>
      </c>
      <c r="G764" s="228"/>
      <c r="H764" s="230" t="s">
        <v>19</v>
      </c>
      <c r="I764" s="232"/>
      <c r="J764" s="228"/>
      <c r="K764" s="228"/>
      <c r="L764" s="233"/>
      <c r="M764" s="234"/>
      <c r="N764" s="235"/>
      <c r="O764" s="235"/>
      <c r="P764" s="235"/>
      <c r="Q764" s="235"/>
      <c r="R764" s="235"/>
      <c r="S764" s="235"/>
      <c r="T764" s="23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7" t="s">
        <v>174</v>
      </c>
      <c r="AU764" s="237" t="s">
        <v>79</v>
      </c>
      <c r="AV764" s="13" t="s">
        <v>77</v>
      </c>
      <c r="AW764" s="13" t="s">
        <v>32</v>
      </c>
      <c r="AX764" s="13" t="s">
        <v>70</v>
      </c>
      <c r="AY764" s="237" t="s">
        <v>165</v>
      </c>
    </row>
    <row r="765" s="13" customFormat="1">
      <c r="A765" s="13"/>
      <c r="B765" s="227"/>
      <c r="C765" s="228"/>
      <c r="D765" s="229" t="s">
        <v>174</v>
      </c>
      <c r="E765" s="230" t="s">
        <v>19</v>
      </c>
      <c r="F765" s="231" t="s">
        <v>646</v>
      </c>
      <c r="G765" s="228"/>
      <c r="H765" s="230" t="s">
        <v>19</v>
      </c>
      <c r="I765" s="232"/>
      <c r="J765" s="228"/>
      <c r="K765" s="228"/>
      <c r="L765" s="233"/>
      <c r="M765" s="234"/>
      <c r="N765" s="235"/>
      <c r="O765" s="235"/>
      <c r="P765" s="235"/>
      <c r="Q765" s="235"/>
      <c r="R765" s="235"/>
      <c r="S765" s="235"/>
      <c r="T765" s="23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7" t="s">
        <v>174</v>
      </c>
      <c r="AU765" s="237" t="s">
        <v>79</v>
      </c>
      <c r="AV765" s="13" t="s">
        <v>77</v>
      </c>
      <c r="AW765" s="13" t="s">
        <v>32</v>
      </c>
      <c r="AX765" s="13" t="s">
        <v>70</v>
      </c>
      <c r="AY765" s="237" t="s">
        <v>165</v>
      </c>
    </row>
    <row r="766" s="14" customFormat="1">
      <c r="A766" s="14"/>
      <c r="B766" s="238"/>
      <c r="C766" s="239"/>
      <c r="D766" s="229" t="s">
        <v>174</v>
      </c>
      <c r="E766" s="240" t="s">
        <v>19</v>
      </c>
      <c r="F766" s="241" t="s">
        <v>668</v>
      </c>
      <c r="G766" s="239"/>
      <c r="H766" s="242">
        <v>457.875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8" t="s">
        <v>174</v>
      </c>
      <c r="AU766" s="248" t="s">
        <v>79</v>
      </c>
      <c r="AV766" s="14" t="s">
        <v>79</v>
      </c>
      <c r="AW766" s="14" t="s">
        <v>32</v>
      </c>
      <c r="AX766" s="14" t="s">
        <v>70</v>
      </c>
      <c r="AY766" s="248" t="s">
        <v>165</v>
      </c>
    </row>
    <row r="767" s="14" customFormat="1">
      <c r="A767" s="14"/>
      <c r="B767" s="238"/>
      <c r="C767" s="239"/>
      <c r="D767" s="229" t="s">
        <v>174</v>
      </c>
      <c r="E767" s="240" t="s">
        <v>19</v>
      </c>
      <c r="F767" s="241" t="s">
        <v>669</v>
      </c>
      <c r="G767" s="239"/>
      <c r="H767" s="242">
        <v>-12.6</v>
      </c>
      <c r="I767" s="243"/>
      <c r="J767" s="239"/>
      <c r="K767" s="239"/>
      <c r="L767" s="244"/>
      <c r="M767" s="245"/>
      <c r="N767" s="246"/>
      <c r="O767" s="246"/>
      <c r="P767" s="246"/>
      <c r="Q767" s="246"/>
      <c r="R767" s="246"/>
      <c r="S767" s="246"/>
      <c r="T767" s="247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8" t="s">
        <v>174</v>
      </c>
      <c r="AU767" s="248" t="s">
        <v>79</v>
      </c>
      <c r="AV767" s="14" t="s">
        <v>79</v>
      </c>
      <c r="AW767" s="14" t="s">
        <v>32</v>
      </c>
      <c r="AX767" s="14" t="s">
        <v>70</v>
      </c>
      <c r="AY767" s="248" t="s">
        <v>165</v>
      </c>
    </row>
    <row r="768" s="13" customFormat="1">
      <c r="A768" s="13"/>
      <c r="B768" s="227"/>
      <c r="C768" s="228"/>
      <c r="D768" s="229" t="s">
        <v>174</v>
      </c>
      <c r="E768" s="230" t="s">
        <v>19</v>
      </c>
      <c r="F768" s="231" t="s">
        <v>649</v>
      </c>
      <c r="G768" s="228"/>
      <c r="H768" s="230" t="s">
        <v>19</v>
      </c>
      <c r="I768" s="232"/>
      <c r="J768" s="228"/>
      <c r="K768" s="228"/>
      <c r="L768" s="233"/>
      <c r="M768" s="234"/>
      <c r="N768" s="235"/>
      <c r="O768" s="235"/>
      <c r="P768" s="235"/>
      <c r="Q768" s="235"/>
      <c r="R768" s="235"/>
      <c r="S768" s="235"/>
      <c r="T768" s="23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7" t="s">
        <v>174</v>
      </c>
      <c r="AU768" s="237" t="s">
        <v>79</v>
      </c>
      <c r="AV768" s="13" t="s">
        <v>77</v>
      </c>
      <c r="AW768" s="13" t="s">
        <v>32</v>
      </c>
      <c r="AX768" s="13" t="s">
        <v>70</v>
      </c>
      <c r="AY768" s="237" t="s">
        <v>165</v>
      </c>
    </row>
    <row r="769" s="14" customFormat="1">
      <c r="A769" s="14"/>
      <c r="B769" s="238"/>
      <c r="C769" s="239"/>
      <c r="D769" s="229" t="s">
        <v>174</v>
      </c>
      <c r="E769" s="240" t="s">
        <v>19</v>
      </c>
      <c r="F769" s="241" t="s">
        <v>670</v>
      </c>
      <c r="G769" s="239"/>
      <c r="H769" s="242">
        <v>259.55000000000001</v>
      </c>
      <c r="I769" s="243"/>
      <c r="J769" s="239"/>
      <c r="K769" s="239"/>
      <c r="L769" s="244"/>
      <c r="M769" s="245"/>
      <c r="N769" s="246"/>
      <c r="O769" s="246"/>
      <c r="P769" s="246"/>
      <c r="Q769" s="246"/>
      <c r="R769" s="246"/>
      <c r="S769" s="246"/>
      <c r="T769" s="24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8" t="s">
        <v>174</v>
      </c>
      <c r="AU769" s="248" t="s">
        <v>79</v>
      </c>
      <c r="AV769" s="14" t="s">
        <v>79</v>
      </c>
      <c r="AW769" s="14" t="s">
        <v>32</v>
      </c>
      <c r="AX769" s="14" t="s">
        <v>70</v>
      </c>
      <c r="AY769" s="248" t="s">
        <v>165</v>
      </c>
    </row>
    <row r="770" s="14" customFormat="1">
      <c r="A770" s="14"/>
      <c r="B770" s="238"/>
      <c r="C770" s="239"/>
      <c r="D770" s="229" t="s">
        <v>174</v>
      </c>
      <c r="E770" s="240" t="s">
        <v>19</v>
      </c>
      <c r="F770" s="241" t="s">
        <v>671</v>
      </c>
      <c r="G770" s="239"/>
      <c r="H770" s="242">
        <v>2.3180000000000001</v>
      </c>
      <c r="I770" s="243"/>
      <c r="J770" s="239"/>
      <c r="K770" s="239"/>
      <c r="L770" s="244"/>
      <c r="M770" s="245"/>
      <c r="N770" s="246"/>
      <c r="O770" s="246"/>
      <c r="P770" s="246"/>
      <c r="Q770" s="246"/>
      <c r="R770" s="246"/>
      <c r="S770" s="246"/>
      <c r="T770" s="24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8" t="s">
        <v>174</v>
      </c>
      <c r="AU770" s="248" t="s">
        <v>79</v>
      </c>
      <c r="AV770" s="14" t="s">
        <v>79</v>
      </c>
      <c r="AW770" s="14" t="s">
        <v>32</v>
      </c>
      <c r="AX770" s="14" t="s">
        <v>70</v>
      </c>
      <c r="AY770" s="248" t="s">
        <v>165</v>
      </c>
    </row>
    <row r="771" s="13" customFormat="1">
      <c r="A771" s="13"/>
      <c r="B771" s="227"/>
      <c r="C771" s="228"/>
      <c r="D771" s="229" t="s">
        <v>174</v>
      </c>
      <c r="E771" s="230" t="s">
        <v>19</v>
      </c>
      <c r="F771" s="231" t="s">
        <v>672</v>
      </c>
      <c r="G771" s="228"/>
      <c r="H771" s="230" t="s">
        <v>19</v>
      </c>
      <c r="I771" s="232"/>
      <c r="J771" s="228"/>
      <c r="K771" s="228"/>
      <c r="L771" s="233"/>
      <c r="M771" s="234"/>
      <c r="N771" s="235"/>
      <c r="O771" s="235"/>
      <c r="P771" s="235"/>
      <c r="Q771" s="235"/>
      <c r="R771" s="235"/>
      <c r="S771" s="235"/>
      <c r="T771" s="23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7" t="s">
        <v>174</v>
      </c>
      <c r="AU771" s="237" t="s">
        <v>79</v>
      </c>
      <c r="AV771" s="13" t="s">
        <v>77</v>
      </c>
      <c r="AW771" s="13" t="s">
        <v>32</v>
      </c>
      <c r="AX771" s="13" t="s">
        <v>70</v>
      </c>
      <c r="AY771" s="237" t="s">
        <v>165</v>
      </c>
    </row>
    <row r="772" s="14" customFormat="1">
      <c r="A772" s="14"/>
      <c r="B772" s="238"/>
      <c r="C772" s="239"/>
      <c r="D772" s="229" t="s">
        <v>174</v>
      </c>
      <c r="E772" s="240" t="s">
        <v>19</v>
      </c>
      <c r="F772" s="241" t="s">
        <v>673</v>
      </c>
      <c r="G772" s="239"/>
      <c r="H772" s="242">
        <v>1007.11</v>
      </c>
      <c r="I772" s="243"/>
      <c r="J772" s="239"/>
      <c r="K772" s="239"/>
      <c r="L772" s="244"/>
      <c r="M772" s="245"/>
      <c r="N772" s="246"/>
      <c r="O772" s="246"/>
      <c r="P772" s="246"/>
      <c r="Q772" s="246"/>
      <c r="R772" s="246"/>
      <c r="S772" s="246"/>
      <c r="T772" s="24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8" t="s">
        <v>174</v>
      </c>
      <c r="AU772" s="248" t="s">
        <v>79</v>
      </c>
      <c r="AV772" s="14" t="s">
        <v>79</v>
      </c>
      <c r="AW772" s="14" t="s">
        <v>32</v>
      </c>
      <c r="AX772" s="14" t="s">
        <v>70</v>
      </c>
      <c r="AY772" s="248" t="s">
        <v>165</v>
      </c>
    </row>
    <row r="773" s="14" customFormat="1">
      <c r="A773" s="14"/>
      <c r="B773" s="238"/>
      <c r="C773" s="239"/>
      <c r="D773" s="229" t="s">
        <v>174</v>
      </c>
      <c r="E773" s="240" t="s">
        <v>19</v>
      </c>
      <c r="F773" s="241" t="s">
        <v>674</v>
      </c>
      <c r="G773" s="239"/>
      <c r="H773" s="242">
        <v>115.42400000000001</v>
      </c>
      <c r="I773" s="243"/>
      <c r="J773" s="239"/>
      <c r="K773" s="239"/>
      <c r="L773" s="244"/>
      <c r="M773" s="245"/>
      <c r="N773" s="246"/>
      <c r="O773" s="246"/>
      <c r="P773" s="246"/>
      <c r="Q773" s="246"/>
      <c r="R773" s="246"/>
      <c r="S773" s="246"/>
      <c r="T773" s="247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8" t="s">
        <v>174</v>
      </c>
      <c r="AU773" s="248" t="s">
        <v>79</v>
      </c>
      <c r="AV773" s="14" t="s">
        <v>79</v>
      </c>
      <c r="AW773" s="14" t="s">
        <v>32</v>
      </c>
      <c r="AX773" s="14" t="s">
        <v>70</v>
      </c>
      <c r="AY773" s="248" t="s">
        <v>165</v>
      </c>
    </row>
    <row r="774" s="14" customFormat="1">
      <c r="A774" s="14"/>
      <c r="B774" s="238"/>
      <c r="C774" s="239"/>
      <c r="D774" s="229" t="s">
        <v>174</v>
      </c>
      <c r="E774" s="240" t="s">
        <v>19</v>
      </c>
      <c r="F774" s="241" t="s">
        <v>675</v>
      </c>
      <c r="G774" s="239"/>
      <c r="H774" s="242">
        <v>42.534999999999997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8" t="s">
        <v>174</v>
      </c>
      <c r="AU774" s="248" t="s">
        <v>79</v>
      </c>
      <c r="AV774" s="14" t="s">
        <v>79</v>
      </c>
      <c r="AW774" s="14" t="s">
        <v>32</v>
      </c>
      <c r="AX774" s="14" t="s">
        <v>70</v>
      </c>
      <c r="AY774" s="248" t="s">
        <v>165</v>
      </c>
    </row>
    <row r="775" s="13" customFormat="1">
      <c r="A775" s="13"/>
      <c r="B775" s="227"/>
      <c r="C775" s="228"/>
      <c r="D775" s="229" t="s">
        <v>174</v>
      </c>
      <c r="E775" s="230" t="s">
        <v>19</v>
      </c>
      <c r="F775" s="231" t="s">
        <v>660</v>
      </c>
      <c r="G775" s="228"/>
      <c r="H775" s="230" t="s">
        <v>19</v>
      </c>
      <c r="I775" s="232"/>
      <c r="J775" s="228"/>
      <c r="K775" s="228"/>
      <c r="L775" s="233"/>
      <c r="M775" s="234"/>
      <c r="N775" s="235"/>
      <c r="O775" s="235"/>
      <c r="P775" s="235"/>
      <c r="Q775" s="235"/>
      <c r="R775" s="235"/>
      <c r="S775" s="235"/>
      <c r="T775" s="23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7" t="s">
        <v>174</v>
      </c>
      <c r="AU775" s="237" t="s">
        <v>79</v>
      </c>
      <c r="AV775" s="13" t="s">
        <v>77</v>
      </c>
      <c r="AW775" s="13" t="s">
        <v>32</v>
      </c>
      <c r="AX775" s="13" t="s">
        <v>70</v>
      </c>
      <c r="AY775" s="237" t="s">
        <v>165</v>
      </c>
    </row>
    <row r="776" s="14" customFormat="1">
      <c r="A776" s="14"/>
      <c r="B776" s="238"/>
      <c r="C776" s="239"/>
      <c r="D776" s="229" t="s">
        <v>174</v>
      </c>
      <c r="E776" s="240" t="s">
        <v>19</v>
      </c>
      <c r="F776" s="241" t="s">
        <v>668</v>
      </c>
      <c r="G776" s="239"/>
      <c r="H776" s="242">
        <v>457.875</v>
      </c>
      <c r="I776" s="243"/>
      <c r="J776" s="239"/>
      <c r="K776" s="239"/>
      <c r="L776" s="244"/>
      <c r="M776" s="245"/>
      <c r="N776" s="246"/>
      <c r="O776" s="246"/>
      <c r="P776" s="246"/>
      <c r="Q776" s="246"/>
      <c r="R776" s="246"/>
      <c r="S776" s="246"/>
      <c r="T776" s="24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8" t="s">
        <v>174</v>
      </c>
      <c r="AU776" s="248" t="s">
        <v>79</v>
      </c>
      <c r="AV776" s="14" t="s">
        <v>79</v>
      </c>
      <c r="AW776" s="14" t="s">
        <v>32</v>
      </c>
      <c r="AX776" s="14" t="s">
        <v>70</v>
      </c>
      <c r="AY776" s="248" t="s">
        <v>165</v>
      </c>
    </row>
    <row r="777" s="14" customFormat="1">
      <c r="A777" s="14"/>
      <c r="B777" s="238"/>
      <c r="C777" s="239"/>
      <c r="D777" s="229" t="s">
        <v>174</v>
      </c>
      <c r="E777" s="240" t="s">
        <v>19</v>
      </c>
      <c r="F777" s="241" t="s">
        <v>669</v>
      </c>
      <c r="G777" s="239"/>
      <c r="H777" s="242">
        <v>-12.6</v>
      </c>
      <c r="I777" s="243"/>
      <c r="J777" s="239"/>
      <c r="K777" s="239"/>
      <c r="L777" s="244"/>
      <c r="M777" s="245"/>
      <c r="N777" s="246"/>
      <c r="O777" s="246"/>
      <c r="P777" s="246"/>
      <c r="Q777" s="246"/>
      <c r="R777" s="246"/>
      <c r="S777" s="246"/>
      <c r="T777" s="247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8" t="s">
        <v>174</v>
      </c>
      <c r="AU777" s="248" t="s">
        <v>79</v>
      </c>
      <c r="AV777" s="14" t="s">
        <v>79</v>
      </c>
      <c r="AW777" s="14" t="s">
        <v>32</v>
      </c>
      <c r="AX777" s="14" t="s">
        <v>70</v>
      </c>
      <c r="AY777" s="248" t="s">
        <v>165</v>
      </c>
    </row>
    <row r="778" s="13" customFormat="1">
      <c r="A778" s="13"/>
      <c r="B778" s="227"/>
      <c r="C778" s="228"/>
      <c r="D778" s="229" t="s">
        <v>174</v>
      </c>
      <c r="E778" s="230" t="s">
        <v>19</v>
      </c>
      <c r="F778" s="231" t="s">
        <v>657</v>
      </c>
      <c r="G778" s="228"/>
      <c r="H778" s="230" t="s">
        <v>19</v>
      </c>
      <c r="I778" s="232"/>
      <c r="J778" s="228"/>
      <c r="K778" s="228"/>
      <c r="L778" s="233"/>
      <c r="M778" s="234"/>
      <c r="N778" s="235"/>
      <c r="O778" s="235"/>
      <c r="P778" s="235"/>
      <c r="Q778" s="235"/>
      <c r="R778" s="235"/>
      <c r="S778" s="235"/>
      <c r="T778" s="23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7" t="s">
        <v>174</v>
      </c>
      <c r="AU778" s="237" t="s">
        <v>79</v>
      </c>
      <c r="AV778" s="13" t="s">
        <v>77</v>
      </c>
      <c r="AW778" s="13" t="s">
        <v>32</v>
      </c>
      <c r="AX778" s="13" t="s">
        <v>70</v>
      </c>
      <c r="AY778" s="237" t="s">
        <v>165</v>
      </c>
    </row>
    <row r="779" s="14" customFormat="1">
      <c r="A779" s="14"/>
      <c r="B779" s="238"/>
      <c r="C779" s="239"/>
      <c r="D779" s="229" t="s">
        <v>174</v>
      </c>
      <c r="E779" s="240" t="s">
        <v>19</v>
      </c>
      <c r="F779" s="241" t="s">
        <v>670</v>
      </c>
      <c r="G779" s="239"/>
      <c r="H779" s="242">
        <v>259.55000000000001</v>
      </c>
      <c r="I779" s="243"/>
      <c r="J779" s="239"/>
      <c r="K779" s="239"/>
      <c r="L779" s="244"/>
      <c r="M779" s="245"/>
      <c r="N779" s="246"/>
      <c r="O779" s="246"/>
      <c r="P779" s="246"/>
      <c r="Q779" s="246"/>
      <c r="R779" s="246"/>
      <c r="S779" s="246"/>
      <c r="T779" s="247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8" t="s">
        <v>174</v>
      </c>
      <c r="AU779" s="248" t="s">
        <v>79</v>
      </c>
      <c r="AV779" s="14" t="s">
        <v>79</v>
      </c>
      <c r="AW779" s="14" t="s">
        <v>32</v>
      </c>
      <c r="AX779" s="14" t="s">
        <v>70</v>
      </c>
      <c r="AY779" s="248" t="s">
        <v>165</v>
      </c>
    </row>
    <row r="780" s="14" customFormat="1">
      <c r="A780" s="14"/>
      <c r="B780" s="238"/>
      <c r="C780" s="239"/>
      <c r="D780" s="229" t="s">
        <v>174</v>
      </c>
      <c r="E780" s="240" t="s">
        <v>19</v>
      </c>
      <c r="F780" s="241" t="s">
        <v>671</v>
      </c>
      <c r="G780" s="239"/>
      <c r="H780" s="242">
        <v>2.3180000000000001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8" t="s">
        <v>174</v>
      </c>
      <c r="AU780" s="248" t="s">
        <v>79</v>
      </c>
      <c r="AV780" s="14" t="s">
        <v>79</v>
      </c>
      <c r="AW780" s="14" t="s">
        <v>32</v>
      </c>
      <c r="AX780" s="14" t="s">
        <v>70</v>
      </c>
      <c r="AY780" s="248" t="s">
        <v>165</v>
      </c>
    </row>
    <row r="781" s="13" customFormat="1">
      <c r="A781" s="13"/>
      <c r="B781" s="227"/>
      <c r="C781" s="228"/>
      <c r="D781" s="229" t="s">
        <v>174</v>
      </c>
      <c r="E781" s="230" t="s">
        <v>19</v>
      </c>
      <c r="F781" s="231" t="s">
        <v>677</v>
      </c>
      <c r="G781" s="228"/>
      <c r="H781" s="230" t="s">
        <v>19</v>
      </c>
      <c r="I781" s="232"/>
      <c r="J781" s="228"/>
      <c r="K781" s="228"/>
      <c r="L781" s="233"/>
      <c r="M781" s="234"/>
      <c r="N781" s="235"/>
      <c r="O781" s="235"/>
      <c r="P781" s="235"/>
      <c r="Q781" s="235"/>
      <c r="R781" s="235"/>
      <c r="S781" s="235"/>
      <c r="T781" s="236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7" t="s">
        <v>174</v>
      </c>
      <c r="AU781" s="237" t="s">
        <v>79</v>
      </c>
      <c r="AV781" s="13" t="s">
        <v>77</v>
      </c>
      <c r="AW781" s="13" t="s">
        <v>32</v>
      </c>
      <c r="AX781" s="13" t="s">
        <v>70</v>
      </c>
      <c r="AY781" s="237" t="s">
        <v>165</v>
      </c>
    </row>
    <row r="782" s="14" customFormat="1">
      <c r="A782" s="14"/>
      <c r="B782" s="238"/>
      <c r="C782" s="239"/>
      <c r="D782" s="229" t="s">
        <v>174</v>
      </c>
      <c r="E782" s="240" t="s">
        <v>19</v>
      </c>
      <c r="F782" s="241" t="s">
        <v>846</v>
      </c>
      <c r="G782" s="239"/>
      <c r="H782" s="242">
        <v>213</v>
      </c>
      <c r="I782" s="243"/>
      <c r="J782" s="239"/>
      <c r="K782" s="239"/>
      <c r="L782" s="244"/>
      <c r="M782" s="245"/>
      <c r="N782" s="246"/>
      <c r="O782" s="246"/>
      <c r="P782" s="246"/>
      <c r="Q782" s="246"/>
      <c r="R782" s="246"/>
      <c r="S782" s="246"/>
      <c r="T782" s="247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8" t="s">
        <v>174</v>
      </c>
      <c r="AU782" s="248" t="s">
        <v>79</v>
      </c>
      <c r="AV782" s="14" t="s">
        <v>79</v>
      </c>
      <c r="AW782" s="14" t="s">
        <v>32</v>
      </c>
      <c r="AX782" s="14" t="s">
        <v>70</v>
      </c>
      <c r="AY782" s="248" t="s">
        <v>165</v>
      </c>
    </row>
    <row r="783" s="13" customFormat="1">
      <c r="A783" s="13"/>
      <c r="B783" s="227"/>
      <c r="C783" s="228"/>
      <c r="D783" s="229" t="s">
        <v>174</v>
      </c>
      <c r="E783" s="230" t="s">
        <v>19</v>
      </c>
      <c r="F783" s="231" t="s">
        <v>679</v>
      </c>
      <c r="G783" s="228"/>
      <c r="H783" s="230" t="s">
        <v>19</v>
      </c>
      <c r="I783" s="232"/>
      <c r="J783" s="228"/>
      <c r="K783" s="228"/>
      <c r="L783" s="233"/>
      <c r="M783" s="234"/>
      <c r="N783" s="235"/>
      <c r="O783" s="235"/>
      <c r="P783" s="235"/>
      <c r="Q783" s="235"/>
      <c r="R783" s="235"/>
      <c r="S783" s="235"/>
      <c r="T783" s="23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7" t="s">
        <v>174</v>
      </c>
      <c r="AU783" s="237" t="s">
        <v>79</v>
      </c>
      <c r="AV783" s="13" t="s">
        <v>77</v>
      </c>
      <c r="AW783" s="13" t="s">
        <v>32</v>
      </c>
      <c r="AX783" s="13" t="s">
        <v>70</v>
      </c>
      <c r="AY783" s="237" t="s">
        <v>165</v>
      </c>
    </row>
    <row r="784" s="14" customFormat="1">
      <c r="A784" s="14"/>
      <c r="B784" s="238"/>
      <c r="C784" s="239"/>
      <c r="D784" s="229" t="s">
        <v>174</v>
      </c>
      <c r="E784" s="240" t="s">
        <v>19</v>
      </c>
      <c r="F784" s="241" t="s">
        <v>847</v>
      </c>
      <c r="G784" s="239"/>
      <c r="H784" s="242">
        <v>214.67500000000001</v>
      </c>
      <c r="I784" s="243"/>
      <c r="J784" s="239"/>
      <c r="K784" s="239"/>
      <c r="L784" s="244"/>
      <c r="M784" s="245"/>
      <c r="N784" s="246"/>
      <c r="O784" s="246"/>
      <c r="P784" s="246"/>
      <c r="Q784" s="246"/>
      <c r="R784" s="246"/>
      <c r="S784" s="246"/>
      <c r="T784" s="247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8" t="s">
        <v>174</v>
      </c>
      <c r="AU784" s="248" t="s">
        <v>79</v>
      </c>
      <c r="AV784" s="14" t="s">
        <v>79</v>
      </c>
      <c r="AW784" s="14" t="s">
        <v>32</v>
      </c>
      <c r="AX784" s="14" t="s">
        <v>70</v>
      </c>
      <c r="AY784" s="248" t="s">
        <v>165</v>
      </c>
    </row>
    <row r="785" s="14" customFormat="1">
      <c r="A785" s="14"/>
      <c r="B785" s="238"/>
      <c r="C785" s="239"/>
      <c r="D785" s="229" t="s">
        <v>174</v>
      </c>
      <c r="E785" s="240" t="s">
        <v>19</v>
      </c>
      <c r="F785" s="241" t="s">
        <v>848</v>
      </c>
      <c r="G785" s="239"/>
      <c r="H785" s="242">
        <v>596.15999999999997</v>
      </c>
      <c r="I785" s="243"/>
      <c r="J785" s="239"/>
      <c r="K785" s="239"/>
      <c r="L785" s="244"/>
      <c r="M785" s="245"/>
      <c r="N785" s="246"/>
      <c r="O785" s="246"/>
      <c r="P785" s="246"/>
      <c r="Q785" s="246"/>
      <c r="R785" s="246"/>
      <c r="S785" s="246"/>
      <c r="T785" s="247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8" t="s">
        <v>174</v>
      </c>
      <c r="AU785" s="248" t="s">
        <v>79</v>
      </c>
      <c r="AV785" s="14" t="s">
        <v>79</v>
      </c>
      <c r="AW785" s="14" t="s">
        <v>32</v>
      </c>
      <c r="AX785" s="14" t="s">
        <v>70</v>
      </c>
      <c r="AY785" s="248" t="s">
        <v>165</v>
      </c>
    </row>
    <row r="786" s="13" customFormat="1">
      <c r="A786" s="13"/>
      <c r="B786" s="227"/>
      <c r="C786" s="228"/>
      <c r="D786" s="229" t="s">
        <v>174</v>
      </c>
      <c r="E786" s="230" t="s">
        <v>19</v>
      </c>
      <c r="F786" s="231" t="s">
        <v>682</v>
      </c>
      <c r="G786" s="228"/>
      <c r="H786" s="230" t="s">
        <v>19</v>
      </c>
      <c r="I786" s="232"/>
      <c r="J786" s="228"/>
      <c r="K786" s="228"/>
      <c r="L786" s="233"/>
      <c r="M786" s="234"/>
      <c r="N786" s="235"/>
      <c r="O786" s="235"/>
      <c r="P786" s="235"/>
      <c r="Q786" s="235"/>
      <c r="R786" s="235"/>
      <c r="S786" s="235"/>
      <c r="T786" s="236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7" t="s">
        <v>174</v>
      </c>
      <c r="AU786" s="237" t="s">
        <v>79</v>
      </c>
      <c r="AV786" s="13" t="s">
        <v>77</v>
      </c>
      <c r="AW786" s="13" t="s">
        <v>32</v>
      </c>
      <c r="AX786" s="13" t="s">
        <v>70</v>
      </c>
      <c r="AY786" s="237" t="s">
        <v>165</v>
      </c>
    </row>
    <row r="787" s="14" customFormat="1">
      <c r="A787" s="14"/>
      <c r="B787" s="238"/>
      <c r="C787" s="239"/>
      <c r="D787" s="229" t="s">
        <v>174</v>
      </c>
      <c r="E787" s="240" t="s">
        <v>19</v>
      </c>
      <c r="F787" s="241" t="s">
        <v>849</v>
      </c>
      <c r="G787" s="239"/>
      <c r="H787" s="242">
        <v>366.39999999999998</v>
      </c>
      <c r="I787" s="243"/>
      <c r="J787" s="239"/>
      <c r="K787" s="239"/>
      <c r="L787" s="244"/>
      <c r="M787" s="245"/>
      <c r="N787" s="246"/>
      <c r="O787" s="246"/>
      <c r="P787" s="246"/>
      <c r="Q787" s="246"/>
      <c r="R787" s="246"/>
      <c r="S787" s="246"/>
      <c r="T787" s="247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8" t="s">
        <v>174</v>
      </c>
      <c r="AU787" s="248" t="s">
        <v>79</v>
      </c>
      <c r="AV787" s="14" t="s">
        <v>79</v>
      </c>
      <c r="AW787" s="14" t="s">
        <v>32</v>
      </c>
      <c r="AX787" s="14" t="s">
        <v>70</v>
      </c>
      <c r="AY787" s="248" t="s">
        <v>165</v>
      </c>
    </row>
    <row r="788" s="13" customFormat="1">
      <c r="A788" s="13"/>
      <c r="B788" s="227"/>
      <c r="C788" s="228"/>
      <c r="D788" s="229" t="s">
        <v>174</v>
      </c>
      <c r="E788" s="230" t="s">
        <v>19</v>
      </c>
      <c r="F788" s="231" t="s">
        <v>684</v>
      </c>
      <c r="G788" s="228"/>
      <c r="H788" s="230" t="s">
        <v>19</v>
      </c>
      <c r="I788" s="232"/>
      <c r="J788" s="228"/>
      <c r="K788" s="228"/>
      <c r="L788" s="233"/>
      <c r="M788" s="234"/>
      <c r="N788" s="235"/>
      <c r="O788" s="235"/>
      <c r="P788" s="235"/>
      <c r="Q788" s="235"/>
      <c r="R788" s="235"/>
      <c r="S788" s="235"/>
      <c r="T788" s="23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7" t="s">
        <v>174</v>
      </c>
      <c r="AU788" s="237" t="s">
        <v>79</v>
      </c>
      <c r="AV788" s="13" t="s">
        <v>77</v>
      </c>
      <c r="AW788" s="13" t="s">
        <v>32</v>
      </c>
      <c r="AX788" s="13" t="s">
        <v>70</v>
      </c>
      <c r="AY788" s="237" t="s">
        <v>165</v>
      </c>
    </row>
    <row r="789" s="14" customFormat="1">
      <c r="A789" s="14"/>
      <c r="B789" s="238"/>
      <c r="C789" s="239"/>
      <c r="D789" s="229" t="s">
        <v>174</v>
      </c>
      <c r="E789" s="240" t="s">
        <v>19</v>
      </c>
      <c r="F789" s="241" t="s">
        <v>850</v>
      </c>
      <c r="G789" s="239"/>
      <c r="H789" s="242">
        <v>275.94</v>
      </c>
      <c r="I789" s="243"/>
      <c r="J789" s="239"/>
      <c r="K789" s="239"/>
      <c r="L789" s="244"/>
      <c r="M789" s="245"/>
      <c r="N789" s="246"/>
      <c r="O789" s="246"/>
      <c r="P789" s="246"/>
      <c r="Q789" s="246"/>
      <c r="R789" s="246"/>
      <c r="S789" s="246"/>
      <c r="T789" s="24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8" t="s">
        <v>174</v>
      </c>
      <c r="AU789" s="248" t="s">
        <v>79</v>
      </c>
      <c r="AV789" s="14" t="s">
        <v>79</v>
      </c>
      <c r="AW789" s="14" t="s">
        <v>32</v>
      </c>
      <c r="AX789" s="14" t="s">
        <v>70</v>
      </c>
      <c r="AY789" s="248" t="s">
        <v>165</v>
      </c>
    </row>
    <row r="790" s="14" customFormat="1">
      <c r="A790" s="14"/>
      <c r="B790" s="238"/>
      <c r="C790" s="239"/>
      <c r="D790" s="229" t="s">
        <v>174</v>
      </c>
      <c r="E790" s="240" t="s">
        <v>19</v>
      </c>
      <c r="F790" s="241" t="s">
        <v>686</v>
      </c>
      <c r="G790" s="239"/>
      <c r="H790" s="242">
        <v>-14.4</v>
      </c>
      <c r="I790" s="243"/>
      <c r="J790" s="239"/>
      <c r="K790" s="239"/>
      <c r="L790" s="244"/>
      <c r="M790" s="245"/>
      <c r="N790" s="246"/>
      <c r="O790" s="246"/>
      <c r="P790" s="246"/>
      <c r="Q790" s="246"/>
      <c r="R790" s="246"/>
      <c r="S790" s="246"/>
      <c r="T790" s="247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8" t="s">
        <v>174</v>
      </c>
      <c r="AU790" s="248" t="s">
        <v>79</v>
      </c>
      <c r="AV790" s="14" t="s">
        <v>79</v>
      </c>
      <c r="AW790" s="14" t="s">
        <v>32</v>
      </c>
      <c r="AX790" s="14" t="s">
        <v>70</v>
      </c>
      <c r="AY790" s="248" t="s">
        <v>165</v>
      </c>
    </row>
    <row r="791" s="15" customFormat="1">
      <c r="A791" s="15"/>
      <c r="B791" s="249"/>
      <c r="C791" s="250"/>
      <c r="D791" s="229" t="s">
        <v>174</v>
      </c>
      <c r="E791" s="251" t="s">
        <v>19</v>
      </c>
      <c r="F791" s="252" t="s">
        <v>184</v>
      </c>
      <c r="G791" s="250"/>
      <c r="H791" s="253">
        <v>4231.1300000000001</v>
      </c>
      <c r="I791" s="254"/>
      <c r="J791" s="250"/>
      <c r="K791" s="250"/>
      <c r="L791" s="255"/>
      <c r="M791" s="256"/>
      <c r="N791" s="257"/>
      <c r="O791" s="257"/>
      <c r="P791" s="257"/>
      <c r="Q791" s="257"/>
      <c r="R791" s="257"/>
      <c r="S791" s="257"/>
      <c r="T791" s="258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59" t="s">
        <v>174</v>
      </c>
      <c r="AU791" s="259" t="s">
        <v>79</v>
      </c>
      <c r="AV791" s="15" t="s">
        <v>172</v>
      </c>
      <c r="AW791" s="15" t="s">
        <v>32</v>
      </c>
      <c r="AX791" s="15" t="s">
        <v>77</v>
      </c>
      <c r="AY791" s="259" t="s">
        <v>165</v>
      </c>
    </row>
    <row r="792" s="2" customFormat="1" ht="16.5" customHeight="1">
      <c r="A792" s="40"/>
      <c r="B792" s="41"/>
      <c r="C792" s="214" t="s">
        <v>1027</v>
      </c>
      <c r="D792" s="214" t="s">
        <v>168</v>
      </c>
      <c r="E792" s="215" t="s">
        <v>1028</v>
      </c>
      <c r="F792" s="216" t="s">
        <v>1029</v>
      </c>
      <c r="G792" s="217" t="s">
        <v>291</v>
      </c>
      <c r="H792" s="218">
        <v>357.19999999999999</v>
      </c>
      <c r="I792" s="219"/>
      <c r="J792" s="220">
        <f>ROUND(I792*H792,2)</f>
        <v>0</v>
      </c>
      <c r="K792" s="216" t="s">
        <v>189</v>
      </c>
      <c r="L792" s="46"/>
      <c r="M792" s="221" t="s">
        <v>19</v>
      </c>
      <c r="N792" s="222" t="s">
        <v>41</v>
      </c>
      <c r="O792" s="86"/>
      <c r="P792" s="223">
        <f>O792*H792</f>
        <v>0</v>
      </c>
      <c r="Q792" s="223">
        <v>0</v>
      </c>
      <c r="R792" s="223">
        <f>Q792*H792</f>
        <v>0</v>
      </c>
      <c r="S792" s="223">
        <v>0</v>
      </c>
      <c r="T792" s="22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283</v>
      </c>
      <c r="AT792" s="225" t="s">
        <v>168</v>
      </c>
      <c r="AU792" s="225" t="s">
        <v>79</v>
      </c>
      <c r="AY792" s="19" t="s">
        <v>165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77</v>
      </c>
      <c r="BK792" s="226">
        <f>ROUND(I792*H792,2)</f>
        <v>0</v>
      </c>
      <c r="BL792" s="19" t="s">
        <v>283</v>
      </c>
      <c r="BM792" s="225" t="s">
        <v>1030</v>
      </c>
    </row>
    <row r="793" s="2" customFormat="1">
      <c r="A793" s="40"/>
      <c r="B793" s="41"/>
      <c r="C793" s="42"/>
      <c r="D793" s="260" t="s">
        <v>191</v>
      </c>
      <c r="E793" s="42"/>
      <c r="F793" s="261" t="s">
        <v>1031</v>
      </c>
      <c r="G793" s="42"/>
      <c r="H793" s="42"/>
      <c r="I793" s="262"/>
      <c r="J793" s="42"/>
      <c r="K793" s="42"/>
      <c r="L793" s="46"/>
      <c r="M793" s="263"/>
      <c r="N793" s="264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191</v>
      </c>
      <c r="AU793" s="19" t="s">
        <v>79</v>
      </c>
    </row>
    <row r="794" s="13" customFormat="1">
      <c r="A794" s="13"/>
      <c r="B794" s="227"/>
      <c r="C794" s="228"/>
      <c r="D794" s="229" t="s">
        <v>174</v>
      </c>
      <c r="E794" s="230" t="s">
        <v>19</v>
      </c>
      <c r="F794" s="231" t="s">
        <v>667</v>
      </c>
      <c r="G794" s="228"/>
      <c r="H794" s="230" t="s">
        <v>19</v>
      </c>
      <c r="I794" s="232"/>
      <c r="J794" s="228"/>
      <c r="K794" s="228"/>
      <c r="L794" s="233"/>
      <c r="M794" s="234"/>
      <c r="N794" s="235"/>
      <c r="O794" s="235"/>
      <c r="P794" s="235"/>
      <c r="Q794" s="235"/>
      <c r="R794" s="235"/>
      <c r="S794" s="235"/>
      <c r="T794" s="236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7" t="s">
        <v>174</v>
      </c>
      <c r="AU794" s="237" t="s">
        <v>79</v>
      </c>
      <c r="AV794" s="13" t="s">
        <v>77</v>
      </c>
      <c r="AW794" s="13" t="s">
        <v>32</v>
      </c>
      <c r="AX794" s="13" t="s">
        <v>70</v>
      </c>
      <c r="AY794" s="237" t="s">
        <v>165</v>
      </c>
    </row>
    <row r="795" s="13" customFormat="1">
      <c r="A795" s="13"/>
      <c r="B795" s="227"/>
      <c r="C795" s="228"/>
      <c r="D795" s="229" t="s">
        <v>174</v>
      </c>
      <c r="E795" s="230" t="s">
        <v>19</v>
      </c>
      <c r="F795" s="231" t="s">
        <v>646</v>
      </c>
      <c r="G795" s="228"/>
      <c r="H795" s="230" t="s">
        <v>19</v>
      </c>
      <c r="I795" s="232"/>
      <c r="J795" s="228"/>
      <c r="K795" s="228"/>
      <c r="L795" s="233"/>
      <c r="M795" s="234"/>
      <c r="N795" s="235"/>
      <c r="O795" s="235"/>
      <c r="P795" s="235"/>
      <c r="Q795" s="235"/>
      <c r="R795" s="235"/>
      <c r="S795" s="235"/>
      <c r="T795" s="23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7" t="s">
        <v>174</v>
      </c>
      <c r="AU795" s="237" t="s">
        <v>79</v>
      </c>
      <c r="AV795" s="13" t="s">
        <v>77</v>
      </c>
      <c r="AW795" s="13" t="s">
        <v>32</v>
      </c>
      <c r="AX795" s="13" t="s">
        <v>70</v>
      </c>
      <c r="AY795" s="237" t="s">
        <v>165</v>
      </c>
    </row>
    <row r="796" s="14" customFormat="1">
      <c r="A796" s="14"/>
      <c r="B796" s="238"/>
      <c r="C796" s="239"/>
      <c r="D796" s="229" t="s">
        <v>174</v>
      </c>
      <c r="E796" s="240" t="s">
        <v>19</v>
      </c>
      <c r="F796" s="241" t="s">
        <v>1032</v>
      </c>
      <c r="G796" s="239"/>
      <c r="H796" s="242">
        <v>57.75</v>
      </c>
      <c r="I796" s="243"/>
      <c r="J796" s="239"/>
      <c r="K796" s="239"/>
      <c r="L796" s="244"/>
      <c r="M796" s="245"/>
      <c r="N796" s="246"/>
      <c r="O796" s="246"/>
      <c r="P796" s="246"/>
      <c r="Q796" s="246"/>
      <c r="R796" s="246"/>
      <c r="S796" s="246"/>
      <c r="T796" s="247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8" t="s">
        <v>174</v>
      </c>
      <c r="AU796" s="248" t="s">
        <v>79</v>
      </c>
      <c r="AV796" s="14" t="s">
        <v>79</v>
      </c>
      <c r="AW796" s="14" t="s">
        <v>32</v>
      </c>
      <c r="AX796" s="14" t="s">
        <v>70</v>
      </c>
      <c r="AY796" s="248" t="s">
        <v>165</v>
      </c>
    </row>
    <row r="797" s="13" customFormat="1">
      <c r="A797" s="13"/>
      <c r="B797" s="227"/>
      <c r="C797" s="228"/>
      <c r="D797" s="229" t="s">
        <v>174</v>
      </c>
      <c r="E797" s="230" t="s">
        <v>19</v>
      </c>
      <c r="F797" s="231" t="s">
        <v>649</v>
      </c>
      <c r="G797" s="228"/>
      <c r="H797" s="230" t="s">
        <v>19</v>
      </c>
      <c r="I797" s="232"/>
      <c r="J797" s="228"/>
      <c r="K797" s="228"/>
      <c r="L797" s="233"/>
      <c r="M797" s="234"/>
      <c r="N797" s="235"/>
      <c r="O797" s="235"/>
      <c r="P797" s="235"/>
      <c r="Q797" s="235"/>
      <c r="R797" s="235"/>
      <c r="S797" s="235"/>
      <c r="T797" s="23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7" t="s">
        <v>174</v>
      </c>
      <c r="AU797" s="237" t="s">
        <v>79</v>
      </c>
      <c r="AV797" s="13" t="s">
        <v>77</v>
      </c>
      <c r="AW797" s="13" t="s">
        <v>32</v>
      </c>
      <c r="AX797" s="13" t="s">
        <v>70</v>
      </c>
      <c r="AY797" s="237" t="s">
        <v>165</v>
      </c>
    </row>
    <row r="798" s="14" customFormat="1">
      <c r="A798" s="14"/>
      <c r="B798" s="238"/>
      <c r="C798" s="239"/>
      <c r="D798" s="229" t="s">
        <v>174</v>
      </c>
      <c r="E798" s="240" t="s">
        <v>19</v>
      </c>
      <c r="F798" s="241" t="s">
        <v>1033</v>
      </c>
      <c r="G798" s="239"/>
      <c r="H798" s="242">
        <v>35.899999999999999</v>
      </c>
      <c r="I798" s="243"/>
      <c r="J798" s="239"/>
      <c r="K798" s="239"/>
      <c r="L798" s="244"/>
      <c r="M798" s="245"/>
      <c r="N798" s="246"/>
      <c r="O798" s="246"/>
      <c r="P798" s="246"/>
      <c r="Q798" s="246"/>
      <c r="R798" s="246"/>
      <c r="S798" s="246"/>
      <c r="T798" s="24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8" t="s">
        <v>174</v>
      </c>
      <c r="AU798" s="248" t="s">
        <v>79</v>
      </c>
      <c r="AV798" s="14" t="s">
        <v>79</v>
      </c>
      <c r="AW798" s="14" t="s">
        <v>32</v>
      </c>
      <c r="AX798" s="14" t="s">
        <v>70</v>
      </c>
      <c r="AY798" s="248" t="s">
        <v>165</v>
      </c>
    </row>
    <row r="799" s="13" customFormat="1">
      <c r="A799" s="13"/>
      <c r="B799" s="227"/>
      <c r="C799" s="228"/>
      <c r="D799" s="229" t="s">
        <v>174</v>
      </c>
      <c r="E799" s="230" t="s">
        <v>19</v>
      </c>
      <c r="F799" s="231" t="s">
        <v>672</v>
      </c>
      <c r="G799" s="228"/>
      <c r="H799" s="230" t="s">
        <v>19</v>
      </c>
      <c r="I799" s="232"/>
      <c r="J799" s="228"/>
      <c r="K799" s="228"/>
      <c r="L799" s="233"/>
      <c r="M799" s="234"/>
      <c r="N799" s="235"/>
      <c r="O799" s="235"/>
      <c r="P799" s="235"/>
      <c r="Q799" s="235"/>
      <c r="R799" s="235"/>
      <c r="S799" s="235"/>
      <c r="T799" s="23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7" t="s">
        <v>174</v>
      </c>
      <c r="AU799" s="237" t="s">
        <v>79</v>
      </c>
      <c r="AV799" s="13" t="s">
        <v>77</v>
      </c>
      <c r="AW799" s="13" t="s">
        <v>32</v>
      </c>
      <c r="AX799" s="13" t="s">
        <v>70</v>
      </c>
      <c r="AY799" s="237" t="s">
        <v>165</v>
      </c>
    </row>
    <row r="800" s="14" customFormat="1">
      <c r="A800" s="14"/>
      <c r="B800" s="238"/>
      <c r="C800" s="239"/>
      <c r="D800" s="229" t="s">
        <v>174</v>
      </c>
      <c r="E800" s="240" t="s">
        <v>19</v>
      </c>
      <c r="F800" s="241" t="s">
        <v>1034</v>
      </c>
      <c r="G800" s="239"/>
      <c r="H800" s="242">
        <v>108.75</v>
      </c>
      <c r="I800" s="243"/>
      <c r="J800" s="239"/>
      <c r="K800" s="239"/>
      <c r="L800" s="244"/>
      <c r="M800" s="245"/>
      <c r="N800" s="246"/>
      <c r="O800" s="246"/>
      <c r="P800" s="246"/>
      <c r="Q800" s="246"/>
      <c r="R800" s="246"/>
      <c r="S800" s="246"/>
      <c r="T800" s="247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8" t="s">
        <v>174</v>
      </c>
      <c r="AU800" s="248" t="s">
        <v>79</v>
      </c>
      <c r="AV800" s="14" t="s">
        <v>79</v>
      </c>
      <c r="AW800" s="14" t="s">
        <v>32</v>
      </c>
      <c r="AX800" s="14" t="s">
        <v>70</v>
      </c>
      <c r="AY800" s="248" t="s">
        <v>165</v>
      </c>
    </row>
    <row r="801" s="13" customFormat="1">
      <c r="A801" s="13"/>
      <c r="B801" s="227"/>
      <c r="C801" s="228"/>
      <c r="D801" s="229" t="s">
        <v>174</v>
      </c>
      <c r="E801" s="230" t="s">
        <v>19</v>
      </c>
      <c r="F801" s="231" t="s">
        <v>660</v>
      </c>
      <c r="G801" s="228"/>
      <c r="H801" s="230" t="s">
        <v>19</v>
      </c>
      <c r="I801" s="232"/>
      <c r="J801" s="228"/>
      <c r="K801" s="228"/>
      <c r="L801" s="233"/>
      <c r="M801" s="234"/>
      <c r="N801" s="235"/>
      <c r="O801" s="235"/>
      <c r="P801" s="235"/>
      <c r="Q801" s="235"/>
      <c r="R801" s="235"/>
      <c r="S801" s="235"/>
      <c r="T801" s="23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7" t="s">
        <v>174</v>
      </c>
      <c r="AU801" s="237" t="s">
        <v>79</v>
      </c>
      <c r="AV801" s="13" t="s">
        <v>77</v>
      </c>
      <c r="AW801" s="13" t="s">
        <v>32</v>
      </c>
      <c r="AX801" s="13" t="s">
        <v>70</v>
      </c>
      <c r="AY801" s="237" t="s">
        <v>165</v>
      </c>
    </row>
    <row r="802" s="14" customFormat="1">
      <c r="A802" s="14"/>
      <c r="B802" s="238"/>
      <c r="C802" s="239"/>
      <c r="D802" s="229" t="s">
        <v>174</v>
      </c>
      <c r="E802" s="240" t="s">
        <v>19</v>
      </c>
      <c r="F802" s="241" t="s">
        <v>1032</v>
      </c>
      <c r="G802" s="239"/>
      <c r="H802" s="242">
        <v>57.75</v>
      </c>
      <c r="I802" s="243"/>
      <c r="J802" s="239"/>
      <c r="K802" s="239"/>
      <c r="L802" s="244"/>
      <c r="M802" s="245"/>
      <c r="N802" s="246"/>
      <c r="O802" s="246"/>
      <c r="P802" s="246"/>
      <c r="Q802" s="246"/>
      <c r="R802" s="246"/>
      <c r="S802" s="246"/>
      <c r="T802" s="247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8" t="s">
        <v>174</v>
      </c>
      <c r="AU802" s="248" t="s">
        <v>79</v>
      </c>
      <c r="AV802" s="14" t="s">
        <v>79</v>
      </c>
      <c r="AW802" s="14" t="s">
        <v>32</v>
      </c>
      <c r="AX802" s="14" t="s">
        <v>70</v>
      </c>
      <c r="AY802" s="248" t="s">
        <v>165</v>
      </c>
    </row>
    <row r="803" s="13" customFormat="1">
      <c r="A803" s="13"/>
      <c r="B803" s="227"/>
      <c r="C803" s="228"/>
      <c r="D803" s="229" t="s">
        <v>174</v>
      </c>
      <c r="E803" s="230" t="s">
        <v>19</v>
      </c>
      <c r="F803" s="231" t="s">
        <v>657</v>
      </c>
      <c r="G803" s="228"/>
      <c r="H803" s="230" t="s">
        <v>19</v>
      </c>
      <c r="I803" s="232"/>
      <c r="J803" s="228"/>
      <c r="K803" s="228"/>
      <c r="L803" s="233"/>
      <c r="M803" s="234"/>
      <c r="N803" s="235"/>
      <c r="O803" s="235"/>
      <c r="P803" s="235"/>
      <c r="Q803" s="235"/>
      <c r="R803" s="235"/>
      <c r="S803" s="235"/>
      <c r="T803" s="23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7" t="s">
        <v>174</v>
      </c>
      <c r="AU803" s="237" t="s">
        <v>79</v>
      </c>
      <c r="AV803" s="13" t="s">
        <v>77</v>
      </c>
      <c r="AW803" s="13" t="s">
        <v>32</v>
      </c>
      <c r="AX803" s="13" t="s">
        <v>70</v>
      </c>
      <c r="AY803" s="237" t="s">
        <v>165</v>
      </c>
    </row>
    <row r="804" s="14" customFormat="1">
      <c r="A804" s="14"/>
      <c r="B804" s="238"/>
      <c r="C804" s="239"/>
      <c r="D804" s="229" t="s">
        <v>174</v>
      </c>
      <c r="E804" s="240" t="s">
        <v>19</v>
      </c>
      <c r="F804" s="241" t="s">
        <v>1033</v>
      </c>
      <c r="G804" s="239"/>
      <c r="H804" s="242">
        <v>35.899999999999999</v>
      </c>
      <c r="I804" s="243"/>
      <c r="J804" s="239"/>
      <c r="K804" s="239"/>
      <c r="L804" s="244"/>
      <c r="M804" s="245"/>
      <c r="N804" s="246"/>
      <c r="O804" s="246"/>
      <c r="P804" s="246"/>
      <c r="Q804" s="246"/>
      <c r="R804" s="246"/>
      <c r="S804" s="246"/>
      <c r="T804" s="247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8" t="s">
        <v>174</v>
      </c>
      <c r="AU804" s="248" t="s">
        <v>79</v>
      </c>
      <c r="AV804" s="14" t="s">
        <v>79</v>
      </c>
      <c r="AW804" s="14" t="s">
        <v>32</v>
      </c>
      <c r="AX804" s="14" t="s">
        <v>70</v>
      </c>
      <c r="AY804" s="248" t="s">
        <v>165</v>
      </c>
    </row>
    <row r="805" s="13" customFormat="1">
      <c r="A805" s="13"/>
      <c r="B805" s="227"/>
      <c r="C805" s="228"/>
      <c r="D805" s="229" t="s">
        <v>174</v>
      </c>
      <c r="E805" s="230" t="s">
        <v>19</v>
      </c>
      <c r="F805" s="231" t="s">
        <v>1035</v>
      </c>
      <c r="G805" s="228"/>
      <c r="H805" s="230" t="s">
        <v>19</v>
      </c>
      <c r="I805" s="232"/>
      <c r="J805" s="228"/>
      <c r="K805" s="228"/>
      <c r="L805" s="233"/>
      <c r="M805" s="234"/>
      <c r="N805" s="235"/>
      <c r="O805" s="235"/>
      <c r="P805" s="235"/>
      <c r="Q805" s="235"/>
      <c r="R805" s="235"/>
      <c r="S805" s="235"/>
      <c r="T805" s="23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7" t="s">
        <v>174</v>
      </c>
      <c r="AU805" s="237" t="s">
        <v>79</v>
      </c>
      <c r="AV805" s="13" t="s">
        <v>77</v>
      </c>
      <c r="AW805" s="13" t="s">
        <v>32</v>
      </c>
      <c r="AX805" s="13" t="s">
        <v>70</v>
      </c>
      <c r="AY805" s="237" t="s">
        <v>165</v>
      </c>
    </row>
    <row r="806" s="14" customFormat="1">
      <c r="A806" s="14"/>
      <c r="B806" s="238"/>
      <c r="C806" s="239"/>
      <c r="D806" s="229" t="s">
        <v>174</v>
      </c>
      <c r="E806" s="240" t="s">
        <v>19</v>
      </c>
      <c r="F806" s="241" t="s">
        <v>1036</v>
      </c>
      <c r="G806" s="239"/>
      <c r="H806" s="242">
        <v>61.149999999999999</v>
      </c>
      <c r="I806" s="243"/>
      <c r="J806" s="239"/>
      <c r="K806" s="239"/>
      <c r="L806" s="244"/>
      <c r="M806" s="245"/>
      <c r="N806" s="246"/>
      <c r="O806" s="246"/>
      <c r="P806" s="246"/>
      <c r="Q806" s="246"/>
      <c r="R806" s="246"/>
      <c r="S806" s="246"/>
      <c r="T806" s="247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8" t="s">
        <v>174</v>
      </c>
      <c r="AU806" s="248" t="s">
        <v>79</v>
      </c>
      <c r="AV806" s="14" t="s">
        <v>79</v>
      </c>
      <c r="AW806" s="14" t="s">
        <v>32</v>
      </c>
      <c r="AX806" s="14" t="s">
        <v>70</v>
      </c>
      <c r="AY806" s="248" t="s">
        <v>165</v>
      </c>
    </row>
    <row r="807" s="15" customFormat="1">
      <c r="A807" s="15"/>
      <c r="B807" s="249"/>
      <c r="C807" s="250"/>
      <c r="D807" s="229" t="s">
        <v>174</v>
      </c>
      <c r="E807" s="251" t="s">
        <v>19</v>
      </c>
      <c r="F807" s="252" t="s">
        <v>184</v>
      </c>
      <c r="G807" s="250"/>
      <c r="H807" s="253">
        <v>357.19999999999999</v>
      </c>
      <c r="I807" s="254"/>
      <c r="J807" s="250"/>
      <c r="K807" s="250"/>
      <c r="L807" s="255"/>
      <c r="M807" s="256"/>
      <c r="N807" s="257"/>
      <c r="O807" s="257"/>
      <c r="P807" s="257"/>
      <c r="Q807" s="257"/>
      <c r="R807" s="257"/>
      <c r="S807" s="257"/>
      <c r="T807" s="258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9" t="s">
        <v>174</v>
      </c>
      <c r="AU807" s="259" t="s">
        <v>79</v>
      </c>
      <c r="AV807" s="15" t="s">
        <v>172</v>
      </c>
      <c r="AW807" s="15" t="s">
        <v>32</v>
      </c>
      <c r="AX807" s="15" t="s">
        <v>77</v>
      </c>
      <c r="AY807" s="259" t="s">
        <v>165</v>
      </c>
    </row>
    <row r="808" s="2" customFormat="1" ht="21.75" customHeight="1">
      <c r="A808" s="40"/>
      <c r="B808" s="41"/>
      <c r="C808" s="214" t="s">
        <v>1037</v>
      </c>
      <c r="D808" s="214" t="s">
        <v>168</v>
      </c>
      <c r="E808" s="215" t="s">
        <v>1038</v>
      </c>
      <c r="F808" s="216" t="s">
        <v>1039</v>
      </c>
      <c r="G808" s="217" t="s">
        <v>209</v>
      </c>
      <c r="H808" s="218">
        <v>2579.355</v>
      </c>
      <c r="I808" s="219"/>
      <c r="J808" s="220">
        <f>ROUND(I808*H808,2)</f>
        <v>0</v>
      </c>
      <c r="K808" s="216" t="s">
        <v>189</v>
      </c>
      <c r="L808" s="46"/>
      <c r="M808" s="221" t="s">
        <v>19</v>
      </c>
      <c r="N808" s="222" t="s">
        <v>41</v>
      </c>
      <c r="O808" s="86"/>
      <c r="P808" s="223">
        <f>O808*H808</f>
        <v>0</v>
      </c>
      <c r="Q808" s="223">
        <v>0</v>
      </c>
      <c r="R808" s="223">
        <f>Q808*H808</f>
        <v>0</v>
      </c>
      <c r="S808" s="223">
        <v>0</v>
      </c>
      <c r="T808" s="224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25" t="s">
        <v>283</v>
      </c>
      <c r="AT808" s="225" t="s">
        <v>168</v>
      </c>
      <c r="AU808" s="225" t="s">
        <v>79</v>
      </c>
      <c r="AY808" s="19" t="s">
        <v>165</v>
      </c>
      <c r="BE808" s="226">
        <f>IF(N808="základní",J808,0)</f>
        <v>0</v>
      </c>
      <c r="BF808" s="226">
        <f>IF(N808="snížená",J808,0)</f>
        <v>0</v>
      </c>
      <c r="BG808" s="226">
        <f>IF(N808="zákl. přenesená",J808,0)</f>
        <v>0</v>
      </c>
      <c r="BH808" s="226">
        <f>IF(N808="sníž. přenesená",J808,0)</f>
        <v>0</v>
      </c>
      <c r="BI808" s="226">
        <f>IF(N808="nulová",J808,0)</f>
        <v>0</v>
      </c>
      <c r="BJ808" s="19" t="s">
        <v>77</v>
      </c>
      <c r="BK808" s="226">
        <f>ROUND(I808*H808,2)</f>
        <v>0</v>
      </c>
      <c r="BL808" s="19" t="s">
        <v>283</v>
      </c>
      <c r="BM808" s="225" t="s">
        <v>1040</v>
      </c>
    </row>
    <row r="809" s="2" customFormat="1">
      <c r="A809" s="40"/>
      <c r="B809" s="41"/>
      <c r="C809" s="42"/>
      <c r="D809" s="260" t="s">
        <v>191</v>
      </c>
      <c r="E809" s="42"/>
      <c r="F809" s="261" t="s">
        <v>1041</v>
      </c>
      <c r="G809" s="42"/>
      <c r="H809" s="42"/>
      <c r="I809" s="262"/>
      <c r="J809" s="42"/>
      <c r="K809" s="42"/>
      <c r="L809" s="46"/>
      <c r="M809" s="263"/>
      <c r="N809" s="264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191</v>
      </c>
      <c r="AU809" s="19" t="s">
        <v>79</v>
      </c>
    </row>
    <row r="810" s="2" customFormat="1" ht="24.15" customHeight="1">
      <c r="A810" s="40"/>
      <c r="B810" s="41"/>
      <c r="C810" s="265" t="s">
        <v>1042</v>
      </c>
      <c r="D810" s="265" t="s">
        <v>529</v>
      </c>
      <c r="E810" s="266" t="s">
        <v>1043</v>
      </c>
      <c r="F810" s="267" t="s">
        <v>1044</v>
      </c>
      <c r="G810" s="268" t="s">
        <v>209</v>
      </c>
      <c r="H810" s="269">
        <v>2837.2910000000002</v>
      </c>
      <c r="I810" s="270"/>
      <c r="J810" s="271">
        <f>ROUND(I810*H810,2)</f>
        <v>0</v>
      </c>
      <c r="K810" s="267" t="s">
        <v>19</v>
      </c>
      <c r="L810" s="272"/>
      <c r="M810" s="273" t="s">
        <v>19</v>
      </c>
      <c r="N810" s="274" t="s">
        <v>41</v>
      </c>
      <c r="O810" s="86"/>
      <c r="P810" s="223">
        <f>O810*H810</f>
        <v>0</v>
      </c>
      <c r="Q810" s="223">
        <v>0.00023000000000000001</v>
      </c>
      <c r="R810" s="223">
        <f>Q810*H810</f>
        <v>0.65257693000000006</v>
      </c>
      <c r="S810" s="223">
        <v>0</v>
      </c>
      <c r="T810" s="224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25" t="s">
        <v>381</v>
      </c>
      <c r="AT810" s="225" t="s">
        <v>529</v>
      </c>
      <c r="AU810" s="225" t="s">
        <v>79</v>
      </c>
      <c r="AY810" s="19" t="s">
        <v>165</v>
      </c>
      <c r="BE810" s="226">
        <f>IF(N810="základní",J810,0)</f>
        <v>0</v>
      </c>
      <c r="BF810" s="226">
        <f>IF(N810="snížená",J810,0)</f>
        <v>0</v>
      </c>
      <c r="BG810" s="226">
        <f>IF(N810="zákl. přenesená",J810,0)</f>
        <v>0</v>
      </c>
      <c r="BH810" s="226">
        <f>IF(N810="sníž. přenesená",J810,0)</f>
        <v>0</v>
      </c>
      <c r="BI810" s="226">
        <f>IF(N810="nulová",J810,0)</f>
        <v>0</v>
      </c>
      <c r="BJ810" s="19" t="s">
        <v>77</v>
      </c>
      <c r="BK810" s="226">
        <f>ROUND(I810*H810,2)</f>
        <v>0</v>
      </c>
      <c r="BL810" s="19" t="s">
        <v>283</v>
      </c>
      <c r="BM810" s="225" t="s">
        <v>1045</v>
      </c>
    </row>
    <row r="811" s="14" customFormat="1">
      <c r="A811" s="14"/>
      <c r="B811" s="238"/>
      <c r="C811" s="239"/>
      <c r="D811" s="229" t="s">
        <v>174</v>
      </c>
      <c r="E811" s="239"/>
      <c r="F811" s="241" t="s">
        <v>1046</v>
      </c>
      <c r="G811" s="239"/>
      <c r="H811" s="242">
        <v>2837.2910000000002</v>
      </c>
      <c r="I811" s="243"/>
      <c r="J811" s="239"/>
      <c r="K811" s="239"/>
      <c r="L811" s="244"/>
      <c r="M811" s="245"/>
      <c r="N811" s="246"/>
      <c r="O811" s="246"/>
      <c r="P811" s="246"/>
      <c r="Q811" s="246"/>
      <c r="R811" s="246"/>
      <c r="S811" s="246"/>
      <c r="T811" s="247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8" t="s">
        <v>174</v>
      </c>
      <c r="AU811" s="248" t="s">
        <v>79</v>
      </c>
      <c r="AV811" s="14" t="s">
        <v>79</v>
      </c>
      <c r="AW811" s="14" t="s">
        <v>4</v>
      </c>
      <c r="AX811" s="14" t="s">
        <v>77</v>
      </c>
      <c r="AY811" s="248" t="s">
        <v>165</v>
      </c>
    </row>
    <row r="812" s="2" customFormat="1" ht="24.15" customHeight="1">
      <c r="A812" s="40"/>
      <c r="B812" s="41"/>
      <c r="C812" s="214" t="s">
        <v>1047</v>
      </c>
      <c r="D812" s="214" t="s">
        <v>168</v>
      </c>
      <c r="E812" s="215" t="s">
        <v>1048</v>
      </c>
      <c r="F812" s="216" t="s">
        <v>1049</v>
      </c>
      <c r="G812" s="217" t="s">
        <v>209</v>
      </c>
      <c r="H812" s="218">
        <v>2576.355</v>
      </c>
      <c r="I812" s="219"/>
      <c r="J812" s="220">
        <f>ROUND(I812*H812,2)</f>
        <v>0</v>
      </c>
      <c r="K812" s="216" t="s">
        <v>189</v>
      </c>
      <c r="L812" s="46"/>
      <c r="M812" s="221" t="s">
        <v>19</v>
      </c>
      <c r="N812" s="222" t="s">
        <v>41</v>
      </c>
      <c r="O812" s="86"/>
      <c r="P812" s="223">
        <f>O812*H812</f>
        <v>0</v>
      </c>
      <c r="Q812" s="223">
        <v>0</v>
      </c>
      <c r="R812" s="223">
        <f>Q812*H812</f>
        <v>0</v>
      </c>
      <c r="S812" s="223">
        <v>0</v>
      </c>
      <c r="T812" s="224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25" t="s">
        <v>283</v>
      </c>
      <c r="AT812" s="225" t="s">
        <v>168</v>
      </c>
      <c r="AU812" s="225" t="s">
        <v>79</v>
      </c>
      <c r="AY812" s="19" t="s">
        <v>165</v>
      </c>
      <c r="BE812" s="226">
        <f>IF(N812="základní",J812,0)</f>
        <v>0</v>
      </c>
      <c r="BF812" s="226">
        <f>IF(N812="snížená",J812,0)</f>
        <v>0</v>
      </c>
      <c r="BG812" s="226">
        <f>IF(N812="zákl. přenesená",J812,0)</f>
        <v>0</v>
      </c>
      <c r="BH812" s="226">
        <f>IF(N812="sníž. přenesená",J812,0)</f>
        <v>0</v>
      </c>
      <c r="BI812" s="226">
        <f>IF(N812="nulová",J812,0)</f>
        <v>0</v>
      </c>
      <c r="BJ812" s="19" t="s">
        <v>77</v>
      </c>
      <c r="BK812" s="226">
        <f>ROUND(I812*H812,2)</f>
        <v>0</v>
      </c>
      <c r="BL812" s="19" t="s">
        <v>283</v>
      </c>
      <c r="BM812" s="225" t="s">
        <v>1050</v>
      </c>
    </row>
    <row r="813" s="2" customFormat="1">
      <c r="A813" s="40"/>
      <c r="B813" s="41"/>
      <c r="C813" s="42"/>
      <c r="D813" s="260" t="s">
        <v>191</v>
      </c>
      <c r="E813" s="42"/>
      <c r="F813" s="261" t="s">
        <v>1051</v>
      </c>
      <c r="G813" s="42"/>
      <c r="H813" s="42"/>
      <c r="I813" s="262"/>
      <c r="J813" s="42"/>
      <c r="K813" s="42"/>
      <c r="L813" s="46"/>
      <c r="M813" s="263"/>
      <c r="N813" s="264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191</v>
      </c>
      <c r="AU813" s="19" t="s">
        <v>79</v>
      </c>
    </row>
    <row r="814" s="2" customFormat="1" ht="24.15" customHeight="1">
      <c r="A814" s="40"/>
      <c r="B814" s="41"/>
      <c r="C814" s="265" t="s">
        <v>1052</v>
      </c>
      <c r="D814" s="265" t="s">
        <v>529</v>
      </c>
      <c r="E814" s="266" t="s">
        <v>1053</v>
      </c>
      <c r="F814" s="267" t="s">
        <v>1054</v>
      </c>
      <c r="G814" s="268" t="s">
        <v>209</v>
      </c>
      <c r="H814" s="269">
        <v>2833.991</v>
      </c>
      <c r="I814" s="270"/>
      <c r="J814" s="271">
        <f>ROUND(I814*H814,2)</f>
        <v>0</v>
      </c>
      <c r="K814" s="267" t="s">
        <v>189</v>
      </c>
      <c r="L814" s="272"/>
      <c r="M814" s="273" t="s">
        <v>19</v>
      </c>
      <c r="N814" s="274" t="s">
        <v>41</v>
      </c>
      <c r="O814" s="86"/>
      <c r="P814" s="223">
        <f>O814*H814</f>
        <v>0</v>
      </c>
      <c r="Q814" s="223">
        <v>0.00013999999999999999</v>
      </c>
      <c r="R814" s="223">
        <f>Q814*H814</f>
        <v>0.39675873999999994</v>
      </c>
      <c r="S814" s="223">
        <v>0</v>
      </c>
      <c r="T814" s="224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25" t="s">
        <v>381</v>
      </c>
      <c r="AT814" s="225" t="s">
        <v>529</v>
      </c>
      <c r="AU814" s="225" t="s">
        <v>79</v>
      </c>
      <c r="AY814" s="19" t="s">
        <v>165</v>
      </c>
      <c r="BE814" s="226">
        <f>IF(N814="základní",J814,0)</f>
        <v>0</v>
      </c>
      <c r="BF814" s="226">
        <f>IF(N814="snížená",J814,0)</f>
        <v>0</v>
      </c>
      <c r="BG814" s="226">
        <f>IF(N814="zákl. přenesená",J814,0)</f>
        <v>0</v>
      </c>
      <c r="BH814" s="226">
        <f>IF(N814="sníž. přenesená",J814,0)</f>
        <v>0</v>
      </c>
      <c r="BI814" s="226">
        <f>IF(N814="nulová",J814,0)</f>
        <v>0</v>
      </c>
      <c r="BJ814" s="19" t="s">
        <v>77</v>
      </c>
      <c r="BK814" s="226">
        <f>ROUND(I814*H814,2)</f>
        <v>0</v>
      </c>
      <c r="BL814" s="19" t="s">
        <v>283</v>
      </c>
      <c r="BM814" s="225" t="s">
        <v>1055</v>
      </c>
    </row>
    <row r="815" s="14" customFormat="1">
      <c r="A815" s="14"/>
      <c r="B815" s="238"/>
      <c r="C815" s="239"/>
      <c r="D815" s="229" t="s">
        <v>174</v>
      </c>
      <c r="E815" s="239"/>
      <c r="F815" s="241" t="s">
        <v>1056</v>
      </c>
      <c r="G815" s="239"/>
      <c r="H815" s="242">
        <v>2833.991</v>
      </c>
      <c r="I815" s="243"/>
      <c r="J815" s="239"/>
      <c r="K815" s="239"/>
      <c r="L815" s="244"/>
      <c r="M815" s="245"/>
      <c r="N815" s="246"/>
      <c r="O815" s="246"/>
      <c r="P815" s="246"/>
      <c r="Q815" s="246"/>
      <c r="R815" s="246"/>
      <c r="S815" s="246"/>
      <c r="T815" s="24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8" t="s">
        <v>174</v>
      </c>
      <c r="AU815" s="248" t="s">
        <v>79</v>
      </c>
      <c r="AV815" s="14" t="s">
        <v>79</v>
      </c>
      <c r="AW815" s="14" t="s">
        <v>4</v>
      </c>
      <c r="AX815" s="14" t="s">
        <v>77</v>
      </c>
      <c r="AY815" s="248" t="s">
        <v>165</v>
      </c>
    </row>
    <row r="816" s="2" customFormat="1" ht="16.5" customHeight="1">
      <c r="A816" s="40"/>
      <c r="B816" s="41"/>
      <c r="C816" s="214" t="s">
        <v>1057</v>
      </c>
      <c r="D816" s="214" t="s">
        <v>168</v>
      </c>
      <c r="E816" s="215" t="s">
        <v>1058</v>
      </c>
      <c r="F816" s="216" t="s">
        <v>1059</v>
      </c>
      <c r="G816" s="217" t="s">
        <v>209</v>
      </c>
      <c r="H816" s="218">
        <v>3000</v>
      </c>
      <c r="I816" s="219"/>
      <c r="J816" s="220">
        <f>ROUND(I816*H816,2)</f>
        <v>0</v>
      </c>
      <c r="K816" s="216" t="s">
        <v>189</v>
      </c>
      <c r="L816" s="46"/>
      <c r="M816" s="221" t="s">
        <v>19</v>
      </c>
      <c r="N816" s="222" t="s">
        <v>41</v>
      </c>
      <c r="O816" s="86"/>
      <c r="P816" s="223">
        <f>O816*H816</f>
        <v>0</v>
      </c>
      <c r="Q816" s="223">
        <v>0.00013999999999999999</v>
      </c>
      <c r="R816" s="223">
        <f>Q816*H816</f>
        <v>0.41999999999999998</v>
      </c>
      <c r="S816" s="223">
        <v>0</v>
      </c>
      <c r="T816" s="224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25" t="s">
        <v>283</v>
      </c>
      <c r="AT816" s="225" t="s">
        <v>168</v>
      </c>
      <c r="AU816" s="225" t="s">
        <v>79</v>
      </c>
      <c r="AY816" s="19" t="s">
        <v>165</v>
      </c>
      <c r="BE816" s="226">
        <f>IF(N816="základní",J816,0)</f>
        <v>0</v>
      </c>
      <c r="BF816" s="226">
        <f>IF(N816="snížená",J816,0)</f>
        <v>0</v>
      </c>
      <c r="BG816" s="226">
        <f>IF(N816="zákl. přenesená",J816,0)</f>
        <v>0</v>
      </c>
      <c r="BH816" s="226">
        <f>IF(N816="sníž. přenesená",J816,0)</f>
        <v>0</v>
      </c>
      <c r="BI816" s="226">
        <f>IF(N816="nulová",J816,0)</f>
        <v>0</v>
      </c>
      <c r="BJ816" s="19" t="s">
        <v>77</v>
      </c>
      <c r="BK816" s="226">
        <f>ROUND(I816*H816,2)</f>
        <v>0</v>
      </c>
      <c r="BL816" s="19" t="s">
        <v>283</v>
      </c>
      <c r="BM816" s="225" t="s">
        <v>1060</v>
      </c>
    </row>
    <row r="817" s="2" customFormat="1">
      <c r="A817" s="40"/>
      <c r="B817" s="41"/>
      <c r="C817" s="42"/>
      <c r="D817" s="260" t="s">
        <v>191</v>
      </c>
      <c r="E817" s="42"/>
      <c r="F817" s="261" t="s">
        <v>1061</v>
      </c>
      <c r="G817" s="42"/>
      <c r="H817" s="42"/>
      <c r="I817" s="262"/>
      <c r="J817" s="42"/>
      <c r="K817" s="42"/>
      <c r="L817" s="46"/>
      <c r="M817" s="263"/>
      <c r="N817" s="264"/>
      <c r="O817" s="86"/>
      <c r="P817" s="86"/>
      <c r="Q817" s="86"/>
      <c r="R817" s="86"/>
      <c r="S817" s="86"/>
      <c r="T817" s="87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191</v>
      </c>
      <c r="AU817" s="19" t="s">
        <v>79</v>
      </c>
    </row>
    <row r="818" s="2" customFormat="1" ht="16.5" customHeight="1">
      <c r="A818" s="40"/>
      <c r="B818" s="41"/>
      <c r="C818" s="214" t="s">
        <v>1062</v>
      </c>
      <c r="D818" s="214" t="s">
        <v>168</v>
      </c>
      <c r="E818" s="215" t="s">
        <v>1063</v>
      </c>
      <c r="F818" s="216" t="s">
        <v>1064</v>
      </c>
      <c r="G818" s="217" t="s">
        <v>188</v>
      </c>
      <c r="H818" s="218">
        <v>8</v>
      </c>
      <c r="I818" s="219"/>
      <c r="J818" s="220">
        <f>ROUND(I818*H818,2)</f>
        <v>0</v>
      </c>
      <c r="K818" s="216" t="s">
        <v>189</v>
      </c>
      <c r="L818" s="46"/>
      <c r="M818" s="221" t="s">
        <v>19</v>
      </c>
      <c r="N818" s="222" t="s">
        <v>41</v>
      </c>
      <c r="O818" s="86"/>
      <c r="P818" s="223">
        <f>O818*H818</f>
        <v>0</v>
      </c>
      <c r="Q818" s="223">
        <v>0</v>
      </c>
      <c r="R818" s="223">
        <f>Q818*H818</f>
        <v>0</v>
      </c>
      <c r="S818" s="223">
        <v>0.016500000000000001</v>
      </c>
      <c r="T818" s="224">
        <f>S818*H818</f>
        <v>0.13200000000000001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25" t="s">
        <v>283</v>
      </c>
      <c r="AT818" s="225" t="s">
        <v>168</v>
      </c>
      <c r="AU818" s="225" t="s">
        <v>79</v>
      </c>
      <c r="AY818" s="19" t="s">
        <v>165</v>
      </c>
      <c r="BE818" s="226">
        <f>IF(N818="základní",J818,0)</f>
        <v>0</v>
      </c>
      <c r="BF818" s="226">
        <f>IF(N818="snížená",J818,0)</f>
        <v>0</v>
      </c>
      <c r="BG818" s="226">
        <f>IF(N818="zákl. přenesená",J818,0)</f>
        <v>0</v>
      </c>
      <c r="BH818" s="226">
        <f>IF(N818="sníž. přenesená",J818,0)</f>
        <v>0</v>
      </c>
      <c r="BI818" s="226">
        <f>IF(N818="nulová",J818,0)</f>
        <v>0</v>
      </c>
      <c r="BJ818" s="19" t="s">
        <v>77</v>
      </c>
      <c r="BK818" s="226">
        <f>ROUND(I818*H818,2)</f>
        <v>0</v>
      </c>
      <c r="BL818" s="19" t="s">
        <v>283</v>
      </c>
      <c r="BM818" s="225" t="s">
        <v>1065</v>
      </c>
    </row>
    <row r="819" s="2" customFormat="1">
      <c r="A819" s="40"/>
      <c r="B819" s="41"/>
      <c r="C819" s="42"/>
      <c r="D819" s="260" t="s">
        <v>191</v>
      </c>
      <c r="E819" s="42"/>
      <c r="F819" s="261" t="s">
        <v>1066</v>
      </c>
      <c r="G819" s="42"/>
      <c r="H819" s="42"/>
      <c r="I819" s="262"/>
      <c r="J819" s="42"/>
      <c r="K819" s="42"/>
      <c r="L819" s="46"/>
      <c r="M819" s="263"/>
      <c r="N819" s="264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9" t="s">
        <v>191</v>
      </c>
      <c r="AU819" s="19" t="s">
        <v>79</v>
      </c>
    </row>
    <row r="820" s="13" customFormat="1">
      <c r="A820" s="13"/>
      <c r="B820" s="227"/>
      <c r="C820" s="228"/>
      <c r="D820" s="229" t="s">
        <v>174</v>
      </c>
      <c r="E820" s="230" t="s">
        <v>19</v>
      </c>
      <c r="F820" s="231" t="s">
        <v>812</v>
      </c>
      <c r="G820" s="228"/>
      <c r="H820" s="230" t="s">
        <v>19</v>
      </c>
      <c r="I820" s="232"/>
      <c r="J820" s="228"/>
      <c r="K820" s="228"/>
      <c r="L820" s="233"/>
      <c r="M820" s="234"/>
      <c r="N820" s="235"/>
      <c r="O820" s="235"/>
      <c r="P820" s="235"/>
      <c r="Q820" s="235"/>
      <c r="R820" s="235"/>
      <c r="S820" s="235"/>
      <c r="T820" s="236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7" t="s">
        <v>174</v>
      </c>
      <c r="AU820" s="237" t="s">
        <v>79</v>
      </c>
      <c r="AV820" s="13" t="s">
        <v>77</v>
      </c>
      <c r="AW820" s="13" t="s">
        <v>32</v>
      </c>
      <c r="AX820" s="13" t="s">
        <v>70</v>
      </c>
      <c r="AY820" s="237" t="s">
        <v>165</v>
      </c>
    </row>
    <row r="821" s="14" customFormat="1">
      <c r="A821" s="14"/>
      <c r="B821" s="238"/>
      <c r="C821" s="239"/>
      <c r="D821" s="229" t="s">
        <v>174</v>
      </c>
      <c r="E821" s="240" t="s">
        <v>19</v>
      </c>
      <c r="F821" s="241" t="s">
        <v>236</v>
      </c>
      <c r="G821" s="239"/>
      <c r="H821" s="242">
        <v>8</v>
      </c>
      <c r="I821" s="243"/>
      <c r="J821" s="239"/>
      <c r="K821" s="239"/>
      <c r="L821" s="244"/>
      <c r="M821" s="245"/>
      <c r="N821" s="246"/>
      <c r="O821" s="246"/>
      <c r="P821" s="246"/>
      <c r="Q821" s="246"/>
      <c r="R821" s="246"/>
      <c r="S821" s="246"/>
      <c r="T821" s="247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8" t="s">
        <v>174</v>
      </c>
      <c r="AU821" s="248" t="s">
        <v>79</v>
      </c>
      <c r="AV821" s="14" t="s">
        <v>79</v>
      </c>
      <c r="AW821" s="14" t="s">
        <v>32</v>
      </c>
      <c r="AX821" s="14" t="s">
        <v>77</v>
      </c>
      <c r="AY821" s="248" t="s">
        <v>165</v>
      </c>
    </row>
    <row r="822" s="2" customFormat="1" ht="24.15" customHeight="1">
      <c r="A822" s="40"/>
      <c r="B822" s="41"/>
      <c r="C822" s="214" t="s">
        <v>1067</v>
      </c>
      <c r="D822" s="214" t="s">
        <v>168</v>
      </c>
      <c r="E822" s="215" t="s">
        <v>1068</v>
      </c>
      <c r="F822" s="216" t="s">
        <v>1069</v>
      </c>
      <c r="G822" s="217" t="s">
        <v>394</v>
      </c>
      <c r="H822" s="218">
        <v>39.311999999999998</v>
      </c>
      <c r="I822" s="219"/>
      <c r="J822" s="220">
        <f>ROUND(I822*H822,2)</f>
        <v>0</v>
      </c>
      <c r="K822" s="216" t="s">
        <v>189</v>
      </c>
      <c r="L822" s="46"/>
      <c r="M822" s="221" t="s">
        <v>19</v>
      </c>
      <c r="N822" s="222" t="s">
        <v>41</v>
      </c>
      <c r="O822" s="86"/>
      <c r="P822" s="223">
        <f>O822*H822</f>
        <v>0</v>
      </c>
      <c r="Q822" s="223">
        <v>0</v>
      </c>
      <c r="R822" s="223">
        <f>Q822*H822</f>
        <v>0</v>
      </c>
      <c r="S822" s="223">
        <v>0</v>
      </c>
      <c r="T822" s="224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25" t="s">
        <v>283</v>
      </c>
      <c r="AT822" s="225" t="s">
        <v>168</v>
      </c>
      <c r="AU822" s="225" t="s">
        <v>79</v>
      </c>
      <c r="AY822" s="19" t="s">
        <v>165</v>
      </c>
      <c r="BE822" s="226">
        <f>IF(N822="základní",J822,0)</f>
        <v>0</v>
      </c>
      <c r="BF822" s="226">
        <f>IF(N822="snížená",J822,0)</f>
        <v>0</v>
      </c>
      <c r="BG822" s="226">
        <f>IF(N822="zákl. přenesená",J822,0)</f>
        <v>0</v>
      </c>
      <c r="BH822" s="226">
        <f>IF(N822="sníž. přenesená",J822,0)</f>
        <v>0</v>
      </c>
      <c r="BI822" s="226">
        <f>IF(N822="nulová",J822,0)</f>
        <v>0</v>
      </c>
      <c r="BJ822" s="19" t="s">
        <v>77</v>
      </c>
      <c r="BK822" s="226">
        <f>ROUND(I822*H822,2)</f>
        <v>0</v>
      </c>
      <c r="BL822" s="19" t="s">
        <v>283</v>
      </c>
      <c r="BM822" s="225" t="s">
        <v>1070</v>
      </c>
    </row>
    <row r="823" s="2" customFormat="1">
      <c r="A823" s="40"/>
      <c r="B823" s="41"/>
      <c r="C823" s="42"/>
      <c r="D823" s="260" t="s">
        <v>191</v>
      </c>
      <c r="E823" s="42"/>
      <c r="F823" s="261" t="s">
        <v>1071</v>
      </c>
      <c r="G823" s="42"/>
      <c r="H823" s="42"/>
      <c r="I823" s="262"/>
      <c r="J823" s="42"/>
      <c r="K823" s="42"/>
      <c r="L823" s="46"/>
      <c r="M823" s="263"/>
      <c r="N823" s="264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191</v>
      </c>
      <c r="AU823" s="19" t="s">
        <v>79</v>
      </c>
    </row>
    <row r="824" s="12" customFormat="1" ht="22.8" customHeight="1">
      <c r="A824" s="12"/>
      <c r="B824" s="198"/>
      <c r="C824" s="199"/>
      <c r="D824" s="200" t="s">
        <v>69</v>
      </c>
      <c r="E824" s="212" t="s">
        <v>1072</v>
      </c>
      <c r="F824" s="212" t="s">
        <v>1073</v>
      </c>
      <c r="G824" s="199"/>
      <c r="H824" s="199"/>
      <c r="I824" s="202"/>
      <c r="J824" s="213">
        <f>BK824</f>
        <v>0</v>
      </c>
      <c r="K824" s="199"/>
      <c r="L824" s="204"/>
      <c r="M824" s="205"/>
      <c r="N824" s="206"/>
      <c r="O824" s="206"/>
      <c r="P824" s="207">
        <f>SUM(P825:P832)</f>
        <v>0</v>
      </c>
      <c r="Q824" s="206"/>
      <c r="R824" s="207">
        <f>SUM(R825:R832)</f>
        <v>0</v>
      </c>
      <c r="S824" s="206"/>
      <c r="T824" s="208">
        <f>SUM(T825:T832)</f>
        <v>0.9071999999999999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09" t="s">
        <v>79</v>
      </c>
      <c r="AT824" s="210" t="s">
        <v>69</v>
      </c>
      <c r="AU824" s="210" t="s">
        <v>77</v>
      </c>
      <c r="AY824" s="209" t="s">
        <v>165</v>
      </c>
      <c r="BK824" s="211">
        <f>SUM(BK825:BK832)</f>
        <v>0</v>
      </c>
    </row>
    <row r="825" s="2" customFormat="1" ht="24.15" customHeight="1">
      <c r="A825" s="40"/>
      <c r="B825" s="41"/>
      <c r="C825" s="214" t="s">
        <v>1074</v>
      </c>
      <c r="D825" s="214" t="s">
        <v>168</v>
      </c>
      <c r="E825" s="215" t="s">
        <v>1075</v>
      </c>
      <c r="F825" s="216" t="s">
        <v>1076</v>
      </c>
      <c r="G825" s="217" t="s">
        <v>188</v>
      </c>
      <c r="H825" s="218">
        <v>2</v>
      </c>
      <c r="I825" s="219"/>
      <c r="J825" s="220">
        <f>ROUND(I825*H825,2)</f>
        <v>0</v>
      </c>
      <c r="K825" s="216" t="s">
        <v>19</v>
      </c>
      <c r="L825" s="46"/>
      <c r="M825" s="221" t="s">
        <v>19</v>
      </c>
      <c r="N825" s="222" t="s">
        <v>41</v>
      </c>
      <c r="O825" s="86"/>
      <c r="P825" s="223">
        <f>O825*H825</f>
        <v>0</v>
      </c>
      <c r="Q825" s="223">
        <v>0</v>
      </c>
      <c r="R825" s="223">
        <f>Q825*H825</f>
        <v>0</v>
      </c>
      <c r="S825" s="223">
        <v>0</v>
      </c>
      <c r="T825" s="224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25" t="s">
        <v>283</v>
      </c>
      <c r="AT825" s="225" t="s">
        <v>168</v>
      </c>
      <c r="AU825" s="225" t="s">
        <v>79</v>
      </c>
      <c r="AY825" s="19" t="s">
        <v>165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9" t="s">
        <v>77</v>
      </c>
      <c r="BK825" s="226">
        <f>ROUND(I825*H825,2)</f>
        <v>0</v>
      </c>
      <c r="BL825" s="19" t="s">
        <v>283</v>
      </c>
      <c r="BM825" s="225" t="s">
        <v>1077</v>
      </c>
    </row>
    <row r="826" s="2" customFormat="1" ht="24.15" customHeight="1">
      <c r="A826" s="40"/>
      <c r="B826" s="41"/>
      <c r="C826" s="214" t="s">
        <v>1078</v>
      </c>
      <c r="D826" s="214" t="s">
        <v>168</v>
      </c>
      <c r="E826" s="215" t="s">
        <v>1079</v>
      </c>
      <c r="F826" s="216" t="s">
        <v>1080</v>
      </c>
      <c r="G826" s="217" t="s">
        <v>188</v>
      </c>
      <c r="H826" s="218">
        <v>1</v>
      </c>
      <c r="I826" s="219"/>
      <c r="J826" s="220">
        <f>ROUND(I826*H826,2)</f>
        <v>0</v>
      </c>
      <c r="K826" s="216" t="s">
        <v>19</v>
      </c>
      <c r="L826" s="46"/>
      <c r="M826" s="221" t="s">
        <v>19</v>
      </c>
      <c r="N826" s="222" t="s">
        <v>41</v>
      </c>
      <c r="O826" s="86"/>
      <c r="P826" s="223">
        <f>O826*H826</f>
        <v>0</v>
      </c>
      <c r="Q826" s="223">
        <v>0</v>
      </c>
      <c r="R826" s="223">
        <f>Q826*H826</f>
        <v>0</v>
      </c>
      <c r="S826" s="223">
        <v>0</v>
      </c>
      <c r="T826" s="224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5" t="s">
        <v>283</v>
      </c>
      <c r="AT826" s="225" t="s">
        <v>168</v>
      </c>
      <c r="AU826" s="225" t="s">
        <v>79</v>
      </c>
      <c r="AY826" s="19" t="s">
        <v>165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19" t="s">
        <v>77</v>
      </c>
      <c r="BK826" s="226">
        <f>ROUND(I826*H826,2)</f>
        <v>0</v>
      </c>
      <c r="BL826" s="19" t="s">
        <v>283</v>
      </c>
      <c r="BM826" s="225" t="s">
        <v>1081</v>
      </c>
    </row>
    <row r="827" s="2" customFormat="1" ht="16.5" customHeight="1">
      <c r="A827" s="40"/>
      <c r="B827" s="41"/>
      <c r="C827" s="214" t="s">
        <v>1082</v>
      </c>
      <c r="D827" s="214" t="s">
        <v>168</v>
      </c>
      <c r="E827" s="215" t="s">
        <v>1083</v>
      </c>
      <c r="F827" s="216" t="s">
        <v>1084</v>
      </c>
      <c r="G827" s="217" t="s">
        <v>209</v>
      </c>
      <c r="H827" s="218">
        <v>25.199999999999999</v>
      </c>
      <c r="I827" s="219"/>
      <c r="J827" s="220">
        <f>ROUND(I827*H827,2)</f>
        <v>0</v>
      </c>
      <c r="K827" s="216" t="s">
        <v>189</v>
      </c>
      <c r="L827" s="46"/>
      <c r="M827" s="221" t="s">
        <v>19</v>
      </c>
      <c r="N827" s="222" t="s">
        <v>41</v>
      </c>
      <c r="O827" s="86"/>
      <c r="P827" s="223">
        <f>O827*H827</f>
        <v>0</v>
      </c>
      <c r="Q827" s="223">
        <v>0</v>
      </c>
      <c r="R827" s="223">
        <f>Q827*H827</f>
        <v>0</v>
      </c>
      <c r="S827" s="223">
        <v>0.035999999999999997</v>
      </c>
      <c r="T827" s="224">
        <f>S827*H827</f>
        <v>0.9071999999999999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25" t="s">
        <v>283</v>
      </c>
      <c r="AT827" s="225" t="s">
        <v>168</v>
      </c>
      <c r="AU827" s="225" t="s">
        <v>79</v>
      </c>
      <c r="AY827" s="19" t="s">
        <v>165</v>
      </c>
      <c r="BE827" s="226">
        <f>IF(N827="základní",J827,0)</f>
        <v>0</v>
      </c>
      <c r="BF827" s="226">
        <f>IF(N827="snížená",J827,0)</f>
        <v>0</v>
      </c>
      <c r="BG827" s="226">
        <f>IF(N827="zákl. přenesená",J827,0)</f>
        <v>0</v>
      </c>
      <c r="BH827" s="226">
        <f>IF(N827="sníž. přenesená",J827,0)</f>
        <v>0</v>
      </c>
      <c r="BI827" s="226">
        <f>IF(N827="nulová",J827,0)</f>
        <v>0</v>
      </c>
      <c r="BJ827" s="19" t="s">
        <v>77</v>
      </c>
      <c r="BK827" s="226">
        <f>ROUND(I827*H827,2)</f>
        <v>0</v>
      </c>
      <c r="BL827" s="19" t="s">
        <v>283</v>
      </c>
      <c r="BM827" s="225" t="s">
        <v>1085</v>
      </c>
    </row>
    <row r="828" s="2" customFormat="1">
      <c r="A828" s="40"/>
      <c r="B828" s="41"/>
      <c r="C828" s="42"/>
      <c r="D828" s="260" t="s">
        <v>191</v>
      </c>
      <c r="E828" s="42"/>
      <c r="F828" s="261" t="s">
        <v>1086</v>
      </c>
      <c r="G828" s="42"/>
      <c r="H828" s="42"/>
      <c r="I828" s="262"/>
      <c r="J828" s="42"/>
      <c r="K828" s="42"/>
      <c r="L828" s="46"/>
      <c r="M828" s="263"/>
      <c r="N828" s="264"/>
      <c r="O828" s="86"/>
      <c r="P828" s="86"/>
      <c r="Q828" s="86"/>
      <c r="R828" s="86"/>
      <c r="S828" s="86"/>
      <c r="T828" s="87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T828" s="19" t="s">
        <v>191</v>
      </c>
      <c r="AU828" s="19" t="s">
        <v>79</v>
      </c>
    </row>
    <row r="829" s="13" customFormat="1">
      <c r="A829" s="13"/>
      <c r="B829" s="227"/>
      <c r="C829" s="228"/>
      <c r="D829" s="229" t="s">
        <v>174</v>
      </c>
      <c r="E829" s="230" t="s">
        <v>19</v>
      </c>
      <c r="F829" s="231" t="s">
        <v>812</v>
      </c>
      <c r="G829" s="228"/>
      <c r="H829" s="230" t="s">
        <v>19</v>
      </c>
      <c r="I829" s="232"/>
      <c r="J829" s="228"/>
      <c r="K829" s="228"/>
      <c r="L829" s="233"/>
      <c r="M829" s="234"/>
      <c r="N829" s="235"/>
      <c r="O829" s="235"/>
      <c r="P829" s="235"/>
      <c r="Q829" s="235"/>
      <c r="R829" s="235"/>
      <c r="S829" s="235"/>
      <c r="T829" s="23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7" t="s">
        <v>174</v>
      </c>
      <c r="AU829" s="237" t="s">
        <v>79</v>
      </c>
      <c r="AV829" s="13" t="s">
        <v>77</v>
      </c>
      <c r="AW829" s="13" t="s">
        <v>32</v>
      </c>
      <c r="AX829" s="13" t="s">
        <v>70</v>
      </c>
      <c r="AY829" s="237" t="s">
        <v>165</v>
      </c>
    </row>
    <row r="830" s="14" customFormat="1">
      <c r="A830" s="14"/>
      <c r="B830" s="238"/>
      <c r="C830" s="239"/>
      <c r="D830" s="229" t="s">
        <v>174</v>
      </c>
      <c r="E830" s="240" t="s">
        <v>19</v>
      </c>
      <c r="F830" s="241" t="s">
        <v>1087</v>
      </c>
      <c r="G830" s="239"/>
      <c r="H830" s="242">
        <v>25.199999999999999</v>
      </c>
      <c r="I830" s="243"/>
      <c r="J830" s="239"/>
      <c r="K830" s="239"/>
      <c r="L830" s="244"/>
      <c r="M830" s="245"/>
      <c r="N830" s="246"/>
      <c r="O830" s="246"/>
      <c r="P830" s="246"/>
      <c r="Q830" s="246"/>
      <c r="R830" s="246"/>
      <c r="S830" s="246"/>
      <c r="T830" s="247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8" t="s">
        <v>174</v>
      </c>
      <c r="AU830" s="248" t="s">
        <v>79</v>
      </c>
      <c r="AV830" s="14" t="s">
        <v>79</v>
      </c>
      <c r="AW830" s="14" t="s">
        <v>32</v>
      </c>
      <c r="AX830" s="14" t="s">
        <v>77</v>
      </c>
      <c r="AY830" s="248" t="s">
        <v>165</v>
      </c>
    </row>
    <row r="831" s="2" customFormat="1" ht="24.15" customHeight="1">
      <c r="A831" s="40"/>
      <c r="B831" s="41"/>
      <c r="C831" s="214" t="s">
        <v>1088</v>
      </c>
      <c r="D831" s="214" t="s">
        <v>168</v>
      </c>
      <c r="E831" s="215" t="s">
        <v>1089</v>
      </c>
      <c r="F831" s="216" t="s">
        <v>1090</v>
      </c>
      <c r="G831" s="217" t="s">
        <v>1091</v>
      </c>
      <c r="H831" s="286"/>
      <c r="I831" s="219"/>
      <c r="J831" s="220">
        <f>ROUND(I831*H831,2)</f>
        <v>0</v>
      </c>
      <c r="K831" s="216" t="s">
        <v>189</v>
      </c>
      <c r="L831" s="46"/>
      <c r="M831" s="221" t="s">
        <v>19</v>
      </c>
      <c r="N831" s="222" t="s">
        <v>41</v>
      </c>
      <c r="O831" s="86"/>
      <c r="P831" s="223">
        <f>O831*H831</f>
        <v>0</v>
      </c>
      <c r="Q831" s="223">
        <v>0</v>
      </c>
      <c r="R831" s="223">
        <f>Q831*H831</f>
        <v>0</v>
      </c>
      <c r="S831" s="223">
        <v>0</v>
      </c>
      <c r="T831" s="224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25" t="s">
        <v>283</v>
      </c>
      <c r="AT831" s="225" t="s">
        <v>168</v>
      </c>
      <c r="AU831" s="225" t="s">
        <v>79</v>
      </c>
      <c r="AY831" s="19" t="s">
        <v>165</v>
      </c>
      <c r="BE831" s="226">
        <f>IF(N831="základní",J831,0)</f>
        <v>0</v>
      </c>
      <c r="BF831" s="226">
        <f>IF(N831="snížená",J831,0)</f>
        <v>0</v>
      </c>
      <c r="BG831" s="226">
        <f>IF(N831="zákl. přenesená",J831,0)</f>
        <v>0</v>
      </c>
      <c r="BH831" s="226">
        <f>IF(N831="sníž. přenesená",J831,0)</f>
        <v>0</v>
      </c>
      <c r="BI831" s="226">
        <f>IF(N831="nulová",J831,0)</f>
        <v>0</v>
      </c>
      <c r="BJ831" s="19" t="s">
        <v>77</v>
      </c>
      <c r="BK831" s="226">
        <f>ROUND(I831*H831,2)</f>
        <v>0</v>
      </c>
      <c r="BL831" s="19" t="s">
        <v>283</v>
      </c>
      <c r="BM831" s="225" t="s">
        <v>1092</v>
      </c>
    </row>
    <row r="832" s="2" customFormat="1">
      <c r="A832" s="40"/>
      <c r="B832" s="41"/>
      <c r="C832" s="42"/>
      <c r="D832" s="260" t="s">
        <v>191</v>
      </c>
      <c r="E832" s="42"/>
      <c r="F832" s="261" t="s">
        <v>1093</v>
      </c>
      <c r="G832" s="42"/>
      <c r="H832" s="42"/>
      <c r="I832" s="262"/>
      <c r="J832" s="42"/>
      <c r="K832" s="42"/>
      <c r="L832" s="46"/>
      <c r="M832" s="263"/>
      <c r="N832" s="264"/>
      <c r="O832" s="86"/>
      <c r="P832" s="86"/>
      <c r="Q832" s="86"/>
      <c r="R832" s="86"/>
      <c r="S832" s="86"/>
      <c r="T832" s="87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T832" s="19" t="s">
        <v>191</v>
      </c>
      <c r="AU832" s="19" t="s">
        <v>79</v>
      </c>
    </row>
    <row r="833" s="12" customFormat="1" ht="22.8" customHeight="1">
      <c r="A833" s="12"/>
      <c r="B833" s="198"/>
      <c r="C833" s="199"/>
      <c r="D833" s="200" t="s">
        <v>69</v>
      </c>
      <c r="E833" s="212" t="s">
        <v>1094</v>
      </c>
      <c r="F833" s="212" t="s">
        <v>1095</v>
      </c>
      <c r="G833" s="199"/>
      <c r="H833" s="199"/>
      <c r="I833" s="202"/>
      <c r="J833" s="213">
        <f>BK833</f>
        <v>0</v>
      </c>
      <c r="K833" s="199"/>
      <c r="L833" s="204"/>
      <c r="M833" s="205"/>
      <c r="N833" s="206"/>
      <c r="O833" s="206"/>
      <c r="P833" s="207">
        <f>SUM(P834:P911)</f>
        <v>0</v>
      </c>
      <c r="Q833" s="206"/>
      <c r="R833" s="207">
        <f>SUM(R834:R911)</f>
        <v>0.51577762999999999</v>
      </c>
      <c r="S833" s="206"/>
      <c r="T833" s="208">
        <f>SUM(T834:T911)</f>
        <v>0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09" t="s">
        <v>79</v>
      </c>
      <c r="AT833" s="210" t="s">
        <v>69</v>
      </c>
      <c r="AU833" s="210" t="s">
        <v>77</v>
      </c>
      <c r="AY833" s="209" t="s">
        <v>165</v>
      </c>
      <c r="BK833" s="211">
        <f>SUM(BK834:BK911)</f>
        <v>0</v>
      </c>
    </row>
    <row r="834" s="2" customFormat="1" ht="16.5" customHeight="1">
      <c r="A834" s="40"/>
      <c r="B834" s="41"/>
      <c r="C834" s="214" t="s">
        <v>1096</v>
      </c>
      <c r="D834" s="214" t="s">
        <v>168</v>
      </c>
      <c r="E834" s="215" t="s">
        <v>1097</v>
      </c>
      <c r="F834" s="216" t="s">
        <v>1098</v>
      </c>
      <c r="G834" s="217" t="s">
        <v>209</v>
      </c>
      <c r="H834" s="218">
        <v>1138.8399999999999</v>
      </c>
      <c r="I834" s="219"/>
      <c r="J834" s="220">
        <f>ROUND(I834*H834,2)</f>
        <v>0</v>
      </c>
      <c r="K834" s="216" t="s">
        <v>189</v>
      </c>
      <c r="L834" s="46"/>
      <c r="M834" s="221" t="s">
        <v>19</v>
      </c>
      <c r="N834" s="222" t="s">
        <v>41</v>
      </c>
      <c r="O834" s="86"/>
      <c r="P834" s="223">
        <f>O834*H834</f>
        <v>0</v>
      </c>
      <c r="Q834" s="223">
        <v>2.0000000000000002E-05</v>
      </c>
      <c r="R834" s="223">
        <f>Q834*H834</f>
        <v>0.0227768</v>
      </c>
      <c r="S834" s="223">
        <v>0</v>
      </c>
      <c r="T834" s="224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25" t="s">
        <v>283</v>
      </c>
      <c r="AT834" s="225" t="s">
        <v>168</v>
      </c>
      <c r="AU834" s="225" t="s">
        <v>79</v>
      </c>
      <c r="AY834" s="19" t="s">
        <v>165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9" t="s">
        <v>77</v>
      </c>
      <c r="BK834" s="226">
        <f>ROUND(I834*H834,2)</f>
        <v>0</v>
      </c>
      <c r="BL834" s="19" t="s">
        <v>283</v>
      </c>
      <c r="BM834" s="225" t="s">
        <v>1099</v>
      </c>
    </row>
    <row r="835" s="2" customFormat="1">
      <c r="A835" s="40"/>
      <c r="B835" s="41"/>
      <c r="C835" s="42"/>
      <c r="D835" s="260" t="s">
        <v>191</v>
      </c>
      <c r="E835" s="42"/>
      <c r="F835" s="261" t="s">
        <v>1100</v>
      </c>
      <c r="G835" s="42"/>
      <c r="H835" s="42"/>
      <c r="I835" s="262"/>
      <c r="J835" s="42"/>
      <c r="K835" s="42"/>
      <c r="L835" s="46"/>
      <c r="M835" s="263"/>
      <c r="N835" s="264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191</v>
      </c>
      <c r="AU835" s="19" t="s">
        <v>79</v>
      </c>
    </row>
    <row r="836" s="2" customFormat="1" ht="16.5" customHeight="1">
      <c r="A836" s="40"/>
      <c r="B836" s="41"/>
      <c r="C836" s="214" t="s">
        <v>1101</v>
      </c>
      <c r="D836" s="214" t="s">
        <v>168</v>
      </c>
      <c r="E836" s="215" t="s">
        <v>1102</v>
      </c>
      <c r="F836" s="216" t="s">
        <v>1103</v>
      </c>
      <c r="G836" s="217" t="s">
        <v>209</v>
      </c>
      <c r="H836" s="218">
        <v>1138.8399999999999</v>
      </c>
      <c r="I836" s="219"/>
      <c r="J836" s="220">
        <f>ROUND(I836*H836,2)</f>
        <v>0</v>
      </c>
      <c r="K836" s="216" t="s">
        <v>189</v>
      </c>
      <c r="L836" s="46"/>
      <c r="M836" s="221" t="s">
        <v>19</v>
      </c>
      <c r="N836" s="222" t="s">
        <v>41</v>
      </c>
      <c r="O836" s="86"/>
      <c r="P836" s="223">
        <f>O836*H836</f>
        <v>0</v>
      </c>
      <c r="Q836" s="223">
        <v>0</v>
      </c>
      <c r="R836" s="223">
        <f>Q836*H836</f>
        <v>0</v>
      </c>
      <c r="S836" s="223">
        <v>0</v>
      </c>
      <c r="T836" s="224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25" t="s">
        <v>283</v>
      </c>
      <c r="AT836" s="225" t="s">
        <v>168</v>
      </c>
      <c r="AU836" s="225" t="s">
        <v>79</v>
      </c>
      <c r="AY836" s="19" t="s">
        <v>165</v>
      </c>
      <c r="BE836" s="226">
        <f>IF(N836="základní",J836,0)</f>
        <v>0</v>
      </c>
      <c r="BF836" s="226">
        <f>IF(N836="snížená",J836,0)</f>
        <v>0</v>
      </c>
      <c r="BG836" s="226">
        <f>IF(N836="zákl. přenesená",J836,0)</f>
        <v>0</v>
      </c>
      <c r="BH836" s="226">
        <f>IF(N836="sníž. přenesená",J836,0)</f>
        <v>0</v>
      </c>
      <c r="BI836" s="226">
        <f>IF(N836="nulová",J836,0)</f>
        <v>0</v>
      </c>
      <c r="BJ836" s="19" t="s">
        <v>77</v>
      </c>
      <c r="BK836" s="226">
        <f>ROUND(I836*H836,2)</f>
        <v>0</v>
      </c>
      <c r="BL836" s="19" t="s">
        <v>283</v>
      </c>
      <c r="BM836" s="225" t="s">
        <v>1104</v>
      </c>
    </row>
    <row r="837" s="2" customFormat="1">
      <c r="A837" s="40"/>
      <c r="B837" s="41"/>
      <c r="C837" s="42"/>
      <c r="D837" s="260" t="s">
        <v>191</v>
      </c>
      <c r="E837" s="42"/>
      <c r="F837" s="261" t="s">
        <v>1105</v>
      </c>
      <c r="G837" s="42"/>
      <c r="H837" s="42"/>
      <c r="I837" s="262"/>
      <c r="J837" s="42"/>
      <c r="K837" s="42"/>
      <c r="L837" s="46"/>
      <c r="M837" s="263"/>
      <c r="N837" s="264"/>
      <c r="O837" s="86"/>
      <c r="P837" s="86"/>
      <c r="Q837" s="86"/>
      <c r="R837" s="86"/>
      <c r="S837" s="86"/>
      <c r="T837" s="87"/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T837" s="19" t="s">
        <v>191</v>
      </c>
      <c r="AU837" s="19" t="s">
        <v>79</v>
      </c>
    </row>
    <row r="838" s="13" customFormat="1">
      <c r="A838" s="13"/>
      <c r="B838" s="227"/>
      <c r="C838" s="228"/>
      <c r="D838" s="229" t="s">
        <v>174</v>
      </c>
      <c r="E838" s="230" t="s">
        <v>19</v>
      </c>
      <c r="F838" s="231" t="s">
        <v>1106</v>
      </c>
      <c r="G838" s="228"/>
      <c r="H838" s="230" t="s">
        <v>19</v>
      </c>
      <c r="I838" s="232"/>
      <c r="J838" s="228"/>
      <c r="K838" s="228"/>
      <c r="L838" s="233"/>
      <c r="M838" s="234"/>
      <c r="N838" s="235"/>
      <c r="O838" s="235"/>
      <c r="P838" s="235"/>
      <c r="Q838" s="235"/>
      <c r="R838" s="235"/>
      <c r="S838" s="235"/>
      <c r="T838" s="23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7" t="s">
        <v>174</v>
      </c>
      <c r="AU838" s="237" t="s">
        <v>79</v>
      </c>
      <c r="AV838" s="13" t="s">
        <v>77</v>
      </c>
      <c r="AW838" s="13" t="s">
        <v>32</v>
      </c>
      <c r="AX838" s="13" t="s">
        <v>70</v>
      </c>
      <c r="AY838" s="237" t="s">
        <v>165</v>
      </c>
    </row>
    <row r="839" s="14" customFormat="1">
      <c r="A839" s="14"/>
      <c r="B839" s="238"/>
      <c r="C839" s="239"/>
      <c r="D839" s="229" t="s">
        <v>174</v>
      </c>
      <c r="E839" s="240" t="s">
        <v>19</v>
      </c>
      <c r="F839" s="241" t="s">
        <v>1107</v>
      </c>
      <c r="G839" s="239"/>
      <c r="H839" s="242">
        <v>1138.8399999999999</v>
      </c>
      <c r="I839" s="243"/>
      <c r="J839" s="239"/>
      <c r="K839" s="239"/>
      <c r="L839" s="244"/>
      <c r="M839" s="245"/>
      <c r="N839" s="246"/>
      <c r="O839" s="246"/>
      <c r="P839" s="246"/>
      <c r="Q839" s="246"/>
      <c r="R839" s="246"/>
      <c r="S839" s="246"/>
      <c r="T839" s="247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8" t="s">
        <v>174</v>
      </c>
      <c r="AU839" s="248" t="s">
        <v>79</v>
      </c>
      <c r="AV839" s="14" t="s">
        <v>79</v>
      </c>
      <c r="AW839" s="14" t="s">
        <v>32</v>
      </c>
      <c r="AX839" s="14" t="s">
        <v>77</v>
      </c>
      <c r="AY839" s="248" t="s">
        <v>165</v>
      </c>
    </row>
    <row r="840" s="2" customFormat="1" ht="24.15" customHeight="1">
      <c r="A840" s="40"/>
      <c r="B840" s="41"/>
      <c r="C840" s="214" t="s">
        <v>1108</v>
      </c>
      <c r="D840" s="214" t="s">
        <v>168</v>
      </c>
      <c r="E840" s="215" t="s">
        <v>1109</v>
      </c>
      <c r="F840" s="216" t="s">
        <v>1110</v>
      </c>
      <c r="G840" s="217" t="s">
        <v>209</v>
      </c>
      <c r="H840" s="218">
        <v>453.63999999999999</v>
      </c>
      <c r="I840" s="219"/>
      <c r="J840" s="220">
        <f>ROUND(I840*H840,2)</f>
        <v>0</v>
      </c>
      <c r="K840" s="216" t="s">
        <v>189</v>
      </c>
      <c r="L840" s="46"/>
      <c r="M840" s="221" t="s">
        <v>19</v>
      </c>
      <c r="N840" s="222" t="s">
        <v>41</v>
      </c>
      <c r="O840" s="86"/>
      <c r="P840" s="223">
        <f>O840*H840</f>
        <v>0</v>
      </c>
      <c r="Q840" s="223">
        <v>0.00022000000000000001</v>
      </c>
      <c r="R840" s="223">
        <f>Q840*H840</f>
        <v>0.099800799999999995</v>
      </c>
      <c r="S840" s="223">
        <v>0</v>
      </c>
      <c r="T840" s="224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25" t="s">
        <v>283</v>
      </c>
      <c r="AT840" s="225" t="s">
        <v>168</v>
      </c>
      <c r="AU840" s="225" t="s">
        <v>79</v>
      </c>
      <c r="AY840" s="19" t="s">
        <v>165</v>
      </c>
      <c r="BE840" s="226">
        <f>IF(N840="základní",J840,0)</f>
        <v>0</v>
      </c>
      <c r="BF840" s="226">
        <f>IF(N840="snížená",J840,0)</f>
        <v>0</v>
      </c>
      <c r="BG840" s="226">
        <f>IF(N840="zákl. přenesená",J840,0)</f>
        <v>0</v>
      </c>
      <c r="BH840" s="226">
        <f>IF(N840="sníž. přenesená",J840,0)</f>
        <v>0</v>
      </c>
      <c r="BI840" s="226">
        <f>IF(N840="nulová",J840,0)</f>
        <v>0</v>
      </c>
      <c r="BJ840" s="19" t="s">
        <v>77</v>
      </c>
      <c r="BK840" s="226">
        <f>ROUND(I840*H840,2)</f>
        <v>0</v>
      </c>
      <c r="BL840" s="19" t="s">
        <v>283</v>
      </c>
      <c r="BM840" s="225" t="s">
        <v>1111</v>
      </c>
    </row>
    <row r="841" s="2" customFormat="1">
      <c r="A841" s="40"/>
      <c r="B841" s="41"/>
      <c r="C841" s="42"/>
      <c r="D841" s="260" t="s">
        <v>191</v>
      </c>
      <c r="E841" s="42"/>
      <c r="F841" s="261" t="s">
        <v>1112</v>
      </c>
      <c r="G841" s="42"/>
      <c r="H841" s="42"/>
      <c r="I841" s="262"/>
      <c r="J841" s="42"/>
      <c r="K841" s="42"/>
      <c r="L841" s="46"/>
      <c r="M841" s="263"/>
      <c r="N841" s="264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191</v>
      </c>
      <c r="AU841" s="19" t="s">
        <v>79</v>
      </c>
    </row>
    <row r="842" s="13" customFormat="1">
      <c r="A842" s="13"/>
      <c r="B842" s="227"/>
      <c r="C842" s="228"/>
      <c r="D842" s="229" t="s">
        <v>174</v>
      </c>
      <c r="E842" s="230" t="s">
        <v>19</v>
      </c>
      <c r="F842" s="231" t="s">
        <v>1113</v>
      </c>
      <c r="G842" s="228"/>
      <c r="H842" s="230" t="s">
        <v>19</v>
      </c>
      <c r="I842" s="232"/>
      <c r="J842" s="228"/>
      <c r="K842" s="228"/>
      <c r="L842" s="233"/>
      <c r="M842" s="234"/>
      <c r="N842" s="235"/>
      <c r="O842" s="235"/>
      <c r="P842" s="235"/>
      <c r="Q842" s="235"/>
      <c r="R842" s="235"/>
      <c r="S842" s="235"/>
      <c r="T842" s="236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7" t="s">
        <v>174</v>
      </c>
      <c r="AU842" s="237" t="s">
        <v>79</v>
      </c>
      <c r="AV842" s="13" t="s">
        <v>77</v>
      </c>
      <c r="AW842" s="13" t="s">
        <v>32</v>
      </c>
      <c r="AX842" s="13" t="s">
        <v>70</v>
      </c>
      <c r="AY842" s="237" t="s">
        <v>165</v>
      </c>
    </row>
    <row r="843" s="13" customFormat="1">
      <c r="A843" s="13"/>
      <c r="B843" s="227"/>
      <c r="C843" s="228"/>
      <c r="D843" s="229" t="s">
        <v>174</v>
      </c>
      <c r="E843" s="230" t="s">
        <v>19</v>
      </c>
      <c r="F843" s="231" t="s">
        <v>1114</v>
      </c>
      <c r="G843" s="228"/>
      <c r="H843" s="230" t="s">
        <v>19</v>
      </c>
      <c r="I843" s="232"/>
      <c r="J843" s="228"/>
      <c r="K843" s="228"/>
      <c r="L843" s="233"/>
      <c r="M843" s="234"/>
      <c r="N843" s="235"/>
      <c r="O843" s="235"/>
      <c r="P843" s="235"/>
      <c r="Q843" s="235"/>
      <c r="R843" s="235"/>
      <c r="S843" s="235"/>
      <c r="T843" s="23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7" t="s">
        <v>174</v>
      </c>
      <c r="AU843" s="237" t="s">
        <v>79</v>
      </c>
      <c r="AV843" s="13" t="s">
        <v>77</v>
      </c>
      <c r="AW843" s="13" t="s">
        <v>32</v>
      </c>
      <c r="AX843" s="13" t="s">
        <v>70</v>
      </c>
      <c r="AY843" s="237" t="s">
        <v>165</v>
      </c>
    </row>
    <row r="844" s="14" customFormat="1">
      <c r="A844" s="14"/>
      <c r="B844" s="238"/>
      <c r="C844" s="239"/>
      <c r="D844" s="229" t="s">
        <v>174</v>
      </c>
      <c r="E844" s="240" t="s">
        <v>19</v>
      </c>
      <c r="F844" s="241" t="s">
        <v>1115</v>
      </c>
      <c r="G844" s="239"/>
      <c r="H844" s="242">
        <v>11.039999999999999</v>
      </c>
      <c r="I844" s="243"/>
      <c r="J844" s="239"/>
      <c r="K844" s="239"/>
      <c r="L844" s="244"/>
      <c r="M844" s="245"/>
      <c r="N844" s="246"/>
      <c r="O844" s="246"/>
      <c r="P844" s="246"/>
      <c r="Q844" s="246"/>
      <c r="R844" s="246"/>
      <c r="S844" s="246"/>
      <c r="T844" s="247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8" t="s">
        <v>174</v>
      </c>
      <c r="AU844" s="248" t="s">
        <v>79</v>
      </c>
      <c r="AV844" s="14" t="s">
        <v>79</v>
      </c>
      <c r="AW844" s="14" t="s">
        <v>32</v>
      </c>
      <c r="AX844" s="14" t="s">
        <v>70</v>
      </c>
      <c r="AY844" s="248" t="s">
        <v>165</v>
      </c>
    </row>
    <row r="845" s="14" customFormat="1">
      <c r="A845" s="14"/>
      <c r="B845" s="238"/>
      <c r="C845" s="239"/>
      <c r="D845" s="229" t="s">
        <v>174</v>
      </c>
      <c r="E845" s="240" t="s">
        <v>19</v>
      </c>
      <c r="F845" s="241" t="s">
        <v>1116</v>
      </c>
      <c r="G845" s="239"/>
      <c r="H845" s="242">
        <v>5.2800000000000002</v>
      </c>
      <c r="I845" s="243"/>
      <c r="J845" s="239"/>
      <c r="K845" s="239"/>
      <c r="L845" s="244"/>
      <c r="M845" s="245"/>
      <c r="N845" s="246"/>
      <c r="O845" s="246"/>
      <c r="P845" s="246"/>
      <c r="Q845" s="246"/>
      <c r="R845" s="246"/>
      <c r="S845" s="246"/>
      <c r="T845" s="24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8" t="s">
        <v>174</v>
      </c>
      <c r="AU845" s="248" t="s">
        <v>79</v>
      </c>
      <c r="AV845" s="14" t="s">
        <v>79</v>
      </c>
      <c r="AW845" s="14" t="s">
        <v>32</v>
      </c>
      <c r="AX845" s="14" t="s">
        <v>70</v>
      </c>
      <c r="AY845" s="248" t="s">
        <v>165</v>
      </c>
    </row>
    <row r="846" s="14" customFormat="1">
      <c r="A846" s="14"/>
      <c r="B846" s="238"/>
      <c r="C846" s="239"/>
      <c r="D846" s="229" t="s">
        <v>174</v>
      </c>
      <c r="E846" s="240" t="s">
        <v>19</v>
      </c>
      <c r="F846" s="241" t="s">
        <v>1117</v>
      </c>
      <c r="G846" s="239"/>
      <c r="H846" s="242">
        <v>4.6799999999999997</v>
      </c>
      <c r="I846" s="243"/>
      <c r="J846" s="239"/>
      <c r="K846" s="239"/>
      <c r="L846" s="244"/>
      <c r="M846" s="245"/>
      <c r="N846" s="246"/>
      <c r="O846" s="246"/>
      <c r="P846" s="246"/>
      <c r="Q846" s="246"/>
      <c r="R846" s="246"/>
      <c r="S846" s="246"/>
      <c r="T846" s="24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8" t="s">
        <v>174</v>
      </c>
      <c r="AU846" s="248" t="s">
        <v>79</v>
      </c>
      <c r="AV846" s="14" t="s">
        <v>79</v>
      </c>
      <c r="AW846" s="14" t="s">
        <v>32</v>
      </c>
      <c r="AX846" s="14" t="s">
        <v>70</v>
      </c>
      <c r="AY846" s="248" t="s">
        <v>165</v>
      </c>
    </row>
    <row r="847" s="14" customFormat="1">
      <c r="A847" s="14"/>
      <c r="B847" s="238"/>
      <c r="C847" s="239"/>
      <c r="D847" s="229" t="s">
        <v>174</v>
      </c>
      <c r="E847" s="240" t="s">
        <v>19</v>
      </c>
      <c r="F847" s="241" t="s">
        <v>1118</v>
      </c>
      <c r="G847" s="239"/>
      <c r="H847" s="242">
        <v>2.8799999999999999</v>
      </c>
      <c r="I847" s="243"/>
      <c r="J847" s="239"/>
      <c r="K847" s="239"/>
      <c r="L847" s="244"/>
      <c r="M847" s="245"/>
      <c r="N847" s="246"/>
      <c r="O847" s="246"/>
      <c r="P847" s="246"/>
      <c r="Q847" s="246"/>
      <c r="R847" s="246"/>
      <c r="S847" s="246"/>
      <c r="T847" s="24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8" t="s">
        <v>174</v>
      </c>
      <c r="AU847" s="248" t="s">
        <v>79</v>
      </c>
      <c r="AV847" s="14" t="s">
        <v>79</v>
      </c>
      <c r="AW847" s="14" t="s">
        <v>32</v>
      </c>
      <c r="AX847" s="14" t="s">
        <v>70</v>
      </c>
      <c r="AY847" s="248" t="s">
        <v>165</v>
      </c>
    </row>
    <row r="848" s="14" customFormat="1">
      <c r="A848" s="14"/>
      <c r="B848" s="238"/>
      <c r="C848" s="239"/>
      <c r="D848" s="229" t="s">
        <v>174</v>
      </c>
      <c r="E848" s="240" t="s">
        <v>19</v>
      </c>
      <c r="F848" s="241" t="s">
        <v>1119</v>
      </c>
      <c r="G848" s="239"/>
      <c r="H848" s="242">
        <v>20.16</v>
      </c>
      <c r="I848" s="243"/>
      <c r="J848" s="239"/>
      <c r="K848" s="239"/>
      <c r="L848" s="244"/>
      <c r="M848" s="245"/>
      <c r="N848" s="246"/>
      <c r="O848" s="246"/>
      <c r="P848" s="246"/>
      <c r="Q848" s="246"/>
      <c r="R848" s="246"/>
      <c r="S848" s="246"/>
      <c r="T848" s="247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8" t="s">
        <v>174</v>
      </c>
      <c r="AU848" s="248" t="s">
        <v>79</v>
      </c>
      <c r="AV848" s="14" t="s">
        <v>79</v>
      </c>
      <c r="AW848" s="14" t="s">
        <v>32</v>
      </c>
      <c r="AX848" s="14" t="s">
        <v>70</v>
      </c>
      <c r="AY848" s="248" t="s">
        <v>165</v>
      </c>
    </row>
    <row r="849" s="14" customFormat="1">
      <c r="A849" s="14"/>
      <c r="B849" s="238"/>
      <c r="C849" s="239"/>
      <c r="D849" s="229" t="s">
        <v>174</v>
      </c>
      <c r="E849" s="240" t="s">
        <v>19</v>
      </c>
      <c r="F849" s="241" t="s">
        <v>1120</v>
      </c>
      <c r="G849" s="239"/>
      <c r="H849" s="242">
        <v>7.9199999999999999</v>
      </c>
      <c r="I849" s="243"/>
      <c r="J849" s="239"/>
      <c r="K849" s="239"/>
      <c r="L849" s="244"/>
      <c r="M849" s="245"/>
      <c r="N849" s="246"/>
      <c r="O849" s="246"/>
      <c r="P849" s="246"/>
      <c r="Q849" s="246"/>
      <c r="R849" s="246"/>
      <c r="S849" s="246"/>
      <c r="T849" s="247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8" t="s">
        <v>174</v>
      </c>
      <c r="AU849" s="248" t="s">
        <v>79</v>
      </c>
      <c r="AV849" s="14" t="s">
        <v>79</v>
      </c>
      <c r="AW849" s="14" t="s">
        <v>32</v>
      </c>
      <c r="AX849" s="14" t="s">
        <v>70</v>
      </c>
      <c r="AY849" s="248" t="s">
        <v>165</v>
      </c>
    </row>
    <row r="850" s="14" customFormat="1">
      <c r="A850" s="14"/>
      <c r="B850" s="238"/>
      <c r="C850" s="239"/>
      <c r="D850" s="229" t="s">
        <v>174</v>
      </c>
      <c r="E850" s="240" t="s">
        <v>19</v>
      </c>
      <c r="F850" s="241" t="s">
        <v>1121</v>
      </c>
      <c r="G850" s="239"/>
      <c r="H850" s="242">
        <v>1.3919999999999999</v>
      </c>
      <c r="I850" s="243"/>
      <c r="J850" s="239"/>
      <c r="K850" s="239"/>
      <c r="L850" s="244"/>
      <c r="M850" s="245"/>
      <c r="N850" s="246"/>
      <c r="O850" s="246"/>
      <c r="P850" s="246"/>
      <c r="Q850" s="246"/>
      <c r="R850" s="246"/>
      <c r="S850" s="246"/>
      <c r="T850" s="247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8" t="s">
        <v>174</v>
      </c>
      <c r="AU850" s="248" t="s">
        <v>79</v>
      </c>
      <c r="AV850" s="14" t="s">
        <v>79</v>
      </c>
      <c r="AW850" s="14" t="s">
        <v>32</v>
      </c>
      <c r="AX850" s="14" t="s">
        <v>70</v>
      </c>
      <c r="AY850" s="248" t="s">
        <v>165</v>
      </c>
    </row>
    <row r="851" s="14" customFormat="1">
      <c r="A851" s="14"/>
      <c r="B851" s="238"/>
      <c r="C851" s="239"/>
      <c r="D851" s="229" t="s">
        <v>174</v>
      </c>
      <c r="E851" s="240" t="s">
        <v>19</v>
      </c>
      <c r="F851" s="241" t="s">
        <v>1122</v>
      </c>
      <c r="G851" s="239"/>
      <c r="H851" s="242">
        <v>21.620000000000001</v>
      </c>
      <c r="I851" s="243"/>
      <c r="J851" s="239"/>
      <c r="K851" s="239"/>
      <c r="L851" s="244"/>
      <c r="M851" s="245"/>
      <c r="N851" s="246"/>
      <c r="O851" s="246"/>
      <c r="P851" s="246"/>
      <c r="Q851" s="246"/>
      <c r="R851" s="246"/>
      <c r="S851" s="246"/>
      <c r="T851" s="247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8" t="s">
        <v>174</v>
      </c>
      <c r="AU851" s="248" t="s">
        <v>79</v>
      </c>
      <c r="AV851" s="14" t="s">
        <v>79</v>
      </c>
      <c r="AW851" s="14" t="s">
        <v>32</v>
      </c>
      <c r="AX851" s="14" t="s">
        <v>70</v>
      </c>
      <c r="AY851" s="248" t="s">
        <v>165</v>
      </c>
    </row>
    <row r="852" s="14" customFormat="1">
      <c r="A852" s="14"/>
      <c r="B852" s="238"/>
      <c r="C852" s="239"/>
      <c r="D852" s="229" t="s">
        <v>174</v>
      </c>
      <c r="E852" s="240" t="s">
        <v>19</v>
      </c>
      <c r="F852" s="241" t="s">
        <v>1123</v>
      </c>
      <c r="G852" s="239"/>
      <c r="H852" s="242">
        <v>5.3399999999999999</v>
      </c>
      <c r="I852" s="243"/>
      <c r="J852" s="239"/>
      <c r="K852" s="239"/>
      <c r="L852" s="244"/>
      <c r="M852" s="245"/>
      <c r="N852" s="246"/>
      <c r="O852" s="246"/>
      <c r="P852" s="246"/>
      <c r="Q852" s="246"/>
      <c r="R852" s="246"/>
      <c r="S852" s="246"/>
      <c r="T852" s="24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8" t="s">
        <v>174</v>
      </c>
      <c r="AU852" s="248" t="s">
        <v>79</v>
      </c>
      <c r="AV852" s="14" t="s">
        <v>79</v>
      </c>
      <c r="AW852" s="14" t="s">
        <v>32</v>
      </c>
      <c r="AX852" s="14" t="s">
        <v>70</v>
      </c>
      <c r="AY852" s="248" t="s">
        <v>165</v>
      </c>
    </row>
    <row r="853" s="14" customFormat="1">
      <c r="A853" s="14"/>
      <c r="B853" s="238"/>
      <c r="C853" s="239"/>
      <c r="D853" s="229" t="s">
        <v>174</v>
      </c>
      <c r="E853" s="240" t="s">
        <v>19</v>
      </c>
      <c r="F853" s="241" t="s">
        <v>1124</v>
      </c>
      <c r="G853" s="239"/>
      <c r="H853" s="242">
        <v>67.840000000000003</v>
      </c>
      <c r="I853" s="243"/>
      <c r="J853" s="239"/>
      <c r="K853" s="239"/>
      <c r="L853" s="244"/>
      <c r="M853" s="245"/>
      <c r="N853" s="246"/>
      <c r="O853" s="246"/>
      <c r="P853" s="246"/>
      <c r="Q853" s="246"/>
      <c r="R853" s="246"/>
      <c r="S853" s="246"/>
      <c r="T853" s="24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8" t="s">
        <v>174</v>
      </c>
      <c r="AU853" s="248" t="s">
        <v>79</v>
      </c>
      <c r="AV853" s="14" t="s">
        <v>79</v>
      </c>
      <c r="AW853" s="14" t="s">
        <v>32</v>
      </c>
      <c r="AX853" s="14" t="s">
        <v>70</v>
      </c>
      <c r="AY853" s="248" t="s">
        <v>165</v>
      </c>
    </row>
    <row r="854" s="14" customFormat="1">
      <c r="A854" s="14"/>
      <c r="B854" s="238"/>
      <c r="C854" s="239"/>
      <c r="D854" s="229" t="s">
        <v>174</v>
      </c>
      <c r="E854" s="240" t="s">
        <v>19</v>
      </c>
      <c r="F854" s="241" t="s">
        <v>1125</v>
      </c>
      <c r="G854" s="239"/>
      <c r="H854" s="242">
        <v>27.16</v>
      </c>
      <c r="I854" s="243"/>
      <c r="J854" s="239"/>
      <c r="K854" s="239"/>
      <c r="L854" s="244"/>
      <c r="M854" s="245"/>
      <c r="N854" s="246"/>
      <c r="O854" s="246"/>
      <c r="P854" s="246"/>
      <c r="Q854" s="246"/>
      <c r="R854" s="246"/>
      <c r="S854" s="246"/>
      <c r="T854" s="247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8" t="s">
        <v>174</v>
      </c>
      <c r="AU854" s="248" t="s">
        <v>79</v>
      </c>
      <c r="AV854" s="14" t="s">
        <v>79</v>
      </c>
      <c r="AW854" s="14" t="s">
        <v>32</v>
      </c>
      <c r="AX854" s="14" t="s">
        <v>70</v>
      </c>
      <c r="AY854" s="248" t="s">
        <v>165</v>
      </c>
    </row>
    <row r="855" s="14" customFormat="1">
      <c r="A855" s="14"/>
      <c r="B855" s="238"/>
      <c r="C855" s="239"/>
      <c r="D855" s="229" t="s">
        <v>174</v>
      </c>
      <c r="E855" s="240" t="s">
        <v>19</v>
      </c>
      <c r="F855" s="241" t="s">
        <v>1126</v>
      </c>
      <c r="G855" s="239"/>
      <c r="H855" s="242">
        <v>19.824000000000002</v>
      </c>
      <c r="I855" s="243"/>
      <c r="J855" s="239"/>
      <c r="K855" s="239"/>
      <c r="L855" s="244"/>
      <c r="M855" s="245"/>
      <c r="N855" s="246"/>
      <c r="O855" s="246"/>
      <c r="P855" s="246"/>
      <c r="Q855" s="246"/>
      <c r="R855" s="246"/>
      <c r="S855" s="246"/>
      <c r="T855" s="24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8" t="s">
        <v>174</v>
      </c>
      <c r="AU855" s="248" t="s">
        <v>79</v>
      </c>
      <c r="AV855" s="14" t="s">
        <v>79</v>
      </c>
      <c r="AW855" s="14" t="s">
        <v>32</v>
      </c>
      <c r="AX855" s="14" t="s">
        <v>70</v>
      </c>
      <c r="AY855" s="248" t="s">
        <v>165</v>
      </c>
    </row>
    <row r="856" s="14" customFormat="1">
      <c r="A856" s="14"/>
      <c r="B856" s="238"/>
      <c r="C856" s="239"/>
      <c r="D856" s="229" t="s">
        <v>174</v>
      </c>
      <c r="E856" s="240" t="s">
        <v>19</v>
      </c>
      <c r="F856" s="241" t="s">
        <v>1127</v>
      </c>
      <c r="G856" s="239"/>
      <c r="H856" s="242">
        <v>5.4560000000000004</v>
      </c>
      <c r="I856" s="243"/>
      <c r="J856" s="239"/>
      <c r="K856" s="239"/>
      <c r="L856" s="244"/>
      <c r="M856" s="245"/>
      <c r="N856" s="246"/>
      <c r="O856" s="246"/>
      <c r="P856" s="246"/>
      <c r="Q856" s="246"/>
      <c r="R856" s="246"/>
      <c r="S856" s="246"/>
      <c r="T856" s="247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8" t="s">
        <v>174</v>
      </c>
      <c r="AU856" s="248" t="s">
        <v>79</v>
      </c>
      <c r="AV856" s="14" t="s">
        <v>79</v>
      </c>
      <c r="AW856" s="14" t="s">
        <v>32</v>
      </c>
      <c r="AX856" s="14" t="s">
        <v>70</v>
      </c>
      <c r="AY856" s="248" t="s">
        <v>165</v>
      </c>
    </row>
    <row r="857" s="14" customFormat="1">
      <c r="A857" s="14"/>
      <c r="B857" s="238"/>
      <c r="C857" s="239"/>
      <c r="D857" s="229" t="s">
        <v>174</v>
      </c>
      <c r="E857" s="240" t="s">
        <v>19</v>
      </c>
      <c r="F857" s="241" t="s">
        <v>1128</v>
      </c>
      <c r="G857" s="239"/>
      <c r="H857" s="242">
        <v>84.224000000000004</v>
      </c>
      <c r="I857" s="243"/>
      <c r="J857" s="239"/>
      <c r="K857" s="239"/>
      <c r="L857" s="244"/>
      <c r="M857" s="245"/>
      <c r="N857" s="246"/>
      <c r="O857" s="246"/>
      <c r="P857" s="246"/>
      <c r="Q857" s="246"/>
      <c r="R857" s="246"/>
      <c r="S857" s="246"/>
      <c r="T857" s="24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8" t="s">
        <v>174</v>
      </c>
      <c r="AU857" s="248" t="s">
        <v>79</v>
      </c>
      <c r="AV857" s="14" t="s">
        <v>79</v>
      </c>
      <c r="AW857" s="14" t="s">
        <v>32</v>
      </c>
      <c r="AX857" s="14" t="s">
        <v>70</v>
      </c>
      <c r="AY857" s="248" t="s">
        <v>165</v>
      </c>
    </row>
    <row r="858" s="14" customFormat="1">
      <c r="A858" s="14"/>
      <c r="B858" s="238"/>
      <c r="C858" s="239"/>
      <c r="D858" s="229" t="s">
        <v>174</v>
      </c>
      <c r="E858" s="240" t="s">
        <v>19</v>
      </c>
      <c r="F858" s="241" t="s">
        <v>1129</v>
      </c>
      <c r="G858" s="239"/>
      <c r="H858" s="242">
        <v>12.880000000000001</v>
      </c>
      <c r="I858" s="243"/>
      <c r="J858" s="239"/>
      <c r="K858" s="239"/>
      <c r="L858" s="244"/>
      <c r="M858" s="245"/>
      <c r="N858" s="246"/>
      <c r="O858" s="246"/>
      <c r="P858" s="246"/>
      <c r="Q858" s="246"/>
      <c r="R858" s="246"/>
      <c r="S858" s="246"/>
      <c r="T858" s="24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8" t="s">
        <v>174</v>
      </c>
      <c r="AU858" s="248" t="s">
        <v>79</v>
      </c>
      <c r="AV858" s="14" t="s">
        <v>79</v>
      </c>
      <c r="AW858" s="14" t="s">
        <v>32</v>
      </c>
      <c r="AX858" s="14" t="s">
        <v>70</v>
      </c>
      <c r="AY858" s="248" t="s">
        <v>165</v>
      </c>
    </row>
    <row r="859" s="14" customFormat="1">
      <c r="A859" s="14"/>
      <c r="B859" s="238"/>
      <c r="C859" s="239"/>
      <c r="D859" s="229" t="s">
        <v>174</v>
      </c>
      <c r="E859" s="240" t="s">
        <v>19</v>
      </c>
      <c r="F859" s="241" t="s">
        <v>1130</v>
      </c>
      <c r="G859" s="239"/>
      <c r="H859" s="242">
        <v>39.167999999999999</v>
      </c>
      <c r="I859" s="243"/>
      <c r="J859" s="239"/>
      <c r="K859" s="239"/>
      <c r="L859" s="244"/>
      <c r="M859" s="245"/>
      <c r="N859" s="246"/>
      <c r="O859" s="246"/>
      <c r="P859" s="246"/>
      <c r="Q859" s="246"/>
      <c r="R859" s="246"/>
      <c r="S859" s="246"/>
      <c r="T859" s="24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8" t="s">
        <v>174</v>
      </c>
      <c r="AU859" s="248" t="s">
        <v>79</v>
      </c>
      <c r="AV859" s="14" t="s">
        <v>79</v>
      </c>
      <c r="AW859" s="14" t="s">
        <v>32</v>
      </c>
      <c r="AX859" s="14" t="s">
        <v>70</v>
      </c>
      <c r="AY859" s="248" t="s">
        <v>165</v>
      </c>
    </row>
    <row r="860" s="14" customFormat="1">
      <c r="A860" s="14"/>
      <c r="B860" s="238"/>
      <c r="C860" s="239"/>
      <c r="D860" s="229" t="s">
        <v>174</v>
      </c>
      <c r="E860" s="240" t="s">
        <v>19</v>
      </c>
      <c r="F860" s="241" t="s">
        <v>1131</v>
      </c>
      <c r="G860" s="239"/>
      <c r="H860" s="242">
        <v>2.1840000000000002</v>
      </c>
      <c r="I860" s="243"/>
      <c r="J860" s="239"/>
      <c r="K860" s="239"/>
      <c r="L860" s="244"/>
      <c r="M860" s="245"/>
      <c r="N860" s="246"/>
      <c r="O860" s="246"/>
      <c r="P860" s="246"/>
      <c r="Q860" s="246"/>
      <c r="R860" s="246"/>
      <c r="S860" s="246"/>
      <c r="T860" s="24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8" t="s">
        <v>174</v>
      </c>
      <c r="AU860" s="248" t="s">
        <v>79</v>
      </c>
      <c r="AV860" s="14" t="s">
        <v>79</v>
      </c>
      <c r="AW860" s="14" t="s">
        <v>32</v>
      </c>
      <c r="AX860" s="14" t="s">
        <v>70</v>
      </c>
      <c r="AY860" s="248" t="s">
        <v>165</v>
      </c>
    </row>
    <row r="861" s="14" customFormat="1">
      <c r="A861" s="14"/>
      <c r="B861" s="238"/>
      <c r="C861" s="239"/>
      <c r="D861" s="229" t="s">
        <v>174</v>
      </c>
      <c r="E861" s="240" t="s">
        <v>19</v>
      </c>
      <c r="F861" s="241" t="s">
        <v>1132</v>
      </c>
      <c r="G861" s="239"/>
      <c r="H861" s="242">
        <v>38.399999999999999</v>
      </c>
      <c r="I861" s="243"/>
      <c r="J861" s="239"/>
      <c r="K861" s="239"/>
      <c r="L861" s="244"/>
      <c r="M861" s="245"/>
      <c r="N861" s="246"/>
      <c r="O861" s="246"/>
      <c r="P861" s="246"/>
      <c r="Q861" s="246"/>
      <c r="R861" s="246"/>
      <c r="S861" s="246"/>
      <c r="T861" s="24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8" t="s">
        <v>174</v>
      </c>
      <c r="AU861" s="248" t="s">
        <v>79</v>
      </c>
      <c r="AV861" s="14" t="s">
        <v>79</v>
      </c>
      <c r="AW861" s="14" t="s">
        <v>32</v>
      </c>
      <c r="AX861" s="14" t="s">
        <v>70</v>
      </c>
      <c r="AY861" s="248" t="s">
        <v>165</v>
      </c>
    </row>
    <row r="862" s="14" customFormat="1">
      <c r="A862" s="14"/>
      <c r="B862" s="238"/>
      <c r="C862" s="239"/>
      <c r="D862" s="229" t="s">
        <v>174</v>
      </c>
      <c r="E862" s="240" t="s">
        <v>19</v>
      </c>
      <c r="F862" s="241" t="s">
        <v>1133</v>
      </c>
      <c r="G862" s="239"/>
      <c r="H862" s="242">
        <v>11.52</v>
      </c>
      <c r="I862" s="243"/>
      <c r="J862" s="239"/>
      <c r="K862" s="239"/>
      <c r="L862" s="244"/>
      <c r="M862" s="245"/>
      <c r="N862" s="246"/>
      <c r="O862" s="246"/>
      <c r="P862" s="246"/>
      <c r="Q862" s="246"/>
      <c r="R862" s="246"/>
      <c r="S862" s="246"/>
      <c r="T862" s="24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8" t="s">
        <v>174</v>
      </c>
      <c r="AU862" s="248" t="s">
        <v>79</v>
      </c>
      <c r="AV862" s="14" t="s">
        <v>79</v>
      </c>
      <c r="AW862" s="14" t="s">
        <v>32</v>
      </c>
      <c r="AX862" s="14" t="s">
        <v>70</v>
      </c>
      <c r="AY862" s="248" t="s">
        <v>165</v>
      </c>
    </row>
    <row r="863" s="14" customFormat="1">
      <c r="A863" s="14"/>
      <c r="B863" s="238"/>
      <c r="C863" s="239"/>
      <c r="D863" s="229" t="s">
        <v>174</v>
      </c>
      <c r="E863" s="240" t="s">
        <v>19</v>
      </c>
      <c r="F863" s="241" t="s">
        <v>1134</v>
      </c>
      <c r="G863" s="239"/>
      <c r="H863" s="242">
        <v>2.508</v>
      </c>
      <c r="I863" s="243"/>
      <c r="J863" s="239"/>
      <c r="K863" s="239"/>
      <c r="L863" s="244"/>
      <c r="M863" s="245"/>
      <c r="N863" s="246"/>
      <c r="O863" s="246"/>
      <c r="P863" s="246"/>
      <c r="Q863" s="246"/>
      <c r="R863" s="246"/>
      <c r="S863" s="246"/>
      <c r="T863" s="247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8" t="s">
        <v>174</v>
      </c>
      <c r="AU863" s="248" t="s">
        <v>79</v>
      </c>
      <c r="AV863" s="14" t="s">
        <v>79</v>
      </c>
      <c r="AW863" s="14" t="s">
        <v>32</v>
      </c>
      <c r="AX863" s="14" t="s">
        <v>70</v>
      </c>
      <c r="AY863" s="248" t="s">
        <v>165</v>
      </c>
    </row>
    <row r="864" s="14" customFormat="1">
      <c r="A864" s="14"/>
      <c r="B864" s="238"/>
      <c r="C864" s="239"/>
      <c r="D864" s="229" t="s">
        <v>174</v>
      </c>
      <c r="E864" s="240" t="s">
        <v>19</v>
      </c>
      <c r="F864" s="241" t="s">
        <v>1135</v>
      </c>
      <c r="G864" s="239"/>
      <c r="H864" s="242">
        <v>3.1360000000000001</v>
      </c>
      <c r="I864" s="243"/>
      <c r="J864" s="239"/>
      <c r="K864" s="239"/>
      <c r="L864" s="244"/>
      <c r="M864" s="245"/>
      <c r="N864" s="246"/>
      <c r="O864" s="246"/>
      <c r="P864" s="246"/>
      <c r="Q864" s="246"/>
      <c r="R864" s="246"/>
      <c r="S864" s="246"/>
      <c r="T864" s="247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8" t="s">
        <v>174</v>
      </c>
      <c r="AU864" s="248" t="s">
        <v>79</v>
      </c>
      <c r="AV864" s="14" t="s">
        <v>79</v>
      </c>
      <c r="AW864" s="14" t="s">
        <v>32</v>
      </c>
      <c r="AX864" s="14" t="s">
        <v>70</v>
      </c>
      <c r="AY864" s="248" t="s">
        <v>165</v>
      </c>
    </row>
    <row r="865" s="14" customFormat="1">
      <c r="A865" s="14"/>
      <c r="B865" s="238"/>
      <c r="C865" s="239"/>
      <c r="D865" s="229" t="s">
        <v>174</v>
      </c>
      <c r="E865" s="240" t="s">
        <v>19</v>
      </c>
      <c r="F865" s="241" t="s">
        <v>1136</v>
      </c>
      <c r="G865" s="239"/>
      <c r="H865" s="242">
        <v>20.088000000000001</v>
      </c>
      <c r="I865" s="243"/>
      <c r="J865" s="239"/>
      <c r="K865" s="239"/>
      <c r="L865" s="244"/>
      <c r="M865" s="245"/>
      <c r="N865" s="246"/>
      <c r="O865" s="246"/>
      <c r="P865" s="246"/>
      <c r="Q865" s="246"/>
      <c r="R865" s="246"/>
      <c r="S865" s="246"/>
      <c r="T865" s="247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8" t="s">
        <v>174</v>
      </c>
      <c r="AU865" s="248" t="s">
        <v>79</v>
      </c>
      <c r="AV865" s="14" t="s">
        <v>79</v>
      </c>
      <c r="AW865" s="14" t="s">
        <v>32</v>
      </c>
      <c r="AX865" s="14" t="s">
        <v>70</v>
      </c>
      <c r="AY865" s="248" t="s">
        <v>165</v>
      </c>
    </row>
    <row r="866" s="14" customFormat="1">
      <c r="A866" s="14"/>
      <c r="B866" s="238"/>
      <c r="C866" s="239"/>
      <c r="D866" s="229" t="s">
        <v>174</v>
      </c>
      <c r="E866" s="240" t="s">
        <v>19</v>
      </c>
      <c r="F866" s="241" t="s">
        <v>1137</v>
      </c>
      <c r="G866" s="239"/>
      <c r="H866" s="242">
        <v>22.175999999999998</v>
      </c>
      <c r="I866" s="243"/>
      <c r="J866" s="239"/>
      <c r="K866" s="239"/>
      <c r="L866" s="244"/>
      <c r="M866" s="245"/>
      <c r="N866" s="246"/>
      <c r="O866" s="246"/>
      <c r="P866" s="246"/>
      <c r="Q866" s="246"/>
      <c r="R866" s="246"/>
      <c r="S866" s="246"/>
      <c r="T866" s="247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8" t="s">
        <v>174</v>
      </c>
      <c r="AU866" s="248" t="s">
        <v>79</v>
      </c>
      <c r="AV866" s="14" t="s">
        <v>79</v>
      </c>
      <c r="AW866" s="14" t="s">
        <v>32</v>
      </c>
      <c r="AX866" s="14" t="s">
        <v>70</v>
      </c>
      <c r="AY866" s="248" t="s">
        <v>165</v>
      </c>
    </row>
    <row r="867" s="14" customFormat="1">
      <c r="A867" s="14"/>
      <c r="B867" s="238"/>
      <c r="C867" s="239"/>
      <c r="D867" s="229" t="s">
        <v>174</v>
      </c>
      <c r="E867" s="240" t="s">
        <v>19</v>
      </c>
      <c r="F867" s="241" t="s">
        <v>1138</v>
      </c>
      <c r="G867" s="239"/>
      <c r="H867" s="242">
        <v>7.9199999999999999</v>
      </c>
      <c r="I867" s="243"/>
      <c r="J867" s="239"/>
      <c r="K867" s="239"/>
      <c r="L867" s="244"/>
      <c r="M867" s="245"/>
      <c r="N867" s="246"/>
      <c r="O867" s="246"/>
      <c r="P867" s="246"/>
      <c r="Q867" s="246"/>
      <c r="R867" s="246"/>
      <c r="S867" s="246"/>
      <c r="T867" s="24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8" t="s">
        <v>174</v>
      </c>
      <c r="AU867" s="248" t="s">
        <v>79</v>
      </c>
      <c r="AV867" s="14" t="s">
        <v>79</v>
      </c>
      <c r="AW867" s="14" t="s">
        <v>32</v>
      </c>
      <c r="AX867" s="14" t="s">
        <v>70</v>
      </c>
      <c r="AY867" s="248" t="s">
        <v>165</v>
      </c>
    </row>
    <row r="868" s="14" customFormat="1">
      <c r="A868" s="14"/>
      <c r="B868" s="238"/>
      <c r="C868" s="239"/>
      <c r="D868" s="229" t="s">
        <v>174</v>
      </c>
      <c r="E868" s="240" t="s">
        <v>19</v>
      </c>
      <c r="F868" s="241" t="s">
        <v>1139</v>
      </c>
      <c r="G868" s="239"/>
      <c r="H868" s="242">
        <v>8.8439999999999994</v>
      </c>
      <c r="I868" s="243"/>
      <c r="J868" s="239"/>
      <c r="K868" s="239"/>
      <c r="L868" s="244"/>
      <c r="M868" s="245"/>
      <c r="N868" s="246"/>
      <c r="O868" s="246"/>
      <c r="P868" s="246"/>
      <c r="Q868" s="246"/>
      <c r="R868" s="246"/>
      <c r="S868" s="246"/>
      <c r="T868" s="24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8" t="s">
        <v>174</v>
      </c>
      <c r="AU868" s="248" t="s">
        <v>79</v>
      </c>
      <c r="AV868" s="14" t="s">
        <v>79</v>
      </c>
      <c r="AW868" s="14" t="s">
        <v>32</v>
      </c>
      <c r="AX868" s="14" t="s">
        <v>70</v>
      </c>
      <c r="AY868" s="248" t="s">
        <v>165</v>
      </c>
    </row>
    <row r="869" s="15" customFormat="1">
      <c r="A869" s="15"/>
      <c r="B869" s="249"/>
      <c r="C869" s="250"/>
      <c r="D869" s="229" t="s">
        <v>174</v>
      </c>
      <c r="E869" s="251" t="s">
        <v>19</v>
      </c>
      <c r="F869" s="252" t="s">
        <v>184</v>
      </c>
      <c r="G869" s="250"/>
      <c r="H869" s="253">
        <v>453.63999999999999</v>
      </c>
      <c r="I869" s="254"/>
      <c r="J869" s="250"/>
      <c r="K869" s="250"/>
      <c r="L869" s="255"/>
      <c r="M869" s="256"/>
      <c r="N869" s="257"/>
      <c r="O869" s="257"/>
      <c r="P869" s="257"/>
      <c r="Q869" s="257"/>
      <c r="R869" s="257"/>
      <c r="S869" s="257"/>
      <c r="T869" s="258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59" t="s">
        <v>174</v>
      </c>
      <c r="AU869" s="259" t="s">
        <v>79</v>
      </c>
      <c r="AV869" s="15" t="s">
        <v>172</v>
      </c>
      <c r="AW869" s="15" t="s">
        <v>32</v>
      </c>
      <c r="AX869" s="15" t="s">
        <v>77</v>
      </c>
      <c r="AY869" s="259" t="s">
        <v>165</v>
      </c>
    </row>
    <row r="870" s="2" customFormat="1" ht="24.15" customHeight="1">
      <c r="A870" s="40"/>
      <c r="B870" s="41"/>
      <c r="C870" s="214" t="s">
        <v>1140</v>
      </c>
      <c r="D870" s="214" t="s">
        <v>168</v>
      </c>
      <c r="E870" s="215" t="s">
        <v>1141</v>
      </c>
      <c r="F870" s="216" t="s">
        <v>1142</v>
      </c>
      <c r="G870" s="217" t="s">
        <v>209</v>
      </c>
      <c r="H870" s="218">
        <v>100.50400000000001</v>
      </c>
      <c r="I870" s="219"/>
      <c r="J870" s="220">
        <f>ROUND(I870*H870,2)</f>
        <v>0</v>
      </c>
      <c r="K870" s="216" t="s">
        <v>189</v>
      </c>
      <c r="L870" s="46"/>
      <c r="M870" s="221" t="s">
        <v>19</v>
      </c>
      <c r="N870" s="222" t="s">
        <v>41</v>
      </c>
      <c r="O870" s="86"/>
      <c r="P870" s="223">
        <f>O870*H870</f>
        <v>0</v>
      </c>
      <c r="Q870" s="223">
        <v>0.00022000000000000001</v>
      </c>
      <c r="R870" s="223">
        <f>Q870*H870</f>
        <v>0.022110880000000003</v>
      </c>
      <c r="S870" s="223">
        <v>0</v>
      </c>
      <c r="T870" s="224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25" t="s">
        <v>283</v>
      </c>
      <c r="AT870" s="225" t="s">
        <v>168</v>
      </c>
      <c r="AU870" s="225" t="s">
        <v>79</v>
      </c>
      <c r="AY870" s="19" t="s">
        <v>165</v>
      </c>
      <c r="BE870" s="226">
        <f>IF(N870="základní",J870,0)</f>
        <v>0</v>
      </c>
      <c r="BF870" s="226">
        <f>IF(N870="snížená",J870,0)</f>
        <v>0</v>
      </c>
      <c r="BG870" s="226">
        <f>IF(N870="zákl. přenesená",J870,0)</f>
        <v>0</v>
      </c>
      <c r="BH870" s="226">
        <f>IF(N870="sníž. přenesená",J870,0)</f>
        <v>0</v>
      </c>
      <c r="BI870" s="226">
        <f>IF(N870="nulová",J870,0)</f>
        <v>0</v>
      </c>
      <c r="BJ870" s="19" t="s">
        <v>77</v>
      </c>
      <c r="BK870" s="226">
        <f>ROUND(I870*H870,2)</f>
        <v>0</v>
      </c>
      <c r="BL870" s="19" t="s">
        <v>283</v>
      </c>
      <c r="BM870" s="225" t="s">
        <v>1143</v>
      </c>
    </row>
    <row r="871" s="2" customFormat="1">
      <c r="A871" s="40"/>
      <c r="B871" s="41"/>
      <c r="C871" s="42"/>
      <c r="D871" s="260" t="s">
        <v>191</v>
      </c>
      <c r="E871" s="42"/>
      <c r="F871" s="261" t="s">
        <v>1144</v>
      </c>
      <c r="G871" s="42"/>
      <c r="H871" s="42"/>
      <c r="I871" s="262"/>
      <c r="J871" s="42"/>
      <c r="K871" s="42"/>
      <c r="L871" s="46"/>
      <c r="M871" s="263"/>
      <c r="N871" s="264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9" t="s">
        <v>191</v>
      </c>
      <c r="AU871" s="19" t="s">
        <v>79</v>
      </c>
    </row>
    <row r="872" s="13" customFormat="1">
      <c r="A872" s="13"/>
      <c r="B872" s="227"/>
      <c r="C872" s="228"/>
      <c r="D872" s="229" t="s">
        <v>174</v>
      </c>
      <c r="E872" s="230" t="s">
        <v>19</v>
      </c>
      <c r="F872" s="231" t="s">
        <v>193</v>
      </c>
      <c r="G872" s="228"/>
      <c r="H872" s="230" t="s">
        <v>19</v>
      </c>
      <c r="I872" s="232"/>
      <c r="J872" s="228"/>
      <c r="K872" s="228"/>
      <c r="L872" s="233"/>
      <c r="M872" s="234"/>
      <c r="N872" s="235"/>
      <c r="O872" s="235"/>
      <c r="P872" s="235"/>
      <c r="Q872" s="235"/>
      <c r="R872" s="235"/>
      <c r="S872" s="235"/>
      <c r="T872" s="23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7" t="s">
        <v>174</v>
      </c>
      <c r="AU872" s="237" t="s">
        <v>79</v>
      </c>
      <c r="AV872" s="13" t="s">
        <v>77</v>
      </c>
      <c r="AW872" s="13" t="s">
        <v>32</v>
      </c>
      <c r="AX872" s="13" t="s">
        <v>70</v>
      </c>
      <c r="AY872" s="237" t="s">
        <v>165</v>
      </c>
    </row>
    <row r="873" s="13" customFormat="1">
      <c r="A873" s="13"/>
      <c r="B873" s="227"/>
      <c r="C873" s="228"/>
      <c r="D873" s="229" t="s">
        <v>174</v>
      </c>
      <c r="E873" s="230" t="s">
        <v>19</v>
      </c>
      <c r="F873" s="231" t="s">
        <v>1145</v>
      </c>
      <c r="G873" s="228"/>
      <c r="H873" s="230" t="s">
        <v>19</v>
      </c>
      <c r="I873" s="232"/>
      <c r="J873" s="228"/>
      <c r="K873" s="228"/>
      <c r="L873" s="233"/>
      <c r="M873" s="234"/>
      <c r="N873" s="235"/>
      <c r="O873" s="235"/>
      <c r="P873" s="235"/>
      <c r="Q873" s="235"/>
      <c r="R873" s="235"/>
      <c r="S873" s="235"/>
      <c r="T873" s="23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7" t="s">
        <v>174</v>
      </c>
      <c r="AU873" s="237" t="s">
        <v>79</v>
      </c>
      <c r="AV873" s="13" t="s">
        <v>77</v>
      </c>
      <c r="AW873" s="13" t="s">
        <v>32</v>
      </c>
      <c r="AX873" s="13" t="s">
        <v>70</v>
      </c>
      <c r="AY873" s="237" t="s">
        <v>165</v>
      </c>
    </row>
    <row r="874" s="14" customFormat="1">
      <c r="A874" s="14"/>
      <c r="B874" s="238"/>
      <c r="C874" s="239"/>
      <c r="D874" s="229" t="s">
        <v>174</v>
      </c>
      <c r="E874" s="240" t="s">
        <v>19</v>
      </c>
      <c r="F874" s="241" t="s">
        <v>1146</v>
      </c>
      <c r="G874" s="239"/>
      <c r="H874" s="242">
        <v>83.664000000000001</v>
      </c>
      <c r="I874" s="243"/>
      <c r="J874" s="239"/>
      <c r="K874" s="239"/>
      <c r="L874" s="244"/>
      <c r="M874" s="245"/>
      <c r="N874" s="246"/>
      <c r="O874" s="246"/>
      <c r="P874" s="246"/>
      <c r="Q874" s="246"/>
      <c r="R874" s="246"/>
      <c r="S874" s="246"/>
      <c r="T874" s="24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8" t="s">
        <v>174</v>
      </c>
      <c r="AU874" s="248" t="s">
        <v>79</v>
      </c>
      <c r="AV874" s="14" t="s">
        <v>79</v>
      </c>
      <c r="AW874" s="14" t="s">
        <v>32</v>
      </c>
      <c r="AX874" s="14" t="s">
        <v>70</v>
      </c>
      <c r="AY874" s="248" t="s">
        <v>165</v>
      </c>
    </row>
    <row r="875" s="14" customFormat="1">
      <c r="A875" s="14"/>
      <c r="B875" s="238"/>
      <c r="C875" s="239"/>
      <c r="D875" s="229" t="s">
        <v>174</v>
      </c>
      <c r="E875" s="240" t="s">
        <v>19</v>
      </c>
      <c r="F875" s="241" t="s">
        <v>1147</v>
      </c>
      <c r="G875" s="239"/>
      <c r="H875" s="242">
        <v>6.8399999999999999</v>
      </c>
      <c r="I875" s="243"/>
      <c r="J875" s="239"/>
      <c r="K875" s="239"/>
      <c r="L875" s="244"/>
      <c r="M875" s="245"/>
      <c r="N875" s="246"/>
      <c r="O875" s="246"/>
      <c r="P875" s="246"/>
      <c r="Q875" s="246"/>
      <c r="R875" s="246"/>
      <c r="S875" s="246"/>
      <c r="T875" s="247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8" t="s">
        <v>174</v>
      </c>
      <c r="AU875" s="248" t="s">
        <v>79</v>
      </c>
      <c r="AV875" s="14" t="s">
        <v>79</v>
      </c>
      <c r="AW875" s="14" t="s">
        <v>32</v>
      </c>
      <c r="AX875" s="14" t="s">
        <v>70</v>
      </c>
      <c r="AY875" s="248" t="s">
        <v>165</v>
      </c>
    </row>
    <row r="876" s="14" customFormat="1">
      <c r="A876" s="14"/>
      <c r="B876" s="238"/>
      <c r="C876" s="239"/>
      <c r="D876" s="229" t="s">
        <v>174</v>
      </c>
      <c r="E876" s="240" t="s">
        <v>19</v>
      </c>
      <c r="F876" s="241" t="s">
        <v>1148</v>
      </c>
      <c r="G876" s="239"/>
      <c r="H876" s="242">
        <v>10</v>
      </c>
      <c r="I876" s="243"/>
      <c r="J876" s="239"/>
      <c r="K876" s="239"/>
      <c r="L876" s="244"/>
      <c r="M876" s="245"/>
      <c r="N876" s="246"/>
      <c r="O876" s="246"/>
      <c r="P876" s="246"/>
      <c r="Q876" s="246"/>
      <c r="R876" s="246"/>
      <c r="S876" s="246"/>
      <c r="T876" s="247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8" t="s">
        <v>174</v>
      </c>
      <c r="AU876" s="248" t="s">
        <v>79</v>
      </c>
      <c r="AV876" s="14" t="s">
        <v>79</v>
      </c>
      <c r="AW876" s="14" t="s">
        <v>32</v>
      </c>
      <c r="AX876" s="14" t="s">
        <v>70</v>
      </c>
      <c r="AY876" s="248" t="s">
        <v>165</v>
      </c>
    </row>
    <row r="877" s="15" customFormat="1">
      <c r="A877" s="15"/>
      <c r="B877" s="249"/>
      <c r="C877" s="250"/>
      <c r="D877" s="229" t="s">
        <v>174</v>
      </c>
      <c r="E877" s="251" t="s">
        <v>19</v>
      </c>
      <c r="F877" s="252" t="s">
        <v>184</v>
      </c>
      <c r="G877" s="250"/>
      <c r="H877" s="253">
        <v>100.50400000000001</v>
      </c>
      <c r="I877" s="254"/>
      <c r="J877" s="250"/>
      <c r="K877" s="250"/>
      <c r="L877" s="255"/>
      <c r="M877" s="256"/>
      <c r="N877" s="257"/>
      <c r="O877" s="257"/>
      <c r="P877" s="257"/>
      <c r="Q877" s="257"/>
      <c r="R877" s="257"/>
      <c r="S877" s="257"/>
      <c r="T877" s="258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59" t="s">
        <v>174</v>
      </c>
      <c r="AU877" s="259" t="s">
        <v>79</v>
      </c>
      <c r="AV877" s="15" t="s">
        <v>172</v>
      </c>
      <c r="AW877" s="15" t="s">
        <v>32</v>
      </c>
      <c r="AX877" s="15" t="s">
        <v>77</v>
      </c>
      <c r="AY877" s="259" t="s">
        <v>165</v>
      </c>
    </row>
    <row r="878" s="2" customFormat="1" ht="16.5" customHeight="1">
      <c r="A878" s="40"/>
      <c r="B878" s="41"/>
      <c r="C878" s="214" t="s">
        <v>1149</v>
      </c>
      <c r="D878" s="214" t="s">
        <v>168</v>
      </c>
      <c r="E878" s="215" t="s">
        <v>1150</v>
      </c>
      <c r="F878" s="216" t="s">
        <v>1151</v>
      </c>
      <c r="G878" s="217" t="s">
        <v>209</v>
      </c>
      <c r="H878" s="218">
        <v>284.70999999999998</v>
      </c>
      <c r="I878" s="219"/>
      <c r="J878" s="220">
        <f>ROUND(I878*H878,2)</f>
        <v>0</v>
      </c>
      <c r="K878" s="216" t="s">
        <v>189</v>
      </c>
      <c r="L878" s="46"/>
      <c r="M878" s="221" t="s">
        <v>19</v>
      </c>
      <c r="N878" s="222" t="s">
        <v>41</v>
      </c>
      <c r="O878" s="86"/>
      <c r="P878" s="223">
        <f>O878*H878</f>
        <v>0</v>
      </c>
      <c r="Q878" s="223">
        <v>0.00017000000000000001</v>
      </c>
      <c r="R878" s="223">
        <f>Q878*H878</f>
        <v>0.048400699999999998</v>
      </c>
      <c r="S878" s="223">
        <v>0</v>
      </c>
      <c r="T878" s="224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25" t="s">
        <v>283</v>
      </c>
      <c r="AT878" s="225" t="s">
        <v>168</v>
      </c>
      <c r="AU878" s="225" t="s">
        <v>79</v>
      </c>
      <c r="AY878" s="19" t="s">
        <v>165</v>
      </c>
      <c r="BE878" s="226">
        <f>IF(N878="základní",J878,0)</f>
        <v>0</v>
      </c>
      <c r="BF878" s="226">
        <f>IF(N878="snížená",J878,0)</f>
        <v>0</v>
      </c>
      <c r="BG878" s="226">
        <f>IF(N878="zákl. přenesená",J878,0)</f>
        <v>0</v>
      </c>
      <c r="BH878" s="226">
        <f>IF(N878="sníž. přenesená",J878,0)</f>
        <v>0</v>
      </c>
      <c r="BI878" s="226">
        <f>IF(N878="nulová",J878,0)</f>
        <v>0</v>
      </c>
      <c r="BJ878" s="19" t="s">
        <v>77</v>
      </c>
      <c r="BK878" s="226">
        <f>ROUND(I878*H878,2)</f>
        <v>0</v>
      </c>
      <c r="BL878" s="19" t="s">
        <v>283</v>
      </c>
      <c r="BM878" s="225" t="s">
        <v>1152</v>
      </c>
    </row>
    <row r="879" s="2" customFormat="1">
      <c r="A879" s="40"/>
      <c r="B879" s="41"/>
      <c r="C879" s="42"/>
      <c r="D879" s="260" t="s">
        <v>191</v>
      </c>
      <c r="E879" s="42"/>
      <c r="F879" s="261" t="s">
        <v>1153</v>
      </c>
      <c r="G879" s="42"/>
      <c r="H879" s="42"/>
      <c r="I879" s="262"/>
      <c r="J879" s="42"/>
      <c r="K879" s="42"/>
      <c r="L879" s="46"/>
      <c r="M879" s="263"/>
      <c r="N879" s="264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191</v>
      </c>
      <c r="AU879" s="19" t="s">
        <v>79</v>
      </c>
    </row>
    <row r="880" s="13" customFormat="1">
      <c r="A880" s="13"/>
      <c r="B880" s="227"/>
      <c r="C880" s="228"/>
      <c r="D880" s="229" t="s">
        <v>174</v>
      </c>
      <c r="E880" s="230" t="s">
        <v>19</v>
      </c>
      <c r="F880" s="231" t="s">
        <v>1154</v>
      </c>
      <c r="G880" s="228"/>
      <c r="H880" s="230" t="s">
        <v>19</v>
      </c>
      <c r="I880" s="232"/>
      <c r="J880" s="228"/>
      <c r="K880" s="228"/>
      <c r="L880" s="233"/>
      <c r="M880" s="234"/>
      <c r="N880" s="235"/>
      <c r="O880" s="235"/>
      <c r="P880" s="235"/>
      <c r="Q880" s="235"/>
      <c r="R880" s="235"/>
      <c r="S880" s="235"/>
      <c r="T880" s="23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7" t="s">
        <v>174</v>
      </c>
      <c r="AU880" s="237" t="s">
        <v>79</v>
      </c>
      <c r="AV880" s="13" t="s">
        <v>77</v>
      </c>
      <c r="AW880" s="13" t="s">
        <v>32</v>
      </c>
      <c r="AX880" s="13" t="s">
        <v>70</v>
      </c>
      <c r="AY880" s="237" t="s">
        <v>165</v>
      </c>
    </row>
    <row r="881" s="13" customFormat="1">
      <c r="A881" s="13"/>
      <c r="B881" s="227"/>
      <c r="C881" s="228"/>
      <c r="D881" s="229" t="s">
        <v>174</v>
      </c>
      <c r="E881" s="230" t="s">
        <v>19</v>
      </c>
      <c r="F881" s="231" t="s">
        <v>677</v>
      </c>
      <c r="G881" s="228"/>
      <c r="H881" s="230" t="s">
        <v>19</v>
      </c>
      <c r="I881" s="232"/>
      <c r="J881" s="228"/>
      <c r="K881" s="228"/>
      <c r="L881" s="233"/>
      <c r="M881" s="234"/>
      <c r="N881" s="235"/>
      <c r="O881" s="235"/>
      <c r="P881" s="235"/>
      <c r="Q881" s="235"/>
      <c r="R881" s="235"/>
      <c r="S881" s="235"/>
      <c r="T881" s="23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7" t="s">
        <v>174</v>
      </c>
      <c r="AU881" s="237" t="s">
        <v>79</v>
      </c>
      <c r="AV881" s="13" t="s">
        <v>77</v>
      </c>
      <c r="AW881" s="13" t="s">
        <v>32</v>
      </c>
      <c r="AX881" s="13" t="s">
        <v>70</v>
      </c>
      <c r="AY881" s="237" t="s">
        <v>165</v>
      </c>
    </row>
    <row r="882" s="14" customFormat="1">
      <c r="A882" s="14"/>
      <c r="B882" s="238"/>
      <c r="C882" s="239"/>
      <c r="D882" s="229" t="s">
        <v>174</v>
      </c>
      <c r="E882" s="240" t="s">
        <v>19</v>
      </c>
      <c r="F882" s="241" t="s">
        <v>678</v>
      </c>
      <c r="G882" s="239"/>
      <c r="H882" s="242">
        <v>42.600000000000001</v>
      </c>
      <c r="I882" s="243"/>
      <c r="J882" s="239"/>
      <c r="K882" s="239"/>
      <c r="L882" s="244"/>
      <c r="M882" s="245"/>
      <c r="N882" s="246"/>
      <c r="O882" s="246"/>
      <c r="P882" s="246"/>
      <c r="Q882" s="246"/>
      <c r="R882" s="246"/>
      <c r="S882" s="246"/>
      <c r="T882" s="247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8" t="s">
        <v>174</v>
      </c>
      <c r="AU882" s="248" t="s">
        <v>79</v>
      </c>
      <c r="AV882" s="14" t="s">
        <v>79</v>
      </c>
      <c r="AW882" s="14" t="s">
        <v>32</v>
      </c>
      <c r="AX882" s="14" t="s">
        <v>70</v>
      </c>
      <c r="AY882" s="248" t="s">
        <v>165</v>
      </c>
    </row>
    <row r="883" s="13" customFormat="1">
      <c r="A883" s="13"/>
      <c r="B883" s="227"/>
      <c r="C883" s="228"/>
      <c r="D883" s="229" t="s">
        <v>174</v>
      </c>
      <c r="E883" s="230" t="s">
        <v>19</v>
      </c>
      <c r="F883" s="231" t="s">
        <v>679</v>
      </c>
      <c r="G883" s="228"/>
      <c r="H883" s="230" t="s">
        <v>19</v>
      </c>
      <c r="I883" s="232"/>
      <c r="J883" s="228"/>
      <c r="K883" s="228"/>
      <c r="L883" s="233"/>
      <c r="M883" s="234"/>
      <c r="N883" s="235"/>
      <c r="O883" s="235"/>
      <c r="P883" s="235"/>
      <c r="Q883" s="235"/>
      <c r="R883" s="235"/>
      <c r="S883" s="235"/>
      <c r="T883" s="23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7" t="s">
        <v>174</v>
      </c>
      <c r="AU883" s="237" t="s">
        <v>79</v>
      </c>
      <c r="AV883" s="13" t="s">
        <v>77</v>
      </c>
      <c r="AW883" s="13" t="s">
        <v>32</v>
      </c>
      <c r="AX883" s="13" t="s">
        <v>70</v>
      </c>
      <c r="AY883" s="237" t="s">
        <v>165</v>
      </c>
    </row>
    <row r="884" s="14" customFormat="1">
      <c r="A884" s="14"/>
      <c r="B884" s="238"/>
      <c r="C884" s="239"/>
      <c r="D884" s="229" t="s">
        <v>174</v>
      </c>
      <c r="E884" s="240" t="s">
        <v>19</v>
      </c>
      <c r="F884" s="241" t="s">
        <v>680</v>
      </c>
      <c r="G884" s="239"/>
      <c r="H884" s="242">
        <v>42.935000000000002</v>
      </c>
      <c r="I884" s="243"/>
      <c r="J884" s="239"/>
      <c r="K884" s="239"/>
      <c r="L884" s="244"/>
      <c r="M884" s="245"/>
      <c r="N884" s="246"/>
      <c r="O884" s="246"/>
      <c r="P884" s="246"/>
      <c r="Q884" s="246"/>
      <c r="R884" s="246"/>
      <c r="S884" s="246"/>
      <c r="T884" s="24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8" t="s">
        <v>174</v>
      </c>
      <c r="AU884" s="248" t="s">
        <v>79</v>
      </c>
      <c r="AV884" s="14" t="s">
        <v>79</v>
      </c>
      <c r="AW884" s="14" t="s">
        <v>32</v>
      </c>
      <c r="AX884" s="14" t="s">
        <v>70</v>
      </c>
      <c r="AY884" s="248" t="s">
        <v>165</v>
      </c>
    </row>
    <row r="885" s="14" customFormat="1">
      <c r="A885" s="14"/>
      <c r="B885" s="238"/>
      <c r="C885" s="239"/>
      <c r="D885" s="229" t="s">
        <v>174</v>
      </c>
      <c r="E885" s="240" t="s">
        <v>19</v>
      </c>
      <c r="F885" s="241" t="s">
        <v>681</v>
      </c>
      <c r="G885" s="239"/>
      <c r="H885" s="242">
        <v>119.232</v>
      </c>
      <c r="I885" s="243"/>
      <c r="J885" s="239"/>
      <c r="K885" s="239"/>
      <c r="L885" s="244"/>
      <c r="M885" s="245"/>
      <c r="N885" s="246"/>
      <c r="O885" s="246"/>
      <c r="P885" s="246"/>
      <c r="Q885" s="246"/>
      <c r="R885" s="246"/>
      <c r="S885" s="246"/>
      <c r="T885" s="24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8" t="s">
        <v>174</v>
      </c>
      <c r="AU885" s="248" t="s">
        <v>79</v>
      </c>
      <c r="AV885" s="14" t="s">
        <v>79</v>
      </c>
      <c r="AW885" s="14" t="s">
        <v>32</v>
      </c>
      <c r="AX885" s="14" t="s">
        <v>70</v>
      </c>
      <c r="AY885" s="248" t="s">
        <v>165</v>
      </c>
    </row>
    <row r="886" s="13" customFormat="1">
      <c r="A886" s="13"/>
      <c r="B886" s="227"/>
      <c r="C886" s="228"/>
      <c r="D886" s="229" t="s">
        <v>174</v>
      </c>
      <c r="E886" s="230" t="s">
        <v>19</v>
      </c>
      <c r="F886" s="231" t="s">
        <v>1155</v>
      </c>
      <c r="G886" s="228"/>
      <c r="H886" s="230" t="s">
        <v>19</v>
      </c>
      <c r="I886" s="232"/>
      <c r="J886" s="228"/>
      <c r="K886" s="228"/>
      <c r="L886" s="233"/>
      <c r="M886" s="234"/>
      <c r="N886" s="235"/>
      <c r="O886" s="235"/>
      <c r="P886" s="235"/>
      <c r="Q886" s="235"/>
      <c r="R886" s="235"/>
      <c r="S886" s="235"/>
      <c r="T886" s="236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7" t="s">
        <v>174</v>
      </c>
      <c r="AU886" s="237" t="s">
        <v>79</v>
      </c>
      <c r="AV886" s="13" t="s">
        <v>77</v>
      </c>
      <c r="AW886" s="13" t="s">
        <v>32</v>
      </c>
      <c r="AX886" s="13" t="s">
        <v>70</v>
      </c>
      <c r="AY886" s="237" t="s">
        <v>165</v>
      </c>
    </row>
    <row r="887" s="14" customFormat="1">
      <c r="A887" s="14"/>
      <c r="B887" s="238"/>
      <c r="C887" s="239"/>
      <c r="D887" s="229" t="s">
        <v>174</v>
      </c>
      <c r="E887" s="240" t="s">
        <v>19</v>
      </c>
      <c r="F887" s="241" t="s">
        <v>683</v>
      </c>
      <c r="G887" s="239"/>
      <c r="H887" s="242">
        <v>73.280000000000001</v>
      </c>
      <c r="I887" s="243"/>
      <c r="J887" s="239"/>
      <c r="K887" s="239"/>
      <c r="L887" s="244"/>
      <c r="M887" s="245"/>
      <c r="N887" s="246"/>
      <c r="O887" s="246"/>
      <c r="P887" s="246"/>
      <c r="Q887" s="246"/>
      <c r="R887" s="246"/>
      <c r="S887" s="246"/>
      <c r="T887" s="247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8" t="s">
        <v>174</v>
      </c>
      <c r="AU887" s="248" t="s">
        <v>79</v>
      </c>
      <c r="AV887" s="14" t="s">
        <v>79</v>
      </c>
      <c r="AW887" s="14" t="s">
        <v>32</v>
      </c>
      <c r="AX887" s="14" t="s">
        <v>70</v>
      </c>
      <c r="AY887" s="248" t="s">
        <v>165</v>
      </c>
    </row>
    <row r="888" s="14" customFormat="1">
      <c r="A888" s="14"/>
      <c r="B888" s="238"/>
      <c r="C888" s="239"/>
      <c r="D888" s="229" t="s">
        <v>174</v>
      </c>
      <c r="E888" s="240" t="s">
        <v>19</v>
      </c>
      <c r="F888" s="241" t="s">
        <v>1156</v>
      </c>
      <c r="G888" s="239"/>
      <c r="H888" s="242">
        <v>6.6630000000000003</v>
      </c>
      <c r="I888" s="243"/>
      <c r="J888" s="239"/>
      <c r="K888" s="239"/>
      <c r="L888" s="244"/>
      <c r="M888" s="245"/>
      <c r="N888" s="246"/>
      <c r="O888" s="246"/>
      <c r="P888" s="246"/>
      <c r="Q888" s="246"/>
      <c r="R888" s="246"/>
      <c r="S888" s="246"/>
      <c r="T888" s="247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8" t="s">
        <v>174</v>
      </c>
      <c r="AU888" s="248" t="s">
        <v>79</v>
      </c>
      <c r="AV888" s="14" t="s">
        <v>79</v>
      </c>
      <c r="AW888" s="14" t="s">
        <v>32</v>
      </c>
      <c r="AX888" s="14" t="s">
        <v>70</v>
      </c>
      <c r="AY888" s="248" t="s">
        <v>165</v>
      </c>
    </row>
    <row r="889" s="15" customFormat="1">
      <c r="A889" s="15"/>
      <c r="B889" s="249"/>
      <c r="C889" s="250"/>
      <c r="D889" s="229" t="s">
        <v>174</v>
      </c>
      <c r="E889" s="251" t="s">
        <v>19</v>
      </c>
      <c r="F889" s="252" t="s">
        <v>184</v>
      </c>
      <c r="G889" s="250"/>
      <c r="H889" s="253">
        <v>284.70999999999998</v>
      </c>
      <c r="I889" s="254"/>
      <c r="J889" s="250"/>
      <c r="K889" s="250"/>
      <c r="L889" s="255"/>
      <c r="M889" s="256"/>
      <c r="N889" s="257"/>
      <c r="O889" s="257"/>
      <c r="P889" s="257"/>
      <c r="Q889" s="257"/>
      <c r="R889" s="257"/>
      <c r="S889" s="257"/>
      <c r="T889" s="258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59" t="s">
        <v>174</v>
      </c>
      <c r="AU889" s="259" t="s">
        <v>79</v>
      </c>
      <c r="AV889" s="15" t="s">
        <v>172</v>
      </c>
      <c r="AW889" s="15" t="s">
        <v>32</v>
      </c>
      <c r="AX889" s="15" t="s">
        <v>77</v>
      </c>
      <c r="AY889" s="259" t="s">
        <v>165</v>
      </c>
    </row>
    <row r="890" s="2" customFormat="1" ht="16.5" customHeight="1">
      <c r="A890" s="40"/>
      <c r="B890" s="41"/>
      <c r="C890" s="214" t="s">
        <v>1157</v>
      </c>
      <c r="D890" s="214" t="s">
        <v>168</v>
      </c>
      <c r="E890" s="215" t="s">
        <v>1158</v>
      </c>
      <c r="F890" s="216" t="s">
        <v>1159</v>
      </c>
      <c r="G890" s="217" t="s">
        <v>209</v>
      </c>
      <c r="H890" s="218">
        <v>1708.26</v>
      </c>
      <c r="I890" s="219"/>
      <c r="J890" s="220">
        <f>ROUND(I890*H890,2)</f>
        <v>0</v>
      </c>
      <c r="K890" s="216" t="s">
        <v>189</v>
      </c>
      <c r="L890" s="46"/>
      <c r="M890" s="221" t="s">
        <v>19</v>
      </c>
      <c r="N890" s="222" t="s">
        <v>41</v>
      </c>
      <c r="O890" s="86"/>
      <c r="P890" s="223">
        <f>O890*H890</f>
        <v>0</v>
      </c>
      <c r="Q890" s="223">
        <v>0.00017000000000000001</v>
      </c>
      <c r="R890" s="223">
        <f>Q890*H890</f>
        <v>0.2904042</v>
      </c>
      <c r="S890" s="223">
        <v>0</v>
      </c>
      <c r="T890" s="224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25" t="s">
        <v>283</v>
      </c>
      <c r="AT890" s="225" t="s">
        <v>168</v>
      </c>
      <c r="AU890" s="225" t="s">
        <v>79</v>
      </c>
      <c r="AY890" s="19" t="s">
        <v>165</v>
      </c>
      <c r="BE890" s="226">
        <f>IF(N890="základní",J890,0)</f>
        <v>0</v>
      </c>
      <c r="BF890" s="226">
        <f>IF(N890="snížená",J890,0)</f>
        <v>0</v>
      </c>
      <c r="BG890" s="226">
        <f>IF(N890="zákl. přenesená",J890,0)</f>
        <v>0</v>
      </c>
      <c r="BH890" s="226">
        <f>IF(N890="sníž. přenesená",J890,0)</f>
        <v>0</v>
      </c>
      <c r="BI890" s="226">
        <f>IF(N890="nulová",J890,0)</f>
        <v>0</v>
      </c>
      <c r="BJ890" s="19" t="s">
        <v>77</v>
      </c>
      <c r="BK890" s="226">
        <f>ROUND(I890*H890,2)</f>
        <v>0</v>
      </c>
      <c r="BL890" s="19" t="s">
        <v>283</v>
      </c>
      <c r="BM890" s="225" t="s">
        <v>1160</v>
      </c>
    </row>
    <row r="891" s="2" customFormat="1">
      <c r="A891" s="40"/>
      <c r="B891" s="41"/>
      <c r="C891" s="42"/>
      <c r="D891" s="260" t="s">
        <v>191</v>
      </c>
      <c r="E891" s="42"/>
      <c r="F891" s="261" t="s">
        <v>1161</v>
      </c>
      <c r="G891" s="42"/>
      <c r="H891" s="42"/>
      <c r="I891" s="262"/>
      <c r="J891" s="42"/>
      <c r="K891" s="42"/>
      <c r="L891" s="46"/>
      <c r="M891" s="263"/>
      <c r="N891" s="264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9" t="s">
        <v>191</v>
      </c>
      <c r="AU891" s="19" t="s">
        <v>79</v>
      </c>
    </row>
    <row r="892" s="13" customFormat="1">
      <c r="A892" s="13"/>
      <c r="B892" s="227"/>
      <c r="C892" s="228"/>
      <c r="D892" s="229" t="s">
        <v>174</v>
      </c>
      <c r="E892" s="230" t="s">
        <v>19</v>
      </c>
      <c r="F892" s="231" t="s">
        <v>1162</v>
      </c>
      <c r="G892" s="228"/>
      <c r="H892" s="230" t="s">
        <v>19</v>
      </c>
      <c r="I892" s="232"/>
      <c r="J892" s="228"/>
      <c r="K892" s="228"/>
      <c r="L892" s="233"/>
      <c r="M892" s="234"/>
      <c r="N892" s="235"/>
      <c r="O892" s="235"/>
      <c r="P892" s="235"/>
      <c r="Q892" s="235"/>
      <c r="R892" s="235"/>
      <c r="S892" s="235"/>
      <c r="T892" s="236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7" t="s">
        <v>174</v>
      </c>
      <c r="AU892" s="237" t="s">
        <v>79</v>
      </c>
      <c r="AV892" s="13" t="s">
        <v>77</v>
      </c>
      <c r="AW892" s="13" t="s">
        <v>32</v>
      </c>
      <c r="AX892" s="13" t="s">
        <v>70</v>
      </c>
      <c r="AY892" s="237" t="s">
        <v>165</v>
      </c>
    </row>
    <row r="893" s="14" customFormat="1">
      <c r="A893" s="14"/>
      <c r="B893" s="238"/>
      <c r="C893" s="239"/>
      <c r="D893" s="229" t="s">
        <v>174</v>
      </c>
      <c r="E893" s="240" t="s">
        <v>19</v>
      </c>
      <c r="F893" s="241" t="s">
        <v>1163</v>
      </c>
      <c r="G893" s="239"/>
      <c r="H893" s="242">
        <v>284.70999999999998</v>
      </c>
      <c r="I893" s="243"/>
      <c r="J893" s="239"/>
      <c r="K893" s="239"/>
      <c r="L893" s="244"/>
      <c r="M893" s="245"/>
      <c r="N893" s="246"/>
      <c r="O893" s="246"/>
      <c r="P893" s="246"/>
      <c r="Q893" s="246"/>
      <c r="R893" s="246"/>
      <c r="S893" s="246"/>
      <c r="T893" s="24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8" t="s">
        <v>174</v>
      </c>
      <c r="AU893" s="248" t="s">
        <v>79</v>
      </c>
      <c r="AV893" s="14" t="s">
        <v>79</v>
      </c>
      <c r="AW893" s="14" t="s">
        <v>32</v>
      </c>
      <c r="AX893" s="14" t="s">
        <v>70</v>
      </c>
      <c r="AY893" s="248" t="s">
        <v>165</v>
      </c>
    </row>
    <row r="894" s="13" customFormat="1">
      <c r="A894" s="13"/>
      <c r="B894" s="227"/>
      <c r="C894" s="228"/>
      <c r="D894" s="229" t="s">
        <v>174</v>
      </c>
      <c r="E894" s="230" t="s">
        <v>19</v>
      </c>
      <c r="F894" s="231" t="s">
        <v>1164</v>
      </c>
      <c r="G894" s="228"/>
      <c r="H894" s="230" t="s">
        <v>19</v>
      </c>
      <c r="I894" s="232"/>
      <c r="J894" s="228"/>
      <c r="K894" s="228"/>
      <c r="L894" s="233"/>
      <c r="M894" s="234"/>
      <c r="N894" s="235"/>
      <c r="O894" s="235"/>
      <c r="P894" s="235"/>
      <c r="Q894" s="235"/>
      <c r="R894" s="235"/>
      <c r="S894" s="235"/>
      <c r="T894" s="236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7" t="s">
        <v>174</v>
      </c>
      <c r="AU894" s="237" t="s">
        <v>79</v>
      </c>
      <c r="AV894" s="13" t="s">
        <v>77</v>
      </c>
      <c r="AW894" s="13" t="s">
        <v>32</v>
      </c>
      <c r="AX894" s="13" t="s">
        <v>70</v>
      </c>
      <c r="AY894" s="237" t="s">
        <v>165</v>
      </c>
    </row>
    <row r="895" s="14" customFormat="1">
      <c r="A895" s="14"/>
      <c r="B895" s="238"/>
      <c r="C895" s="239"/>
      <c r="D895" s="229" t="s">
        <v>174</v>
      </c>
      <c r="E895" s="240" t="s">
        <v>19</v>
      </c>
      <c r="F895" s="241" t="s">
        <v>1165</v>
      </c>
      <c r="G895" s="239"/>
      <c r="H895" s="242">
        <v>1423.55</v>
      </c>
      <c r="I895" s="243"/>
      <c r="J895" s="239"/>
      <c r="K895" s="239"/>
      <c r="L895" s="244"/>
      <c r="M895" s="245"/>
      <c r="N895" s="246"/>
      <c r="O895" s="246"/>
      <c r="P895" s="246"/>
      <c r="Q895" s="246"/>
      <c r="R895" s="246"/>
      <c r="S895" s="246"/>
      <c r="T895" s="247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8" t="s">
        <v>174</v>
      </c>
      <c r="AU895" s="248" t="s">
        <v>79</v>
      </c>
      <c r="AV895" s="14" t="s">
        <v>79</v>
      </c>
      <c r="AW895" s="14" t="s">
        <v>32</v>
      </c>
      <c r="AX895" s="14" t="s">
        <v>70</v>
      </c>
      <c r="AY895" s="248" t="s">
        <v>165</v>
      </c>
    </row>
    <row r="896" s="15" customFormat="1">
      <c r="A896" s="15"/>
      <c r="B896" s="249"/>
      <c r="C896" s="250"/>
      <c r="D896" s="229" t="s">
        <v>174</v>
      </c>
      <c r="E896" s="251" t="s">
        <v>19</v>
      </c>
      <c r="F896" s="252" t="s">
        <v>184</v>
      </c>
      <c r="G896" s="250"/>
      <c r="H896" s="253">
        <v>1708.26</v>
      </c>
      <c r="I896" s="254"/>
      <c r="J896" s="250"/>
      <c r="K896" s="250"/>
      <c r="L896" s="255"/>
      <c r="M896" s="256"/>
      <c r="N896" s="257"/>
      <c r="O896" s="257"/>
      <c r="P896" s="257"/>
      <c r="Q896" s="257"/>
      <c r="R896" s="257"/>
      <c r="S896" s="257"/>
      <c r="T896" s="258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59" t="s">
        <v>174</v>
      </c>
      <c r="AU896" s="259" t="s">
        <v>79</v>
      </c>
      <c r="AV896" s="15" t="s">
        <v>172</v>
      </c>
      <c r="AW896" s="15" t="s">
        <v>32</v>
      </c>
      <c r="AX896" s="15" t="s">
        <v>77</v>
      </c>
      <c r="AY896" s="259" t="s">
        <v>165</v>
      </c>
    </row>
    <row r="897" s="2" customFormat="1" ht="24.15" customHeight="1">
      <c r="A897" s="40"/>
      <c r="B897" s="41"/>
      <c r="C897" s="214" t="s">
        <v>1166</v>
      </c>
      <c r="D897" s="214" t="s">
        <v>168</v>
      </c>
      <c r="E897" s="215" t="s">
        <v>1167</v>
      </c>
      <c r="F897" s="216" t="s">
        <v>1168</v>
      </c>
      <c r="G897" s="217" t="s">
        <v>209</v>
      </c>
      <c r="H897" s="218">
        <v>52.924999999999997</v>
      </c>
      <c r="I897" s="219"/>
      <c r="J897" s="220">
        <f>ROUND(I897*H897,2)</f>
        <v>0</v>
      </c>
      <c r="K897" s="216" t="s">
        <v>189</v>
      </c>
      <c r="L897" s="46"/>
      <c r="M897" s="221" t="s">
        <v>19</v>
      </c>
      <c r="N897" s="222" t="s">
        <v>41</v>
      </c>
      <c r="O897" s="86"/>
      <c r="P897" s="223">
        <f>O897*H897</f>
        <v>0</v>
      </c>
      <c r="Q897" s="223">
        <v>8.0000000000000007E-05</v>
      </c>
      <c r="R897" s="223">
        <f>Q897*H897</f>
        <v>0.0042339999999999999</v>
      </c>
      <c r="S897" s="223">
        <v>0</v>
      </c>
      <c r="T897" s="224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25" t="s">
        <v>283</v>
      </c>
      <c r="AT897" s="225" t="s">
        <v>168</v>
      </c>
      <c r="AU897" s="225" t="s">
        <v>79</v>
      </c>
      <c r="AY897" s="19" t="s">
        <v>165</v>
      </c>
      <c r="BE897" s="226">
        <f>IF(N897="základní",J897,0)</f>
        <v>0</v>
      </c>
      <c r="BF897" s="226">
        <f>IF(N897="snížená",J897,0)</f>
        <v>0</v>
      </c>
      <c r="BG897" s="226">
        <f>IF(N897="zákl. přenesená",J897,0)</f>
        <v>0</v>
      </c>
      <c r="BH897" s="226">
        <f>IF(N897="sníž. přenesená",J897,0)</f>
        <v>0</v>
      </c>
      <c r="BI897" s="226">
        <f>IF(N897="nulová",J897,0)</f>
        <v>0</v>
      </c>
      <c r="BJ897" s="19" t="s">
        <v>77</v>
      </c>
      <c r="BK897" s="226">
        <f>ROUND(I897*H897,2)</f>
        <v>0</v>
      </c>
      <c r="BL897" s="19" t="s">
        <v>283</v>
      </c>
      <c r="BM897" s="225" t="s">
        <v>1169</v>
      </c>
    </row>
    <row r="898" s="2" customFormat="1">
      <c r="A898" s="40"/>
      <c r="B898" s="41"/>
      <c r="C898" s="42"/>
      <c r="D898" s="260" t="s">
        <v>191</v>
      </c>
      <c r="E898" s="42"/>
      <c r="F898" s="261" t="s">
        <v>1170</v>
      </c>
      <c r="G898" s="42"/>
      <c r="H898" s="42"/>
      <c r="I898" s="262"/>
      <c r="J898" s="42"/>
      <c r="K898" s="42"/>
      <c r="L898" s="46"/>
      <c r="M898" s="263"/>
      <c r="N898" s="264"/>
      <c r="O898" s="86"/>
      <c r="P898" s="86"/>
      <c r="Q898" s="86"/>
      <c r="R898" s="86"/>
      <c r="S898" s="86"/>
      <c r="T898" s="87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9" t="s">
        <v>191</v>
      </c>
      <c r="AU898" s="19" t="s">
        <v>79</v>
      </c>
    </row>
    <row r="899" s="2" customFormat="1" ht="16.5" customHeight="1">
      <c r="A899" s="40"/>
      <c r="B899" s="41"/>
      <c r="C899" s="214" t="s">
        <v>1171</v>
      </c>
      <c r="D899" s="214" t="s">
        <v>168</v>
      </c>
      <c r="E899" s="215" t="s">
        <v>1172</v>
      </c>
      <c r="F899" s="216" t="s">
        <v>1173</v>
      </c>
      <c r="G899" s="217" t="s">
        <v>209</v>
      </c>
      <c r="H899" s="218">
        <v>52.924999999999997</v>
      </c>
      <c r="I899" s="219"/>
      <c r="J899" s="220">
        <f>ROUND(I899*H899,2)</f>
        <v>0</v>
      </c>
      <c r="K899" s="216" t="s">
        <v>189</v>
      </c>
      <c r="L899" s="46"/>
      <c r="M899" s="221" t="s">
        <v>19</v>
      </c>
      <c r="N899" s="222" t="s">
        <v>41</v>
      </c>
      <c r="O899" s="86"/>
      <c r="P899" s="223">
        <f>O899*H899</f>
        <v>0</v>
      </c>
      <c r="Q899" s="223">
        <v>0.00017000000000000001</v>
      </c>
      <c r="R899" s="223">
        <f>Q899*H899</f>
        <v>0.00899725</v>
      </c>
      <c r="S899" s="223">
        <v>0</v>
      </c>
      <c r="T899" s="224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25" t="s">
        <v>283</v>
      </c>
      <c r="AT899" s="225" t="s">
        <v>168</v>
      </c>
      <c r="AU899" s="225" t="s">
        <v>79</v>
      </c>
      <c r="AY899" s="19" t="s">
        <v>165</v>
      </c>
      <c r="BE899" s="226">
        <f>IF(N899="základní",J899,0)</f>
        <v>0</v>
      </c>
      <c r="BF899" s="226">
        <f>IF(N899="snížená",J899,0)</f>
        <v>0</v>
      </c>
      <c r="BG899" s="226">
        <f>IF(N899="zákl. přenesená",J899,0)</f>
        <v>0</v>
      </c>
      <c r="BH899" s="226">
        <f>IF(N899="sníž. přenesená",J899,0)</f>
        <v>0</v>
      </c>
      <c r="BI899" s="226">
        <f>IF(N899="nulová",J899,0)</f>
        <v>0</v>
      </c>
      <c r="BJ899" s="19" t="s">
        <v>77</v>
      </c>
      <c r="BK899" s="226">
        <f>ROUND(I899*H899,2)</f>
        <v>0</v>
      </c>
      <c r="BL899" s="19" t="s">
        <v>283</v>
      </c>
      <c r="BM899" s="225" t="s">
        <v>1174</v>
      </c>
    </row>
    <row r="900" s="2" customFormat="1">
      <c r="A900" s="40"/>
      <c r="B900" s="41"/>
      <c r="C900" s="42"/>
      <c r="D900" s="260" t="s">
        <v>191</v>
      </c>
      <c r="E900" s="42"/>
      <c r="F900" s="261" t="s">
        <v>1175</v>
      </c>
      <c r="G900" s="42"/>
      <c r="H900" s="42"/>
      <c r="I900" s="262"/>
      <c r="J900" s="42"/>
      <c r="K900" s="42"/>
      <c r="L900" s="46"/>
      <c r="M900" s="263"/>
      <c r="N900" s="264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9" t="s">
        <v>191</v>
      </c>
      <c r="AU900" s="19" t="s">
        <v>79</v>
      </c>
    </row>
    <row r="901" s="13" customFormat="1">
      <c r="A901" s="13"/>
      <c r="B901" s="227"/>
      <c r="C901" s="228"/>
      <c r="D901" s="229" t="s">
        <v>174</v>
      </c>
      <c r="E901" s="230" t="s">
        <v>19</v>
      </c>
      <c r="F901" s="231" t="s">
        <v>706</v>
      </c>
      <c r="G901" s="228"/>
      <c r="H901" s="230" t="s">
        <v>19</v>
      </c>
      <c r="I901" s="232"/>
      <c r="J901" s="228"/>
      <c r="K901" s="228"/>
      <c r="L901" s="233"/>
      <c r="M901" s="234"/>
      <c r="N901" s="235"/>
      <c r="O901" s="235"/>
      <c r="P901" s="235"/>
      <c r="Q901" s="235"/>
      <c r="R901" s="235"/>
      <c r="S901" s="235"/>
      <c r="T901" s="236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7" t="s">
        <v>174</v>
      </c>
      <c r="AU901" s="237" t="s">
        <v>79</v>
      </c>
      <c r="AV901" s="13" t="s">
        <v>77</v>
      </c>
      <c r="AW901" s="13" t="s">
        <v>32</v>
      </c>
      <c r="AX901" s="13" t="s">
        <v>70</v>
      </c>
      <c r="AY901" s="237" t="s">
        <v>165</v>
      </c>
    </row>
    <row r="902" s="13" customFormat="1">
      <c r="A902" s="13"/>
      <c r="B902" s="227"/>
      <c r="C902" s="228"/>
      <c r="D902" s="229" t="s">
        <v>174</v>
      </c>
      <c r="E902" s="230" t="s">
        <v>19</v>
      </c>
      <c r="F902" s="231" t="s">
        <v>1176</v>
      </c>
      <c r="G902" s="228"/>
      <c r="H902" s="230" t="s">
        <v>19</v>
      </c>
      <c r="I902" s="232"/>
      <c r="J902" s="228"/>
      <c r="K902" s="228"/>
      <c r="L902" s="233"/>
      <c r="M902" s="234"/>
      <c r="N902" s="235"/>
      <c r="O902" s="235"/>
      <c r="P902" s="235"/>
      <c r="Q902" s="235"/>
      <c r="R902" s="235"/>
      <c r="S902" s="235"/>
      <c r="T902" s="236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7" t="s">
        <v>174</v>
      </c>
      <c r="AU902" s="237" t="s">
        <v>79</v>
      </c>
      <c r="AV902" s="13" t="s">
        <v>77</v>
      </c>
      <c r="AW902" s="13" t="s">
        <v>32</v>
      </c>
      <c r="AX902" s="13" t="s">
        <v>70</v>
      </c>
      <c r="AY902" s="237" t="s">
        <v>165</v>
      </c>
    </row>
    <row r="903" s="14" customFormat="1">
      <c r="A903" s="14"/>
      <c r="B903" s="238"/>
      <c r="C903" s="239"/>
      <c r="D903" s="229" t="s">
        <v>174</v>
      </c>
      <c r="E903" s="240" t="s">
        <v>19</v>
      </c>
      <c r="F903" s="241" t="s">
        <v>1177</v>
      </c>
      <c r="G903" s="239"/>
      <c r="H903" s="242">
        <v>0.66200000000000003</v>
      </c>
      <c r="I903" s="243"/>
      <c r="J903" s="239"/>
      <c r="K903" s="239"/>
      <c r="L903" s="244"/>
      <c r="M903" s="245"/>
      <c r="N903" s="246"/>
      <c r="O903" s="246"/>
      <c r="P903" s="246"/>
      <c r="Q903" s="246"/>
      <c r="R903" s="246"/>
      <c r="S903" s="246"/>
      <c r="T903" s="247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8" t="s">
        <v>174</v>
      </c>
      <c r="AU903" s="248" t="s">
        <v>79</v>
      </c>
      <c r="AV903" s="14" t="s">
        <v>79</v>
      </c>
      <c r="AW903" s="14" t="s">
        <v>32</v>
      </c>
      <c r="AX903" s="14" t="s">
        <v>70</v>
      </c>
      <c r="AY903" s="248" t="s">
        <v>165</v>
      </c>
    </row>
    <row r="904" s="14" customFormat="1">
      <c r="A904" s="14"/>
      <c r="B904" s="238"/>
      <c r="C904" s="239"/>
      <c r="D904" s="229" t="s">
        <v>174</v>
      </c>
      <c r="E904" s="240" t="s">
        <v>19</v>
      </c>
      <c r="F904" s="241" t="s">
        <v>1178</v>
      </c>
      <c r="G904" s="239"/>
      <c r="H904" s="242">
        <v>37.863</v>
      </c>
      <c r="I904" s="243"/>
      <c r="J904" s="239"/>
      <c r="K904" s="239"/>
      <c r="L904" s="244"/>
      <c r="M904" s="245"/>
      <c r="N904" s="246"/>
      <c r="O904" s="246"/>
      <c r="P904" s="246"/>
      <c r="Q904" s="246"/>
      <c r="R904" s="246"/>
      <c r="S904" s="246"/>
      <c r="T904" s="247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8" t="s">
        <v>174</v>
      </c>
      <c r="AU904" s="248" t="s">
        <v>79</v>
      </c>
      <c r="AV904" s="14" t="s">
        <v>79</v>
      </c>
      <c r="AW904" s="14" t="s">
        <v>32</v>
      </c>
      <c r="AX904" s="14" t="s">
        <v>70</v>
      </c>
      <c r="AY904" s="248" t="s">
        <v>165</v>
      </c>
    </row>
    <row r="905" s="14" customFormat="1">
      <c r="A905" s="14"/>
      <c r="B905" s="238"/>
      <c r="C905" s="239"/>
      <c r="D905" s="229" t="s">
        <v>174</v>
      </c>
      <c r="E905" s="240" t="s">
        <v>19</v>
      </c>
      <c r="F905" s="241" t="s">
        <v>1179</v>
      </c>
      <c r="G905" s="239"/>
      <c r="H905" s="242">
        <v>14.4</v>
      </c>
      <c r="I905" s="243"/>
      <c r="J905" s="239"/>
      <c r="K905" s="239"/>
      <c r="L905" s="244"/>
      <c r="M905" s="245"/>
      <c r="N905" s="246"/>
      <c r="O905" s="246"/>
      <c r="P905" s="246"/>
      <c r="Q905" s="246"/>
      <c r="R905" s="246"/>
      <c r="S905" s="246"/>
      <c r="T905" s="24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8" t="s">
        <v>174</v>
      </c>
      <c r="AU905" s="248" t="s">
        <v>79</v>
      </c>
      <c r="AV905" s="14" t="s">
        <v>79</v>
      </c>
      <c r="AW905" s="14" t="s">
        <v>32</v>
      </c>
      <c r="AX905" s="14" t="s">
        <v>70</v>
      </c>
      <c r="AY905" s="248" t="s">
        <v>165</v>
      </c>
    </row>
    <row r="906" s="15" customFormat="1">
      <c r="A906" s="15"/>
      <c r="B906" s="249"/>
      <c r="C906" s="250"/>
      <c r="D906" s="229" t="s">
        <v>174</v>
      </c>
      <c r="E906" s="251" t="s">
        <v>19</v>
      </c>
      <c r="F906" s="252" t="s">
        <v>184</v>
      </c>
      <c r="G906" s="250"/>
      <c r="H906" s="253">
        <v>52.924999999999997</v>
      </c>
      <c r="I906" s="254"/>
      <c r="J906" s="250"/>
      <c r="K906" s="250"/>
      <c r="L906" s="255"/>
      <c r="M906" s="256"/>
      <c r="N906" s="257"/>
      <c r="O906" s="257"/>
      <c r="P906" s="257"/>
      <c r="Q906" s="257"/>
      <c r="R906" s="257"/>
      <c r="S906" s="257"/>
      <c r="T906" s="258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59" t="s">
        <v>174</v>
      </c>
      <c r="AU906" s="259" t="s">
        <v>79</v>
      </c>
      <c r="AV906" s="15" t="s">
        <v>172</v>
      </c>
      <c r="AW906" s="15" t="s">
        <v>32</v>
      </c>
      <c r="AX906" s="15" t="s">
        <v>77</v>
      </c>
      <c r="AY906" s="259" t="s">
        <v>165</v>
      </c>
    </row>
    <row r="907" s="2" customFormat="1" ht="16.5" customHeight="1">
      <c r="A907" s="40"/>
      <c r="B907" s="41"/>
      <c r="C907" s="214" t="s">
        <v>1180</v>
      </c>
      <c r="D907" s="214" t="s">
        <v>168</v>
      </c>
      <c r="E907" s="215" t="s">
        <v>1181</v>
      </c>
      <c r="F907" s="216" t="s">
        <v>1182</v>
      </c>
      <c r="G907" s="217" t="s">
        <v>209</v>
      </c>
      <c r="H907" s="218">
        <v>52.924999999999997</v>
      </c>
      <c r="I907" s="219"/>
      <c r="J907" s="220">
        <f>ROUND(I907*H907,2)</f>
        <v>0</v>
      </c>
      <c r="K907" s="216" t="s">
        <v>189</v>
      </c>
      <c r="L907" s="46"/>
      <c r="M907" s="221" t="s">
        <v>19</v>
      </c>
      <c r="N907" s="222" t="s">
        <v>41</v>
      </c>
      <c r="O907" s="86"/>
      <c r="P907" s="223">
        <f>O907*H907</f>
        <v>0</v>
      </c>
      <c r="Q907" s="223">
        <v>0.00012</v>
      </c>
      <c r="R907" s="223">
        <f>Q907*H907</f>
        <v>0.0063509999999999999</v>
      </c>
      <c r="S907" s="223">
        <v>0</v>
      </c>
      <c r="T907" s="224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25" t="s">
        <v>283</v>
      </c>
      <c r="AT907" s="225" t="s">
        <v>168</v>
      </c>
      <c r="AU907" s="225" t="s">
        <v>79</v>
      </c>
      <c r="AY907" s="19" t="s">
        <v>165</v>
      </c>
      <c r="BE907" s="226">
        <f>IF(N907="základní",J907,0)</f>
        <v>0</v>
      </c>
      <c r="BF907" s="226">
        <f>IF(N907="snížená",J907,0)</f>
        <v>0</v>
      </c>
      <c r="BG907" s="226">
        <f>IF(N907="zákl. přenesená",J907,0)</f>
        <v>0</v>
      </c>
      <c r="BH907" s="226">
        <f>IF(N907="sníž. přenesená",J907,0)</f>
        <v>0</v>
      </c>
      <c r="BI907" s="226">
        <f>IF(N907="nulová",J907,0)</f>
        <v>0</v>
      </c>
      <c r="BJ907" s="19" t="s">
        <v>77</v>
      </c>
      <c r="BK907" s="226">
        <f>ROUND(I907*H907,2)</f>
        <v>0</v>
      </c>
      <c r="BL907" s="19" t="s">
        <v>283</v>
      </c>
      <c r="BM907" s="225" t="s">
        <v>1183</v>
      </c>
    </row>
    <row r="908" s="2" customFormat="1">
      <c r="A908" s="40"/>
      <c r="B908" s="41"/>
      <c r="C908" s="42"/>
      <c r="D908" s="260" t="s">
        <v>191</v>
      </c>
      <c r="E908" s="42"/>
      <c r="F908" s="261" t="s">
        <v>1184</v>
      </c>
      <c r="G908" s="42"/>
      <c r="H908" s="42"/>
      <c r="I908" s="262"/>
      <c r="J908" s="42"/>
      <c r="K908" s="42"/>
      <c r="L908" s="46"/>
      <c r="M908" s="263"/>
      <c r="N908" s="264"/>
      <c r="O908" s="86"/>
      <c r="P908" s="86"/>
      <c r="Q908" s="86"/>
      <c r="R908" s="86"/>
      <c r="S908" s="86"/>
      <c r="T908" s="87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191</v>
      </c>
      <c r="AU908" s="19" t="s">
        <v>79</v>
      </c>
    </row>
    <row r="909" s="2" customFormat="1" ht="16.5" customHeight="1">
      <c r="A909" s="40"/>
      <c r="B909" s="41"/>
      <c r="C909" s="214" t="s">
        <v>1185</v>
      </c>
      <c r="D909" s="214" t="s">
        <v>168</v>
      </c>
      <c r="E909" s="215" t="s">
        <v>1186</v>
      </c>
      <c r="F909" s="216" t="s">
        <v>1187</v>
      </c>
      <c r="G909" s="217" t="s">
        <v>209</v>
      </c>
      <c r="H909" s="218">
        <v>105.84999999999999</v>
      </c>
      <c r="I909" s="219"/>
      <c r="J909" s="220">
        <f>ROUND(I909*H909,2)</f>
        <v>0</v>
      </c>
      <c r="K909" s="216" t="s">
        <v>189</v>
      </c>
      <c r="L909" s="46"/>
      <c r="M909" s="221" t="s">
        <v>19</v>
      </c>
      <c r="N909" s="222" t="s">
        <v>41</v>
      </c>
      <c r="O909" s="86"/>
      <c r="P909" s="223">
        <f>O909*H909</f>
        <v>0</v>
      </c>
      <c r="Q909" s="223">
        <v>0.00012</v>
      </c>
      <c r="R909" s="223">
        <f>Q909*H909</f>
        <v>0.012702</v>
      </c>
      <c r="S909" s="223">
        <v>0</v>
      </c>
      <c r="T909" s="224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25" t="s">
        <v>283</v>
      </c>
      <c r="AT909" s="225" t="s">
        <v>168</v>
      </c>
      <c r="AU909" s="225" t="s">
        <v>79</v>
      </c>
      <c r="AY909" s="19" t="s">
        <v>165</v>
      </c>
      <c r="BE909" s="226">
        <f>IF(N909="základní",J909,0)</f>
        <v>0</v>
      </c>
      <c r="BF909" s="226">
        <f>IF(N909="snížená",J909,0)</f>
        <v>0</v>
      </c>
      <c r="BG909" s="226">
        <f>IF(N909="zákl. přenesená",J909,0)</f>
        <v>0</v>
      </c>
      <c r="BH909" s="226">
        <f>IF(N909="sníž. přenesená",J909,0)</f>
        <v>0</v>
      </c>
      <c r="BI909" s="226">
        <f>IF(N909="nulová",J909,0)</f>
        <v>0</v>
      </c>
      <c r="BJ909" s="19" t="s">
        <v>77</v>
      </c>
      <c r="BK909" s="226">
        <f>ROUND(I909*H909,2)</f>
        <v>0</v>
      </c>
      <c r="BL909" s="19" t="s">
        <v>283</v>
      </c>
      <c r="BM909" s="225" t="s">
        <v>1188</v>
      </c>
    </row>
    <row r="910" s="2" customFormat="1">
      <c r="A910" s="40"/>
      <c r="B910" s="41"/>
      <c r="C910" s="42"/>
      <c r="D910" s="260" t="s">
        <v>191</v>
      </c>
      <c r="E910" s="42"/>
      <c r="F910" s="261" t="s">
        <v>1189</v>
      </c>
      <c r="G910" s="42"/>
      <c r="H910" s="42"/>
      <c r="I910" s="262"/>
      <c r="J910" s="42"/>
      <c r="K910" s="42"/>
      <c r="L910" s="46"/>
      <c r="M910" s="263"/>
      <c r="N910" s="264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191</v>
      </c>
      <c r="AU910" s="19" t="s">
        <v>79</v>
      </c>
    </row>
    <row r="911" s="14" customFormat="1">
      <c r="A911" s="14"/>
      <c r="B911" s="238"/>
      <c r="C911" s="239"/>
      <c r="D911" s="229" t="s">
        <v>174</v>
      </c>
      <c r="E911" s="240" t="s">
        <v>19</v>
      </c>
      <c r="F911" s="241" t="s">
        <v>1190</v>
      </c>
      <c r="G911" s="239"/>
      <c r="H911" s="242">
        <v>105.84999999999999</v>
      </c>
      <c r="I911" s="243"/>
      <c r="J911" s="239"/>
      <c r="K911" s="239"/>
      <c r="L911" s="244"/>
      <c r="M911" s="245"/>
      <c r="N911" s="246"/>
      <c r="O911" s="246"/>
      <c r="P911" s="246"/>
      <c r="Q911" s="246"/>
      <c r="R911" s="246"/>
      <c r="S911" s="246"/>
      <c r="T911" s="247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8" t="s">
        <v>174</v>
      </c>
      <c r="AU911" s="248" t="s">
        <v>79</v>
      </c>
      <c r="AV911" s="14" t="s">
        <v>79</v>
      </c>
      <c r="AW911" s="14" t="s">
        <v>32</v>
      </c>
      <c r="AX911" s="14" t="s">
        <v>77</v>
      </c>
      <c r="AY911" s="248" t="s">
        <v>165</v>
      </c>
    </row>
    <row r="912" s="12" customFormat="1" ht="25.92" customHeight="1">
      <c r="A912" s="12"/>
      <c r="B912" s="198"/>
      <c r="C912" s="199"/>
      <c r="D912" s="200" t="s">
        <v>69</v>
      </c>
      <c r="E912" s="201" t="s">
        <v>1191</v>
      </c>
      <c r="F912" s="201" t="s">
        <v>1192</v>
      </c>
      <c r="G912" s="199"/>
      <c r="H912" s="199"/>
      <c r="I912" s="202"/>
      <c r="J912" s="203">
        <f>BK912</f>
        <v>0</v>
      </c>
      <c r="K912" s="199"/>
      <c r="L912" s="204"/>
      <c r="M912" s="205"/>
      <c r="N912" s="206"/>
      <c r="O912" s="206"/>
      <c r="P912" s="207">
        <f>SUM(P913:P917)</f>
        <v>0</v>
      </c>
      <c r="Q912" s="206"/>
      <c r="R912" s="207">
        <f>SUM(R913:R917)</f>
        <v>0</v>
      </c>
      <c r="S912" s="206"/>
      <c r="T912" s="208">
        <f>SUM(T913:T917)</f>
        <v>0</v>
      </c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R912" s="209" t="s">
        <v>172</v>
      </c>
      <c r="AT912" s="210" t="s">
        <v>69</v>
      </c>
      <c r="AU912" s="210" t="s">
        <v>70</v>
      </c>
      <c r="AY912" s="209" t="s">
        <v>165</v>
      </c>
      <c r="BK912" s="211">
        <f>SUM(BK913:BK917)</f>
        <v>0</v>
      </c>
    </row>
    <row r="913" s="2" customFormat="1" ht="16.5" customHeight="1">
      <c r="A913" s="40"/>
      <c r="B913" s="41"/>
      <c r="C913" s="214" t="s">
        <v>1193</v>
      </c>
      <c r="D913" s="214" t="s">
        <v>168</v>
      </c>
      <c r="E913" s="215" t="s">
        <v>1194</v>
      </c>
      <c r="F913" s="216" t="s">
        <v>1195</v>
      </c>
      <c r="G913" s="217" t="s">
        <v>1196</v>
      </c>
      <c r="H913" s="218">
        <v>200</v>
      </c>
      <c r="I913" s="219"/>
      <c r="J913" s="220">
        <f>ROUND(I913*H913,2)</f>
        <v>0</v>
      </c>
      <c r="K913" s="216" t="s">
        <v>189</v>
      </c>
      <c r="L913" s="46"/>
      <c r="M913" s="221" t="s">
        <v>19</v>
      </c>
      <c r="N913" s="222" t="s">
        <v>41</v>
      </c>
      <c r="O913" s="86"/>
      <c r="P913" s="223">
        <f>O913*H913</f>
        <v>0</v>
      </c>
      <c r="Q913" s="223">
        <v>0</v>
      </c>
      <c r="R913" s="223">
        <f>Q913*H913</f>
        <v>0</v>
      </c>
      <c r="S913" s="223">
        <v>0</v>
      </c>
      <c r="T913" s="224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25" t="s">
        <v>1197</v>
      </c>
      <c r="AT913" s="225" t="s">
        <v>168</v>
      </c>
      <c r="AU913" s="225" t="s">
        <v>77</v>
      </c>
      <c r="AY913" s="19" t="s">
        <v>165</v>
      </c>
      <c r="BE913" s="226">
        <f>IF(N913="základní",J913,0)</f>
        <v>0</v>
      </c>
      <c r="BF913" s="226">
        <f>IF(N913="snížená",J913,0)</f>
        <v>0</v>
      </c>
      <c r="BG913" s="226">
        <f>IF(N913="zákl. přenesená",J913,0)</f>
        <v>0</v>
      </c>
      <c r="BH913" s="226">
        <f>IF(N913="sníž. přenesená",J913,0)</f>
        <v>0</v>
      </c>
      <c r="BI913" s="226">
        <f>IF(N913="nulová",J913,0)</f>
        <v>0</v>
      </c>
      <c r="BJ913" s="19" t="s">
        <v>77</v>
      </c>
      <c r="BK913" s="226">
        <f>ROUND(I913*H913,2)</f>
        <v>0</v>
      </c>
      <c r="BL913" s="19" t="s">
        <v>1197</v>
      </c>
      <c r="BM913" s="225" t="s">
        <v>1198</v>
      </c>
    </row>
    <row r="914" s="2" customFormat="1">
      <c r="A914" s="40"/>
      <c r="B914" s="41"/>
      <c r="C914" s="42"/>
      <c r="D914" s="260" t="s">
        <v>191</v>
      </c>
      <c r="E914" s="42"/>
      <c r="F914" s="261" t="s">
        <v>1199</v>
      </c>
      <c r="G914" s="42"/>
      <c r="H914" s="42"/>
      <c r="I914" s="262"/>
      <c r="J914" s="42"/>
      <c r="K914" s="42"/>
      <c r="L914" s="46"/>
      <c r="M914" s="263"/>
      <c r="N914" s="264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9" t="s">
        <v>191</v>
      </c>
      <c r="AU914" s="19" t="s">
        <v>77</v>
      </c>
    </row>
    <row r="915" s="13" customFormat="1">
      <c r="A915" s="13"/>
      <c r="B915" s="227"/>
      <c r="C915" s="228"/>
      <c r="D915" s="229" t="s">
        <v>174</v>
      </c>
      <c r="E915" s="230" t="s">
        <v>19</v>
      </c>
      <c r="F915" s="231" t="s">
        <v>1200</v>
      </c>
      <c r="G915" s="228"/>
      <c r="H915" s="230" t="s">
        <v>19</v>
      </c>
      <c r="I915" s="232"/>
      <c r="J915" s="228"/>
      <c r="K915" s="228"/>
      <c r="L915" s="233"/>
      <c r="M915" s="234"/>
      <c r="N915" s="235"/>
      <c r="O915" s="235"/>
      <c r="P915" s="235"/>
      <c r="Q915" s="235"/>
      <c r="R915" s="235"/>
      <c r="S915" s="235"/>
      <c r="T915" s="23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7" t="s">
        <v>174</v>
      </c>
      <c r="AU915" s="237" t="s">
        <v>77</v>
      </c>
      <c r="AV915" s="13" t="s">
        <v>77</v>
      </c>
      <c r="AW915" s="13" t="s">
        <v>32</v>
      </c>
      <c r="AX915" s="13" t="s">
        <v>70</v>
      </c>
      <c r="AY915" s="237" t="s">
        <v>165</v>
      </c>
    </row>
    <row r="916" s="13" customFormat="1">
      <c r="A916" s="13"/>
      <c r="B916" s="227"/>
      <c r="C916" s="228"/>
      <c r="D916" s="229" t="s">
        <v>174</v>
      </c>
      <c r="E916" s="230" t="s">
        <v>19</v>
      </c>
      <c r="F916" s="231" t="s">
        <v>1201</v>
      </c>
      <c r="G916" s="228"/>
      <c r="H916" s="230" t="s">
        <v>19</v>
      </c>
      <c r="I916" s="232"/>
      <c r="J916" s="228"/>
      <c r="K916" s="228"/>
      <c r="L916" s="233"/>
      <c r="M916" s="234"/>
      <c r="N916" s="235"/>
      <c r="O916" s="235"/>
      <c r="P916" s="235"/>
      <c r="Q916" s="235"/>
      <c r="R916" s="235"/>
      <c r="S916" s="235"/>
      <c r="T916" s="236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7" t="s">
        <v>174</v>
      </c>
      <c r="AU916" s="237" t="s">
        <v>77</v>
      </c>
      <c r="AV916" s="13" t="s">
        <v>77</v>
      </c>
      <c r="AW916" s="13" t="s">
        <v>32</v>
      </c>
      <c r="AX916" s="13" t="s">
        <v>70</v>
      </c>
      <c r="AY916" s="237" t="s">
        <v>165</v>
      </c>
    </row>
    <row r="917" s="14" customFormat="1">
      <c r="A917" s="14"/>
      <c r="B917" s="238"/>
      <c r="C917" s="239"/>
      <c r="D917" s="229" t="s">
        <v>174</v>
      </c>
      <c r="E917" s="240" t="s">
        <v>19</v>
      </c>
      <c r="F917" s="241" t="s">
        <v>1202</v>
      </c>
      <c r="G917" s="239"/>
      <c r="H917" s="242">
        <v>200</v>
      </c>
      <c r="I917" s="243"/>
      <c r="J917" s="239"/>
      <c r="K917" s="239"/>
      <c r="L917" s="244"/>
      <c r="M917" s="245"/>
      <c r="N917" s="246"/>
      <c r="O917" s="246"/>
      <c r="P917" s="246"/>
      <c r="Q917" s="246"/>
      <c r="R917" s="246"/>
      <c r="S917" s="246"/>
      <c r="T917" s="247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8" t="s">
        <v>174</v>
      </c>
      <c r="AU917" s="248" t="s">
        <v>77</v>
      </c>
      <c r="AV917" s="14" t="s">
        <v>79</v>
      </c>
      <c r="AW917" s="14" t="s">
        <v>32</v>
      </c>
      <c r="AX917" s="14" t="s">
        <v>77</v>
      </c>
      <c r="AY917" s="248" t="s">
        <v>165</v>
      </c>
    </row>
    <row r="918" s="12" customFormat="1" ht="25.92" customHeight="1">
      <c r="A918" s="12"/>
      <c r="B918" s="198"/>
      <c r="C918" s="199"/>
      <c r="D918" s="200" t="s">
        <v>69</v>
      </c>
      <c r="E918" s="201" t="s">
        <v>1203</v>
      </c>
      <c r="F918" s="201" t="s">
        <v>1204</v>
      </c>
      <c r="G918" s="199"/>
      <c r="H918" s="199"/>
      <c r="I918" s="202"/>
      <c r="J918" s="203">
        <f>BK918</f>
        <v>0</v>
      </c>
      <c r="K918" s="199"/>
      <c r="L918" s="204"/>
      <c r="M918" s="205"/>
      <c r="N918" s="206"/>
      <c r="O918" s="206"/>
      <c r="P918" s="207">
        <f>P919+P923+P930+P938</f>
        <v>0</v>
      </c>
      <c r="Q918" s="206"/>
      <c r="R918" s="207">
        <f>R919+R923+R930+R938</f>
        <v>0</v>
      </c>
      <c r="S918" s="206"/>
      <c r="T918" s="208">
        <f>T919+T923+T930+T938</f>
        <v>0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09" t="s">
        <v>212</v>
      </c>
      <c r="AT918" s="210" t="s">
        <v>69</v>
      </c>
      <c r="AU918" s="210" t="s">
        <v>70</v>
      </c>
      <c r="AY918" s="209" t="s">
        <v>165</v>
      </c>
      <c r="BK918" s="211">
        <f>BK919+BK923+BK930+BK938</f>
        <v>0</v>
      </c>
    </row>
    <row r="919" s="12" customFormat="1" ht="22.8" customHeight="1">
      <c r="A919" s="12"/>
      <c r="B919" s="198"/>
      <c r="C919" s="199"/>
      <c r="D919" s="200" t="s">
        <v>69</v>
      </c>
      <c r="E919" s="212" t="s">
        <v>1205</v>
      </c>
      <c r="F919" s="212" t="s">
        <v>1206</v>
      </c>
      <c r="G919" s="199"/>
      <c r="H919" s="199"/>
      <c r="I919" s="202"/>
      <c r="J919" s="213">
        <f>BK919</f>
        <v>0</v>
      </c>
      <c r="K919" s="199"/>
      <c r="L919" s="204"/>
      <c r="M919" s="205"/>
      <c r="N919" s="206"/>
      <c r="O919" s="206"/>
      <c r="P919" s="207">
        <f>SUM(P920:P922)</f>
        <v>0</v>
      </c>
      <c r="Q919" s="206"/>
      <c r="R919" s="207">
        <f>SUM(R920:R922)</f>
        <v>0</v>
      </c>
      <c r="S919" s="206"/>
      <c r="T919" s="208">
        <f>SUM(T920:T922)</f>
        <v>0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209" t="s">
        <v>212</v>
      </c>
      <c r="AT919" s="210" t="s">
        <v>69</v>
      </c>
      <c r="AU919" s="210" t="s">
        <v>77</v>
      </c>
      <c r="AY919" s="209" t="s">
        <v>165</v>
      </c>
      <c r="BK919" s="211">
        <f>SUM(BK920:BK922)</f>
        <v>0</v>
      </c>
    </row>
    <row r="920" s="2" customFormat="1" ht="16.5" customHeight="1">
      <c r="A920" s="40"/>
      <c r="B920" s="41"/>
      <c r="C920" s="214" t="s">
        <v>1207</v>
      </c>
      <c r="D920" s="214" t="s">
        <v>168</v>
      </c>
      <c r="E920" s="215" t="s">
        <v>1208</v>
      </c>
      <c r="F920" s="216" t="s">
        <v>1209</v>
      </c>
      <c r="G920" s="217" t="s">
        <v>203</v>
      </c>
      <c r="H920" s="218">
        <v>1</v>
      </c>
      <c r="I920" s="219"/>
      <c r="J920" s="220">
        <f>ROUND(I920*H920,2)</f>
        <v>0</v>
      </c>
      <c r="K920" s="216" t="s">
        <v>19</v>
      </c>
      <c r="L920" s="46"/>
      <c r="M920" s="221" t="s">
        <v>19</v>
      </c>
      <c r="N920" s="222" t="s">
        <v>41</v>
      </c>
      <c r="O920" s="86"/>
      <c r="P920" s="223">
        <f>O920*H920</f>
        <v>0</v>
      </c>
      <c r="Q920" s="223">
        <v>0</v>
      </c>
      <c r="R920" s="223">
        <f>Q920*H920</f>
        <v>0</v>
      </c>
      <c r="S920" s="223">
        <v>0</v>
      </c>
      <c r="T920" s="224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25" t="s">
        <v>1210</v>
      </c>
      <c r="AT920" s="225" t="s">
        <v>168</v>
      </c>
      <c r="AU920" s="225" t="s">
        <v>79</v>
      </c>
      <c r="AY920" s="19" t="s">
        <v>165</v>
      </c>
      <c r="BE920" s="226">
        <f>IF(N920="základní",J920,0)</f>
        <v>0</v>
      </c>
      <c r="BF920" s="226">
        <f>IF(N920="snížená",J920,0)</f>
        <v>0</v>
      </c>
      <c r="BG920" s="226">
        <f>IF(N920="zákl. přenesená",J920,0)</f>
        <v>0</v>
      </c>
      <c r="BH920" s="226">
        <f>IF(N920="sníž. přenesená",J920,0)</f>
        <v>0</v>
      </c>
      <c r="BI920" s="226">
        <f>IF(N920="nulová",J920,0)</f>
        <v>0</v>
      </c>
      <c r="BJ920" s="19" t="s">
        <v>77</v>
      </c>
      <c r="BK920" s="226">
        <f>ROUND(I920*H920,2)</f>
        <v>0</v>
      </c>
      <c r="BL920" s="19" t="s">
        <v>1210</v>
      </c>
      <c r="BM920" s="225" t="s">
        <v>1211</v>
      </c>
    </row>
    <row r="921" s="2" customFormat="1" ht="16.5" customHeight="1">
      <c r="A921" s="40"/>
      <c r="B921" s="41"/>
      <c r="C921" s="214" t="s">
        <v>1212</v>
      </c>
      <c r="D921" s="214" t="s">
        <v>168</v>
      </c>
      <c r="E921" s="215" t="s">
        <v>1213</v>
      </c>
      <c r="F921" s="216" t="s">
        <v>1214</v>
      </c>
      <c r="G921" s="217" t="s">
        <v>203</v>
      </c>
      <c r="H921" s="218">
        <v>1</v>
      </c>
      <c r="I921" s="219"/>
      <c r="J921" s="220">
        <f>ROUND(I921*H921,2)</f>
        <v>0</v>
      </c>
      <c r="K921" s="216" t="s">
        <v>189</v>
      </c>
      <c r="L921" s="46"/>
      <c r="M921" s="221" t="s">
        <v>19</v>
      </c>
      <c r="N921" s="222" t="s">
        <v>41</v>
      </c>
      <c r="O921" s="86"/>
      <c r="P921" s="223">
        <f>O921*H921</f>
        <v>0</v>
      </c>
      <c r="Q921" s="223">
        <v>0</v>
      </c>
      <c r="R921" s="223">
        <f>Q921*H921</f>
        <v>0</v>
      </c>
      <c r="S921" s="223">
        <v>0</v>
      </c>
      <c r="T921" s="224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25" t="s">
        <v>1210</v>
      </c>
      <c r="AT921" s="225" t="s">
        <v>168</v>
      </c>
      <c r="AU921" s="225" t="s">
        <v>79</v>
      </c>
      <c r="AY921" s="19" t="s">
        <v>165</v>
      </c>
      <c r="BE921" s="226">
        <f>IF(N921="základní",J921,0)</f>
        <v>0</v>
      </c>
      <c r="BF921" s="226">
        <f>IF(N921="snížená",J921,0)</f>
        <v>0</v>
      </c>
      <c r="BG921" s="226">
        <f>IF(N921="zákl. přenesená",J921,0)</f>
        <v>0</v>
      </c>
      <c r="BH921" s="226">
        <f>IF(N921="sníž. přenesená",J921,0)</f>
        <v>0</v>
      </c>
      <c r="BI921" s="226">
        <f>IF(N921="nulová",J921,0)</f>
        <v>0</v>
      </c>
      <c r="BJ921" s="19" t="s">
        <v>77</v>
      </c>
      <c r="BK921" s="226">
        <f>ROUND(I921*H921,2)</f>
        <v>0</v>
      </c>
      <c r="BL921" s="19" t="s">
        <v>1210</v>
      </c>
      <c r="BM921" s="225" t="s">
        <v>1215</v>
      </c>
    </row>
    <row r="922" s="2" customFormat="1">
      <c r="A922" s="40"/>
      <c r="B922" s="41"/>
      <c r="C922" s="42"/>
      <c r="D922" s="260" t="s">
        <v>191</v>
      </c>
      <c r="E922" s="42"/>
      <c r="F922" s="261" t="s">
        <v>1216</v>
      </c>
      <c r="G922" s="42"/>
      <c r="H922" s="42"/>
      <c r="I922" s="262"/>
      <c r="J922" s="42"/>
      <c r="K922" s="42"/>
      <c r="L922" s="46"/>
      <c r="M922" s="263"/>
      <c r="N922" s="264"/>
      <c r="O922" s="86"/>
      <c r="P922" s="86"/>
      <c r="Q922" s="86"/>
      <c r="R922" s="86"/>
      <c r="S922" s="86"/>
      <c r="T922" s="87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191</v>
      </c>
      <c r="AU922" s="19" t="s">
        <v>79</v>
      </c>
    </row>
    <row r="923" s="12" customFormat="1" ht="22.8" customHeight="1">
      <c r="A923" s="12"/>
      <c r="B923" s="198"/>
      <c r="C923" s="199"/>
      <c r="D923" s="200" t="s">
        <v>69</v>
      </c>
      <c r="E923" s="212" t="s">
        <v>1217</v>
      </c>
      <c r="F923" s="212" t="s">
        <v>1218</v>
      </c>
      <c r="G923" s="199"/>
      <c r="H923" s="199"/>
      <c r="I923" s="202"/>
      <c r="J923" s="213">
        <f>BK923</f>
        <v>0</v>
      </c>
      <c r="K923" s="199"/>
      <c r="L923" s="204"/>
      <c r="M923" s="205"/>
      <c r="N923" s="206"/>
      <c r="O923" s="206"/>
      <c r="P923" s="207">
        <f>SUM(P924:P929)</f>
        <v>0</v>
      </c>
      <c r="Q923" s="206"/>
      <c r="R923" s="207">
        <f>SUM(R924:R929)</f>
        <v>0</v>
      </c>
      <c r="S923" s="206"/>
      <c r="T923" s="208">
        <f>SUM(T924:T929)</f>
        <v>0</v>
      </c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R923" s="209" t="s">
        <v>212</v>
      </c>
      <c r="AT923" s="210" t="s">
        <v>69</v>
      </c>
      <c r="AU923" s="210" t="s">
        <v>77</v>
      </c>
      <c r="AY923" s="209" t="s">
        <v>165</v>
      </c>
      <c r="BK923" s="211">
        <f>SUM(BK924:BK929)</f>
        <v>0</v>
      </c>
    </row>
    <row r="924" s="2" customFormat="1" ht="16.5" customHeight="1">
      <c r="A924" s="40"/>
      <c r="B924" s="41"/>
      <c r="C924" s="214" t="s">
        <v>1219</v>
      </c>
      <c r="D924" s="214" t="s">
        <v>168</v>
      </c>
      <c r="E924" s="215" t="s">
        <v>1220</v>
      </c>
      <c r="F924" s="216" t="s">
        <v>1218</v>
      </c>
      <c r="G924" s="217" t="s">
        <v>203</v>
      </c>
      <c r="H924" s="218">
        <v>1</v>
      </c>
      <c r="I924" s="219"/>
      <c r="J924" s="220">
        <f>ROUND(I924*H924,2)</f>
        <v>0</v>
      </c>
      <c r="K924" s="216" t="s">
        <v>189</v>
      </c>
      <c r="L924" s="46"/>
      <c r="M924" s="221" t="s">
        <v>19</v>
      </c>
      <c r="N924" s="222" t="s">
        <v>41</v>
      </c>
      <c r="O924" s="86"/>
      <c r="P924" s="223">
        <f>O924*H924</f>
        <v>0</v>
      </c>
      <c r="Q924" s="223">
        <v>0</v>
      </c>
      <c r="R924" s="223">
        <f>Q924*H924</f>
        <v>0</v>
      </c>
      <c r="S924" s="223">
        <v>0</v>
      </c>
      <c r="T924" s="224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25" t="s">
        <v>1210</v>
      </c>
      <c r="AT924" s="225" t="s">
        <v>168</v>
      </c>
      <c r="AU924" s="225" t="s">
        <v>79</v>
      </c>
      <c r="AY924" s="19" t="s">
        <v>165</v>
      </c>
      <c r="BE924" s="226">
        <f>IF(N924="základní",J924,0)</f>
        <v>0</v>
      </c>
      <c r="BF924" s="226">
        <f>IF(N924="snížená",J924,0)</f>
        <v>0</v>
      </c>
      <c r="BG924" s="226">
        <f>IF(N924="zákl. přenesená",J924,0)</f>
        <v>0</v>
      </c>
      <c r="BH924" s="226">
        <f>IF(N924="sníž. přenesená",J924,0)</f>
        <v>0</v>
      </c>
      <c r="BI924" s="226">
        <f>IF(N924="nulová",J924,0)</f>
        <v>0</v>
      </c>
      <c r="BJ924" s="19" t="s">
        <v>77</v>
      </c>
      <c r="BK924" s="226">
        <f>ROUND(I924*H924,2)</f>
        <v>0</v>
      </c>
      <c r="BL924" s="19" t="s">
        <v>1210</v>
      </c>
      <c r="BM924" s="225" t="s">
        <v>1221</v>
      </c>
    </row>
    <row r="925" s="2" customFormat="1">
      <c r="A925" s="40"/>
      <c r="B925" s="41"/>
      <c r="C925" s="42"/>
      <c r="D925" s="260" t="s">
        <v>191</v>
      </c>
      <c r="E925" s="42"/>
      <c r="F925" s="261" t="s">
        <v>1222</v>
      </c>
      <c r="G925" s="42"/>
      <c r="H925" s="42"/>
      <c r="I925" s="262"/>
      <c r="J925" s="42"/>
      <c r="K925" s="42"/>
      <c r="L925" s="46"/>
      <c r="M925" s="263"/>
      <c r="N925" s="264"/>
      <c r="O925" s="86"/>
      <c r="P925" s="86"/>
      <c r="Q925" s="86"/>
      <c r="R925" s="86"/>
      <c r="S925" s="86"/>
      <c r="T925" s="87"/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T925" s="19" t="s">
        <v>191</v>
      </c>
      <c r="AU925" s="19" t="s">
        <v>79</v>
      </c>
    </row>
    <row r="926" s="2" customFormat="1" ht="16.5" customHeight="1">
      <c r="A926" s="40"/>
      <c r="B926" s="41"/>
      <c r="C926" s="214" t="s">
        <v>1223</v>
      </c>
      <c r="D926" s="214" t="s">
        <v>168</v>
      </c>
      <c r="E926" s="215" t="s">
        <v>1224</v>
      </c>
      <c r="F926" s="216" t="s">
        <v>1225</v>
      </c>
      <c r="G926" s="217" t="s">
        <v>203</v>
      </c>
      <c r="H926" s="218">
        <v>1</v>
      </c>
      <c r="I926" s="219"/>
      <c r="J926" s="220">
        <f>ROUND(I926*H926,2)</f>
        <v>0</v>
      </c>
      <c r="K926" s="216" t="s">
        <v>19</v>
      </c>
      <c r="L926" s="46"/>
      <c r="M926" s="221" t="s">
        <v>19</v>
      </c>
      <c r="N926" s="222" t="s">
        <v>41</v>
      </c>
      <c r="O926" s="86"/>
      <c r="P926" s="223">
        <f>O926*H926</f>
        <v>0</v>
      </c>
      <c r="Q926" s="223">
        <v>0</v>
      </c>
      <c r="R926" s="223">
        <f>Q926*H926</f>
        <v>0</v>
      </c>
      <c r="S926" s="223">
        <v>0</v>
      </c>
      <c r="T926" s="224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25" t="s">
        <v>172</v>
      </c>
      <c r="AT926" s="225" t="s">
        <v>168</v>
      </c>
      <c r="AU926" s="225" t="s">
        <v>79</v>
      </c>
      <c r="AY926" s="19" t="s">
        <v>165</v>
      </c>
      <c r="BE926" s="226">
        <f>IF(N926="základní",J926,0)</f>
        <v>0</v>
      </c>
      <c r="BF926" s="226">
        <f>IF(N926="snížená",J926,0)</f>
        <v>0</v>
      </c>
      <c r="BG926" s="226">
        <f>IF(N926="zákl. přenesená",J926,0)</f>
        <v>0</v>
      </c>
      <c r="BH926" s="226">
        <f>IF(N926="sníž. přenesená",J926,0)</f>
        <v>0</v>
      </c>
      <c r="BI926" s="226">
        <f>IF(N926="nulová",J926,0)</f>
        <v>0</v>
      </c>
      <c r="BJ926" s="19" t="s">
        <v>77</v>
      </c>
      <c r="BK926" s="226">
        <f>ROUND(I926*H926,2)</f>
        <v>0</v>
      </c>
      <c r="BL926" s="19" t="s">
        <v>172</v>
      </c>
      <c r="BM926" s="225" t="s">
        <v>1226</v>
      </c>
    </row>
    <row r="927" s="13" customFormat="1">
      <c r="A927" s="13"/>
      <c r="B927" s="227"/>
      <c r="C927" s="228"/>
      <c r="D927" s="229" t="s">
        <v>174</v>
      </c>
      <c r="E927" s="230" t="s">
        <v>19</v>
      </c>
      <c r="F927" s="231" t="s">
        <v>1227</v>
      </c>
      <c r="G927" s="228"/>
      <c r="H927" s="230" t="s">
        <v>19</v>
      </c>
      <c r="I927" s="232"/>
      <c r="J927" s="228"/>
      <c r="K927" s="228"/>
      <c r="L927" s="233"/>
      <c r="M927" s="234"/>
      <c r="N927" s="235"/>
      <c r="O927" s="235"/>
      <c r="P927" s="235"/>
      <c r="Q927" s="235"/>
      <c r="R927" s="235"/>
      <c r="S927" s="235"/>
      <c r="T927" s="23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7" t="s">
        <v>174</v>
      </c>
      <c r="AU927" s="237" t="s">
        <v>79</v>
      </c>
      <c r="AV927" s="13" t="s">
        <v>77</v>
      </c>
      <c r="AW927" s="13" t="s">
        <v>32</v>
      </c>
      <c r="AX927" s="13" t="s">
        <v>70</v>
      </c>
      <c r="AY927" s="237" t="s">
        <v>165</v>
      </c>
    </row>
    <row r="928" s="13" customFormat="1">
      <c r="A928" s="13"/>
      <c r="B928" s="227"/>
      <c r="C928" s="228"/>
      <c r="D928" s="229" t="s">
        <v>174</v>
      </c>
      <c r="E928" s="230" t="s">
        <v>19</v>
      </c>
      <c r="F928" s="231" t="s">
        <v>1228</v>
      </c>
      <c r="G928" s="228"/>
      <c r="H928" s="230" t="s">
        <v>19</v>
      </c>
      <c r="I928" s="232"/>
      <c r="J928" s="228"/>
      <c r="K928" s="228"/>
      <c r="L928" s="233"/>
      <c r="M928" s="234"/>
      <c r="N928" s="235"/>
      <c r="O928" s="235"/>
      <c r="P928" s="235"/>
      <c r="Q928" s="235"/>
      <c r="R928" s="235"/>
      <c r="S928" s="235"/>
      <c r="T928" s="236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7" t="s">
        <v>174</v>
      </c>
      <c r="AU928" s="237" t="s">
        <v>79</v>
      </c>
      <c r="AV928" s="13" t="s">
        <v>77</v>
      </c>
      <c r="AW928" s="13" t="s">
        <v>32</v>
      </c>
      <c r="AX928" s="13" t="s">
        <v>70</v>
      </c>
      <c r="AY928" s="237" t="s">
        <v>165</v>
      </c>
    </row>
    <row r="929" s="14" customFormat="1">
      <c r="A929" s="14"/>
      <c r="B929" s="238"/>
      <c r="C929" s="239"/>
      <c r="D929" s="229" t="s">
        <v>174</v>
      </c>
      <c r="E929" s="240" t="s">
        <v>19</v>
      </c>
      <c r="F929" s="241" t="s">
        <v>77</v>
      </c>
      <c r="G929" s="239"/>
      <c r="H929" s="242">
        <v>1</v>
      </c>
      <c r="I929" s="243"/>
      <c r="J929" s="239"/>
      <c r="K929" s="239"/>
      <c r="L929" s="244"/>
      <c r="M929" s="245"/>
      <c r="N929" s="246"/>
      <c r="O929" s="246"/>
      <c r="P929" s="246"/>
      <c r="Q929" s="246"/>
      <c r="R929" s="246"/>
      <c r="S929" s="246"/>
      <c r="T929" s="247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8" t="s">
        <v>174</v>
      </c>
      <c r="AU929" s="248" t="s">
        <v>79</v>
      </c>
      <c r="AV929" s="14" t="s">
        <v>79</v>
      </c>
      <c r="AW929" s="14" t="s">
        <v>32</v>
      </c>
      <c r="AX929" s="14" t="s">
        <v>77</v>
      </c>
      <c r="AY929" s="248" t="s">
        <v>165</v>
      </c>
    </row>
    <row r="930" s="12" customFormat="1" ht="22.8" customHeight="1">
      <c r="A930" s="12"/>
      <c r="B930" s="198"/>
      <c r="C930" s="199"/>
      <c r="D930" s="200" t="s">
        <v>69</v>
      </c>
      <c r="E930" s="212" t="s">
        <v>1229</v>
      </c>
      <c r="F930" s="212" t="s">
        <v>1230</v>
      </c>
      <c r="G930" s="199"/>
      <c r="H930" s="199"/>
      <c r="I930" s="202"/>
      <c r="J930" s="213">
        <f>BK930</f>
        <v>0</v>
      </c>
      <c r="K930" s="199"/>
      <c r="L930" s="204"/>
      <c r="M930" s="205"/>
      <c r="N930" s="206"/>
      <c r="O930" s="206"/>
      <c r="P930" s="207">
        <f>SUM(P931:P937)</f>
        <v>0</v>
      </c>
      <c r="Q930" s="206"/>
      <c r="R930" s="207">
        <f>SUM(R931:R937)</f>
        <v>0</v>
      </c>
      <c r="S930" s="206"/>
      <c r="T930" s="208">
        <f>SUM(T931:T937)</f>
        <v>0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209" t="s">
        <v>212</v>
      </c>
      <c r="AT930" s="210" t="s">
        <v>69</v>
      </c>
      <c r="AU930" s="210" t="s">
        <v>77</v>
      </c>
      <c r="AY930" s="209" t="s">
        <v>165</v>
      </c>
      <c r="BK930" s="211">
        <f>SUM(BK931:BK937)</f>
        <v>0</v>
      </c>
    </row>
    <row r="931" s="2" customFormat="1" ht="16.5" customHeight="1">
      <c r="A931" s="40"/>
      <c r="B931" s="41"/>
      <c r="C931" s="214" t="s">
        <v>1231</v>
      </c>
      <c r="D931" s="214" t="s">
        <v>168</v>
      </c>
      <c r="E931" s="215" t="s">
        <v>1232</v>
      </c>
      <c r="F931" s="216" t="s">
        <v>1233</v>
      </c>
      <c r="G931" s="217" t="s">
        <v>203</v>
      </c>
      <c r="H931" s="218">
        <v>1</v>
      </c>
      <c r="I931" s="219"/>
      <c r="J931" s="220">
        <f>ROUND(I931*H931,2)</f>
        <v>0</v>
      </c>
      <c r="K931" s="216" t="s">
        <v>189</v>
      </c>
      <c r="L931" s="46"/>
      <c r="M931" s="221" t="s">
        <v>19</v>
      </c>
      <c r="N931" s="222" t="s">
        <v>41</v>
      </c>
      <c r="O931" s="86"/>
      <c r="P931" s="223">
        <f>O931*H931</f>
        <v>0</v>
      </c>
      <c r="Q931" s="223">
        <v>0</v>
      </c>
      <c r="R931" s="223">
        <f>Q931*H931</f>
        <v>0</v>
      </c>
      <c r="S931" s="223">
        <v>0</v>
      </c>
      <c r="T931" s="224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25" t="s">
        <v>1210</v>
      </c>
      <c r="AT931" s="225" t="s">
        <v>168</v>
      </c>
      <c r="AU931" s="225" t="s">
        <v>79</v>
      </c>
      <c r="AY931" s="19" t="s">
        <v>165</v>
      </c>
      <c r="BE931" s="226">
        <f>IF(N931="základní",J931,0)</f>
        <v>0</v>
      </c>
      <c r="BF931" s="226">
        <f>IF(N931="snížená",J931,0)</f>
        <v>0</v>
      </c>
      <c r="BG931" s="226">
        <f>IF(N931="zákl. přenesená",J931,0)</f>
        <v>0</v>
      </c>
      <c r="BH931" s="226">
        <f>IF(N931="sníž. přenesená",J931,0)</f>
        <v>0</v>
      </c>
      <c r="BI931" s="226">
        <f>IF(N931="nulová",J931,0)</f>
        <v>0</v>
      </c>
      <c r="BJ931" s="19" t="s">
        <v>77</v>
      </c>
      <c r="BK931" s="226">
        <f>ROUND(I931*H931,2)</f>
        <v>0</v>
      </c>
      <c r="BL931" s="19" t="s">
        <v>1210</v>
      </c>
      <c r="BM931" s="225" t="s">
        <v>1234</v>
      </c>
    </row>
    <row r="932" s="2" customFormat="1">
      <c r="A932" s="40"/>
      <c r="B932" s="41"/>
      <c r="C932" s="42"/>
      <c r="D932" s="260" t="s">
        <v>191</v>
      </c>
      <c r="E932" s="42"/>
      <c r="F932" s="261" t="s">
        <v>1235</v>
      </c>
      <c r="G932" s="42"/>
      <c r="H932" s="42"/>
      <c r="I932" s="262"/>
      <c r="J932" s="42"/>
      <c r="K932" s="42"/>
      <c r="L932" s="46"/>
      <c r="M932" s="263"/>
      <c r="N932" s="264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191</v>
      </c>
      <c r="AU932" s="19" t="s">
        <v>79</v>
      </c>
    </row>
    <row r="933" s="13" customFormat="1">
      <c r="A933" s="13"/>
      <c r="B933" s="227"/>
      <c r="C933" s="228"/>
      <c r="D933" s="229" t="s">
        <v>174</v>
      </c>
      <c r="E933" s="230" t="s">
        <v>19</v>
      </c>
      <c r="F933" s="231" t="s">
        <v>1236</v>
      </c>
      <c r="G933" s="228"/>
      <c r="H933" s="230" t="s">
        <v>19</v>
      </c>
      <c r="I933" s="232"/>
      <c r="J933" s="228"/>
      <c r="K933" s="228"/>
      <c r="L933" s="233"/>
      <c r="M933" s="234"/>
      <c r="N933" s="235"/>
      <c r="O933" s="235"/>
      <c r="P933" s="235"/>
      <c r="Q933" s="235"/>
      <c r="R933" s="235"/>
      <c r="S933" s="235"/>
      <c r="T933" s="236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7" t="s">
        <v>174</v>
      </c>
      <c r="AU933" s="237" t="s">
        <v>79</v>
      </c>
      <c r="AV933" s="13" t="s">
        <v>77</v>
      </c>
      <c r="AW933" s="13" t="s">
        <v>32</v>
      </c>
      <c r="AX933" s="13" t="s">
        <v>70</v>
      </c>
      <c r="AY933" s="237" t="s">
        <v>165</v>
      </c>
    </row>
    <row r="934" s="13" customFormat="1">
      <c r="A934" s="13"/>
      <c r="B934" s="227"/>
      <c r="C934" s="228"/>
      <c r="D934" s="229" t="s">
        <v>174</v>
      </c>
      <c r="E934" s="230" t="s">
        <v>19</v>
      </c>
      <c r="F934" s="231" t="s">
        <v>1237</v>
      </c>
      <c r="G934" s="228"/>
      <c r="H934" s="230" t="s">
        <v>19</v>
      </c>
      <c r="I934" s="232"/>
      <c r="J934" s="228"/>
      <c r="K934" s="228"/>
      <c r="L934" s="233"/>
      <c r="M934" s="234"/>
      <c r="N934" s="235"/>
      <c r="O934" s="235"/>
      <c r="P934" s="235"/>
      <c r="Q934" s="235"/>
      <c r="R934" s="235"/>
      <c r="S934" s="235"/>
      <c r="T934" s="236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7" t="s">
        <v>174</v>
      </c>
      <c r="AU934" s="237" t="s">
        <v>79</v>
      </c>
      <c r="AV934" s="13" t="s">
        <v>77</v>
      </c>
      <c r="AW934" s="13" t="s">
        <v>32</v>
      </c>
      <c r="AX934" s="13" t="s">
        <v>70</v>
      </c>
      <c r="AY934" s="237" t="s">
        <v>165</v>
      </c>
    </row>
    <row r="935" s="13" customFormat="1">
      <c r="A935" s="13"/>
      <c r="B935" s="227"/>
      <c r="C935" s="228"/>
      <c r="D935" s="229" t="s">
        <v>174</v>
      </c>
      <c r="E935" s="230" t="s">
        <v>19</v>
      </c>
      <c r="F935" s="231" t="s">
        <v>1238</v>
      </c>
      <c r="G935" s="228"/>
      <c r="H935" s="230" t="s">
        <v>19</v>
      </c>
      <c r="I935" s="232"/>
      <c r="J935" s="228"/>
      <c r="K935" s="228"/>
      <c r="L935" s="233"/>
      <c r="M935" s="234"/>
      <c r="N935" s="235"/>
      <c r="O935" s="235"/>
      <c r="P935" s="235"/>
      <c r="Q935" s="235"/>
      <c r="R935" s="235"/>
      <c r="S935" s="235"/>
      <c r="T935" s="236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7" t="s">
        <v>174</v>
      </c>
      <c r="AU935" s="237" t="s">
        <v>79</v>
      </c>
      <c r="AV935" s="13" t="s">
        <v>77</v>
      </c>
      <c r="AW935" s="13" t="s">
        <v>32</v>
      </c>
      <c r="AX935" s="13" t="s">
        <v>70</v>
      </c>
      <c r="AY935" s="237" t="s">
        <v>165</v>
      </c>
    </row>
    <row r="936" s="14" customFormat="1">
      <c r="A936" s="14"/>
      <c r="B936" s="238"/>
      <c r="C936" s="239"/>
      <c r="D936" s="229" t="s">
        <v>174</v>
      </c>
      <c r="E936" s="240" t="s">
        <v>19</v>
      </c>
      <c r="F936" s="241" t="s">
        <v>77</v>
      </c>
      <c r="G936" s="239"/>
      <c r="H936" s="242">
        <v>1</v>
      </c>
      <c r="I936" s="243"/>
      <c r="J936" s="239"/>
      <c r="K936" s="239"/>
      <c r="L936" s="244"/>
      <c r="M936" s="245"/>
      <c r="N936" s="246"/>
      <c r="O936" s="246"/>
      <c r="P936" s="246"/>
      <c r="Q936" s="246"/>
      <c r="R936" s="246"/>
      <c r="S936" s="246"/>
      <c r="T936" s="247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8" t="s">
        <v>174</v>
      </c>
      <c r="AU936" s="248" t="s">
        <v>79</v>
      </c>
      <c r="AV936" s="14" t="s">
        <v>79</v>
      </c>
      <c r="AW936" s="14" t="s">
        <v>32</v>
      </c>
      <c r="AX936" s="14" t="s">
        <v>77</v>
      </c>
      <c r="AY936" s="248" t="s">
        <v>165</v>
      </c>
    </row>
    <row r="937" s="2" customFormat="1" ht="16.5" customHeight="1">
      <c r="A937" s="40"/>
      <c r="B937" s="41"/>
      <c r="C937" s="214" t="s">
        <v>1239</v>
      </c>
      <c r="D937" s="214" t="s">
        <v>168</v>
      </c>
      <c r="E937" s="215" t="s">
        <v>1240</v>
      </c>
      <c r="F937" s="216" t="s">
        <v>1241</v>
      </c>
      <c r="G937" s="217" t="s">
        <v>203</v>
      </c>
      <c r="H937" s="218">
        <v>1</v>
      </c>
      <c r="I937" s="219"/>
      <c r="J937" s="220">
        <f>ROUND(I937*H937,2)</f>
        <v>0</v>
      </c>
      <c r="K937" s="216" t="s">
        <v>19</v>
      </c>
      <c r="L937" s="46"/>
      <c r="M937" s="221" t="s">
        <v>19</v>
      </c>
      <c r="N937" s="222" t="s">
        <v>41</v>
      </c>
      <c r="O937" s="86"/>
      <c r="P937" s="223">
        <f>O937*H937</f>
        <v>0</v>
      </c>
      <c r="Q937" s="223">
        <v>0</v>
      </c>
      <c r="R937" s="223">
        <f>Q937*H937</f>
        <v>0</v>
      </c>
      <c r="S937" s="223">
        <v>0</v>
      </c>
      <c r="T937" s="224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25" t="s">
        <v>1210</v>
      </c>
      <c r="AT937" s="225" t="s">
        <v>168</v>
      </c>
      <c r="AU937" s="225" t="s">
        <v>79</v>
      </c>
      <c r="AY937" s="19" t="s">
        <v>165</v>
      </c>
      <c r="BE937" s="226">
        <f>IF(N937="základní",J937,0)</f>
        <v>0</v>
      </c>
      <c r="BF937" s="226">
        <f>IF(N937="snížená",J937,0)</f>
        <v>0</v>
      </c>
      <c r="BG937" s="226">
        <f>IF(N937="zákl. přenesená",J937,0)</f>
        <v>0</v>
      </c>
      <c r="BH937" s="226">
        <f>IF(N937="sníž. přenesená",J937,0)</f>
        <v>0</v>
      </c>
      <c r="BI937" s="226">
        <f>IF(N937="nulová",J937,0)</f>
        <v>0</v>
      </c>
      <c r="BJ937" s="19" t="s">
        <v>77</v>
      </c>
      <c r="BK937" s="226">
        <f>ROUND(I937*H937,2)</f>
        <v>0</v>
      </c>
      <c r="BL937" s="19" t="s">
        <v>1210</v>
      </c>
      <c r="BM937" s="225" t="s">
        <v>1242</v>
      </c>
    </row>
    <row r="938" s="12" customFormat="1" ht="22.8" customHeight="1">
      <c r="A938" s="12"/>
      <c r="B938" s="198"/>
      <c r="C938" s="199"/>
      <c r="D938" s="200" t="s">
        <v>69</v>
      </c>
      <c r="E938" s="212" t="s">
        <v>1243</v>
      </c>
      <c r="F938" s="212" t="s">
        <v>1244</v>
      </c>
      <c r="G938" s="199"/>
      <c r="H938" s="199"/>
      <c r="I938" s="202"/>
      <c r="J938" s="213">
        <f>BK938</f>
        <v>0</v>
      </c>
      <c r="K938" s="199"/>
      <c r="L938" s="204"/>
      <c r="M938" s="205"/>
      <c r="N938" s="206"/>
      <c r="O938" s="206"/>
      <c r="P938" s="207">
        <f>SUM(P939:P942)</f>
        <v>0</v>
      </c>
      <c r="Q938" s="206"/>
      <c r="R938" s="207">
        <f>SUM(R939:R942)</f>
        <v>0</v>
      </c>
      <c r="S938" s="206"/>
      <c r="T938" s="208">
        <f>SUM(T939:T942)</f>
        <v>0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09" t="s">
        <v>212</v>
      </c>
      <c r="AT938" s="210" t="s">
        <v>69</v>
      </c>
      <c r="AU938" s="210" t="s">
        <v>77</v>
      </c>
      <c r="AY938" s="209" t="s">
        <v>165</v>
      </c>
      <c r="BK938" s="211">
        <f>SUM(BK939:BK942)</f>
        <v>0</v>
      </c>
    </row>
    <row r="939" s="2" customFormat="1" ht="16.5" customHeight="1">
      <c r="A939" s="40"/>
      <c r="B939" s="41"/>
      <c r="C939" s="214" t="s">
        <v>1245</v>
      </c>
      <c r="D939" s="214" t="s">
        <v>168</v>
      </c>
      <c r="E939" s="215" t="s">
        <v>1246</v>
      </c>
      <c r="F939" s="216" t="s">
        <v>1247</v>
      </c>
      <c r="G939" s="217" t="s">
        <v>203</v>
      </c>
      <c r="H939" s="218">
        <v>1</v>
      </c>
      <c r="I939" s="219"/>
      <c r="J939" s="220">
        <f>ROUND(I939*H939,2)</f>
        <v>0</v>
      </c>
      <c r="K939" s="216" t="s">
        <v>189</v>
      </c>
      <c r="L939" s="46"/>
      <c r="M939" s="221" t="s">
        <v>19</v>
      </c>
      <c r="N939" s="222" t="s">
        <v>41</v>
      </c>
      <c r="O939" s="86"/>
      <c r="P939" s="223">
        <f>O939*H939</f>
        <v>0</v>
      </c>
      <c r="Q939" s="223">
        <v>0</v>
      </c>
      <c r="R939" s="223">
        <f>Q939*H939</f>
        <v>0</v>
      </c>
      <c r="S939" s="223">
        <v>0</v>
      </c>
      <c r="T939" s="22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25" t="s">
        <v>1210</v>
      </c>
      <c r="AT939" s="225" t="s">
        <v>168</v>
      </c>
      <c r="AU939" s="225" t="s">
        <v>79</v>
      </c>
      <c r="AY939" s="19" t="s">
        <v>165</v>
      </c>
      <c r="BE939" s="226">
        <f>IF(N939="základní",J939,0)</f>
        <v>0</v>
      </c>
      <c r="BF939" s="226">
        <f>IF(N939="snížená",J939,0)</f>
        <v>0</v>
      </c>
      <c r="BG939" s="226">
        <f>IF(N939="zákl. přenesená",J939,0)</f>
        <v>0</v>
      </c>
      <c r="BH939" s="226">
        <f>IF(N939="sníž. přenesená",J939,0)</f>
        <v>0</v>
      </c>
      <c r="BI939" s="226">
        <f>IF(N939="nulová",J939,0)</f>
        <v>0</v>
      </c>
      <c r="BJ939" s="19" t="s">
        <v>77</v>
      </c>
      <c r="BK939" s="226">
        <f>ROUND(I939*H939,2)</f>
        <v>0</v>
      </c>
      <c r="BL939" s="19" t="s">
        <v>1210</v>
      </c>
      <c r="BM939" s="225" t="s">
        <v>1248</v>
      </c>
    </row>
    <row r="940" s="2" customFormat="1">
      <c r="A940" s="40"/>
      <c r="B940" s="41"/>
      <c r="C940" s="42"/>
      <c r="D940" s="260" t="s">
        <v>191</v>
      </c>
      <c r="E940" s="42"/>
      <c r="F940" s="261" t="s">
        <v>1249</v>
      </c>
      <c r="G940" s="42"/>
      <c r="H940" s="42"/>
      <c r="I940" s="262"/>
      <c r="J940" s="42"/>
      <c r="K940" s="42"/>
      <c r="L940" s="46"/>
      <c r="M940" s="263"/>
      <c r="N940" s="264"/>
      <c r="O940" s="86"/>
      <c r="P940" s="86"/>
      <c r="Q940" s="86"/>
      <c r="R940" s="86"/>
      <c r="S940" s="86"/>
      <c r="T940" s="87"/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T940" s="19" t="s">
        <v>191</v>
      </c>
      <c r="AU940" s="19" t="s">
        <v>79</v>
      </c>
    </row>
    <row r="941" s="2" customFormat="1" ht="16.5" customHeight="1">
      <c r="A941" s="40"/>
      <c r="B941" s="41"/>
      <c r="C941" s="214" t="s">
        <v>1250</v>
      </c>
      <c r="D941" s="214" t="s">
        <v>168</v>
      </c>
      <c r="E941" s="215" t="s">
        <v>1251</v>
      </c>
      <c r="F941" s="216" t="s">
        <v>1252</v>
      </c>
      <c r="G941" s="217" t="s">
        <v>203</v>
      </c>
      <c r="H941" s="218">
        <v>1</v>
      </c>
      <c r="I941" s="219"/>
      <c r="J941" s="220">
        <f>ROUND(I941*H941,2)</f>
        <v>0</v>
      </c>
      <c r="K941" s="216" t="s">
        <v>189</v>
      </c>
      <c r="L941" s="46"/>
      <c r="M941" s="221" t="s">
        <v>19</v>
      </c>
      <c r="N941" s="222" t="s">
        <v>41</v>
      </c>
      <c r="O941" s="86"/>
      <c r="P941" s="223">
        <f>O941*H941</f>
        <v>0</v>
      </c>
      <c r="Q941" s="223">
        <v>0</v>
      </c>
      <c r="R941" s="223">
        <f>Q941*H941</f>
        <v>0</v>
      </c>
      <c r="S941" s="223">
        <v>0</v>
      </c>
      <c r="T941" s="224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25" t="s">
        <v>1210</v>
      </c>
      <c r="AT941" s="225" t="s">
        <v>168</v>
      </c>
      <c r="AU941" s="225" t="s">
        <v>79</v>
      </c>
      <c r="AY941" s="19" t="s">
        <v>165</v>
      </c>
      <c r="BE941" s="226">
        <f>IF(N941="základní",J941,0)</f>
        <v>0</v>
      </c>
      <c r="BF941" s="226">
        <f>IF(N941="snížená",J941,0)</f>
        <v>0</v>
      </c>
      <c r="BG941" s="226">
        <f>IF(N941="zákl. přenesená",J941,0)</f>
        <v>0</v>
      </c>
      <c r="BH941" s="226">
        <f>IF(N941="sníž. přenesená",J941,0)</f>
        <v>0</v>
      </c>
      <c r="BI941" s="226">
        <f>IF(N941="nulová",J941,0)</f>
        <v>0</v>
      </c>
      <c r="BJ941" s="19" t="s">
        <v>77</v>
      </c>
      <c r="BK941" s="226">
        <f>ROUND(I941*H941,2)</f>
        <v>0</v>
      </c>
      <c r="BL941" s="19" t="s">
        <v>1210</v>
      </c>
      <c r="BM941" s="225" t="s">
        <v>1253</v>
      </c>
    </row>
    <row r="942" s="2" customFormat="1">
      <c r="A942" s="40"/>
      <c r="B942" s="41"/>
      <c r="C942" s="42"/>
      <c r="D942" s="260" t="s">
        <v>191</v>
      </c>
      <c r="E942" s="42"/>
      <c r="F942" s="261" t="s">
        <v>1254</v>
      </c>
      <c r="G942" s="42"/>
      <c r="H942" s="42"/>
      <c r="I942" s="262"/>
      <c r="J942" s="42"/>
      <c r="K942" s="42"/>
      <c r="L942" s="46"/>
      <c r="M942" s="287"/>
      <c r="N942" s="288"/>
      <c r="O942" s="289"/>
      <c r="P942" s="289"/>
      <c r="Q942" s="289"/>
      <c r="R942" s="289"/>
      <c r="S942" s="289"/>
      <c r="T942" s="290"/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T942" s="19" t="s">
        <v>191</v>
      </c>
      <c r="AU942" s="19" t="s">
        <v>79</v>
      </c>
    </row>
    <row r="943" s="2" customFormat="1" ht="6.96" customHeight="1">
      <c r="A943" s="40"/>
      <c r="B943" s="61"/>
      <c r="C943" s="62"/>
      <c r="D943" s="62"/>
      <c r="E943" s="62"/>
      <c r="F943" s="62"/>
      <c r="G943" s="62"/>
      <c r="H943" s="62"/>
      <c r="I943" s="62"/>
      <c r="J943" s="62"/>
      <c r="K943" s="62"/>
      <c r="L943" s="46"/>
      <c r="M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</row>
  </sheetData>
  <sheetProtection sheet="1" autoFilter="0" formatColumns="0" formatRows="0" objects="1" scenarios="1" spinCount="100000" saltValue="1LzmIVRHiXMQfn8zWQXVPtBMg0UH8NOf2A1bcLwdDxjW2zkgboIChu1R/hVcu8qtYQoJxAFwaVmommXG/3jdNg==" hashValue="d6k4NMikZyYinZvxFnuVpphht58c7vLXTR7hOhSmqwK0CJVbbdDOxoAQXzbC2b7pPK2n8J4sJGP9C3lHtirTVw==" algorithmName="SHA-512" password="CC35"/>
  <autoFilter ref="C108:K9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25" r:id="rId1" display="https://podminky.urs.cz/item/CS_URS_2023_01/413231231"/>
    <hyperlink ref="F138" r:id="rId2" display="https://podminky.urs.cz/item/CS_URS_2023_01/623131101"/>
    <hyperlink ref="F140" r:id="rId3" display="https://podminky.urs.cz/item/CS_URS_2023_01/623321111"/>
    <hyperlink ref="F152" r:id="rId4" display="https://podminky.urs.cz/item/CS_URS_2023_01/629999001"/>
    <hyperlink ref="F155" r:id="rId5" display="https://podminky.urs.cz/item/CS_URS_2023_01/632481213"/>
    <hyperlink ref="F159" r:id="rId6" display="https://podminky.urs.cz/item/CS_URS_2023_01/941111121"/>
    <hyperlink ref="F163" r:id="rId7" display="https://podminky.urs.cz/item/CS_URS_2023_01/941111221"/>
    <hyperlink ref="F166" r:id="rId8" display="https://podminky.urs.cz/item/CS_URS_2023_01/941111821"/>
    <hyperlink ref="F168" r:id="rId9" display="https://podminky.urs.cz/item/CS_URS_2023_01/941211112"/>
    <hyperlink ref="F175" r:id="rId10" display="https://podminky.urs.cz/item/CS_URS_2023_01/941211211"/>
    <hyperlink ref="F178" r:id="rId11" display="https://podminky.urs.cz/item/CS_URS_2023_01/941211812"/>
    <hyperlink ref="F180" r:id="rId12" display="https://podminky.urs.cz/item/CS_URS_2023_01/944511111"/>
    <hyperlink ref="F182" r:id="rId13" display="https://podminky.urs.cz/item/CS_URS_2023_01/944511211"/>
    <hyperlink ref="F185" r:id="rId14" display="https://podminky.urs.cz/item/CS_URS_2023_01/944511811"/>
    <hyperlink ref="F187" r:id="rId15" display="https://podminky.urs.cz/item/CS_URS_2023_01/944711113"/>
    <hyperlink ref="F191" r:id="rId16" display="https://podminky.urs.cz/item/CS_URS_2023_01/944711213"/>
    <hyperlink ref="F194" r:id="rId17" display="https://podminky.urs.cz/item/CS_URS_2023_01/944711813"/>
    <hyperlink ref="F196" r:id="rId18" display="https://podminky.urs.cz/item/CS_URS_2023_01/952902601"/>
    <hyperlink ref="F200" r:id="rId19" display="https://podminky.urs.cz/item/CS_URS_2023_01/952903001"/>
    <hyperlink ref="F204" r:id="rId20" display="https://podminky.urs.cz/item/CS_URS_2023_01/952903006"/>
    <hyperlink ref="F211" r:id="rId21" display="https://podminky.urs.cz/item/CS_URS_2023_01/953961115"/>
    <hyperlink ref="F219" r:id="rId22" display="https://podminky.urs.cz/item/CS_URS_2023_01/953965141"/>
    <hyperlink ref="F221" r:id="rId23" display="https://podminky.urs.cz/item/CS_URS_2023_01/962032631"/>
    <hyperlink ref="F233" r:id="rId24" display="https://podminky.urs.cz/item/CS_URS_2023_01/964061331"/>
    <hyperlink ref="F250" r:id="rId25" display="https://podminky.urs.cz/item/CS_URS_2023_01/985671119"/>
    <hyperlink ref="F252" r:id="rId26" display="https://podminky.urs.cz/item/CS_URS_2023_01/985675111"/>
    <hyperlink ref="F256" r:id="rId27" display="https://podminky.urs.cz/item/CS_URS_2023_01/985675119"/>
    <hyperlink ref="F258" r:id="rId28" display="https://podminky.urs.cz/item/CS_URS_2023_01/985675121"/>
    <hyperlink ref="F260" r:id="rId29" display="https://podminky.urs.cz/item/CS_URS_2023_01/985675129"/>
    <hyperlink ref="F262" r:id="rId30" display="https://podminky.urs.cz/item/CS_URS_2023_01/985676112"/>
    <hyperlink ref="F266" r:id="rId31" display="https://podminky.urs.cz/item/CS_URS_2023_01/985676119"/>
    <hyperlink ref="F269" r:id="rId32" display="https://podminky.urs.cz/item/CS_URS_2023_01/997013114"/>
    <hyperlink ref="F271" r:id="rId33" display="https://podminky.urs.cz/item/CS_URS_2023_01/997013501"/>
    <hyperlink ref="F273" r:id="rId34" display="https://podminky.urs.cz/item/CS_URS_2023_01/997013509"/>
    <hyperlink ref="F276" r:id="rId35" display="https://podminky.urs.cz/item/CS_URS_2023_01/997013871"/>
    <hyperlink ref="F279" r:id="rId36" display="https://podminky.urs.cz/item/CS_URS_2023_01/997013875"/>
    <hyperlink ref="F284" r:id="rId37" display="https://podminky.urs.cz/item/CS_URS_2023_01/998011003"/>
    <hyperlink ref="F313" r:id="rId38" display="https://podminky.urs.cz/item/CS_URS_2023_01/762083122"/>
    <hyperlink ref="F320" r:id="rId39" display="https://podminky.urs.cz/item/CS_URS_2023_01/762085103"/>
    <hyperlink ref="F341" r:id="rId40" display="https://podminky.urs.cz/item/CS_URS_2023_01/762331912"/>
    <hyperlink ref="F347" r:id="rId41" display="https://podminky.urs.cz/item/CS_URS_2023_01/762331921"/>
    <hyperlink ref="F355" r:id="rId42" display="https://podminky.urs.cz/item/CS_URS_2023_01/762331922"/>
    <hyperlink ref="F363" r:id="rId43" display="https://podminky.urs.cz/item/CS_URS_2023_01/762331923"/>
    <hyperlink ref="F373" r:id="rId44" display="https://podminky.urs.cz/item/CS_URS_2023_01/762331924"/>
    <hyperlink ref="F379" r:id="rId45" display="https://podminky.urs.cz/item/CS_URS_2023_01/762331932"/>
    <hyperlink ref="F385" r:id="rId46" display="https://podminky.urs.cz/item/CS_URS_2023_01/762331954"/>
    <hyperlink ref="F389" r:id="rId47" display="https://podminky.urs.cz/item/CS_URS_2023_01/762332921"/>
    <hyperlink ref="F399" r:id="rId48" display="https://podminky.urs.cz/item/CS_URS_2023_01/762332922"/>
    <hyperlink ref="F422" r:id="rId49" display="https://podminky.urs.cz/item/CS_URS_2023_01/762332923"/>
    <hyperlink ref="F428" r:id="rId50" display="https://podminky.urs.cz/item/CS_URS_2023_01/762332925"/>
    <hyperlink ref="F432" r:id="rId51" display="https://podminky.urs.cz/item/CS_URS_2023_01/762333913"/>
    <hyperlink ref="F455" r:id="rId52" display="https://podminky.urs.cz/item/CS_URS_2023_01/762341210"/>
    <hyperlink ref="F491" r:id="rId53" display="https://podminky.urs.cz/item/CS_URS_2023_01/762341811"/>
    <hyperlink ref="F525" r:id="rId54" display="https://podminky.urs.cz/item/CS_URS_2023_01/762342511"/>
    <hyperlink ref="F535" r:id="rId55" display="https://podminky.urs.cz/item/CS_URS_2023_01/762351110"/>
    <hyperlink ref="F542" r:id="rId56" display="https://podminky.urs.cz/item/CS_URS_2023_01/762395000"/>
    <hyperlink ref="F545" r:id="rId57" display="https://podminky.urs.cz/item/CS_URS_2023_01/998762103"/>
    <hyperlink ref="F548" r:id="rId58" display="https://podminky.urs.cz/item/CS_URS_2023_01/764001801"/>
    <hyperlink ref="F550" r:id="rId59" display="https://podminky.urs.cz/item/CS_URS_2023_01/764001821"/>
    <hyperlink ref="F555" r:id="rId60" display="https://podminky.urs.cz/item/CS_URS_2023_01/764001891"/>
    <hyperlink ref="F557" r:id="rId61" display="https://podminky.urs.cz/item/CS_URS_2023_01/764002801"/>
    <hyperlink ref="F560" r:id="rId62" display="https://podminky.urs.cz/item/CS_URS_2023_01/764002812"/>
    <hyperlink ref="F563" r:id="rId63" display="https://podminky.urs.cz/item/CS_URS_2023_01/764002821"/>
    <hyperlink ref="F565" r:id="rId64" display="https://podminky.urs.cz/item/CS_URS_2023_01/764002861"/>
    <hyperlink ref="F567" r:id="rId65" display="https://podminky.urs.cz/item/CS_URS_2023_01/764002871"/>
    <hyperlink ref="F570" r:id="rId66" display="https://podminky.urs.cz/item/CS_URS_2023_01/764002881"/>
    <hyperlink ref="F573" r:id="rId67" display="https://podminky.urs.cz/item/CS_URS_2023_01/764004801"/>
    <hyperlink ref="F575" r:id="rId68" display="https://podminky.urs.cz/item/CS_URS_2023_01/764004811"/>
    <hyperlink ref="F577" r:id="rId69" display="https://podminky.urs.cz/item/CS_URS_2023_01/764004821"/>
    <hyperlink ref="F579" r:id="rId70" display="https://podminky.urs.cz/item/CS_URS_2023_01/764004861"/>
    <hyperlink ref="F584" r:id="rId71" display="https://podminky.urs.cz/item/CS_URS_2023_01/764011442"/>
    <hyperlink ref="F588" r:id="rId72" display="https://podminky.urs.cz/item/CS_URS_2023_01/764041520"/>
    <hyperlink ref="F594" r:id="rId73" display="https://podminky.urs.cz/item/CS_URS_2023_01/764041521"/>
    <hyperlink ref="F600" r:id="rId74" display="https://podminky.urs.cz/item/CS_URS_2023_01/764042419"/>
    <hyperlink ref="F602" r:id="rId75" display="https://podminky.urs.cz/item/CS_URS_2023_01/764141511"/>
    <hyperlink ref="F619" r:id="rId76" display="https://podminky.urs.cz/item/CS_URS_2023_01/764141591"/>
    <hyperlink ref="F627" r:id="rId77" display="https://podminky.urs.cz/item/CS_URS_2023_01/764241567"/>
    <hyperlink ref="F631" r:id="rId78" display="https://podminky.urs.cz/item/CS_URS_2023_01/764242503"/>
    <hyperlink ref="F638" r:id="rId79" display="https://podminky.urs.cz/item/CS_URS_2023_01/764242532"/>
    <hyperlink ref="F642" r:id="rId80" display="https://podminky.urs.cz/item/CS_URS_2023_01/764242533"/>
    <hyperlink ref="F646" r:id="rId81" display="https://podminky.urs.cz/item/CS_URS_2023_01/764242534"/>
    <hyperlink ref="F650" r:id="rId82" display="https://podminky.urs.cz/item/CS_URS_2023_01/764248506"/>
    <hyperlink ref="F654" r:id="rId83" display="https://podminky.urs.cz/item/CS_URS_2023_01/764248547"/>
    <hyperlink ref="F658" r:id="rId84" display="https://podminky.urs.cz/item/CS_URS_2023_01/764315699"/>
    <hyperlink ref="F662" r:id="rId85" display="https://podminky.urs.cz/item/CS_URS_2023_01/764341514"/>
    <hyperlink ref="F668" r:id="rId86" display="https://podminky.urs.cz/item/CS_URS_2023_01/764344512"/>
    <hyperlink ref="F697" r:id="rId87" display="https://podminky.urs.cz/item/CS_URS_2023_01/998764103"/>
    <hyperlink ref="F708" r:id="rId88" display="https://podminky.urs.cz/item/CS_URS_2023_01/765133001"/>
    <hyperlink ref="F728" r:id="rId89" display="https://podminky.urs.cz/item/CS_URS_2023_01/765133011"/>
    <hyperlink ref="F730" r:id="rId90" display="https://podminky.urs.cz/item/CS_URS_2023_01/765133021"/>
    <hyperlink ref="F744" r:id="rId91" display="https://podminky.urs.cz/item/CS_URS_2023_01/765133031"/>
    <hyperlink ref="F758" r:id="rId92" display="https://podminky.urs.cz/item/CS_URS_2023_01/765133041"/>
    <hyperlink ref="F760" r:id="rId93" display="https://podminky.urs.cz/item/CS_URS_2023_01/765135013"/>
    <hyperlink ref="F763" r:id="rId94" display="https://podminky.urs.cz/item/CS_URS_2023_01/765151801"/>
    <hyperlink ref="F793" r:id="rId95" display="https://podminky.urs.cz/item/CS_URS_2023_01/765151805"/>
    <hyperlink ref="F809" r:id="rId96" display="https://podminky.urs.cz/item/CS_URS_2023_01/765191021"/>
    <hyperlink ref="F813" r:id="rId97" display="https://podminky.urs.cz/item/CS_URS_2023_01/765191023"/>
    <hyperlink ref="F817" r:id="rId98" display="https://podminky.urs.cz/item/CS_URS_2023_01/765192001"/>
    <hyperlink ref="F819" r:id="rId99" display="https://podminky.urs.cz/item/CS_URS_2023_01/765192811"/>
    <hyperlink ref="F823" r:id="rId100" display="https://podminky.urs.cz/item/CS_URS_2023_01/998765103"/>
    <hyperlink ref="F828" r:id="rId101" display="https://podminky.urs.cz/item/CS_URS_2023_01/767311860"/>
    <hyperlink ref="F832" r:id="rId102" display="https://podminky.urs.cz/item/CS_URS_2023_01/998767203"/>
    <hyperlink ref="F835" r:id="rId103" display="https://podminky.urs.cz/item/CS_URS_2023_01/783201201"/>
    <hyperlink ref="F837" r:id="rId104" display="https://podminky.urs.cz/item/CS_URS_2023_01/783201401"/>
    <hyperlink ref="F841" r:id="rId105" display="https://podminky.urs.cz/item/CS_URS_2023_01/783213021"/>
    <hyperlink ref="F871" r:id="rId106" display="https://podminky.urs.cz/item/CS_URS_2023_01/783213121"/>
    <hyperlink ref="F879" r:id="rId107" display="https://podminky.urs.cz/item/CS_URS_2023_01/783224101"/>
    <hyperlink ref="F891" r:id="rId108" display="https://podminky.urs.cz/item/CS_URS_2023_01/783227101"/>
    <hyperlink ref="F898" r:id="rId109" display="https://podminky.urs.cz/item/CS_URS_2023_01/783301311"/>
    <hyperlink ref="F900" r:id="rId110" display="https://podminky.urs.cz/item/CS_URS_2023_01/783314201"/>
    <hyperlink ref="F908" r:id="rId111" display="https://podminky.urs.cz/item/CS_URS_2023_01/783315101"/>
    <hyperlink ref="F910" r:id="rId112" display="https://podminky.urs.cz/item/CS_URS_2023_01/783317101"/>
    <hyperlink ref="F914" r:id="rId113" display="https://podminky.urs.cz/item/CS_URS_2023_01/HZS1301"/>
    <hyperlink ref="F922" r:id="rId114" display="https://podminky.urs.cz/item/CS_URS_2023_01/013254000"/>
    <hyperlink ref="F925" r:id="rId115" display="https://podminky.urs.cz/item/CS_URS_2023_01/030001000"/>
    <hyperlink ref="F932" r:id="rId116" display="https://podminky.urs.cz/item/CS_URS_2023_01/071103000"/>
    <hyperlink ref="F940" r:id="rId117" display="https://podminky.urs.cz/item/CS_URS_2023_01/091404000"/>
    <hyperlink ref="F942" r:id="rId118" display="https://podminky.urs.cz/item/CS_URS_2023_01/094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1255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1256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ROUND(J107,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ROUND((SUM(BE107:BE381)),  2)</f>
        <v>0</v>
      </c>
      <c r="G35" s="40"/>
      <c r="H35" s="40"/>
      <c r="I35" s="159">
        <v>0.20999999999999999</v>
      </c>
      <c r="J35" s="158">
        <f>ROUND(((SUM(BE107:BE381))*I35),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ROUND((SUM(BF107:BF381)),  2)</f>
        <v>0</v>
      </c>
      <c r="G36" s="40"/>
      <c r="H36" s="40"/>
      <c r="I36" s="159">
        <v>0.14999999999999999</v>
      </c>
      <c r="J36" s="158">
        <f>ROUND(((SUM(BF107:BF381))*I36),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ROUND((SUM(BG107:BG381)),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ROUND((SUM(BH107:BH381)),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ROUND((SUM(BI107:BI381)),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20.1 - Děčín hl.n., nástupiště č. 2 - oprava zastřešení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J107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J108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1257</v>
      </c>
      <c r="E65" s="184"/>
      <c r="F65" s="184"/>
      <c r="G65" s="184"/>
      <c r="H65" s="184"/>
      <c r="I65" s="184"/>
      <c r="J65" s="185">
        <f>J109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1258</v>
      </c>
      <c r="E66" s="184"/>
      <c r="F66" s="184"/>
      <c r="G66" s="184"/>
      <c r="H66" s="184"/>
      <c r="I66" s="184"/>
      <c r="J66" s="185">
        <f>J119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J125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J135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J151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133</v>
      </c>
      <c r="E70" s="179"/>
      <c r="F70" s="179"/>
      <c r="G70" s="179"/>
      <c r="H70" s="179"/>
      <c r="I70" s="179"/>
      <c r="J70" s="180">
        <f>J162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1259</v>
      </c>
      <c r="E71" s="184"/>
      <c r="F71" s="184"/>
      <c r="G71" s="184"/>
      <c r="H71" s="184"/>
      <c r="I71" s="184"/>
      <c r="J71" s="185">
        <f>J163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1260</v>
      </c>
      <c r="E72" s="184"/>
      <c r="F72" s="184"/>
      <c r="G72" s="184"/>
      <c r="H72" s="184"/>
      <c r="I72" s="184"/>
      <c r="J72" s="185">
        <f>J171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140</v>
      </c>
      <c r="E73" s="184"/>
      <c r="F73" s="184"/>
      <c r="G73" s="184"/>
      <c r="H73" s="184"/>
      <c r="I73" s="184"/>
      <c r="J73" s="185">
        <f>J181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141</v>
      </c>
      <c r="E74" s="184"/>
      <c r="F74" s="184"/>
      <c r="G74" s="184"/>
      <c r="H74" s="184"/>
      <c r="I74" s="184"/>
      <c r="J74" s="185">
        <f>J213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142</v>
      </c>
      <c r="E75" s="184"/>
      <c r="F75" s="184"/>
      <c r="G75" s="184"/>
      <c r="H75" s="184"/>
      <c r="I75" s="184"/>
      <c r="J75" s="185">
        <f>J232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1261</v>
      </c>
      <c r="E76" s="184"/>
      <c r="F76" s="184"/>
      <c r="G76" s="184"/>
      <c r="H76" s="184"/>
      <c r="I76" s="184"/>
      <c r="J76" s="185">
        <f>J256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1262</v>
      </c>
      <c r="E77" s="184"/>
      <c r="F77" s="184"/>
      <c r="G77" s="184"/>
      <c r="H77" s="184"/>
      <c r="I77" s="184"/>
      <c r="J77" s="185">
        <f>J286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1263</v>
      </c>
      <c r="E78" s="179"/>
      <c r="F78" s="179"/>
      <c r="G78" s="179"/>
      <c r="H78" s="179"/>
      <c r="I78" s="179"/>
      <c r="J78" s="180">
        <f>J337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2"/>
      <c r="C79" s="127"/>
      <c r="D79" s="183" t="s">
        <v>1264</v>
      </c>
      <c r="E79" s="184"/>
      <c r="F79" s="184"/>
      <c r="G79" s="184"/>
      <c r="H79" s="184"/>
      <c r="I79" s="184"/>
      <c r="J79" s="185">
        <f>J338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144</v>
      </c>
      <c r="E80" s="179"/>
      <c r="F80" s="179"/>
      <c r="G80" s="179"/>
      <c r="H80" s="179"/>
      <c r="I80" s="179"/>
      <c r="J80" s="180">
        <f>J343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76"/>
      <c r="C81" s="177"/>
      <c r="D81" s="178" t="s">
        <v>145</v>
      </c>
      <c r="E81" s="179"/>
      <c r="F81" s="179"/>
      <c r="G81" s="179"/>
      <c r="H81" s="179"/>
      <c r="I81" s="179"/>
      <c r="J81" s="180">
        <f>J353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7"/>
      <c r="D82" s="183" t="s">
        <v>146</v>
      </c>
      <c r="E82" s="184"/>
      <c r="F82" s="184"/>
      <c r="G82" s="184"/>
      <c r="H82" s="184"/>
      <c r="I82" s="184"/>
      <c r="J82" s="185">
        <f>J354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147</v>
      </c>
      <c r="E83" s="184"/>
      <c r="F83" s="184"/>
      <c r="G83" s="184"/>
      <c r="H83" s="184"/>
      <c r="I83" s="184"/>
      <c r="J83" s="185">
        <f>J361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149</v>
      </c>
      <c r="E84" s="184"/>
      <c r="F84" s="184"/>
      <c r="G84" s="184"/>
      <c r="H84" s="184"/>
      <c r="I84" s="184"/>
      <c r="J84" s="185">
        <f>J371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148</v>
      </c>
      <c r="E85" s="184"/>
      <c r="F85" s="184"/>
      <c r="G85" s="184"/>
      <c r="H85" s="184"/>
      <c r="I85" s="184"/>
      <c r="J85" s="185">
        <f>J374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150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71" t="str">
        <f>E7</f>
        <v>Děčín ON - oprava zastřešení nástupišť v žst. Děčín, hl.n.</v>
      </c>
      <c r="F95" s="34"/>
      <c r="G95" s="34"/>
      <c r="H95" s="34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" customFormat="1" ht="12" customHeight="1">
      <c r="B96" s="23"/>
      <c r="C96" s="34" t="s">
        <v>118</v>
      </c>
      <c r="D96" s="24"/>
      <c r="E96" s="24"/>
      <c r="F96" s="24"/>
      <c r="G96" s="24"/>
      <c r="H96" s="24"/>
      <c r="I96" s="24"/>
      <c r="J96" s="24"/>
      <c r="K96" s="24"/>
      <c r="L96" s="22"/>
    </row>
    <row r="97" s="2" customFormat="1" ht="16.5" customHeight="1">
      <c r="A97" s="40"/>
      <c r="B97" s="41"/>
      <c r="C97" s="42"/>
      <c r="D97" s="42"/>
      <c r="E97" s="171" t="s">
        <v>1255</v>
      </c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120</v>
      </c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E11</f>
        <v>20.1 - Děčín hl.n., nástupiště č. 2 - oprava zastřešení</v>
      </c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F14</f>
        <v>Děčín</v>
      </c>
      <c r="G101" s="42"/>
      <c r="H101" s="42"/>
      <c r="I101" s="34" t="s">
        <v>23</v>
      </c>
      <c r="J101" s="74" t="str">
        <f>IF(J14="","",J14)</f>
        <v>22. 6. 2023</v>
      </c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25</v>
      </c>
      <c r="D103" s="42"/>
      <c r="E103" s="42"/>
      <c r="F103" s="29" t="str">
        <f>E17</f>
        <v xml:space="preserve"> </v>
      </c>
      <c r="G103" s="42"/>
      <c r="H103" s="42"/>
      <c r="I103" s="34" t="s">
        <v>31</v>
      </c>
      <c r="J103" s="38" t="str">
        <f>E23</f>
        <v xml:space="preserve"> 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29</v>
      </c>
      <c r="D104" s="42"/>
      <c r="E104" s="42"/>
      <c r="F104" s="29" t="str">
        <f>IF(E20="","",E20)</f>
        <v>Vyplň údaj</v>
      </c>
      <c r="G104" s="42"/>
      <c r="H104" s="42"/>
      <c r="I104" s="34" t="s">
        <v>33</v>
      </c>
      <c r="J104" s="38" t="str">
        <f>E26</f>
        <v xml:space="preserve"> 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87"/>
      <c r="B106" s="188"/>
      <c r="C106" s="189" t="s">
        <v>151</v>
      </c>
      <c r="D106" s="190" t="s">
        <v>55</v>
      </c>
      <c r="E106" s="190" t="s">
        <v>51</v>
      </c>
      <c r="F106" s="190" t="s">
        <v>52</v>
      </c>
      <c r="G106" s="190" t="s">
        <v>152</v>
      </c>
      <c r="H106" s="190" t="s">
        <v>153</v>
      </c>
      <c r="I106" s="190" t="s">
        <v>154</v>
      </c>
      <c r="J106" s="190" t="s">
        <v>124</v>
      </c>
      <c r="K106" s="191" t="s">
        <v>155</v>
      </c>
      <c r="L106" s="192"/>
      <c r="M106" s="94" t="s">
        <v>19</v>
      </c>
      <c r="N106" s="95" t="s">
        <v>40</v>
      </c>
      <c r="O106" s="95" t="s">
        <v>156</v>
      </c>
      <c r="P106" s="95" t="s">
        <v>157</v>
      </c>
      <c r="Q106" s="95" t="s">
        <v>158</v>
      </c>
      <c r="R106" s="95" t="s">
        <v>159</v>
      </c>
      <c r="S106" s="95" t="s">
        <v>160</v>
      </c>
      <c r="T106" s="96" t="s">
        <v>161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</row>
    <row r="107" s="2" customFormat="1" ht="22.8" customHeight="1">
      <c r="A107" s="40"/>
      <c r="B107" s="41"/>
      <c r="C107" s="101" t="s">
        <v>162</v>
      </c>
      <c r="D107" s="42"/>
      <c r="E107" s="42"/>
      <c r="F107" s="42"/>
      <c r="G107" s="42"/>
      <c r="H107" s="42"/>
      <c r="I107" s="42"/>
      <c r="J107" s="193">
        <f>BK107</f>
        <v>0</v>
      </c>
      <c r="K107" s="42"/>
      <c r="L107" s="46"/>
      <c r="M107" s="97"/>
      <c r="N107" s="194"/>
      <c r="O107" s="98"/>
      <c r="P107" s="195">
        <f>P108+P162+P337+P343+P353</f>
        <v>0</v>
      </c>
      <c r="Q107" s="98"/>
      <c r="R107" s="195">
        <f>R108+R162+R337+R343+R353</f>
        <v>74.849751319999982</v>
      </c>
      <c r="S107" s="98"/>
      <c r="T107" s="196">
        <f>T108+T162+T337+T343+T353</f>
        <v>23.423049999999996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69</v>
      </c>
      <c r="AU107" s="19" t="s">
        <v>125</v>
      </c>
      <c r="BK107" s="197">
        <f>BK108+BK162+BK337+BK343+BK353</f>
        <v>0</v>
      </c>
    </row>
    <row r="108" s="12" customFormat="1" ht="25.92" customHeight="1">
      <c r="A108" s="12"/>
      <c r="B108" s="198"/>
      <c r="C108" s="199"/>
      <c r="D108" s="200" t="s">
        <v>69</v>
      </c>
      <c r="E108" s="201" t="s">
        <v>163</v>
      </c>
      <c r="F108" s="201" t="s">
        <v>164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P109+P119+P125+P135+P151</f>
        <v>0</v>
      </c>
      <c r="Q108" s="206"/>
      <c r="R108" s="207">
        <f>R109+R119+R125+R135+R151</f>
        <v>4.8529920000000004</v>
      </c>
      <c r="S108" s="206"/>
      <c r="T108" s="208">
        <f>T109+T119+T125+T135+T151</f>
        <v>8.7569999999999997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77</v>
      </c>
      <c r="AT108" s="210" t="s">
        <v>69</v>
      </c>
      <c r="AU108" s="210" t="s">
        <v>70</v>
      </c>
      <c r="AY108" s="209" t="s">
        <v>165</v>
      </c>
      <c r="BK108" s="211">
        <f>BK109+BK119+BK125+BK135+BK151</f>
        <v>0</v>
      </c>
    </row>
    <row r="109" s="12" customFormat="1" ht="22.8" customHeight="1">
      <c r="A109" s="12"/>
      <c r="B109" s="198"/>
      <c r="C109" s="199"/>
      <c r="D109" s="200" t="s">
        <v>69</v>
      </c>
      <c r="E109" s="212" t="s">
        <v>77</v>
      </c>
      <c r="F109" s="212" t="s">
        <v>1265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SUM(P110:P118)</f>
        <v>0</v>
      </c>
      <c r="Q109" s="206"/>
      <c r="R109" s="207">
        <f>SUM(R110:R118)</f>
        <v>0.030299999999999997</v>
      </c>
      <c r="S109" s="206"/>
      <c r="T109" s="208">
        <f>SUM(T110:T118)</f>
        <v>8.7569999999999997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77</v>
      </c>
      <c r="AT109" s="210" t="s">
        <v>69</v>
      </c>
      <c r="AU109" s="210" t="s">
        <v>77</v>
      </c>
      <c r="AY109" s="209" t="s">
        <v>165</v>
      </c>
      <c r="BK109" s="211">
        <f>SUM(BK110:BK118)</f>
        <v>0</v>
      </c>
    </row>
    <row r="110" s="2" customFormat="1" ht="33" customHeight="1">
      <c r="A110" s="40"/>
      <c r="B110" s="41"/>
      <c r="C110" s="214" t="s">
        <v>77</v>
      </c>
      <c r="D110" s="214" t="s">
        <v>168</v>
      </c>
      <c r="E110" s="215" t="s">
        <v>1266</v>
      </c>
      <c r="F110" s="216" t="s">
        <v>1267</v>
      </c>
      <c r="G110" s="217" t="s">
        <v>209</v>
      </c>
      <c r="H110" s="218">
        <v>21</v>
      </c>
      <c r="I110" s="219"/>
      <c r="J110" s="220">
        <f>ROUND(I110*H110,2)</f>
        <v>0</v>
      </c>
      <c r="K110" s="216" t="s">
        <v>189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0.41699999999999998</v>
      </c>
      <c r="T110" s="224">
        <f>S110*H110</f>
        <v>8.7569999999999997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172</v>
      </c>
      <c r="AT110" s="225" t="s">
        <v>168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1268</v>
      </c>
    </row>
    <row r="111" s="2" customFormat="1">
      <c r="A111" s="40"/>
      <c r="B111" s="41"/>
      <c r="C111" s="42"/>
      <c r="D111" s="260" t="s">
        <v>191</v>
      </c>
      <c r="E111" s="42"/>
      <c r="F111" s="261" t="s">
        <v>1269</v>
      </c>
      <c r="G111" s="42"/>
      <c r="H111" s="42"/>
      <c r="I111" s="262"/>
      <c r="J111" s="42"/>
      <c r="K111" s="42"/>
      <c r="L111" s="46"/>
      <c r="M111" s="263"/>
      <c r="N111" s="26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191</v>
      </c>
      <c r="AU111" s="19" t="s">
        <v>79</v>
      </c>
    </row>
    <row r="112" s="14" customFormat="1">
      <c r="A112" s="14"/>
      <c r="B112" s="238"/>
      <c r="C112" s="239"/>
      <c r="D112" s="229" t="s">
        <v>174</v>
      </c>
      <c r="E112" s="240" t="s">
        <v>19</v>
      </c>
      <c r="F112" s="241" t="s">
        <v>1270</v>
      </c>
      <c r="G112" s="239"/>
      <c r="H112" s="242">
        <v>21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174</v>
      </c>
      <c r="AU112" s="248" t="s">
        <v>79</v>
      </c>
      <c r="AV112" s="14" t="s">
        <v>79</v>
      </c>
      <c r="AW112" s="14" t="s">
        <v>32</v>
      </c>
      <c r="AX112" s="14" t="s">
        <v>77</v>
      </c>
      <c r="AY112" s="248" t="s">
        <v>165</v>
      </c>
    </row>
    <row r="113" s="2" customFormat="1" ht="24.15" customHeight="1">
      <c r="A113" s="40"/>
      <c r="B113" s="41"/>
      <c r="C113" s="214" t="s">
        <v>79</v>
      </c>
      <c r="D113" s="214" t="s">
        <v>168</v>
      </c>
      <c r="E113" s="215" t="s">
        <v>1271</v>
      </c>
      <c r="F113" s="216" t="s">
        <v>1272</v>
      </c>
      <c r="G113" s="217" t="s">
        <v>291</v>
      </c>
      <c r="H113" s="218">
        <v>202</v>
      </c>
      <c r="I113" s="219"/>
      <c r="J113" s="220">
        <f>ROUND(I113*H113,2)</f>
        <v>0</v>
      </c>
      <c r="K113" s="216" t="s">
        <v>189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0.00014999999999999999</v>
      </c>
      <c r="R113" s="223">
        <f>Q113*H113</f>
        <v>0.030299999999999997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1273</v>
      </c>
    </row>
    <row r="114" s="2" customFormat="1">
      <c r="A114" s="40"/>
      <c r="B114" s="41"/>
      <c r="C114" s="42"/>
      <c r="D114" s="260" t="s">
        <v>191</v>
      </c>
      <c r="E114" s="42"/>
      <c r="F114" s="261" t="s">
        <v>1274</v>
      </c>
      <c r="G114" s="42"/>
      <c r="H114" s="42"/>
      <c r="I114" s="262"/>
      <c r="J114" s="42"/>
      <c r="K114" s="42"/>
      <c r="L114" s="46"/>
      <c r="M114" s="263"/>
      <c r="N114" s="26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191</v>
      </c>
      <c r="AU114" s="19" t="s">
        <v>79</v>
      </c>
    </row>
    <row r="115" s="14" customFormat="1">
      <c r="A115" s="14"/>
      <c r="B115" s="238"/>
      <c r="C115" s="239"/>
      <c r="D115" s="229" t="s">
        <v>174</v>
      </c>
      <c r="E115" s="240" t="s">
        <v>19</v>
      </c>
      <c r="F115" s="241" t="s">
        <v>1275</v>
      </c>
      <c r="G115" s="239"/>
      <c r="H115" s="242">
        <v>202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174</v>
      </c>
      <c r="AU115" s="248" t="s">
        <v>79</v>
      </c>
      <c r="AV115" s="14" t="s">
        <v>79</v>
      </c>
      <c r="AW115" s="14" t="s">
        <v>32</v>
      </c>
      <c r="AX115" s="14" t="s">
        <v>77</v>
      </c>
      <c r="AY115" s="248" t="s">
        <v>165</v>
      </c>
    </row>
    <row r="116" s="2" customFormat="1" ht="24.15" customHeight="1">
      <c r="A116" s="40"/>
      <c r="B116" s="41"/>
      <c r="C116" s="214" t="s">
        <v>166</v>
      </c>
      <c r="D116" s="214" t="s">
        <v>168</v>
      </c>
      <c r="E116" s="215" t="s">
        <v>1276</v>
      </c>
      <c r="F116" s="216" t="s">
        <v>1277</v>
      </c>
      <c r="G116" s="217" t="s">
        <v>291</v>
      </c>
      <c r="H116" s="218">
        <v>202</v>
      </c>
      <c r="I116" s="219"/>
      <c r="J116" s="220">
        <f>ROUND(I116*H116,2)</f>
        <v>0</v>
      </c>
      <c r="K116" s="216" t="s">
        <v>189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168</v>
      </c>
      <c r="AU116" s="225" t="s">
        <v>79</v>
      </c>
      <c r="AY116" s="19" t="s">
        <v>165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172</v>
      </c>
      <c r="BM116" s="225" t="s">
        <v>1278</v>
      </c>
    </row>
    <row r="117" s="2" customFormat="1">
      <c r="A117" s="40"/>
      <c r="B117" s="41"/>
      <c r="C117" s="42"/>
      <c r="D117" s="260" t="s">
        <v>191</v>
      </c>
      <c r="E117" s="42"/>
      <c r="F117" s="261" t="s">
        <v>1279</v>
      </c>
      <c r="G117" s="42"/>
      <c r="H117" s="42"/>
      <c r="I117" s="262"/>
      <c r="J117" s="42"/>
      <c r="K117" s="42"/>
      <c r="L117" s="46"/>
      <c r="M117" s="263"/>
      <c r="N117" s="26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191</v>
      </c>
      <c r="AU117" s="19" t="s">
        <v>79</v>
      </c>
    </row>
    <row r="118" s="14" customFormat="1">
      <c r="A118" s="14"/>
      <c r="B118" s="238"/>
      <c r="C118" s="239"/>
      <c r="D118" s="229" t="s">
        <v>174</v>
      </c>
      <c r="E118" s="240" t="s">
        <v>19</v>
      </c>
      <c r="F118" s="241" t="s">
        <v>1275</v>
      </c>
      <c r="G118" s="239"/>
      <c r="H118" s="242">
        <v>202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174</v>
      </c>
      <c r="AU118" s="248" t="s">
        <v>79</v>
      </c>
      <c r="AV118" s="14" t="s">
        <v>79</v>
      </c>
      <c r="AW118" s="14" t="s">
        <v>32</v>
      </c>
      <c r="AX118" s="14" t="s">
        <v>77</v>
      </c>
      <c r="AY118" s="248" t="s">
        <v>165</v>
      </c>
    </row>
    <row r="119" s="12" customFormat="1" ht="22.8" customHeight="1">
      <c r="A119" s="12"/>
      <c r="B119" s="198"/>
      <c r="C119" s="199"/>
      <c r="D119" s="200" t="s">
        <v>69</v>
      </c>
      <c r="E119" s="212" t="s">
        <v>212</v>
      </c>
      <c r="F119" s="212" t="s">
        <v>1280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SUM(P120:P124)</f>
        <v>0</v>
      </c>
      <c r="Q119" s="206"/>
      <c r="R119" s="207">
        <f>SUM(R120:R124)</f>
        <v>4.3178099999999997</v>
      </c>
      <c r="S119" s="206"/>
      <c r="T119" s="208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77</v>
      </c>
      <c r="AT119" s="210" t="s">
        <v>69</v>
      </c>
      <c r="AU119" s="210" t="s">
        <v>77</v>
      </c>
      <c r="AY119" s="209" t="s">
        <v>165</v>
      </c>
      <c r="BK119" s="211">
        <f>SUM(BK120:BK124)</f>
        <v>0</v>
      </c>
    </row>
    <row r="120" s="2" customFormat="1" ht="37.8" customHeight="1">
      <c r="A120" s="40"/>
      <c r="B120" s="41"/>
      <c r="C120" s="214" t="s">
        <v>172</v>
      </c>
      <c r="D120" s="214" t="s">
        <v>168</v>
      </c>
      <c r="E120" s="215" t="s">
        <v>1281</v>
      </c>
      <c r="F120" s="216" t="s">
        <v>1282</v>
      </c>
      <c r="G120" s="217" t="s">
        <v>209</v>
      </c>
      <c r="H120" s="218">
        <v>21</v>
      </c>
      <c r="I120" s="219"/>
      <c r="J120" s="220">
        <f>ROUND(I120*H120,2)</f>
        <v>0</v>
      </c>
      <c r="K120" s="216" t="s">
        <v>189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0.089219999999999994</v>
      </c>
      <c r="R120" s="223">
        <f>Q120*H120</f>
        <v>1.8736199999999998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172</v>
      </c>
      <c r="AT120" s="225" t="s">
        <v>168</v>
      </c>
      <c r="AU120" s="225" t="s">
        <v>79</v>
      </c>
      <c r="AY120" s="19" t="s">
        <v>165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172</v>
      </c>
      <c r="BM120" s="225" t="s">
        <v>1283</v>
      </c>
    </row>
    <row r="121" s="2" customFormat="1">
      <c r="A121" s="40"/>
      <c r="B121" s="41"/>
      <c r="C121" s="42"/>
      <c r="D121" s="260" t="s">
        <v>191</v>
      </c>
      <c r="E121" s="42"/>
      <c r="F121" s="261" t="s">
        <v>1284</v>
      </c>
      <c r="G121" s="42"/>
      <c r="H121" s="42"/>
      <c r="I121" s="262"/>
      <c r="J121" s="42"/>
      <c r="K121" s="42"/>
      <c r="L121" s="46"/>
      <c r="M121" s="263"/>
      <c r="N121" s="26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191</v>
      </c>
      <c r="AU121" s="19" t="s">
        <v>79</v>
      </c>
    </row>
    <row r="122" s="14" customFormat="1">
      <c r="A122" s="14"/>
      <c r="B122" s="238"/>
      <c r="C122" s="239"/>
      <c r="D122" s="229" t="s">
        <v>174</v>
      </c>
      <c r="E122" s="240" t="s">
        <v>19</v>
      </c>
      <c r="F122" s="241" t="s">
        <v>1270</v>
      </c>
      <c r="G122" s="239"/>
      <c r="H122" s="242">
        <v>21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174</v>
      </c>
      <c r="AU122" s="248" t="s">
        <v>79</v>
      </c>
      <c r="AV122" s="14" t="s">
        <v>79</v>
      </c>
      <c r="AW122" s="14" t="s">
        <v>32</v>
      </c>
      <c r="AX122" s="14" t="s">
        <v>77</v>
      </c>
      <c r="AY122" s="248" t="s">
        <v>165</v>
      </c>
    </row>
    <row r="123" s="2" customFormat="1" ht="16.5" customHeight="1">
      <c r="A123" s="40"/>
      <c r="B123" s="41"/>
      <c r="C123" s="265" t="s">
        <v>212</v>
      </c>
      <c r="D123" s="265" t="s">
        <v>529</v>
      </c>
      <c r="E123" s="266" t="s">
        <v>1285</v>
      </c>
      <c r="F123" s="267" t="s">
        <v>1286</v>
      </c>
      <c r="G123" s="268" t="s">
        <v>209</v>
      </c>
      <c r="H123" s="269">
        <v>21.629999999999999</v>
      </c>
      <c r="I123" s="270"/>
      <c r="J123" s="271">
        <f>ROUND(I123*H123,2)</f>
        <v>0</v>
      </c>
      <c r="K123" s="267" t="s">
        <v>189</v>
      </c>
      <c r="L123" s="272"/>
      <c r="M123" s="273" t="s">
        <v>19</v>
      </c>
      <c r="N123" s="274" t="s">
        <v>41</v>
      </c>
      <c r="O123" s="86"/>
      <c r="P123" s="223">
        <f>O123*H123</f>
        <v>0</v>
      </c>
      <c r="Q123" s="223">
        <v>0.113</v>
      </c>
      <c r="R123" s="223">
        <f>Q123*H123</f>
        <v>2.4441899999999999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236</v>
      </c>
      <c r="AT123" s="225" t="s">
        <v>529</v>
      </c>
      <c r="AU123" s="225" t="s">
        <v>79</v>
      </c>
      <c r="AY123" s="19" t="s">
        <v>165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172</v>
      </c>
      <c r="BM123" s="225" t="s">
        <v>1287</v>
      </c>
    </row>
    <row r="124" s="14" customFormat="1">
      <c r="A124" s="14"/>
      <c r="B124" s="238"/>
      <c r="C124" s="239"/>
      <c r="D124" s="229" t="s">
        <v>174</v>
      </c>
      <c r="E124" s="239"/>
      <c r="F124" s="241" t="s">
        <v>1288</v>
      </c>
      <c r="G124" s="239"/>
      <c r="H124" s="242">
        <v>21.629999999999999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174</v>
      </c>
      <c r="AU124" s="248" t="s">
        <v>79</v>
      </c>
      <c r="AV124" s="14" t="s">
        <v>79</v>
      </c>
      <c r="AW124" s="14" t="s">
        <v>4</v>
      </c>
      <c r="AX124" s="14" t="s">
        <v>77</v>
      </c>
      <c r="AY124" s="248" t="s">
        <v>165</v>
      </c>
    </row>
    <row r="125" s="12" customFormat="1" ht="22.8" customHeight="1">
      <c r="A125" s="12"/>
      <c r="B125" s="198"/>
      <c r="C125" s="199"/>
      <c r="D125" s="200" t="s">
        <v>69</v>
      </c>
      <c r="E125" s="212" t="s">
        <v>205</v>
      </c>
      <c r="F125" s="212" t="s">
        <v>206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SUM(P126:P134)</f>
        <v>0</v>
      </c>
      <c r="Q125" s="206"/>
      <c r="R125" s="207">
        <f>SUM(R126:R134)</f>
        <v>0.50488200000000005</v>
      </c>
      <c r="S125" s="206"/>
      <c r="T125" s="208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77</v>
      </c>
      <c r="AT125" s="210" t="s">
        <v>69</v>
      </c>
      <c r="AU125" s="210" t="s">
        <v>77</v>
      </c>
      <c r="AY125" s="209" t="s">
        <v>165</v>
      </c>
      <c r="BK125" s="211">
        <f>SUM(BK126:BK134)</f>
        <v>0</v>
      </c>
    </row>
    <row r="126" s="2" customFormat="1" ht="24.15" customHeight="1">
      <c r="A126" s="40"/>
      <c r="B126" s="41"/>
      <c r="C126" s="214" t="s">
        <v>205</v>
      </c>
      <c r="D126" s="214" t="s">
        <v>168</v>
      </c>
      <c r="E126" s="215" t="s">
        <v>1289</v>
      </c>
      <c r="F126" s="216" t="s">
        <v>1290</v>
      </c>
      <c r="G126" s="217" t="s">
        <v>209</v>
      </c>
      <c r="H126" s="218">
        <v>39</v>
      </c>
      <c r="I126" s="219"/>
      <c r="J126" s="220">
        <f>ROUND(I126*H126,2)</f>
        <v>0</v>
      </c>
      <c r="K126" s="216" t="s">
        <v>189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172</v>
      </c>
      <c r="AT126" s="225" t="s">
        <v>168</v>
      </c>
      <c r="AU126" s="225" t="s">
        <v>79</v>
      </c>
      <c r="AY126" s="19" t="s">
        <v>165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172</v>
      </c>
      <c r="BM126" s="225" t="s">
        <v>1291</v>
      </c>
    </row>
    <row r="127" s="2" customFormat="1">
      <c r="A127" s="40"/>
      <c r="B127" s="41"/>
      <c r="C127" s="42"/>
      <c r="D127" s="260" t="s">
        <v>191</v>
      </c>
      <c r="E127" s="42"/>
      <c r="F127" s="261" t="s">
        <v>1292</v>
      </c>
      <c r="G127" s="42"/>
      <c r="H127" s="42"/>
      <c r="I127" s="262"/>
      <c r="J127" s="42"/>
      <c r="K127" s="42"/>
      <c r="L127" s="46"/>
      <c r="M127" s="263"/>
      <c r="N127" s="26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191</v>
      </c>
      <c r="AU127" s="19" t="s">
        <v>79</v>
      </c>
    </row>
    <row r="128" s="14" customFormat="1">
      <c r="A128" s="14"/>
      <c r="B128" s="238"/>
      <c r="C128" s="239"/>
      <c r="D128" s="229" t="s">
        <v>174</v>
      </c>
      <c r="E128" s="240" t="s">
        <v>19</v>
      </c>
      <c r="F128" s="241" t="s">
        <v>1293</v>
      </c>
      <c r="G128" s="239"/>
      <c r="H128" s="242">
        <v>39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174</v>
      </c>
      <c r="AU128" s="248" t="s">
        <v>79</v>
      </c>
      <c r="AV128" s="14" t="s">
        <v>79</v>
      </c>
      <c r="AW128" s="14" t="s">
        <v>32</v>
      </c>
      <c r="AX128" s="14" t="s">
        <v>77</v>
      </c>
      <c r="AY128" s="248" t="s">
        <v>165</v>
      </c>
    </row>
    <row r="129" s="2" customFormat="1" ht="16.5" customHeight="1">
      <c r="A129" s="40"/>
      <c r="B129" s="41"/>
      <c r="C129" s="214" t="s">
        <v>230</v>
      </c>
      <c r="D129" s="214" t="s">
        <v>168</v>
      </c>
      <c r="E129" s="215" t="s">
        <v>1294</v>
      </c>
      <c r="F129" s="216" t="s">
        <v>1295</v>
      </c>
      <c r="G129" s="217" t="s">
        <v>291</v>
      </c>
      <c r="H129" s="218">
        <v>63</v>
      </c>
      <c r="I129" s="219"/>
      <c r="J129" s="220">
        <f>ROUND(I129*H129,2)</f>
        <v>0</v>
      </c>
      <c r="K129" s="216" t="s">
        <v>189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0.00155</v>
      </c>
      <c r="R129" s="223">
        <f>Q129*H129</f>
        <v>0.097650000000000001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172</v>
      </c>
      <c r="AT129" s="225" t="s">
        <v>168</v>
      </c>
      <c r="AU129" s="225" t="s">
        <v>79</v>
      </c>
      <c r="AY129" s="19" t="s">
        <v>165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172</v>
      </c>
      <c r="BM129" s="225" t="s">
        <v>1296</v>
      </c>
    </row>
    <row r="130" s="2" customFormat="1">
      <c r="A130" s="40"/>
      <c r="B130" s="41"/>
      <c r="C130" s="42"/>
      <c r="D130" s="260" t="s">
        <v>191</v>
      </c>
      <c r="E130" s="42"/>
      <c r="F130" s="261" t="s">
        <v>1297</v>
      </c>
      <c r="G130" s="42"/>
      <c r="H130" s="42"/>
      <c r="I130" s="262"/>
      <c r="J130" s="42"/>
      <c r="K130" s="42"/>
      <c r="L130" s="46"/>
      <c r="M130" s="263"/>
      <c r="N130" s="26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191</v>
      </c>
      <c r="AU130" s="19" t="s">
        <v>79</v>
      </c>
    </row>
    <row r="131" s="14" customFormat="1">
      <c r="A131" s="14"/>
      <c r="B131" s="238"/>
      <c r="C131" s="239"/>
      <c r="D131" s="229" t="s">
        <v>174</v>
      </c>
      <c r="E131" s="240" t="s">
        <v>19</v>
      </c>
      <c r="F131" s="241" t="s">
        <v>1298</v>
      </c>
      <c r="G131" s="239"/>
      <c r="H131" s="242">
        <v>63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79</v>
      </c>
      <c r="AV131" s="14" t="s">
        <v>79</v>
      </c>
      <c r="AW131" s="14" t="s">
        <v>32</v>
      </c>
      <c r="AX131" s="14" t="s">
        <v>77</v>
      </c>
      <c r="AY131" s="248" t="s">
        <v>165</v>
      </c>
    </row>
    <row r="132" s="2" customFormat="1" ht="16.5" customHeight="1">
      <c r="A132" s="40"/>
      <c r="B132" s="41"/>
      <c r="C132" s="214" t="s">
        <v>236</v>
      </c>
      <c r="D132" s="214" t="s">
        <v>168</v>
      </c>
      <c r="E132" s="215" t="s">
        <v>1299</v>
      </c>
      <c r="F132" s="216" t="s">
        <v>1300</v>
      </c>
      <c r="G132" s="217" t="s">
        <v>209</v>
      </c>
      <c r="H132" s="218">
        <v>1131.2000000000001</v>
      </c>
      <c r="I132" s="219"/>
      <c r="J132" s="220">
        <f>ROUND(I132*H132,2)</f>
        <v>0</v>
      </c>
      <c r="K132" s="216" t="s">
        <v>189</v>
      </c>
      <c r="L132" s="46"/>
      <c r="M132" s="221" t="s">
        <v>19</v>
      </c>
      <c r="N132" s="222" t="s">
        <v>41</v>
      </c>
      <c r="O132" s="86"/>
      <c r="P132" s="223">
        <f>O132*H132</f>
        <v>0</v>
      </c>
      <c r="Q132" s="223">
        <v>0.00036000000000000002</v>
      </c>
      <c r="R132" s="223">
        <f>Q132*H132</f>
        <v>0.40723200000000004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172</v>
      </c>
      <c r="AT132" s="225" t="s">
        <v>168</v>
      </c>
      <c r="AU132" s="225" t="s">
        <v>79</v>
      </c>
      <c r="AY132" s="19" t="s">
        <v>165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172</v>
      </c>
      <c r="BM132" s="225" t="s">
        <v>1301</v>
      </c>
    </row>
    <row r="133" s="2" customFormat="1">
      <c r="A133" s="40"/>
      <c r="B133" s="41"/>
      <c r="C133" s="42"/>
      <c r="D133" s="260" t="s">
        <v>191</v>
      </c>
      <c r="E133" s="42"/>
      <c r="F133" s="261" t="s">
        <v>1302</v>
      </c>
      <c r="G133" s="42"/>
      <c r="H133" s="42"/>
      <c r="I133" s="262"/>
      <c r="J133" s="42"/>
      <c r="K133" s="42"/>
      <c r="L133" s="46"/>
      <c r="M133" s="263"/>
      <c r="N133" s="26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191</v>
      </c>
      <c r="AU133" s="19" t="s">
        <v>79</v>
      </c>
    </row>
    <row r="134" s="14" customFormat="1">
      <c r="A134" s="14"/>
      <c r="B134" s="238"/>
      <c r="C134" s="239"/>
      <c r="D134" s="229" t="s">
        <v>174</v>
      </c>
      <c r="E134" s="240" t="s">
        <v>19</v>
      </c>
      <c r="F134" s="241" t="s">
        <v>1303</v>
      </c>
      <c r="G134" s="239"/>
      <c r="H134" s="242">
        <v>1131.2000000000001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174</v>
      </c>
      <c r="AU134" s="248" t="s">
        <v>79</v>
      </c>
      <c r="AV134" s="14" t="s">
        <v>79</v>
      </c>
      <c r="AW134" s="14" t="s">
        <v>32</v>
      </c>
      <c r="AX134" s="14" t="s">
        <v>77</v>
      </c>
      <c r="AY134" s="248" t="s">
        <v>165</v>
      </c>
    </row>
    <row r="135" s="12" customFormat="1" ht="22.8" customHeight="1">
      <c r="A135" s="12"/>
      <c r="B135" s="198"/>
      <c r="C135" s="199"/>
      <c r="D135" s="200" t="s">
        <v>69</v>
      </c>
      <c r="E135" s="212" t="s">
        <v>223</v>
      </c>
      <c r="F135" s="212" t="s">
        <v>224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SUM(P136:P150)</f>
        <v>0</v>
      </c>
      <c r="Q135" s="206"/>
      <c r="R135" s="207">
        <f>SUM(R136:R150)</f>
        <v>0</v>
      </c>
      <c r="S135" s="206"/>
      <c r="T135" s="208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77</v>
      </c>
      <c r="AT135" s="210" t="s">
        <v>69</v>
      </c>
      <c r="AU135" s="210" t="s">
        <v>77</v>
      </c>
      <c r="AY135" s="209" t="s">
        <v>165</v>
      </c>
      <c r="BK135" s="211">
        <f>SUM(BK136:BK150)</f>
        <v>0</v>
      </c>
    </row>
    <row r="136" s="2" customFormat="1" ht="16.5" customHeight="1">
      <c r="A136" s="40"/>
      <c r="B136" s="41"/>
      <c r="C136" s="214" t="s">
        <v>223</v>
      </c>
      <c r="D136" s="214" t="s">
        <v>168</v>
      </c>
      <c r="E136" s="215" t="s">
        <v>1304</v>
      </c>
      <c r="F136" s="216" t="s">
        <v>1305</v>
      </c>
      <c r="G136" s="217" t="s">
        <v>171</v>
      </c>
      <c r="H136" s="218">
        <v>144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41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172</v>
      </c>
      <c r="AT136" s="225" t="s">
        <v>168</v>
      </c>
      <c r="AU136" s="225" t="s">
        <v>79</v>
      </c>
      <c r="AY136" s="19" t="s">
        <v>165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77</v>
      </c>
      <c r="BK136" s="226">
        <f>ROUND(I136*H136,2)</f>
        <v>0</v>
      </c>
      <c r="BL136" s="19" t="s">
        <v>172</v>
      </c>
      <c r="BM136" s="225" t="s">
        <v>1306</v>
      </c>
    </row>
    <row r="137" s="14" customFormat="1">
      <c r="A137" s="14"/>
      <c r="B137" s="238"/>
      <c r="C137" s="239"/>
      <c r="D137" s="229" t="s">
        <v>174</v>
      </c>
      <c r="E137" s="240" t="s">
        <v>19</v>
      </c>
      <c r="F137" s="241" t="s">
        <v>1307</v>
      </c>
      <c r="G137" s="239"/>
      <c r="H137" s="242">
        <v>144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174</v>
      </c>
      <c r="AU137" s="248" t="s">
        <v>79</v>
      </c>
      <c r="AV137" s="14" t="s">
        <v>79</v>
      </c>
      <c r="AW137" s="14" t="s">
        <v>32</v>
      </c>
      <c r="AX137" s="14" t="s">
        <v>77</v>
      </c>
      <c r="AY137" s="248" t="s">
        <v>165</v>
      </c>
    </row>
    <row r="138" s="2" customFormat="1" ht="16.5" customHeight="1">
      <c r="A138" s="40"/>
      <c r="B138" s="41"/>
      <c r="C138" s="214" t="s">
        <v>248</v>
      </c>
      <c r="D138" s="214" t="s">
        <v>168</v>
      </c>
      <c r="E138" s="215" t="s">
        <v>1308</v>
      </c>
      <c r="F138" s="216" t="s">
        <v>1309</v>
      </c>
      <c r="G138" s="217" t="s">
        <v>171</v>
      </c>
      <c r="H138" s="218">
        <v>144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41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172</v>
      </c>
      <c r="AT138" s="225" t="s">
        <v>168</v>
      </c>
      <c r="AU138" s="225" t="s">
        <v>79</v>
      </c>
      <c r="AY138" s="19" t="s">
        <v>165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77</v>
      </c>
      <c r="BK138" s="226">
        <f>ROUND(I138*H138,2)</f>
        <v>0</v>
      </c>
      <c r="BL138" s="19" t="s">
        <v>172</v>
      </c>
      <c r="BM138" s="225" t="s">
        <v>1310</v>
      </c>
    </row>
    <row r="139" s="14" customFormat="1">
      <c r="A139" s="14"/>
      <c r="B139" s="238"/>
      <c r="C139" s="239"/>
      <c r="D139" s="229" t="s">
        <v>174</v>
      </c>
      <c r="E139" s="240" t="s">
        <v>19</v>
      </c>
      <c r="F139" s="241" t="s">
        <v>1307</v>
      </c>
      <c r="G139" s="239"/>
      <c r="H139" s="242">
        <v>144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174</v>
      </c>
      <c r="AU139" s="248" t="s">
        <v>79</v>
      </c>
      <c r="AV139" s="14" t="s">
        <v>79</v>
      </c>
      <c r="AW139" s="14" t="s">
        <v>32</v>
      </c>
      <c r="AX139" s="14" t="s">
        <v>77</v>
      </c>
      <c r="AY139" s="248" t="s">
        <v>165</v>
      </c>
    </row>
    <row r="140" s="2" customFormat="1" ht="16.5" customHeight="1">
      <c r="A140" s="40"/>
      <c r="B140" s="41"/>
      <c r="C140" s="214" t="s">
        <v>253</v>
      </c>
      <c r="D140" s="214" t="s">
        <v>168</v>
      </c>
      <c r="E140" s="215" t="s">
        <v>1311</v>
      </c>
      <c r="F140" s="216" t="s">
        <v>1312</v>
      </c>
      <c r="G140" s="217" t="s">
        <v>188</v>
      </c>
      <c r="H140" s="218">
        <v>3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41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172</v>
      </c>
      <c r="AT140" s="225" t="s">
        <v>168</v>
      </c>
      <c r="AU140" s="225" t="s">
        <v>79</v>
      </c>
      <c r="AY140" s="19" t="s">
        <v>165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77</v>
      </c>
      <c r="BK140" s="226">
        <f>ROUND(I140*H140,2)</f>
        <v>0</v>
      </c>
      <c r="BL140" s="19" t="s">
        <v>172</v>
      </c>
      <c r="BM140" s="225" t="s">
        <v>1313</v>
      </c>
    </row>
    <row r="141" s="14" customFormat="1">
      <c r="A141" s="14"/>
      <c r="B141" s="238"/>
      <c r="C141" s="239"/>
      <c r="D141" s="229" t="s">
        <v>174</v>
      </c>
      <c r="E141" s="240" t="s">
        <v>19</v>
      </c>
      <c r="F141" s="241" t="s">
        <v>1314</v>
      </c>
      <c r="G141" s="239"/>
      <c r="H141" s="242">
        <v>3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174</v>
      </c>
      <c r="AU141" s="248" t="s">
        <v>79</v>
      </c>
      <c r="AV141" s="14" t="s">
        <v>79</v>
      </c>
      <c r="AW141" s="14" t="s">
        <v>32</v>
      </c>
      <c r="AX141" s="14" t="s">
        <v>77</v>
      </c>
      <c r="AY141" s="248" t="s">
        <v>165</v>
      </c>
    </row>
    <row r="142" s="2" customFormat="1" ht="16.5" customHeight="1">
      <c r="A142" s="40"/>
      <c r="B142" s="41"/>
      <c r="C142" s="214" t="s">
        <v>262</v>
      </c>
      <c r="D142" s="214" t="s">
        <v>168</v>
      </c>
      <c r="E142" s="215" t="s">
        <v>1315</v>
      </c>
      <c r="F142" s="216" t="s">
        <v>1316</v>
      </c>
      <c r="G142" s="217" t="s">
        <v>1196</v>
      </c>
      <c r="H142" s="218">
        <v>88</v>
      </c>
      <c r="I142" s="219"/>
      <c r="J142" s="220">
        <f>ROUND(I142*H142,2)</f>
        <v>0</v>
      </c>
      <c r="K142" s="216" t="s">
        <v>189</v>
      </c>
      <c r="L142" s="46"/>
      <c r="M142" s="221" t="s">
        <v>19</v>
      </c>
      <c r="N142" s="222" t="s">
        <v>41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172</v>
      </c>
      <c r="AT142" s="225" t="s">
        <v>168</v>
      </c>
      <c r="AU142" s="225" t="s">
        <v>79</v>
      </c>
      <c r="AY142" s="19" t="s">
        <v>165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77</v>
      </c>
      <c r="BK142" s="226">
        <f>ROUND(I142*H142,2)</f>
        <v>0</v>
      </c>
      <c r="BL142" s="19" t="s">
        <v>172</v>
      </c>
      <c r="BM142" s="225" t="s">
        <v>1317</v>
      </c>
    </row>
    <row r="143" s="2" customFormat="1">
      <c r="A143" s="40"/>
      <c r="B143" s="41"/>
      <c r="C143" s="42"/>
      <c r="D143" s="260" t="s">
        <v>191</v>
      </c>
      <c r="E143" s="42"/>
      <c r="F143" s="261" t="s">
        <v>1318</v>
      </c>
      <c r="G143" s="42"/>
      <c r="H143" s="42"/>
      <c r="I143" s="262"/>
      <c r="J143" s="42"/>
      <c r="K143" s="42"/>
      <c r="L143" s="46"/>
      <c r="M143" s="263"/>
      <c r="N143" s="26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191</v>
      </c>
      <c r="AU143" s="19" t="s">
        <v>79</v>
      </c>
    </row>
    <row r="144" s="14" customFormat="1">
      <c r="A144" s="14"/>
      <c r="B144" s="238"/>
      <c r="C144" s="239"/>
      <c r="D144" s="229" t="s">
        <v>174</v>
      </c>
      <c r="E144" s="240" t="s">
        <v>19</v>
      </c>
      <c r="F144" s="241" t="s">
        <v>1319</v>
      </c>
      <c r="G144" s="239"/>
      <c r="H144" s="242">
        <v>88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174</v>
      </c>
      <c r="AU144" s="248" t="s">
        <v>79</v>
      </c>
      <c r="AV144" s="14" t="s">
        <v>79</v>
      </c>
      <c r="AW144" s="14" t="s">
        <v>32</v>
      </c>
      <c r="AX144" s="14" t="s">
        <v>77</v>
      </c>
      <c r="AY144" s="248" t="s">
        <v>165</v>
      </c>
    </row>
    <row r="145" s="2" customFormat="1" ht="16.5" customHeight="1">
      <c r="A145" s="40"/>
      <c r="B145" s="41"/>
      <c r="C145" s="214" t="s">
        <v>268</v>
      </c>
      <c r="D145" s="214" t="s">
        <v>168</v>
      </c>
      <c r="E145" s="215" t="s">
        <v>1320</v>
      </c>
      <c r="F145" s="216" t="s">
        <v>1321</v>
      </c>
      <c r="G145" s="217" t="s">
        <v>1196</v>
      </c>
      <c r="H145" s="218">
        <v>1728</v>
      </c>
      <c r="I145" s="219"/>
      <c r="J145" s="220">
        <f>ROUND(I145*H145,2)</f>
        <v>0</v>
      </c>
      <c r="K145" s="216" t="s">
        <v>189</v>
      </c>
      <c r="L145" s="46"/>
      <c r="M145" s="221" t="s">
        <v>19</v>
      </c>
      <c r="N145" s="222" t="s">
        <v>41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172</v>
      </c>
      <c r="AT145" s="225" t="s">
        <v>168</v>
      </c>
      <c r="AU145" s="225" t="s">
        <v>79</v>
      </c>
      <c r="AY145" s="19" t="s">
        <v>165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77</v>
      </c>
      <c r="BK145" s="226">
        <f>ROUND(I145*H145,2)</f>
        <v>0</v>
      </c>
      <c r="BL145" s="19" t="s">
        <v>172</v>
      </c>
      <c r="BM145" s="225" t="s">
        <v>1322</v>
      </c>
    </row>
    <row r="146" s="2" customFormat="1">
      <c r="A146" s="40"/>
      <c r="B146" s="41"/>
      <c r="C146" s="42"/>
      <c r="D146" s="260" t="s">
        <v>191</v>
      </c>
      <c r="E146" s="42"/>
      <c r="F146" s="261" t="s">
        <v>1323</v>
      </c>
      <c r="G146" s="42"/>
      <c r="H146" s="42"/>
      <c r="I146" s="262"/>
      <c r="J146" s="42"/>
      <c r="K146" s="42"/>
      <c r="L146" s="46"/>
      <c r="M146" s="263"/>
      <c r="N146" s="26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191</v>
      </c>
      <c r="AU146" s="19" t="s">
        <v>79</v>
      </c>
    </row>
    <row r="147" s="14" customFormat="1">
      <c r="A147" s="14"/>
      <c r="B147" s="238"/>
      <c r="C147" s="239"/>
      <c r="D147" s="229" t="s">
        <v>174</v>
      </c>
      <c r="E147" s="240" t="s">
        <v>19</v>
      </c>
      <c r="F147" s="241" t="s">
        <v>1324</v>
      </c>
      <c r="G147" s="239"/>
      <c r="H147" s="242">
        <v>1728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174</v>
      </c>
      <c r="AU147" s="248" t="s">
        <v>79</v>
      </c>
      <c r="AV147" s="14" t="s">
        <v>79</v>
      </c>
      <c r="AW147" s="14" t="s">
        <v>32</v>
      </c>
      <c r="AX147" s="14" t="s">
        <v>77</v>
      </c>
      <c r="AY147" s="248" t="s">
        <v>165</v>
      </c>
    </row>
    <row r="148" s="2" customFormat="1" ht="21.75" customHeight="1">
      <c r="A148" s="40"/>
      <c r="B148" s="41"/>
      <c r="C148" s="214" t="s">
        <v>273</v>
      </c>
      <c r="D148" s="214" t="s">
        <v>168</v>
      </c>
      <c r="E148" s="215" t="s">
        <v>1325</v>
      </c>
      <c r="F148" s="216" t="s">
        <v>1326</v>
      </c>
      <c r="G148" s="217" t="s">
        <v>1327</v>
      </c>
      <c r="H148" s="218">
        <v>72</v>
      </c>
      <c r="I148" s="219"/>
      <c r="J148" s="220">
        <f>ROUND(I148*H148,2)</f>
        <v>0</v>
      </c>
      <c r="K148" s="216" t="s">
        <v>189</v>
      </c>
      <c r="L148" s="46"/>
      <c r="M148" s="221" t="s">
        <v>19</v>
      </c>
      <c r="N148" s="222" t="s">
        <v>41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172</v>
      </c>
      <c r="AT148" s="225" t="s">
        <v>168</v>
      </c>
      <c r="AU148" s="225" t="s">
        <v>79</v>
      </c>
      <c r="AY148" s="19" t="s">
        <v>165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77</v>
      </c>
      <c r="BK148" s="226">
        <f>ROUND(I148*H148,2)</f>
        <v>0</v>
      </c>
      <c r="BL148" s="19" t="s">
        <v>172</v>
      </c>
      <c r="BM148" s="225" t="s">
        <v>1328</v>
      </c>
    </row>
    <row r="149" s="2" customFormat="1">
      <c r="A149" s="40"/>
      <c r="B149" s="41"/>
      <c r="C149" s="42"/>
      <c r="D149" s="260" t="s">
        <v>191</v>
      </c>
      <c r="E149" s="42"/>
      <c r="F149" s="261" t="s">
        <v>1329</v>
      </c>
      <c r="G149" s="42"/>
      <c r="H149" s="42"/>
      <c r="I149" s="262"/>
      <c r="J149" s="42"/>
      <c r="K149" s="42"/>
      <c r="L149" s="46"/>
      <c r="M149" s="263"/>
      <c r="N149" s="26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191</v>
      </c>
      <c r="AU149" s="19" t="s">
        <v>79</v>
      </c>
    </row>
    <row r="150" s="14" customFormat="1">
      <c r="A150" s="14"/>
      <c r="B150" s="238"/>
      <c r="C150" s="239"/>
      <c r="D150" s="229" t="s">
        <v>174</v>
      </c>
      <c r="E150" s="240" t="s">
        <v>19</v>
      </c>
      <c r="F150" s="241" t="s">
        <v>1330</v>
      </c>
      <c r="G150" s="239"/>
      <c r="H150" s="242">
        <v>72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174</v>
      </c>
      <c r="AU150" s="248" t="s">
        <v>79</v>
      </c>
      <c r="AV150" s="14" t="s">
        <v>79</v>
      </c>
      <c r="AW150" s="14" t="s">
        <v>32</v>
      </c>
      <c r="AX150" s="14" t="s">
        <v>77</v>
      </c>
      <c r="AY150" s="248" t="s">
        <v>165</v>
      </c>
    </row>
    <row r="151" s="12" customFormat="1" ht="22.8" customHeight="1">
      <c r="A151" s="12"/>
      <c r="B151" s="198"/>
      <c r="C151" s="199"/>
      <c r="D151" s="200" t="s">
        <v>69</v>
      </c>
      <c r="E151" s="212" t="s">
        <v>403</v>
      </c>
      <c r="F151" s="212" t="s">
        <v>404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SUM(P152:P161)</f>
        <v>0</v>
      </c>
      <c r="Q151" s="206"/>
      <c r="R151" s="207">
        <f>SUM(R152:R161)</f>
        <v>0</v>
      </c>
      <c r="S151" s="206"/>
      <c r="T151" s="208">
        <f>SUM(T152:T161)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77</v>
      </c>
      <c r="AT151" s="210" t="s">
        <v>69</v>
      </c>
      <c r="AU151" s="210" t="s">
        <v>77</v>
      </c>
      <c r="AY151" s="209" t="s">
        <v>165</v>
      </c>
      <c r="BK151" s="211">
        <f>SUM(BK152:BK161)</f>
        <v>0</v>
      </c>
    </row>
    <row r="152" s="2" customFormat="1" ht="24.15" customHeight="1">
      <c r="A152" s="40"/>
      <c r="B152" s="41"/>
      <c r="C152" s="214" t="s">
        <v>8</v>
      </c>
      <c r="D152" s="214" t="s">
        <v>168</v>
      </c>
      <c r="E152" s="215" t="s">
        <v>1331</v>
      </c>
      <c r="F152" s="216" t="s">
        <v>1332</v>
      </c>
      <c r="G152" s="217" t="s">
        <v>394</v>
      </c>
      <c r="H152" s="218">
        <v>23.422999999999998</v>
      </c>
      <c r="I152" s="219"/>
      <c r="J152" s="220">
        <f>ROUND(I152*H152,2)</f>
        <v>0</v>
      </c>
      <c r="K152" s="216" t="s">
        <v>189</v>
      </c>
      <c r="L152" s="46"/>
      <c r="M152" s="221" t="s">
        <v>19</v>
      </c>
      <c r="N152" s="222" t="s">
        <v>41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172</v>
      </c>
      <c r="AT152" s="225" t="s">
        <v>168</v>
      </c>
      <c r="AU152" s="225" t="s">
        <v>79</v>
      </c>
      <c r="AY152" s="19" t="s">
        <v>165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77</v>
      </c>
      <c r="BK152" s="226">
        <f>ROUND(I152*H152,2)</f>
        <v>0</v>
      </c>
      <c r="BL152" s="19" t="s">
        <v>172</v>
      </c>
      <c r="BM152" s="225" t="s">
        <v>1333</v>
      </c>
    </row>
    <row r="153" s="2" customFormat="1">
      <c r="A153" s="40"/>
      <c r="B153" s="41"/>
      <c r="C153" s="42"/>
      <c r="D153" s="260" t="s">
        <v>191</v>
      </c>
      <c r="E153" s="42"/>
      <c r="F153" s="261" t="s">
        <v>1334</v>
      </c>
      <c r="G153" s="42"/>
      <c r="H153" s="42"/>
      <c r="I153" s="262"/>
      <c r="J153" s="42"/>
      <c r="K153" s="42"/>
      <c r="L153" s="46"/>
      <c r="M153" s="263"/>
      <c r="N153" s="26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191</v>
      </c>
      <c r="AU153" s="19" t="s">
        <v>79</v>
      </c>
    </row>
    <row r="154" s="2" customFormat="1" ht="24.15" customHeight="1">
      <c r="A154" s="40"/>
      <c r="B154" s="41"/>
      <c r="C154" s="214" t="s">
        <v>283</v>
      </c>
      <c r="D154" s="214" t="s">
        <v>168</v>
      </c>
      <c r="E154" s="215" t="s">
        <v>1335</v>
      </c>
      <c r="F154" s="216" t="s">
        <v>1336</v>
      </c>
      <c r="G154" s="217" t="s">
        <v>394</v>
      </c>
      <c r="H154" s="218">
        <v>23.422999999999998</v>
      </c>
      <c r="I154" s="219"/>
      <c r="J154" s="220">
        <f>ROUND(I154*H154,2)</f>
        <v>0</v>
      </c>
      <c r="K154" s="216" t="s">
        <v>189</v>
      </c>
      <c r="L154" s="46"/>
      <c r="M154" s="221" t="s">
        <v>19</v>
      </c>
      <c r="N154" s="222" t="s">
        <v>41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172</v>
      </c>
      <c r="AT154" s="225" t="s">
        <v>168</v>
      </c>
      <c r="AU154" s="225" t="s">
        <v>79</v>
      </c>
      <c r="AY154" s="19" t="s">
        <v>165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77</v>
      </c>
      <c r="BK154" s="226">
        <f>ROUND(I154*H154,2)</f>
        <v>0</v>
      </c>
      <c r="BL154" s="19" t="s">
        <v>172</v>
      </c>
      <c r="BM154" s="225" t="s">
        <v>1337</v>
      </c>
    </row>
    <row r="155" s="2" customFormat="1">
      <c r="A155" s="40"/>
      <c r="B155" s="41"/>
      <c r="C155" s="42"/>
      <c r="D155" s="260" t="s">
        <v>191</v>
      </c>
      <c r="E155" s="42"/>
      <c r="F155" s="261" t="s">
        <v>1338</v>
      </c>
      <c r="G155" s="42"/>
      <c r="H155" s="42"/>
      <c r="I155" s="262"/>
      <c r="J155" s="42"/>
      <c r="K155" s="42"/>
      <c r="L155" s="46"/>
      <c r="M155" s="263"/>
      <c r="N155" s="26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191</v>
      </c>
      <c r="AU155" s="19" t="s">
        <v>79</v>
      </c>
    </row>
    <row r="156" s="2" customFormat="1" ht="24.15" customHeight="1">
      <c r="A156" s="40"/>
      <c r="B156" s="41"/>
      <c r="C156" s="214" t="s">
        <v>288</v>
      </c>
      <c r="D156" s="214" t="s">
        <v>168</v>
      </c>
      <c r="E156" s="215" t="s">
        <v>1339</v>
      </c>
      <c r="F156" s="216" t="s">
        <v>1340</v>
      </c>
      <c r="G156" s="217" t="s">
        <v>394</v>
      </c>
      <c r="H156" s="218">
        <v>1.52</v>
      </c>
      <c r="I156" s="219"/>
      <c r="J156" s="220">
        <f>ROUND(I156*H156,2)</f>
        <v>0</v>
      </c>
      <c r="K156" s="216" t="s">
        <v>189</v>
      </c>
      <c r="L156" s="46"/>
      <c r="M156" s="221" t="s">
        <v>19</v>
      </c>
      <c r="N156" s="222" t="s">
        <v>41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172</v>
      </c>
      <c r="AT156" s="225" t="s">
        <v>168</v>
      </c>
      <c r="AU156" s="225" t="s">
        <v>79</v>
      </c>
      <c r="AY156" s="19" t="s">
        <v>165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77</v>
      </c>
      <c r="BK156" s="226">
        <f>ROUND(I156*H156,2)</f>
        <v>0</v>
      </c>
      <c r="BL156" s="19" t="s">
        <v>172</v>
      </c>
      <c r="BM156" s="225" t="s">
        <v>1341</v>
      </c>
    </row>
    <row r="157" s="2" customFormat="1">
      <c r="A157" s="40"/>
      <c r="B157" s="41"/>
      <c r="C157" s="42"/>
      <c r="D157" s="260" t="s">
        <v>191</v>
      </c>
      <c r="E157" s="42"/>
      <c r="F157" s="261" t="s">
        <v>1342</v>
      </c>
      <c r="G157" s="42"/>
      <c r="H157" s="42"/>
      <c r="I157" s="262"/>
      <c r="J157" s="42"/>
      <c r="K157" s="42"/>
      <c r="L157" s="46"/>
      <c r="M157" s="263"/>
      <c r="N157" s="26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191</v>
      </c>
      <c r="AU157" s="19" t="s">
        <v>79</v>
      </c>
    </row>
    <row r="158" s="14" customFormat="1">
      <c r="A158" s="14"/>
      <c r="B158" s="238"/>
      <c r="C158" s="239"/>
      <c r="D158" s="229" t="s">
        <v>174</v>
      </c>
      <c r="E158" s="240" t="s">
        <v>19</v>
      </c>
      <c r="F158" s="241" t="s">
        <v>1343</v>
      </c>
      <c r="G158" s="239"/>
      <c r="H158" s="242">
        <v>1.52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174</v>
      </c>
      <c r="AU158" s="248" t="s">
        <v>79</v>
      </c>
      <c r="AV158" s="14" t="s">
        <v>79</v>
      </c>
      <c r="AW158" s="14" t="s">
        <v>32</v>
      </c>
      <c r="AX158" s="14" t="s">
        <v>77</v>
      </c>
      <c r="AY158" s="248" t="s">
        <v>165</v>
      </c>
    </row>
    <row r="159" s="2" customFormat="1" ht="33" customHeight="1">
      <c r="A159" s="40"/>
      <c r="B159" s="41"/>
      <c r="C159" s="214" t="s">
        <v>296</v>
      </c>
      <c r="D159" s="214" t="s">
        <v>168</v>
      </c>
      <c r="E159" s="215" t="s">
        <v>1344</v>
      </c>
      <c r="F159" s="216" t="s">
        <v>1345</v>
      </c>
      <c r="G159" s="217" t="s">
        <v>394</v>
      </c>
      <c r="H159" s="218">
        <v>0.249</v>
      </c>
      <c r="I159" s="219"/>
      <c r="J159" s="220">
        <f>ROUND(I159*H159,2)</f>
        <v>0</v>
      </c>
      <c r="K159" s="216" t="s">
        <v>189</v>
      </c>
      <c r="L159" s="46"/>
      <c r="M159" s="221" t="s">
        <v>19</v>
      </c>
      <c r="N159" s="222" t="s">
        <v>41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172</v>
      </c>
      <c r="AT159" s="225" t="s">
        <v>168</v>
      </c>
      <c r="AU159" s="225" t="s">
        <v>79</v>
      </c>
      <c r="AY159" s="19" t="s">
        <v>165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77</v>
      </c>
      <c r="BK159" s="226">
        <f>ROUND(I159*H159,2)</f>
        <v>0</v>
      </c>
      <c r="BL159" s="19" t="s">
        <v>172</v>
      </c>
      <c r="BM159" s="225" t="s">
        <v>1346</v>
      </c>
    </row>
    <row r="160" s="2" customFormat="1">
      <c r="A160" s="40"/>
      <c r="B160" s="41"/>
      <c r="C160" s="42"/>
      <c r="D160" s="260" t="s">
        <v>191</v>
      </c>
      <c r="E160" s="42"/>
      <c r="F160" s="261" t="s">
        <v>1347</v>
      </c>
      <c r="G160" s="42"/>
      <c r="H160" s="42"/>
      <c r="I160" s="262"/>
      <c r="J160" s="42"/>
      <c r="K160" s="42"/>
      <c r="L160" s="46"/>
      <c r="M160" s="263"/>
      <c r="N160" s="26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191</v>
      </c>
      <c r="AU160" s="19" t="s">
        <v>79</v>
      </c>
    </row>
    <row r="161" s="14" customFormat="1">
      <c r="A161" s="14"/>
      <c r="B161" s="238"/>
      <c r="C161" s="239"/>
      <c r="D161" s="229" t="s">
        <v>174</v>
      </c>
      <c r="E161" s="240" t="s">
        <v>19</v>
      </c>
      <c r="F161" s="241" t="s">
        <v>1348</v>
      </c>
      <c r="G161" s="239"/>
      <c r="H161" s="242">
        <v>0.249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174</v>
      </c>
      <c r="AU161" s="248" t="s">
        <v>79</v>
      </c>
      <c r="AV161" s="14" t="s">
        <v>79</v>
      </c>
      <c r="AW161" s="14" t="s">
        <v>32</v>
      </c>
      <c r="AX161" s="14" t="s">
        <v>77</v>
      </c>
      <c r="AY161" s="248" t="s">
        <v>165</v>
      </c>
    </row>
    <row r="162" s="12" customFormat="1" ht="25.92" customHeight="1">
      <c r="A162" s="12"/>
      <c r="B162" s="198"/>
      <c r="C162" s="199"/>
      <c r="D162" s="200" t="s">
        <v>69</v>
      </c>
      <c r="E162" s="201" t="s">
        <v>441</v>
      </c>
      <c r="F162" s="201" t="s">
        <v>442</v>
      </c>
      <c r="G162" s="199"/>
      <c r="H162" s="199"/>
      <c r="I162" s="202"/>
      <c r="J162" s="203">
        <f>BK162</f>
        <v>0</v>
      </c>
      <c r="K162" s="199"/>
      <c r="L162" s="204"/>
      <c r="M162" s="205"/>
      <c r="N162" s="206"/>
      <c r="O162" s="206"/>
      <c r="P162" s="207">
        <f>P163+P171+P181+P213+P232+P256+P286</f>
        <v>0</v>
      </c>
      <c r="Q162" s="206"/>
      <c r="R162" s="207">
        <f>R163+R171+R181+R213+R232+R256+R286</f>
        <v>68.998879319999986</v>
      </c>
      <c r="S162" s="206"/>
      <c r="T162" s="208">
        <f>T163+T171+T181+T213+T232+T256+T286</f>
        <v>14.666049999999999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79</v>
      </c>
      <c r="AT162" s="210" t="s">
        <v>69</v>
      </c>
      <c r="AU162" s="210" t="s">
        <v>70</v>
      </c>
      <c r="AY162" s="209" t="s">
        <v>165</v>
      </c>
      <c r="BK162" s="211">
        <f>BK163+BK171+BK181+BK213+BK232+BK256+BK286</f>
        <v>0</v>
      </c>
    </row>
    <row r="163" s="12" customFormat="1" ht="22.8" customHeight="1">
      <c r="A163" s="12"/>
      <c r="B163" s="198"/>
      <c r="C163" s="199"/>
      <c r="D163" s="200" t="s">
        <v>69</v>
      </c>
      <c r="E163" s="212" t="s">
        <v>1349</v>
      </c>
      <c r="F163" s="212" t="s">
        <v>1350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SUM(P164:P170)</f>
        <v>0</v>
      </c>
      <c r="Q163" s="206"/>
      <c r="R163" s="207">
        <f>SUM(R164:R170)</f>
        <v>0.18564</v>
      </c>
      <c r="S163" s="206"/>
      <c r="T163" s="208">
        <f>SUM(T164:T170)</f>
        <v>0.24654000000000001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69</v>
      </c>
      <c r="AU163" s="210" t="s">
        <v>77</v>
      </c>
      <c r="AY163" s="209" t="s">
        <v>165</v>
      </c>
      <c r="BK163" s="211">
        <f>SUM(BK164:BK170)</f>
        <v>0</v>
      </c>
    </row>
    <row r="164" s="2" customFormat="1" ht="16.5" customHeight="1">
      <c r="A164" s="40"/>
      <c r="B164" s="41"/>
      <c r="C164" s="214" t="s">
        <v>302</v>
      </c>
      <c r="D164" s="214" t="s">
        <v>168</v>
      </c>
      <c r="E164" s="215" t="s">
        <v>1351</v>
      </c>
      <c r="F164" s="216" t="s">
        <v>1352</v>
      </c>
      <c r="G164" s="217" t="s">
        <v>188</v>
      </c>
      <c r="H164" s="218">
        <v>7</v>
      </c>
      <c r="I164" s="219"/>
      <c r="J164" s="220">
        <f>ROUND(I164*H164,2)</f>
        <v>0</v>
      </c>
      <c r="K164" s="216" t="s">
        <v>189</v>
      </c>
      <c r="L164" s="46"/>
      <c r="M164" s="221" t="s">
        <v>19</v>
      </c>
      <c r="N164" s="222" t="s">
        <v>41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0.035220000000000001</v>
      </c>
      <c r="T164" s="224">
        <f>S164*H164</f>
        <v>0.24654000000000001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283</v>
      </c>
      <c r="AT164" s="225" t="s">
        <v>168</v>
      </c>
      <c r="AU164" s="225" t="s">
        <v>79</v>
      </c>
      <c r="AY164" s="19" t="s">
        <v>165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77</v>
      </c>
      <c r="BK164" s="226">
        <f>ROUND(I164*H164,2)</f>
        <v>0</v>
      </c>
      <c r="BL164" s="19" t="s">
        <v>283</v>
      </c>
      <c r="BM164" s="225" t="s">
        <v>1353</v>
      </c>
    </row>
    <row r="165" s="2" customFormat="1">
      <c r="A165" s="40"/>
      <c r="B165" s="41"/>
      <c r="C165" s="42"/>
      <c r="D165" s="260" t="s">
        <v>191</v>
      </c>
      <c r="E165" s="42"/>
      <c r="F165" s="261" t="s">
        <v>1354</v>
      </c>
      <c r="G165" s="42"/>
      <c r="H165" s="42"/>
      <c r="I165" s="262"/>
      <c r="J165" s="42"/>
      <c r="K165" s="42"/>
      <c r="L165" s="46"/>
      <c r="M165" s="263"/>
      <c r="N165" s="26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191</v>
      </c>
      <c r="AU165" s="19" t="s">
        <v>79</v>
      </c>
    </row>
    <row r="166" s="14" customFormat="1">
      <c r="A166" s="14"/>
      <c r="B166" s="238"/>
      <c r="C166" s="239"/>
      <c r="D166" s="229" t="s">
        <v>174</v>
      </c>
      <c r="E166" s="240" t="s">
        <v>19</v>
      </c>
      <c r="F166" s="241" t="s">
        <v>230</v>
      </c>
      <c r="G166" s="239"/>
      <c r="H166" s="242">
        <v>7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174</v>
      </c>
      <c r="AU166" s="248" t="s">
        <v>79</v>
      </c>
      <c r="AV166" s="14" t="s">
        <v>79</v>
      </c>
      <c r="AW166" s="14" t="s">
        <v>32</v>
      </c>
      <c r="AX166" s="14" t="s">
        <v>77</v>
      </c>
      <c r="AY166" s="248" t="s">
        <v>165</v>
      </c>
    </row>
    <row r="167" s="2" customFormat="1" ht="16.5" customHeight="1">
      <c r="A167" s="40"/>
      <c r="B167" s="41"/>
      <c r="C167" s="214" t="s">
        <v>307</v>
      </c>
      <c r="D167" s="214" t="s">
        <v>168</v>
      </c>
      <c r="E167" s="215" t="s">
        <v>1355</v>
      </c>
      <c r="F167" s="216" t="s">
        <v>1356</v>
      </c>
      <c r="G167" s="217" t="s">
        <v>188</v>
      </c>
      <c r="H167" s="218">
        <v>7</v>
      </c>
      <c r="I167" s="219"/>
      <c r="J167" s="220">
        <f>ROUND(I167*H167,2)</f>
        <v>0</v>
      </c>
      <c r="K167" s="216" t="s">
        <v>189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0.0010200000000000001</v>
      </c>
      <c r="R167" s="223">
        <f>Q167*H167</f>
        <v>0.0071400000000000005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283</v>
      </c>
      <c r="AT167" s="225" t="s">
        <v>168</v>
      </c>
      <c r="AU167" s="225" t="s">
        <v>79</v>
      </c>
      <c r="AY167" s="19" t="s">
        <v>165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77</v>
      </c>
      <c r="BK167" s="226">
        <f>ROUND(I167*H167,2)</f>
        <v>0</v>
      </c>
      <c r="BL167" s="19" t="s">
        <v>283</v>
      </c>
      <c r="BM167" s="225" t="s">
        <v>1357</v>
      </c>
    </row>
    <row r="168" s="2" customFormat="1">
      <c r="A168" s="40"/>
      <c r="B168" s="41"/>
      <c r="C168" s="42"/>
      <c r="D168" s="260" t="s">
        <v>191</v>
      </c>
      <c r="E168" s="42"/>
      <c r="F168" s="261" t="s">
        <v>1358</v>
      </c>
      <c r="G168" s="42"/>
      <c r="H168" s="42"/>
      <c r="I168" s="262"/>
      <c r="J168" s="42"/>
      <c r="K168" s="42"/>
      <c r="L168" s="46"/>
      <c r="M168" s="263"/>
      <c r="N168" s="26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191</v>
      </c>
      <c r="AU168" s="19" t="s">
        <v>79</v>
      </c>
    </row>
    <row r="169" s="14" customFormat="1">
      <c r="A169" s="14"/>
      <c r="B169" s="238"/>
      <c r="C169" s="239"/>
      <c r="D169" s="229" t="s">
        <v>174</v>
      </c>
      <c r="E169" s="240" t="s">
        <v>19</v>
      </c>
      <c r="F169" s="241" t="s">
        <v>230</v>
      </c>
      <c r="G169" s="239"/>
      <c r="H169" s="242">
        <v>7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174</v>
      </c>
      <c r="AU169" s="248" t="s">
        <v>79</v>
      </c>
      <c r="AV169" s="14" t="s">
        <v>79</v>
      </c>
      <c r="AW169" s="14" t="s">
        <v>32</v>
      </c>
      <c r="AX169" s="14" t="s">
        <v>77</v>
      </c>
      <c r="AY169" s="248" t="s">
        <v>165</v>
      </c>
    </row>
    <row r="170" s="2" customFormat="1" ht="16.5" customHeight="1">
      <c r="A170" s="40"/>
      <c r="B170" s="41"/>
      <c r="C170" s="265" t="s">
        <v>7</v>
      </c>
      <c r="D170" s="265" t="s">
        <v>529</v>
      </c>
      <c r="E170" s="266" t="s">
        <v>1359</v>
      </c>
      <c r="F170" s="267" t="s">
        <v>1360</v>
      </c>
      <c r="G170" s="268" t="s">
        <v>188</v>
      </c>
      <c r="H170" s="269">
        <v>7</v>
      </c>
      <c r="I170" s="270"/>
      <c r="J170" s="271">
        <f>ROUND(I170*H170,2)</f>
        <v>0</v>
      </c>
      <c r="K170" s="267" t="s">
        <v>189</v>
      </c>
      <c r="L170" s="272"/>
      <c r="M170" s="273" t="s">
        <v>19</v>
      </c>
      <c r="N170" s="274" t="s">
        <v>41</v>
      </c>
      <c r="O170" s="86"/>
      <c r="P170" s="223">
        <f>O170*H170</f>
        <v>0</v>
      </c>
      <c r="Q170" s="223">
        <v>0.025499999999999998</v>
      </c>
      <c r="R170" s="223">
        <f>Q170*H170</f>
        <v>0.17849999999999999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381</v>
      </c>
      <c r="AT170" s="225" t="s">
        <v>529</v>
      </c>
      <c r="AU170" s="225" t="s">
        <v>79</v>
      </c>
      <c r="AY170" s="19" t="s">
        <v>165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77</v>
      </c>
      <c r="BK170" s="226">
        <f>ROUND(I170*H170,2)</f>
        <v>0</v>
      </c>
      <c r="BL170" s="19" t="s">
        <v>283</v>
      </c>
      <c r="BM170" s="225" t="s">
        <v>1361</v>
      </c>
    </row>
    <row r="171" s="12" customFormat="1" ht="22.8" customHeight="1">
      <c r="A171" s="12"/>
      <c r="B171" s="198"/>
      <c r="C171" s="199"/>
      <c r="D171" s="200" t="s">
        <v>69</v>
      </c>
      <c r="E171" s="212" t="s">
        <v>1362</v>
      </c>
      <c r="F171" s="212" t="s">
        <v>1363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SUM(P172:P180)</f>
        <v>0</v>
      </c>
      <c r="Q171" s="206"/>
      <c r="R171" s="207">
        <f>SUM(R172:R180)</f>
        <v>0</v>
      </c>
      <c r="S171" s="206"/>
      <c r="T171" s="208">
        <f>SUM(T172:T180)</f>
        <v>0.027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79</v>
      </c>
      <c r="AT171" s="210" t="s">
        <v>69</v>
      </c>
      <c r="AU171" s="210" t="s">
        <v>77</v>
      </c>
      <c r="AY171" s="209" t="s">
        <v>165</v>
      </c>
      <c r="BK171" s="211">
        <f>SUM(BK172:BK180)</f>
        <v>0</v>
      </c>
    </row>
    <row r="172" s="2" customFormat="1" ht="16.5" customHeight="1">
      <c r="A172" s="40"/>
      <c r="B172" s="41"/>
      <c r="C172" s="214" t="s">
        <v>319</v>
      </c>
      <c r="D172" s="214" t="s">
        <v>168</v>
      </c>
      <c r="E172" s="215" t="s">
        <v>1364</v>
      </c>
      <c r="F172" s="216" t="s">
        <v>1365</v>
      </c>
      <c r="G172" s="217" t="s">
        <v>188</v>
      </c>
      <c r="H172" s="218">
        <v>6</v>
      </c>
      <c r="I172" s="219"/>
      <c r="J172" s="220">
        <f>ROUND(I172*H172,2)</f>
        <v>0</v>
      </c>
      <c r="K172" s="216" t="s">
        <v>189</v>
      </c>
      <c r="L172" s="46"/>
      <c r="M172" s="221" t="s">
        <v>19</v>
      </c>
      <c r="N172" s="222" t="s">
        <v>41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0.002</v>
      </c>
      <c r="T172" s="224">
        <f>S172*H172</f>
        <v>0.012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283</v>
      </c>
      <c r="AT172" s="225" t="s">
        <v>168</v>
      </c>
      <c r="AU172" s="225" t="s">
        <v>79</v>
      </c>
      <c r="AY172" s="19" t="s">
        <v>165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77</v>
      </c>
      <c r="BK172" s="226">
        <f>ROUND(I172*H172,2)</f>
        <v>0</v>
      </c>
      <c r="BL172" s="19" t="s">
        <v>283</v>
      </c>
      <c r="BM172" s="225" t="s">
        <v>1366</v>
      </c>
    </row>
    <row r="173" s="2" customFormat="1">
      <c r="A173" s="40"/>
      <c r="B173" s="41"/>
      <c r="C173" s="42"/>
      <c r="D173" s="260" t="s">
        <v>191</v>
      </c>
      <c r="E173" s="42"/>
      <c r="F173" s="261" t="s">
        <v>1367</v>
      </c>
      <c r="G173" s="42"/>
      <c r="H173" s="42"/>
      <c r="I173" s="262"/>
      <c r="J173" s="42"/>
      <c r="K173" s="42"/>
      <c r="L173" s="46"/>
      <c r="M173" s="263"/>
      <c r="N173" s="26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191</v>
      </c>
      <c r="AU173" s="19" t="s">
        <v>79</v>
      </c>
    </row>
    <row r="174" s="14" customFormat="1">
      <c r="A174" s="14"/>
      <c r="B174" s="238"/>
      <c r="C174" s="239"/>
      <c r="D174" s="229" t="s">
        <v>174</v>
      </c>
      <c r="E174" s="240" t="s">
        <v>19</v>
      </c>
      <c r="F174" s="241" t="s">
        <v>205</v>
      </c>
      <c r="G174" s="239"/>
      <c r="H174" s="242">
        <v>6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174</v>
      </c>
      <c r="AU174" s="248" t="s">
        <v>79</v>
      </c>
      <c r="AV174" s="14" t="s">
        <v>79</v>
      </c>
      <c r="AW174" s="14" t="s">
        <v>32</v>
      </c>
      <c r="AX174" s="14" t="s">
        <v>77</v>
      </c>
      <c r="AY174" s="248" t="s">
        <v>165</v>
      </c>
    </row>
    <row r="175" s="2" customFormat="1" ht="16.5" customHeight="1">
      <c r="A175" s="40"/>
      <c r="B175" s="41"/>
      <c r="C175" s="214" t="s">
        <v>327</v>
      </c>
      <c r="D175" s="214" t="s">
        <v>168</v>
      </c>
      <c r="E175" s="215" t="s">
        <v>1368</v>
      </c>
      <c r="F175" s="216" t="s">
        <v>1369</v>
      </c>
      <c r="G175" s="217" t="s">
        <v>188</v>
      </c>
      <c r="H175" s="218">
        <v>6</v>
      </c>
      <c r="I175" s="219"/>
      <c r="J175" s="220">
        <f>ROUND(I175*H175,2)</f>
        <v>0</v>
      </c>
      <c r="K175" s="216" t="s">
        <v>189</v>
      </c>
      <c r="L175" s="46"/>
      <c r="M175" s="221" t="s">
        <v>19</v>
      </c>
      <c r="N175" s="222" t="s">
        <v>41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283</v>
      </c>
      <c r="AT175" s="225" t="s">
        <v>168</v>
      </c>
      <c r="AU175" s="225" t="s">
        <v>79</v>
      </c>
      <c r="AY175" s="19" t="s">
        <v>165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77</v>
      </c>
      <c r="BK175" s="226">
        <f>ROUND(I175*H175,2)</f>
        <v>0</v>
      </c>
      <c r="BL175" s="19" t="s">
        <v>283</v>
      </c>
      <c r="BM175" s="225" t="s">
        <v>1370</v>
      </c>
    </row>
    <row r="176" s="2" customFormat="1">
      <c r="A176" s="40"/>
      <c r="B176" s="41"/>
      <c r="C176" s="42"/>
      <c r="D176" s="260" t="s">
        <v>191</v>
      </c>
      <c r="E176" s="42"/>
      <c r="F176" s="261" t="s">
        <v>1371</v>
      </c>
      <c r="G176" s="42"/>
      <c r="H176" s="42"/>
      <c r="I176" s="262"/>
      <c r="J176" s="42"/>
      <c r="K176" s="42"/>
      <c r="L176" s="46"/>
      <c r="M176" s="263"/>
      <c r="N176" s="26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191</v>
      </c>
      <c r="AU176" s="19" t="s">
        <v>79</v>
      </c>
    </row>
    <row r="177" s="14" customFormat="1">
      <c r="A177" s="14"/>
      <c r="B177" s="238"/>
      <c r="C177" s="239"/>
      <c r="D177" s="229" t="s">
        <v>174</v>
      </c>
      <c r="E177" s="240" t="s">
        <v>19</v>
      </c>
      <c r="F177" s="241" t="s">
        <v>205</v>
      </c>
      <c r="G177" s="239"/>
      <c r="H177" s="242">
        <v>6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174</v>
      </c>
      <c r="AU177" s="248" t="s">
        <v>79</v>
      </c>
      <c r="AV177" s="14" t="s">
        <v>79</v>
      </c>
      <c r="AW177" s="14" t="s">
        <v>32</v>
      </c>
      <c r="AX177" s="14" t="s">
        <v>77</v>
      </c>
      <c r="AY177" s="248" t="s">
        <v>165</v>
      </c>
    </row>
    <row r="178" s="2" customFormat="1" ht="16.5" customHeight="1">
      <c r="A178" s="40"/>
      <c r="B178" s="41"/>
      <c r="C178" s="214" t="s">
        <v>337</v>
      </c>
      <c r="D178" s="214" t="s">
        <v>168</v>
      </c>
      <c r="E178" s="215" t="s">
        <v>1372</v>
      </c>
      <c r="F178" s="216" t="s">
        <v>1373</v>
      </c>
      <c r="G178" s="217" t="s">
        <v>188</v>
      </c>
      <c r="H178" s="218">
        <v>6</v>
      </c>
      <c r="I178" s="219"/>
      <c r="J178" s="220">
        <f>ROUND(I178*H178,2)</f>
        <v>0</v>
      </c>
      <c r="K178" s="216" t="s">
        <v>189</v>
      </c>
      <c r="L178" s="46"/>
      <c r="M178" s="221" t="s">
        <v>19</v>
      </c>
      <c r="N178" s="222" t="s">
        <v>41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0.0025000000000000001</v>
      </c>
      <c r="T178" s="224">
        <f>S178*H178</f>
        <v>0.014999999999999999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283</v>
      </c>
      <c r="AT178" s="225" t="s">
        <v>168</v>
      </c>
      <c r="AU178" s="225" t="s">
        <v>79</v>
      </c>
      <c r="AY178" s="19" t="s">
        <v>165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77</v>
      </c>
      <c r="BK178" s="226">
        <f>ROUND(I178*H178,2)</f>
        <v>0</v>
      </c>
      <c r="BL178" s="19" t="s">
        <v>283</v>
      </c>
      <c r="BM178" s="225" t="s">
        <v>1374</v>
      </c>
    </row>
    <row r="179" s="2" customFormat="1">
      <c r="A179" s="40"/>
      <c r="B179" s="41"/>
      <c r="C179" s="42"/>
      <c r="D179" s="260" t="s">
        <v>191</v>
      </c>
      <c r="E179" s="42"/>
      <c r="F179" s="261" t="s">
        <v>1375</v>
      </c>
      <c r="G179" s="42"/>
      <c r="H179" s="42"/>
      <c r="I179" s="262"/>
      <c r="J179" s="42"/>
      <c r="K179" s="42"/>
      <c r="L179" s="46"/>
      <c r="M179" s="263"/>
      <c r="N179" s="26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191</v>
      </c>
      <c r="AU179" s="19" t="s">
        <v>79</v>
      </c>
    </row>
    <row r="180" s="14" customFormat="1">
      <c r="A180" s="14"/>
      <c r="B180" s="238"/>
      <c r="C180" s="239"/>
      <c r="D180" s="229" t="s">
        <v>174</v>
      </c>
      <c r="E180" s="240" t="s">
        <v>19</v>
      </c>
      <c r="F180" s="241" t="s">
        <v>205</v>
      </c>
      <c r="G180" s="239"/>
      <c r="H180" s="242">
        <v>6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174</v>
      </c>
      <c r="AU180" s="248" t="s">
        <v>79</v>
      </c>
      <c r="AV180" s="14" t="s">
        <v>79</v>
      </c>
      <c r="AW180" s="14" t="s">
        <v>32</v>
      </c>
      <c r="AX180" s="14" t="s">
        <v>77</v>
      </c>
      <c r="AY180" s="248" t="s">
        <v>165</v>
      </c>
    </row>
    <row r="181" s="12" customFormat="1" ht="22.8" customHeight="1">
      <c r="A181" s="12"/>
      <c r="B181" s="198"/>
      <c r="C181" s="199"/>
      <c r="D181" s="200" t="s">
        <v>69</v>
      </c>
      <c r="E181" s="212" t="s">
        <v>737</v>
      </c>
      <c r="F181" s="212" t="s">
        <v>738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SUM(P182:P212)</f>
        <v>0</v>
      </c>
      <c r="Q181" s="206"/>
      <c r="R181" s="207">
        <f>SUM(R182:R212)</f>
        <v>16.425824000000002</v>
      </c>
      <c r="S181" s="206"/>
      <c r="T181" s="208">
        <f>SUM(T182:T212)</f>
        <v>3.9775320000000001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79</v>
      </c>
      <c r="AT181" s="210" t="s">
        <v>69</v>
      </c>
      <c r="AU181" s="210" t="s">
        <v>77</v>
      </c>
      <c r="AY181" s="209" t="s">
        <v>165</v>
      </c>
      <c r="BK181" s="211">
        <f>SUM(BK182:BK212)</f>
        <v>0</v>
      </c>
    </row>
    <row r="182" s="2" customFormat="1" ht="16.5" customHeight="1">
      <c r="A182" s="40"/>
      <c r="B182" s="41"/>
      <c r="C182" s="214" t="s">
        <v>342</v>
      </c>
      <c r="D182" s="214" t="s">
        <v>168</v>
      </c>
      <c r="E182" s="215" t="s">
        <v>752</v>
      </c>
      <c r="F182" s="216" t="s">
        <v>753</v>
      </c>
      <c r="G182" s="217" t="s">
        <v>291</v>
      </c>
      <c r="H182" s="218">
        <v>404</v>
      </c>
      <c r="I182" s="219"/>
      <c r="J182" s="220">
        <f>ROUND(I182*H182,2)</f>
        <v>0</v>
      </c>
      <c r="K182" s="216" t="s">
        <v>189</v>
      </c>
      <c r="L182" s="46"/>
      <c r="M182" s="221" t="s">
        <v>19</v>
      </c>
      <c r="N182" s="222" t="s">
        <v>41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0.00348</v>
      </c>
      <c r="T182" s="224">
        <f>S182*H182</f>
        <v>1.4059200000000001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283</v>
      </c>
      <c r="AT182" s="225" t="s">
        <v>168</v>
      </c>
      <c r="AU182" s="225" t="s">
        <v>79</v>
      </c>
      <c r="AY182" s="19" t="s">
        <v>165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77</v>
      </c>
      <c r="BK182" s="226">
        <f>ROUND(I182*H182,2)</f>
        <v>0</v>
      </c>
      <c r="BL182" s="19" t="s">
        <v>283</v>
      </c>
      <c r="BM182" s="225" t="s">
        <v>1376</v>
      </c>
    </row>
    <row r="183" s="2" customFormat="1">
      <c r="A183" s="40"/>
      <c r="B183" s="41"/>
      <c r="C183" s="42"/>
      <c r="D183" s="260" t="s">
        <v>191</v>
      </c>
      <c r="E183" s="42"/>
      <c r="F183" s="261" t="s">
        <v>755</v>
      </c>
      <c r="G183" s="42"/>
      <c r="H183" s="42"/>
      <c r="I183" s="262"/>
      <c r="J183" s="42"/>
      <c r="K183" s="42"/>
      <c r="L183" s="46"/>
      <c r="M183" s="263"/>
      <c r="N183" s="26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191</v>
      </c>
      <c r="AU183" s="19" t="s">
        <v>79</v>
      </c>
    </row>
    <row r="184" s="14" customFormat="1">
      <c r="A184" s="14"/>
      <c r="B184" s="238"/>
      <c r="C184" s="239"/>
      <c r="D184" s="229" t="s">
        <v>174</v>
      </c>
      <c r="E184" s="240" t="s">
        <v>19</v>
      </c>
      <c r="F184" s="241" t="s">
        <v>1377</v>
      </c>
      <c r="G184" s="239"/>
      <c r="H184" s="242">
        <v>404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174</v>
      </c>
      <c r="AU184" s="248" t="s">
        <v>79</v>
      </c>
      <c r="AV184" s="14" t="s">
        <v>79</v>
      </c>
      <c r="AW184" s="14" t="s">
        <v>32</v>
      </c>
      <c r="AX184" s="14" t="s">
        <v>77</v>
      </c>
      <c r="AY184" s="248" t="s">
        <v>165</v>
      </c>
    </row>
    <row r="185" s="2" customFormat="1" ht="16.5" customHeight="1">
      <c r="A185" s="40"/>
      <c r="B185" s="41"/>
      <c r="C185" s="214" t="s">
        <v>348</v>
      </c>
      <c r="D185" s="214" t="s">
        <v>168</v>
      </c>
      <c r="E185" s="215" t="s">
        <v>1378</v>
      </c>
      <c r="F185" s="216" t="s">
        <v>1379</v>
      </c>
      <c r="G185" s="217" t="s">
        <v>291</v>
      </c>
      <c r="H185" s="218">
        <v>202</v>
      </c>
      <c r="I185" s="219"/>
      <c r="J185" s="220">
        <f>ROUND(I185*H185,2)</f>
        <v>0</v>
      </c>
      <c r="K185" s="216" t="s">
        <v>189</v>
      </c>
      <c r="L185" s="46"/>
      <c r="M185" s="221" t="s">
        <v>19</v>
      </c>
      <c r="N185" s="222" t="s">
        <v>41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0.01213</v>
      </c>
      <c r="T185" s="224">
        <f>S185*H185</f>
        <v>2.4502600000000001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283</v>
      </c>
      <c r="AT185" s="225" t="s">
        <v>168</v>
      </c>
      <c r="AU185" s="225" t="s">
        <v>79</v>
      </c>
      <c r="AY185" s="19" t="s">
        <v>165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77</v>
      </c>
      <c r="BK185" s="226">
        <f>ROUND(I185*H185,2)</f>
        <v>0</v>
      </c>
      <c r="BL185" s="19" t="s">
        <v>283</v>
      </c>
      <c r="BM185" s="225" t="s">
        <v>1380</v>
      </c>
    </row>
    <row r="186" s="2" customFormat="1">
      <c r="A186" s="40"/>
      <c r="B186" s="41"/>
      <c r="C186" s="42"/>
      <c r="D186" s="260" t="s">
        <v>191</v>
      </c>
      <c r="E186" s="42"/>
      <c r="F186" s="261" t="s">
        <v>1381</v>
      </c>
      <c r="G186" s="42"/>
      <c r="H186" s="42"/>
      <c r="I186" s="262"/>
      <c r="J186" s="42"/>
      <c r="K186" s="42"/>
      <c r="L186" s="46"/>
      <c r="M186" s="263"/>
      <c r="N186" s="26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191</v>
      </c>
      <c r="AU186" s="19" t="s">
        <v>79</v>
      </c>
    </row>
    <row r="187" s="14" customFormat="1">
      <c r="A187" s="14"/>
      <c r="B187" s="238"/>
      <c r="C187" s="239"/>
      <c r="D187" s="229" t="s">
        <v>174</v>
      </c>
      <c r="E187" s="240" t="s">
        <v>19</v>
      </c>
      <c r="F187" s="241" t="s">
        <v>1382</v>
      </c>
      <c r="G187" s="239"/>
      <c r="H187" s="242">
        <v>202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174</v>
      </c>
      <c r="AU187" s="248" t="s">
        <v>79</v>
      </c>
      <c r="AV187" s="14" t="s">
        <v>79</v>
      </c>
      <c r="AW187" s="14" t="s">
        <v>32</v>
      </c>
      <c r="AX187" s="14" t="s">
        <v>77</v>
      </c>
      <c r="AY187" s="248" t="s">
        <v>165</v>
      </c>
    </row>
    <row r="188" s="2" customFormat="1" ht="16.5" customHeight="1">
      <c r="A188" s="40"/>
      <c r="B188" s="41"/>
      <c r="C188" s="214" t="s">
        <v>353</v>
      </c>
      <c r="D188" s="214" t="s">
        <v>168</v>
      </c>
      <c r="E188" s="215" t="s">
        <v>805</v>
      </c>
      <c r="F188" s="216" t="s">
        <v>806</v>
      </c>
      <c r="G188" s="217" t="s">
        <v>291</v>
      </c>
      <c r="H188" s="218">
        <v>30.800000000000001</v>
      </c>
      <c r="I188" s="219"/>
      <c r="J188" s="220">
        <f>ROUND(I188*H188,2)</f>
        <v>0</v>
      </c>
      <c r="K188" s="216" t="s">
        <v>189</v>
      </c>
      <c r="L188" s="46"/>
      <c r="M188" s="221" t="s">
        <v>19</v>
      </c>
      <c r="N188" s="222" t="s">
        <v>41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0.0039399999999999999</v>
      </c>
      <c r="T188" s="224">
        <f>S188*H188</f>
        <v>0.121352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172</v>
      </c>
      <c r="AT188" s="225" t="s">
        <v>168</v>
      </c>
      <c r="AU188" s="225" t="s">
        <v>79</v>
      </c>
      <c r="AY188" s="19" t="s">
        <v>165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77</v>
      </c>
      <c r="BK188" s="226">
        <f>ROUND(I188*H188,2)</f>
        <v>0</v>
      </c>
      <c r="BL188" s="19" t="s">
        <v>172</v>
      </c>
      <c r="BM188" s="225" t="s">
        <v>1383</v>
      </c>
    </row>
    <row r="189" s="2" customFormat="1">
      <c r="A189" s="40"/>
      <c r="B189" s="41"/>
      <c r="C189" s="42"/>
      <c r="D189" s="260" t="s">
        <v>191</v>
      </c>
      <c r="E189" s="42"/>
      <c r="F189" s="261" t="s">
        <v>808</v>
      </c>
      <c r="G189" s="42"/>
      <c r="H189" s="42"/>
      <c r="I189" s="262"/>
      <c r="J189" s="42"/>
      <c r="K189" s="42"/>
      <c r="L189" s="46"/>
      <c r="M189" s="263"/>
      <c r="N189" s="26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191</v>
      </c>
      <c r="AU189" s="19" t="s">
        <v>79</v>
      </c>
    </row>
    <row r="190" s="14" customFormat="1">
      <c r="A190" s="14"/>
      <c r="B190" s="238"/>
      <c r="C190" s="239"/>
      <c r="D190" s="229" t="s">
        <v>174</v>
      </c>
      <c r="E190" s="240" t="s">
        <v>19</v>
      </c>
      <c r="F190" s="241" t="s">
        <v>1384</v>
      </c>
      <c r="G190" s="239"/>
      <c r="H190" s="242">
        <v>30.800000000000001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174</v>
      </c>
      <c r="AU190" s="248" t="s">
        <v>79</v>
      </c>
      <c r="AV190" s="14" t="s">
        <v>79</v>
      </c>
      <c r="AW190" s="14" t="s">
        <v>32</v>
      </c>
      <c r="AX190" s="14" t="s">
        <v>77</v>
      </c>
      <c r="AY190" s="248" t="s">
        <v>165</v>
      </c>
    </row>
    <row r="191" s="2" customFormat="1" ht="16.5" customHeight="1">
      <c r="A191" s="40"/>
      <c r="B191" s="41"/>
      <c r="C191" s="214" t="s">
        <v>359</v>
      </c>
      <c r="D191" s="214" t="s">
        <v>168</v>
      </c>
      <c r="E191" s="215" t="s">
        <v>1385</v>
      </c>
      <c r="F191" s="216" t="s">
        <v>1386</v>
      </c>
      <c r="G191" s="217" t="s">
        <v>209</v>
      </c>
      <c r="H191" s="218">
        <v>845.60000000000002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41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283</v>
      </c>
      <c r="AT191" s="225" t="s">
        <v>168</v>
      </c>
      <c r="AU191" s="225" t="s">
        <v>79</v>
      </c>
      <c r="AY191" s="19" t="s">
        <v>165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77</v>
      </c>
      <c r="BK191" s="226">
        <f>ROUND(I191*H191,2)</f>
        <v>0</v>
      </c>
      <c r="BL191" s="19" t="s">
        <v>283</v>
      </c>
      <c r="BM191" s="225" t="s">
        <v>1387</v>
      </c>
    </row>
    <row r="192" s="14" customFormat="1">
      <c r="A192" s="14"/>
      <c r="B192" s="238"/>
      <c r="C192" s="239"/>
      <c r="D192" s="229" t="s">
        <v>174</v>
      </c>
      <c r="E192" s="240" t="s">
        <v>19</v>
      </c>
      <c r="F192" s="241" t="s">
        <v>1388</v>
      </c>
      <c r="G192" s="239"/>
      <c r="H192" s="242">
        <v>845.60000000000002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174</v>
      </c>
      <c r="AU192" s="248" t="s">
        <v>79</v>
      </c>
      <c r="AV192" s="14" t="s">
        <v>79</v>
      </c>
      <c r="AW192" s="14" t="s">
        <v>32</v>
      </c>
      <c r="AX192" s="14" t="s">
        <v>77</v>
      </c>
      <c r="AY192" s="248" t="s">
        <v>165</v>
      </c>
    </row>
    <row r="193" s="2" customFormat="1" ht="16.5" customHeight="1">
      <c r="A193" s="40"/>
      <c r="B193" s="41"/>
      <c r="C193" s="265" t="s">
        <v>365</v>
      </c>
      <c r="D193" s="265" t="s">
        <v>529</v>
      </c>
      <c r="E193" s="266" t="s">
        <v>1389</v>
      </c>
      <c r="F193" s="267" t="s">
        <v>1390</v>
      </c>
      <c r="G193" s="268" t="s">
        <v>209</v>
      </c>
      <c r="H193" s="269">
        <v>1014.72</v>
      </c>
      <c r="I193" s="270"/>
      <c r="J193" s="271">
        <f>ROUND(I193*H193,2)</f>
        <v>0</v>
      </c>
      <c r="K193" s="267" t="s">
        <v>19</v>
      </c>
      <c r="L193" s="272"/>
      <c r="M193" s="273" t="s">
        <v>19</v>
      </c>
      <c r="N193" s="274" t="s">
        <v>41</v>
      </c>
      <c r="O193" s="86"/>
      <c r="P193" s="223">
        <f>O193*H193</f>
        <v>0</v>
      </c>
      <c r="Q193" s="223">
        <v>0.016</v>
      </c>
      <c r="R193" s="223">
        <f>Q193*H193</f>
        <v>16.235520000000001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381</v>
      </c>
      <c r="AT193" s="225" t="s">
        <v>529</v>
      </c>
      <c r="AU193" s="225" t="s">
        <v>79</v>
      </c>
      <c r="AY193" s="19" t="s">
        <v>165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77</v>
      </c>
      <c r="BK193" s="226">
        <f>ROUND(I193*H193,2)</f>
        <v>0</v>
      </c>
      <c r="BL193" s="19" t="s">
        <v>283</v>
      </c>
      <c r="BM193" s="225" t="s">
        <v>1391</v>
      </c>
    </row>
    <row r="194" s="2" customFormat="1">
      <c r="A194" s="40"/>
      <c r="B194" s="41"/>
      <c r="C194" s="42"/>
      <c r="D194" s="229" t="s">
        <v>1392</v>
      </c>
      <c r="E194" s="42"/>
      <c r="F194" s="291" t="s">
        <v>1393</v>
      </c>
      <c r="G194" s="42"/>
      <c r="H194" s="42"/>
      <c r="I194" s="262"/>
      <c r="J194" s="42"/>
      <c r="K194" s="42"/>
      <c r="L194" s="46"/>
      <c r="M194" s="263"/>
      <c r="N194" s="26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1392</v>
      </c>
      <c r="AU194" s="19" t="s">
        <v>79</v>
      </c>
    </row>
    <row r="195" s="14" customFormat="1">
      <c r="A195" s="14"/>
      <c r="B195" s="238"/>
      <c r="C195" s="239"/>
      <c r="D195" s="229" t="s">
        <v>174</v>
      </c>
      <c r="E195" s="239"/>
      <c r="F195" s="241" t="s">
        <v>1394</v>
      </c>
      <c r="G195" s="239"/>
      <c r="H195" s="242">
        <v>1014.72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174</v>
      </c>
      <c r="AU195" s="248" t="s">
        <v>79</v>
      </c>
      <c r="AV195" s="14" t="s">
        <v>79</v>
      </c>
      <c r="AW195" s="14" t="s">
        <v>4</v>
      </c>
      <c r="AX195" s="14" t="s">
        <v>77</v>
      </c>
      <c r="AY195" s="248" t="s">
        <v>165</v>
      </c>
    </row>
    <row r="196" s="2" customFormat="1" ht="16.5" customHeight="1">
      <c r="A196" s="40"/>
      <c r="B196" s="41"/>
      <c r="C196" s="214" t="s">
        <v>370</v>
      </c>
      <c r="D196" s="214" t="s">
        <v>168</v>
      </c>
      <c r="E196" s="215" t="s">
        <v>1395</v>
      </c>
      <c r="F196" s="216" t="s">
        <v>1396</v>
      </c>
      <c r="G196" s="217" t="s">
        <v>209</v>
      </c>
      <c r="H196" s="218">
        <v>20</v>
      </c>
      <c r="I196" s="219"/>
      <c r="J196" s="220">
        <f>ROUND(I196*H196,2)</f>
        <v>0</v>
      </c>
      <c r="K196" s="216" t="s">
        <v>19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0.00263</v>
      </c>
      <c r="R196" s="223">
        <f>Q196*H196</f>
        <v>0.052600000000000001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283</v>
      </c>
      <c r="AT196" s="225" t="s">
        <v>168</v>
      </c>
      <c r="AU196" s="225" t="s">
        <v>79</v>
      </c>
      <c r="AY196" s="19" t="s">
        <v>165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77</v>
      </c>
      <c r="BK196" s="226">
        <f>ROUND(I196*H196,2)</f>
        <v>0</v>
      </c>
      <c r="BL196" s="19" t="s">
        <v>283</v>
      </c>
      <c r="BM196" s="225" t="s">
        <v>1397</v>
      </c>
    </row>
    <row r="197" s="14" customFormat="1">
      <c r="A197" s="14"/>
      <c r="B197" s="238"/>
      <c r="C197" s="239"/>
      <c r="D197" s="229" t="s">
        <v>174</v>
      </c>
      <c r="E197" s="240" t="s">
        <v>19</v>
      </c>
      <c r="F197" s="241" t="s">
        <v>1398</v>
      </c>
      <c r="G197" s="239"/>
      <c r="H197" s="242">
        <v>5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174</v>
      </c>
      <c r="AU197" s="248" t="s">
        <v>79</v>
      </c>
      <c r="AV197" s="14" t="s">
        <v>79</v>
      </c>
      <c r="AW197" s="14" t="s">
        <v>32</v>
      </c>
      <c r="AX197" s="14" t="s">
        <v>70</v>
      </c>
      <c r="AY197" s="248" t="s">
        <v>165</v>
      </c>
    </row>
    <row r="198" s="14" customFormat="1">
      <c r="A198" s="14"/>
      <c r="B198" s="238"/>
      <c r="C198" s="239"/>
      <c r="D198" s="229" t="s">
        <v>174</v>
      </c>
      <c r="E198" s="240" t="s">
        <v>19</v>
      </c>
      <c r="F198" s="241" t="s">
        <v>1399</v>
      </c>
      <c r="G198" s="239"/>
      <c r="H198" s="242">
        <v>15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174</v>
      </c>
      <c r="AU198" s="248" t="s">
        <v>79</v>
      </c>
      <c r="AV198" s="14" t="s">
        <v>79</v>
      </c>
      <c r="AW198" s="14" t="s">
        <v>32</v>
      </c>
      <c r="AX198" s="14" t="s">
        <v>70</v>
      </c>
      <c r="AY198" s="248" t="s">
        <v>165</v>
      </c>
    </row>
    <row r="199" s="15" customFormat="1">
      <c r="A199" s="15"/>
      <c r="B199" s="249"/>
      <c r="C199" s="250"/>
      <c r="D199" s="229" t="s">
        <v>174</v>
      </c>
      <c r="E199" s="251" t="s">
        <v>19</v>
      </c>
      <c r="F199" s="252" t="s">
        <v>184</v>
      </c>
      <c r="G199" s="250"/>
      <c r="H199" s="253">
        <v>20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9" t="s">
        <v>174</v>
      </c>
      <c r="AU199" s="259" t="s">
        <v>79</v>
      </c>
      <c r="AV199" s="15" t="s">
        <v>172</v>
      </c>
      <c r="AW199" s="15" t="s">
        <v>32</v>
      </c>
      <c r="AX199" s="15" t="s">
        <v>77</v>
      </c>
      <c r="AY199" s="259" t="s">
        <v>165</v>
      </c>
    </row>
    <row r="200" s="2" customFormat="1" ht="16.5" customHeight="1">
      <c r="A200" s="40"/>
      <c r="B200" s="41"/>
      <c r="C200" s="214" t="s">
        <v>376</v>
      </c>
      <c r="D200" s="214" t="s">
        <v>168</v>
      </c>
      <c r="E200" s="215" t="s">
        <v>1400</v>
      </c>
      <c r="F200" s="216" t="s">
        <v>1401</v>
      </c>
      <c r="G200" s="217" t="s">
        <v>291</v>
      </c>
      <c r="H200" s="218">
        <v>202</v>
      </c>
      <c r="I200" s="219"/>
      <c r="J200" s="220">
        <f>ROUND(I200*H200,2)</f>
        <v>0</v>
      </c>
      <c r="K200" s="216" t="s">
        <v>1402</v>
      </c>
      <c r="L200" s="46"/>
      <c r="M200" s="221" t="s">
        <v>19</v>
      </c>
      <c r="N200" s="222" t="s">
        <v>41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283</v>
      </c>
      <c r="AT200" s="225" t="s">
        <v>168</v>
      </c>
      <c r="AU200" s="225" t="s">
        <v>79</v>
      </c>
      <c r="AY200" s="19" t="s">
        <v>165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77</v>
      </c>
      <c r="BK200" s="226">
        <f>ROUND(I200*H200,2)</f>
        <v>0</v>
      </c>
      <c r="BL200" s="19" t="s">
        <v>283</v>
      </c>
      <c r="BM200" s="225" t="s">
        <v>1403</v>
      </c>
    </row>
    <row r="201" s="2" customFormat="1">
      <c r="A201" s="40"/>
      <c r="B201" s="41"/>
      <c r="C201" s="42"/>
      <c r="D201" s="260" t="s">
        <v>191</v>
      </c>
      <c r="E201" s="42"/>
      <c r="F201" s="261" t="s">
        <v>1404</v>
      </c>
      <c r="G201" s="42"/>
      <c r="H201" s="42"/>
      <c r="I201" s="262"/>
      <c r="J201" s="42"/>
      <c r="K201" s="42"/>
      <c r="L201" s="46"/>
      <c r="M201" s="263"/>
      <c r="N201" s="26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191</v>
      </c>
      <c r="AU201" s="19" t="s">
        <v>79</v>
      </c>
    </row>
    <row r="202" s="14" customFormat="1">
      <c r="A202" s="14"/>
      <c r="B202" s="238"/>
      <c r="C202" s="239"/>
      <c r="D202" s="229" t="s">
        <v>174</v>
      </c>
      <c r="E202" s="240" t="s">
        <v>19</v>
      </c>
      <c r="F202" s="241" t="s">
        <v>1405</v>
      </c>
      <c r="G202" s="239"/>
      <c r="H202" s="242">
        <v>202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174</v>
      </c>
      <c r="AU202" s="248" t="s">
        <v>79</v>
      </c>
      <c r="AV202" s="14" t="s">
        <v>79</v>
      </c>
      <c r="AW202" s="14" t="s">
        <v>32</v>
      </c>
      <c r="AX202" s="14" t="s">
        <v>77</v>
      </c>
      <c r="AY202" s="248" t="s">
        <v>165</v>
      </c>
    </row>
    <row r="203" s="2" customFormat="1" ht="24.15" customHeight="1">
      <c r="A203" s="40"/>
      <c r="B203" s="41"/>
      <c r="C203" s="214" t="s">
        <v>381</v>
      </c>
      <c r="D203" s="214" t="s">
        <v>168</v>
      </c>
      <c r="E203" s="215" t="s">
        <v>1406</v>
      </c>
      <c r="F203" s="216" t="s">
        <v>1407</v>
      </c>
      <c r="G203" s="217" t="s">
        <v>291</v>
      </c>
      <c r="H203" s="218">
        <v>11.199999999999999</v>
      </c>
      <c r="I203" s="219"/>
      <c r="J203" s="220">
        <f>ROUND(I203*H203,2)</f>
        <v>0</v>
      </c>
      <c r="K203" s="216" t="s">
        <v>189</v>
      </c>
      <c r="L203" s="46"/>
      <c r="M203" s="221" t="s">
        <v>19</v>
      </c>
      <c r="N203" s="222" t="s">
        <v>41</v>
      </c>
      <c r="O203" s="86"/>
      <c r="P203" s="223">
        <f>O203*H203</f>
        <v>0</v>
      </c>
      <c r="Q203" s="223">
        <v>0.0065199999999999998</v>
      </c>
      <c r="R203" s="223">
        <f>Q203*H203</f>
        <v>0.073023999999999992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283</v>
      </c>
      <c r="AT203" s="225" t="s">
        <v>168</v>
      </c>
      <c r="AU203" s="225" t="s">
        <v>79</v>
      </c>
      <c r="AY203" s="19" t="s">
        <v>165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77</v>
      </c>
      <c r="BK203" s="226">
        <f>ROUND(I203*H203,2)</f>
        <v>0</v>
      </c>
      <c r="BL203" s="19" t="s">
        <v>283</v>
      </c>
      <c r="BM203" s="225" t="s">
        <v>1408</v>
      </c>
    </row>
    <row r="204" s="2" customFormat="1">
      <c r="A204" s="40"/>
      <c r="B204" s="41"/>
      <c r="C204" s="42"/>
      <c r="D204" s="260" t="s">
        <v>191</v>
      </c>
      <c r="E204" s="42"/>
      <c r="F204" s="261" t="s">
        <v>1409</v>
      </c>
      <c r="G204" s="42"/>
      <c r="H204" s="42"/>
      <c r="I204" s="262"/>
      <c r="J204" s="42"/>
      <c r="K204" s="42"/>
      <c r="L204" s="46"/>
      <c r="M204" s="263"/>
      <c r="N204" s="26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191</v>
      </c>
      <c r="AU204" s="19" t="s">
        <v>79</v>
      </c>
    </row>
    <row r="205" s="14" customFormat="1">
      <c r="A205" s="14"/>
      <c r="B205" s="238"/>
      <c r="C205" s="239"/>
      <c r="D205" s="229" t="s">
        <v>174</v>
      </c>
      <c r="E205" s="240" t="s">
        <v>19</v>
      </c>
      <c r="F205" s="241" t="s">
        <v>1410</v>
      </c>
      <c r="G205" s="239"/>
      <c r="H205" s="242">
        <v>11.199999999999999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174</v>
      </c>
      <c r="AU205" s="248" t="s">
        <v>79</v>
      </c>
      <c r="AV205" s="14" t="s">
        <v>79</v>
      </c>
      <c r="AW205" s="14" t="s">
        <v>32</v>
      </c>
      <c r="AX205" s="14" t="s">
        <v>77</v>
      </c>
      <c r="AY205" s="248" t="s">
        <v>165</v>
      </c>
    </row>
    <row r="206" s="2" customFormat="1" ht="24.15" customHeight="1">
      <c r="A206" s="40"/>
      <c r="B206" s="41"/>
      <c r="C206" s="214" t="s">
        <v>386</v>
      </c>
      <c r="D206" s="214" t="s">
        <v>168</v>
      </c>
      <c r="E206" s="215" t="s">
        <v>1411</v>
      </c>
      <c r="F206" s="216" t="s">
        <v>1412</v>
      </c>
      <c r="G206" s="217" t="s">
        <v>291</v>
      </c>
      <c r="H206" s="218">
        <v>30.800000000000001</v>
      </c>
      <c r="I206" s="219"/>
      <c r="J206" s="220">
        <f>ROUND(I206*H206,2)</f>
        <v>0</v>
      </c>
      <c r="K206" s="216" t="s">
        <v>1402</v>
      </c>
      <c r="L206" s="46"/>
      <c r="M206" s="221" t="s">
        <v>19</v>
      </c>
      <c r="N206" s="222" t="s">
        <v>41</v>
      </c>
      <c r="O206" s="86"/>
      <c r="P206" s="223">
        <f>O206*H206</f>
        <v>0</v>
      </c>
      <c r="Q206" s="223">
        <v>0.0020999999999999999</v>
      </c>
      <c r="R206" s="223">
        <f>Q206*H206</f>
        <v>0.064680000000000001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283</v>
      </c>
      <c r="AT206" s="225" t="s">
        <v>168</v>
      </c>
      <c r="AU206" s="225" t="s">
        <v>79</v>
      </c>
      <c r="AY206" s="19" t="s">
        <v>165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77</v>
      </c>
      <c r="BK206" s="226">
        <f>ROUND(I206*H206,2)</f>
        <v>0</v>
      </c>
      <c r="BL206" s="19" t="s">
        <v>283</v>
      </c>
      <c r="BM206" s="225" t="s">
        <v>1413</v>
      </c>
    </row>
    <row r="207" s="2" customFormat="1">
      <c r="A207" s="40"/>
      <c r="B207" s="41"/>
      <c r="C207" s="42"/>
      <c r="D207" s="260" t="s">
        <v>191</v>
      </c>
      <c r="E207" s="42"/>
      <c r="F207" s="261" t="s">
        <v>1414</v>
      </c>
      <c r="G207" s="42"/>
      <c r="H207" s="42"/>
      <c r="I207" s="262"/>
      <c r="J207" s="42"/>
      <c r="K207" s="42"/>
      <c r="L207" s="46"/>
      <c r="M207" s="263"/>
      <c r="N207" s="26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191</v>
      </c>
      <c r="AU207" s="19" t="s">
        <v>79</v>
      </c>
    </row>
    <row r="208" s="14" customFormat="1">
      <c r="A208" s="14"/>
      <c r="B208" s="238"/>
      <c r="C208" s="239"/>
      <c r="D208" s="229" t="s">
        <v>174</v>
      </c>
      <c r="E208" s="240" t="s">
        <v>19</v>
      </c>
      <c r="F208" s="241" t="s">
        <v>1384</v>
      </c>
      <c r="G208" s="239"/>
      <c r="H208" s="242">
        <v>30.800000000000001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174</v>
      </c>
      <c r="AU208" s="248" t="s">
        <v>79</v>
      </c>
      <c r="AV208" s="14" t="s">
        <v>79</v>
      </c>
      <c r="AW208" s="14" t="s">
        <v>32</v>
      </c>
      <c r="AX208" s="14" t="s">
        <v>77</v>
      </c>
      <c r="AY208" s="248" t="s">
        <v>165</v>
      </c>
    </row>
    <row r="209" s="2" customFormat="1" ht="24.15" customHeight="1">
      <c r="A209" s="40"/>
      <c r="B209" s="41"/>
      <c r="C209" s="214" t="s">
        <v>391</v>
      </c>
      <c r="D209" s="214" t="s">
        <v>168</v>
      </c>
      <c r="E209" s="215" t="s">
        <v>1415</v>
      </c>
      <c r="F209" s="216" t="s">
        <v>1416</v>
      </c>
      <c r="G209" s="217" t="s">
        <v>394</v>
      </c>
      <c r="H209" s="218">
        <v>16.425999999999998</v>
      </c>
      <c r="I209" s="219"/>
      <c r="J209" s="220">
        <f>ROUND(I209*H209,2)</f>
        <v>0</v>
      </c>
      <c r="K209" s="216" t="s">
        <v>189</v>
      </c>
      <c r="L209" s="46"/>
      <c r="M209" s="221" t="s">
        <v>19</v>
      </c>
      <c r="N209" s="222" t="s">
        <v>41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283</v>
      </c>
      <c r="AT209" s="225" t="s">
        <v>168</v>
      </c>
      <c r="AU209" s="225" t="s">
        <v>79</v>
      </c>
      <c r="AY209" s="19" t="s">
        <v>165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77</v>
      </c>
      <c r="BK209" s="226">
        <f>ROUND(I209*H209,2)</f>
        <v>0</v>
      </c>
      <c r="BL209" s="19" t="s">
        <v>283</v>
      </c>
      <c r="BM209" s="225" t="s">
        <v>1417</v>
      </c>
    </row>
    <row r="210" s="2" customFormat="1">
      <c r="A210" s="40"/>
      <c r="B210" s="41"/>
      <c r="C210" s="42"/>
      <c r="D210" s="260" t="s">
        <v>191</v>
      </c>
      <c r="E210" s="42"/>
      <c r="F210" s="261" t="s">
        <v>1418</v>
      </c>
      <c r="G210" s="42"/>
      <c r="H210" s="42"/>
      <c r="I210" s="262"/>
      <c r="J210" s="42"/>
      <c r="K210" s="42"/>
      <c r="L210" s="46"/>
      <c r="M210" s="263"/>
      <c r="N210" s="26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191</v>
      </c>
      <c r="AU210" s="19" t="s">
        <v>79</v>
      </c>
    </row>
    <row r="211" s="2" customFormat="1" ht="24.15" customHeight="1">
      <c r="A211" s="40"/>
      <c r="B211" s="41"/>
      <c r="C211" s="214" t="s">
        <v>398</v>
      </c>
      <c r="D211" s="214" t="s">
        <v>168</v>
      </c>
      <c r="E211" s="215" t="s">
        <v>1419</v>
      </c>
      <c r="F211" s="216" t="s">
        <v>1420</v>
      </c>
      <c r="G211" s="217" t="s">
        <v>394</v>
      </c>
      <c r="H211" s="218">
        <v>16.425999999999998</v>
      </c>
      <c r="I211" s="219"/>
      <c r="J211" s="220">
        <f>ROUND(I211*H211,2)</f>
        <v>0</v>
      </c>
      <c r="K211" s="216" t="s">
        <v>189</v>
      </c>
      <c r="L211" s="46"/>
      <c r="M211" s="221" t="s">
        <v>19</v>
      </c>
      <c r="N211" s="222" t="s">
        <v>41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283</v>
      </c>
      <c r="AT211" s="225" t="s">
        <v>168</v>
      </c>
      <c r="AU211" s="225" t="s">
        <v>79</v>
      </c>
      <c r="AY211" s="19" t="s">
        <v>165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77</v>
      </c>
      <c r="BK211" s="226">
        <f>ROUND(I211*H211,2)</f>
        <v>0</v>
      </c>
      <c r="BL211" s="19" t="s">
        <v>283</v>
      </c>
      <c r="BM211" s="225" t="s">
        <v>1421</v>
      </c>
    </row>
    <row r="212" s="2" customFormat="1">
      <c r="A212" s="40"/>
      <c r="B212" s="41"/>
      <c r="C212" s="42"/>
      <c r="D212" s="260" t="s">
        <v>191</v>
      </c>
      <c r="E212" s="42"/>
      <c r="F212" s="261" t="s">
        <v>1422</v>
      </c>
      <c r="G212" s="42"/>
      <c r="H212" s="42"/>
      <c r="I212" s="262"/>
      <c r="J212" s="42"/>
      <c r="K212" s="42"/>
      <c r="L212" s="46"/>
      <c r="M212" s="263"/>
      <c r="N212" s="26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191</v>
      </c>
      <c r="AU212" s="19" t="s">
        <v>79</v>
      </c>
    </row>
    <row r="213" s="12" customFormat="1" ht="22.8" customHeight="1">
      <c r="A213" s="12"/>
      <c r="B213" s="198"/>
      <c r="C213" s="199"/>
      <c r="D213" s="200" t="s">
        <v>69</v>
      </c>
      <c r="E213" s="212" t="s">
        <v>967</v>
      </c>
      <c r="F213" s="212" t="s">
        <v>968</v>
      </c>
      <c r="G213" s="199"/>
      <c r="H213" s="199"/>
      <c r="I213" s="202"/>
      <c r="J213" s="213">
        <f>BK213</f>
        <v>0</v>
      </c>
      <c r="K213" s="199"/>
      <c r="L213" s="204"/>
      <c r="M213" s="205"/>
      <c r="N213" s="206"/>
      <c r="O213" s="206"/>
      <c r="P213" s="207">
        <f>SUM(P214:P231)</f>
        <v>0</v>
      </c>
      <c r="Q213" s="206"/>
      <c r="R213" s="207">
        <f>SUM(R214:R231)</f>
        <v>0.44399599999999995</v>
      </c>
      <c r="S213" s="206"/>
      <c r="T213" s="208">
        <f>SUM(T214:T231)</f>
        <v>5.2905999999999995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79</v>
      </c>
      <c r="AT213" s="210" t="s">
        <v>69</v>
      </c>
      <c r="AU213" s="210" t="s">
        <v>77</v>
      </c>
      <c r="AY213" s="209" t="s">
        <v>165</v>
      </c>
      <c r="BK213" s="211">
        <f>SUM(BK214:BK231)</f>
        <v>0</v>
      </c>
    </row>
    <row r="214" s="2" customFormat="1" ht="16.5" customHeight="1">
      <c r="A214" s="40"/>
      <c r="B214" s="41"/>
      <c r="C214" s="214" t="s">
        <v>405</v>
      </c>
      <c r="D214" s="214" t="s">
        <v>168</v>
      </c>
      <c r="E214" s="215" t="s">
        <v>1423</v>
      </c>
      <c r="F214" s="216" t="s">
        <v>1424</v>
      </c>
      <c r="G214" s="217" t="s">
        <v>209</v>
      </c>
      <c r="H214" s="218">
        <v>760</v>
      </c>
      <c r="I214" s="219"/>
      <c r="J214" s="220">
        <f>ROUND(I214*H214,2)</f>
        <v>0</v>
      </c>
      <c r="K214" s="216" t="s">
        <v>189</v>
      </c>
      <c r="L214" s="46"/>
      <c r="M214" s="221" t="s">
        <v>19</v>
      </c>
      <c r="N214" s="222" t="s">
        <v>41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0.00266</v>
      </c>
      <c r="T214" s="224">
        <f>S214*H214</f>
        <v>2.0215999999999998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283</v>
      </c>
      <c r="AT214" s="225" t="s">
        <v>168</v>
      </c>
      <c r="AU214" s="225" t="s">
        <v>79</v>
      </c>
      <c r="AY214" s="19" t="s">
        <v>165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77</v>
      </c>
      <c r="BK214" s="226">
        <f>ROUND(I214*H214,2)</f>
        <v>0</v>
      </c>
      <c r="BL214" s="19" t="s">
        <v>283</v>
      </c>
      <c r="BM214" s="225" t="s">
        <v>1425</v>
      </c>
    </row>
    <row r="215" s="2" customFormat="1">
      <c r="A215" s="40"/>
      <c r="B215" s="41"/>
      <c r="C215" s="42"/>
      <c r="D215" s="260" t="s">
        <v>191</v>
      </c>
      <c r="E215" s="42"/>
      <c r="F215" s="261" t="s">
        <v>1426</v>
      </c>
      <c r="G215" s="42"/>
      <c r="H215" s="42"/>
      <c r="I215" s="262"/>
      <c r="J215" s="42"/>
      <c r="K215" s="42"/>
      <c r="L215" s="46"/>
      <c r="M215" s="263"/>
      <c r="N215" s="26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191</v>
      </c>
      <c r="AU215" s="19" t="s">
        <v>79</v>
      </c>
    </row>
    <row r="216" s="14" customFormat="1">
      <c r="A216" s="14"/>
      <c r="B216" s="238"/>
      <c r="C216" s="239"/>
      <c r="D216" s="229" t="s">
        <v>174</v>
      </c>
      <c r="E216" s="240" t="s">
        <v>19</v>
      </c>
      <c r="F216" s="241" t="s">
        <v>1427</v>
      </c>
      <c r="G216" s="239"/>
      <c r="H216" s="242">
        <v>760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174</v>
      </c>
      <c r="AU216" s="248" t="s">
        <v>79</v>
      </c>
      <c r="AV216" s="14" t="s">
        <v>79</v>
      </c>
      <c r="AW216" s="14" t="s">
        <v>32</v>
      </c>
      <c r="AX216" s="14" t="s">
        <v>77</v>
      </c>
      <c r="AY216" s="248" t="s">
        <v>165</v>
      </c>
    </row>
    <row r="217" s="2" customFormat="1" ht="16.5" customHeight="1">
      <c r="A217" s="40"/>
      <c r="B217" s="41"/>
      <c r="C217" s="214" t="s">
        <v>410</v>
      </c>
      <c r="D217" s="214" t="s">
        <v>168</v>
      </c>
      <c r="E217" s="215" t="s">
        <v>1058</v>
      </c>
      <c r="F217" s="216" t="s">
        <v>1059</v>
      </c>
      <c r="G217" s="217" t="s">
        <v>209</v>
      </c>
      <c r="H217" s="218">
        <v>1131.2000000000001</v>
      </c>
      <c r="I217" s="219"/>
      <c r="J217" s="220">
        <f>ROUND(I217*H217,2)</f>
        <v>0</v>
      </c>
      <c r="K217" s="216" t="s">
        <v>189</v>
      </c>
      <c r="L217" s="46"/>
      <c r="M217" s="221" t="s">
        <v>19</v>
      </c>
      <c r="N217" s="222" t="s">
        <v>41</v>
      </c>
      <c r="O217" s="86"/>
      <c r="P217" s="223">
        <f>O217*H217</f>
        <v>0</v>
      </c>
      <c r="Q217" s="223">
        <v>0.00013999999999999999</v>
      </c>
      <c r="R217" s="223">
        <f>Q217*H217</f>
        <v>0.15836799999999998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283</v>
      </c>
      <c r="AT217" s="225" t="s">
        <v>168</v>
      </c>
      <c r="AU217" s="225" t="s">
        <v>79</v>
      </c>
      <c r="AY217" s="19" t="s">
        <v>165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77</v>
      </c>
      <c r="BK217" s="226">
        <f>ROUND(I217*H217,2)</f>
        <v>0</v>
      </c>
      <c r="BL217" s="19" t="s">
        <v>283</v>
      </c>
      <c r="BM217" s="225" t="s">
        <v>1428</v>
      </c>
    </row>
    <row r="218" s="2" customFormat="1">
      <c r="A218" s="40"/>
      <c r="B218" s="41"/>
      <c r="C218" s="42"/>
      <c r="D218" s="260" t="s">
        <v>191</v>
      </c>
      <c r="E218" s="42"/>
      <c r="F218" s="261" t="s">
        <v>1061</v>
      </c>
      <c r="G218" s="42"/>
      <c r="H218" s="42"/>
      <c r="I218" s="262"/>
      <c r="J218" s="42"/>
      <c r="K218" s="42"/>
      <c r="L218" s="46"/>
      <c r="M218" s="263"/>
      <c r="N218" s="264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191</v>
      </c>
      <c r="AU218" s="19" t="s">
        <v>79</v>
      </c>
    </row>
    <row r="219" s="14" customFormat="1">
      <c r="A219" s="14"/>
      <c r="B219" s="238"/>
      <c r="C219" s="239"/>
      <c r="D219" s="229" t="s">
        <v>174</v>
      </c>
      <c r="E219" s="240" t="s">
        <v>19</v>
      </c>
      <c r="F219" s="241" t="s">
        <v>1429</v>
      </c>
      <c r="G219" s="239"/>
      <c r="H219" s="242">
        <v>1131.2000000000001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174</v>
      </c>
      <c r="AU219" s="248" t="s">
        <v>79</v>
      </c>
      <c r="AV219" s="14" t="s">
        <v>79</v>
      </c>
      <c r="AW219" s="14" t="s">
        <v>32</v>
      </c>
      <c r="AX219" s="14" t="s">
        <v>77</v>
      </c>
      <c r="AY219" s="248" t="s">
        <v>165</v>
      </c>
    </row>
    <row r="220" s="2" customFormat="1" ht="16.5" customHeight="1">
      <c r="A220" s="40"/>
      <c r="B220" s="41"/>
      <c r="C220" s="214" t="s">
        <v>415</v>
      </c>
      <c r="D220" s="214" t="s">
        <v>168</v>
      </c>
      <c r="E220" s="215" t="s">
        <v>1430</v>
      </c>
      <c r="F220" s="216" t="s">
        <v>1431</v>
      </c>
      <c r="G220" s="217" t="s">
        <v>209</v>
      </c>
      <c r="H220" s="218">
        <v>787.79999999999995</v>
      </c>
      <c r="I220" s="219"/>
      <c r="J220" s="220">
        <f>ROUND(I220*H220,2)</f>
        <v>0</v>
      </c>
      <c r="K220" s="216" t="s">
        <v>19</v>
      </c>
      <c r="L220" s="46"/>
      <c r="M220" s="221" t="s">
        <v>19</v>
      </c>
      <c r="N220" s="222" t="s">
        <v>41</v>
      </c>
      <c r="O220" s="86"/>
      <c r="P220" s="223">
        <f>O220*H220</f>
        <v>0</v>
      </c>
      <c r="Q220" s="223">
        <v>0.00013999999999999999</v>
      </c>
      <c r="R220" s="223">
        <f>Q220*H220</f>
        <v>0.11029199999999999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283</v>
      </c>
      <c r="AT220" s="225" t="s">
        <v>168</v>
      </c>
      <c r="AU220" s="225" t="s">
        <v>79</v>
      </c>
      <c r="AY220" s="19" t="s">
        <v>165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77</v>
      </c>
      <c r="BK220" s="226">
        <f>ROUND(I220*H220,2)</f>
        <v>0</v>
      </c>
      <c r="BL220" s="19" t="s">
        <v>283</v>
      </c>
      <c r="BM220" s="225" t="s">
        <v>1432</v>
      </c>
    </row>
    <row r="221" s="14" customFormat="1">
      <c r="A221" s="14"/>
      <c r="B221" s="238"/>
      <c r="C221" s="239"/>
      <c r="D221" s="229" t="s">
        <v>174</v>
      </c>
      <c r="E221" s="240" t="s">
        <v>19</v>
      </c>
      <c r="F221" s="241" t="s">
        <v>1433</v>
      </c>
      <c r="G221" s="239"/>
      <c r="H221" s="242">
        <v>787.79999999999995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174</v>
      </c>
      <c r="AU221" s="248" t="s">
        <v>79</v>
      </c>
      <c r="AV221" s="14" t="s">
        <v>79</v>
      </c>
      <c r="AW221" s="14" t="s">
        <v>32</v>
      </c>
      <c r="AX221" s="14" t="s">
        <v>77</v>
      </c>
      <c r="AY221" s="248" t="s">
        <v>165</v>
      </c>
    </row>
    <row r="222" s="2" customFormat="1" ht="16.5" customHeight="1">
      <c r="A222" s="40"/>
      <c r="B222" s="41"/>
      <c r="C222" s="214" t="s">
        <v>421</v>
      </c>
      <c r="D222" s="214" t="s">
        <v>168</v>
      </c>
      <c r="E222" s="215" t="s">
        <v>1434</v>
      </c>
      <c r="F222" s="216" t="s">
        <v>1435</v>
      </c>
      <c r="G222" s="217" t="s">
        <v>209</v>
      </c>
      <c r="H222" s="218">
        <v>1252.4000000000001</v>
      </c>
      <c r="I222" s="219"/>
      <c r="J222" s="220">
        <f>ROUND(I222*H222,2)</f>
        <v>0</v>
      </c>
      <c r="K222" s="216" t="s">
        <v>19</v>
      </c>
      <c r="L222" s="46"/>
      <c r="M222" s="221" t="s">
        <v>19</v>
      </c>
      <c r="N222" s="222" t="s">
        <v>41</v>
      </c>
      <c r="O222" s="86"/>
      <c r="P222" s="223">
        <f>O222*H222</f>
        <v>0</v>
      </c>
      <c r="Q222" s="223">
        <v>0.00013999999999999999</v>
      </c>
      <c r="R222" s="223">
        <f>Q222*H222</f>
        <v>0.17533599999999999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283</v>
      </c>
      <c r="AT222" s="225" t="s">
        <v>168</v>
      </c>
      <c r="AU222" s="225" t="s">
        <v>79</v>
      </c>
      <c r="AY222" s="19" t="s">
        <v>165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77</v>
      </c>
      <c r="BK222" s="226">
        <f>ROUND(I222*H222,2)</f>
        <v>0</v>
      </c>
      <c r="BL222" s="19" t="s">
        <v>283</v>
      </c>
      <c r="BM222" s="225" t="s">
        <v>1436</v>
      </c>
    </row>
    <row r="223" s="14" customFormat="1">
      <c r="A223" s="14"/>
      <c r="B223" s="238"/>
      <c r="C223" s="239"/>
      <c r="D223" s="229" t="s">
        <v>174</v>
      </c>
      <c r="E223" s="240" t="s">
        <v>19</v>
      </c>
      <c r="F223" s="241" t="s">
        <v>1437</v>
      </c>
      <c r="G223" s="239"/>
      <c r="H223" s="242">
        <v>1252.4000000000001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174</v>
      </c>
      <c r="AU223" s="248" t="s">
        <v>79</v>
      </c>
      <c r="AV223" s="14" t="s">
        <v>79</v>
      </c>
      <c r="AW223" s="14" t="s">
        <v>32</v>
      </c>
      <c r="AX223" s="14" t="s">
        <v>77</v>
      </c>
      <c r="AY223" s="248" t="s">
        <v>165</v>
      </c>
    </row>
    <row r="224" s="2" customFormat="1" ht="16.5" customHeight="1">
      <c r="A224" s="40"/>
      <c r="B224" s="41"/>
      <c r="C224" s="214" t="s">
        <v>427</v>
      </c>
      <c r="D224" s="214" t="s">
        <v>168</v>
      </c>
      <c r="E224" s="215" t="s">
        <v>1438</v>
      </c>
      <c r="F224" s="216" t="s">
        <v>1439</v>
      </c>
      <c r="G224" s="217" t="s">
        <v>209</v>
      </c>
      <c r="H224" s="218">
        <v>467</v>
      </c>
      <c r="I224" s="219"/>
      <c r="J224" s="220">
        <f>ROUND(I224*H224,2)</f>
        <v>0</v>
      </c>
      <c r="K224" s="216" t="s">
        <v>19</v>
      </c>
      <c r="L224" s="46"/>
      <c r="M224" s="221" t="s">
        <v>19</v>
      </c>
      <c r="N224" s="222" t="s">
        <v>41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0.0070000000000000001</v>
      </c>
      <c r="T224" s="224">
        <f>S224*H224</f>
        <v>3.2690000000000001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283</v>
      </c>
      <c r="AT224" s="225" t="s">
        <v>168</v>
      </c>
      <c r="AU224" s="225" t="s">
        <v>79</v>
      </c>
      <c r="AY224" s="19" t="s">
        <v>165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77</v>
      </c>
      <c r="BK224" s="226">
        <f>ROUND(I224*H224,2)</f>
        <v>0</v>
      </c>
      <c r="BL224" s="19" t="s">
        <v>283</v>
      </c>
      <c r="BM224" s="225" t="s">
        <v>1440</v>
      </c>
    </row>
    <row r="225" s="14" customFormat="1">
      <c r="A225" s="14"/>
      <c r="B225" s="238"/>
      <c r="C225" s="239"/>
      <c r="D225" s="229" t="s">
        <v>174</v>
      </c>
      <c r="E225" s="240" t="s">
        <v>19</v>
      </c>
      <c r="F225" s="241" t="s">
        <v>1441</v>
      </c>
      <c r="G225" s="239"/>
      <c r="H225" s="242">
        <v>265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174</v>
      </c>
      <c r="AU225" s="248" t="s">
        <v>79</v>
      </c>
      <c r="AV225" s="14" t="s">
        <v>79</v>
      </c>
      <c r="AW225" s="14" t="s">
        <v>32</v>
      </c>
      <c r="AX225" s="14" t="s">
        <v>70</v>
      </c>
      <c r="AY225" s="248" t="s">
        <v>165</v>
      </c>
    </row>
    <row r="226" s="14" customFormat="1">
      <c r="A226" s="14"/>
      <c r="B226" s="238"/>
      <c r="C226" s="239"/>
      <c r="D226" s="229" t="s">
        <v>174</v>
      </c>
      <c r="E226" s="240" t="s">
        <v>19</v>
      </c>
      <c r="F226" s="241" t="s">
        <v>1442</v>
      </c>
      <c r="G226" s="239"/>
      <c r="H226" s="242">
        <v>202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174</v>
      </c>
      <c r="AU226" s="248" t="s">
        <v>79</v>
      </c>
      <c r="AV226" s="14" t="s">
        <v>79</v>
      </c>
      <c r="AW226" s="14" t="s">
        <v>32</v>
      </c>
      <c r="AX226" s="14" t="s">
        <v>70</v>
      </c>
      <c r="AY226" s="248" t="s">
        <v>165</v>
      </c>
    </row>
    <row r="227" s="15" customFormat="1">
      <c r="A227" s="15"/>
      <c r="B227" s="249"/>
      <c r="C227" s="250"/>
      <c r="D227" s="229" t="s">
        <v>174</v>
      </c>
      <c r="E227" s="251" t="s">
        <v>19</v>
      </c>
      <c r="F227" s="252" t="s">
        <v>184</v>
      </c>
      <c r="G227" s="250"/>
      <c r="H227" s="253">
        <v>467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174</v>
      </c>
      <c r="AU227" s="259" t="s">
        <v>79</v>
      </c>
      <c r="AV227" s="15" t="s">
        <v>172</v>
      </c>
      <c r="AW227" s="15" t="s">
        <v>32</v>
      </c>
      <c r="AX227" s="15" t="s">
        <v>77</v>
      </c>
      <c r="AY227" s="259" t="s">
        <v>165</v>
      </c>
    </row>
    <row r="228" s="2" customFormat="1" ht="24.15" customHeight="1">
      <c r="A228" s="40"/>
      <c r="B228" s="41"/>
      <c r="C228" s="214" t="s">
        <v>436</v>
      </c>
      <c r="D228" s="214" t="s">
        <v>168</v>
      </c>
      <c r="E228" s="215" t="s">
        <v>1443</v>
      </c>
      <c r="F228" s="216" t="s">
        <v>1444</v>
      </c>
      <c r="G228" s="217" t="s">
        <v>394</v>
      </c>
      <c r="H228" s="218">
        <v>0.44400000000000001</v>
      </c>
      <c r="I228" s="219"/>
      <c r="J228" s="220">
        <f>ROUND(I228*H228,2)</f>
        <v>0</v>
      </c>
      <c r="K228" s="216" t="s">
        <v>189</v>
      </c>
      <c r="L228" s="46"/>
      <c r="M228" s="221" t="s">
        <v>19</v>
      </c>
      <c r="N228" s="222" t="s">
        <v>41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283</v>
      </c>
      <c r="AT228" s="225" t="s">
        <v>168</v>
      </c>
      <c r="AU228" s="225" t="s">
        <v>79</v>
      </c>
      <c r="AY228" s="19" t="s">
        <v>165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77</v>
      </c>
      <c r="BK228" s="226">
        <f>ROUND(I228*H228,2)</f>
        <v>0</v>
      </c>
      <c r="BL228" s="19" t="s">
        <v>283</v>
      </c>
      <c r="BM228" s="225" t="s">
        <v>1445</v>
      </c>
    </row>
    <row r="229" s="2" customFormat="1">
      <c r="A229" s="40"/>
      <c r="B229" s="41"/>
      <c r="C229" s="42"/>
      <c r="D229" s="260" t="s">
        <v>191</v>
      </c>
      <c r="E229" s="42"/>
      <c r="F229" s="261" t="s">
        <v>1446</v>
      </c>
      <c r="G229" s="42"/>
      <c r="H229" s="42"/>
      <c r="I229" s="262"/>
      <c r="J229" s="42"/>
      <c r="K229" s="42"/>
      <c r="L229" s="46"/>
      <c r="M229" s="263"/>
      <c r="N229" s="26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191</v>
      </c>
      <c r="AU229" s="19" t="s">
        <v>79</v>
      </c>
    </row>
    <row r="230" s="2" customFormat="1" ht="24.15" customHeight="1">
      <c r="A230" s="40"/>
      <c r="B230" s="41"/>
      <c r="C230" s="214" t="s">
        <v>447</v>
      </c>
      <c r="D230" s="214" t="s">
        <v>168</v>
      </c>
      <c r="E230" s="215" t="s">
        <v>1447</v>
      </c>
      <c r="F230" s="216" t="s">
        <v>1448</v>
      </c>
      <c r="G230" s="217" t="s">
        <v>394</v>
      </c>
      <c r="H230" s="218">
        <v>0.44400000000000001</v>
      </c>
      <c r="I230" s="219"/>
      <c r="J230" s="220">
        <f>ROUND(I230*H230,2)</f>
        <v>0</v>
      </c>
      <c r="K230" s="216" t="s">
        <v>189</v>
      </c>
      <c r="L230" s="46"/>
      <c r="M230" s="221" t="s">
        <v>19</v>
      </c>
      <c r="N230" s="222" t="s">
        <v>41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283</v>
      </c>
      <c r="AT230" s="225" t="s">
        <v>168</v>
      </c>
      <c r="AU230" s="225" t="s">
        <v>79</v>
      </c>
      <c r="AY230" s="19" t="s">
        <v>165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77</v>
      </c>
      <c r="BK230" s="226">
        <f>ROUND(I230*H230,2)</f>
        <v>0</v>
      </c>
      <c r="BL230" s="19" t="s">
        <v>283</v>
      </c>
      <c r="BM230" s="225" t="s">
        <v>1449</v>
      </c>
    </row>
    <row r="231" s="2" customFormat="1">
      <c r="A231" s="40"/>
      <c r="B231" s="41"/>
      <c r="C231" s="42"/>
      <c r="D231" s="260" t="s">
        <v>191</v>
      </c>
      <c r="E231" s="42"/>
      <c r="F231" s="261" t="s">
        <v>1450</v>
      </c>
      <c r="G231" s="42"/>
      <c r="H231" s="42"/>
      <c r="I231" s="262"/>
      <c r="J231" s="42"/>
      <c r="K231" s="42"/>
      <c r="L231" s="46"/>
      <c r="M231" s="263"/>
      <c r="N231" s="26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191</v>
      </c>
      <c r="AU231" s="19" t="s">
        <v>79</v>
      </c>
    </row>
    <row r="232" s="12" customFormat="1" ht="22.8" customHeight="1">
      <c r="A232" s="12"/>
      <c r="B232" s="198"/>
      <c r="C232" s="199"/>
      <c r="D232" s="200" t="s">
        <v>69</v>
      </c>
      <c r="E232" s="212" t="s">
        <v>1072</v>
      </c>
      <c r="F232" s="212" t="s">
        <v>1073</v>
      </c>
      <c r="G232" s="199"/>
      <c r="H232" s="199"/>
      <c r="I232" s="202"/>
      <c r="J232" s="213">
        <f>BK232</f>
        <v>0</v>
      </c>
      <c r="K232" s="199"/>
      <c r="L232" s="204"/>
      <c r="M232" s="205"/>
      <c r="N232" s="206"/>
      <c r="O232" s="206"/>
      <c r="P232" s="207">
        <f>SUM(P233:P255)</f>
        <v>0</v>
      </c>
      <c r="Q232" s="206"/>
      <c r="R232" s="207">
        <f>SUM(R233:R255)</f>
        <v>30.274439999999998</v>
      </c>
      <c r="S232" s="206"/>
      <c r="T232" s="208">
        <f>SUM(T233:T255)</f>
        <v>1.274378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9" t="s">
        <v>79</v>
      </c>
      <c r="AT232" s="210" t="s">
        <v>69</v>
      </c>
      <c r="AU232" s="210" t="s">
        <v>77</v>
      </c>
      <c r="AY232" s="209" t="s">
        <v>165</v>
      </c>
      <c r="BK232" s="211">
        <f>SUM(BK233:BK255)</f>
        <v>0</v>
      </c>
    </row>
    <row r="233" s="2" customFormat="1" ht="21.75" customHeight="1">
      <c r="A233" s="40"/>
      <c r="B233" s="41"/>
      <c r="C233" s="214" t="s">
        <v>450</v>
      </c>
      <c r="D233" s="214" t="s">
        <v>168</v>
      </c>
      <c r="E233" s="215" t="s">
        <v>1451</v>
      </c>
      <c r="F233" s="216" t="s">
        <v>1452</v>
      </c>
      <c r="G233" s="217" t="s">
        <v>551</v>
      </c>
      <c r="H233" s="218">
        <v>1134.3779999999999</v>
      </c>
      <c r="I233" s="219"/>
      <c r="J233" s="220">
        <f>ROUND(I233*H233,2)</f>
        <v>0</v>
      </c>
      <c r="K233" s="216" t="s">
        <v>189</v>
      </c>
      <c r="L233" s="46"/>
      <c r="M233" s="221" t="s">
        <v>19</v>
      </c>
      <c r="N233" s="222" t="s">
        <v>41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0.001</v>
      </c>
      <c r="T233" s="224">
        <f>S233*H233</f>
        <v>1.1343779999999999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283</v>
      </c>
      <c r="AT233" s="225" t="s">
        <v>168</v>
      </c>
      <c r="AU233" s="225" t="s">
        <v>79</v>
      </c>
      <c r="AY233" s="19" t="s">
        <v>165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77</v>
      </c>
      <c r="BK233" s="226">
        <f>ROUND(I233*H233,2)</f>
        <v>0</v>
      </c>
      <c r="BL233" s="19" t="s">
        <v>283</v>
      </c>
      <c r="BM233" s="225" t="s">
        <v>1453</v>
      </c>
    </row>
    <row r="234" s="2" customFormat="1">
      <c r="A234" s="40"/>
      <c r="B234" s="41"/>
      <c r="C234" s="42"/>
      <c r="D234" s="260" t="s">
        <v>191</v>
      </c>
      <c r="E234" s="42"/>
      <c r="F234" s="261" t="s">
        <v>1454</v>
      </c>
      <c r="G234" s="42"/>
      <c r="H234" s="42"/>
      <c r="I234" s="262"/>
      <c r="J234" s="42"/>
      <c r="K234" s="42"/>
      <c r="L234" s="46"/>
      <c r="M234" s="263"/>
      <c r="N234" s="26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191</v>
      </c>
      <c r="AU234" s="19" t="s">
        <v>79</v>
      </c>
    </row>
    <row r="235" s="14" customFormat="1">
      <c r="A235" s="14"/>
      <c r="B235" s="238"/>
      <c r="C235" s="239"/>
      <c r="D235" s="229" t="s">
        <v>174</v>
      </c>
      <c r="E235" s="240" t="s">
        <v>19</v>
      </c>
      <c r="F235" s="241" t="s">
        <v>1455</v>
      </c>
      <c r="G235" s="239"/>
      <c r="H235" s="242">
        <v>1134.3779999999999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174</v>
      </c>
      <c r="AU235" s="248" t="s">
        <v>79</v>
      </c>
      <c r="AV235" s="14" t="s">
        <v>79</v>
      </c>
      <c r="AW235" s="14" t="s">
        <v>32</v>
      </c>
      <c r="AX235" s="14" t="s">
        <v>77</v>
      </c>
      <c r="AY235" s="248" t="s">
        <v>165</v>
      </c>
    </row>
    <row r="236" s="2" customFormat="1" ht="16.5" customHeight="1">
      <c r="A236" s="40"/>
      <c r="B236" s="41"/>
      <c r="C236" s="214" t="s">
        <v>455</v>
      </c>
      <c r="D236" s="214" t="s">
        <v>168</v>
      </c>
      <c r="E236" s="215" t="s">
        <v>1456</v>
      </c>
      <c r="F236" s="216" t="s">
        <v>1457</v>
      </c>
      <c r="G236" s="217" t="s">
        <v>209</v>
      </c>
      <c r="H236" s="218">
        <v>20</v>
      </c>
      <c r="I236" s="219"/>
      <c r="J236" s="220">
        <f>ROUND(I236*H236,2)</f>
        <v>0</v>
      </c>
      <c r="K236" s="216" t="s">
        <v>189</v>
      </c>
      <c r="L236" s="46"/>
      <c r="M236" s="221" t="s">
        <v>19</v>
      </c>
      <c r="N236" s="222" t="s">
        <v>41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0.0070000000000000001</v>
      </c>
      <c r="T236" s="224">
        <f>S236*H236</f>
        <v>0.14000000000000001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283</v>
      </c>
      <c r="AT236" s="225" t="s">
        <v>168</v>
      </c>
      <c r="AU236" s="225" t="s">
        <v>79</v>
      </c>
      <c r="AY236" s="19" t="s">
        <v>165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77</v>
      </c>
      <c r="BK236" s="226">
        <f>ROUND(I236*H236,2)</f>
        <v>0</v>
      </c>
      <c r="BL236" s="19" t="s">
        <v>283</v>
      </c>
      <c r="BM236" s="225" t="s">
        <v>1458</v>
      </c>
    </row>
    <row r="237" s="2" customFormat="1">
      <c r="A237" s="40"/>
      <c r="B237" s="41"/>
      <c r="C237" s="42"/>
      <c r="D237" s="260" t="s">
        <v>191</v>
      </c>
      <c r="E237" s="42"/>
      <c r="F237" s="261" t="s">
        <v>1459</v>
      </c>
      <c r="G237" s="42"/>
      <c r="H237" s="42"/>
      <c r="I237" s="262"/>
      <c r="J237" s="42"/>
      <c r="K237" s="42"/>
      <c r="L237" s="46"/>
      <c r="M237" s="263"/>
      <c r="N237" s="26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191</v>
      </c>
      <c r="AU237" s="19" t="s">
        <v>79</v>
      </c>
    </row>
    <row r="238" s="14" customFormat="1">
      <c r="A238" s="14"/>
      <c r="B238" s="238"/>
      <c r="C238" s="239"/>
      <c r="D238" s="229" t="s">
        <v>174</v>
      </c>
      <c r="E238" s="240" t="s">
        <v>19</v>
      </c>
      <c r="F238" s="241" t="s">
        <v>1460</v>
      </c>
      <c r="G238" s="239"/>
      <c r="H238" s="242">
        <v>5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174</v>
      </c>
      <c r="AU238" s="248" t="s">
        <v>79</v>
      </c>
      <c r="AV238" s="14" t="s">
        <v>79</v>
      </c>
      <c r="AW238" s="14" t="s">
        <v>32</v>
      </c>
      <c r="AX238" s="14" t="s">
        <v>70</v>
      </c>
      <c r="AY238" s="248" t="s">
        <v>165</v>
      </c>
    </row>
    <row r="239" s="14" customFormat="1">
      <c r="A239" s="14"/>
      <c r="B239" s="238"/>
      <c r="C239" s="239"/>
      <c r="D239" s="229" t="s">
        <v>174</v>
      </c>
      <c r="E239" s="240" t="s">
        <v>19</v>
      </c>
      <c r="F239" s="241" t="s">
        <v>1461</v>
      </c>
      <c r="G239" s="239"/>
      <c r="H239" s="242">
        <v>15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174</v>
      </c>
      <c r="AU239" s="248" t="s">
        <v>79</v>
      </c>
      <c r="AV239" s="14" t="s">
        <v>79</v>
      </c>
      <c r="AW239" s="14" t="s">
        <v>32</v>
      </c>
      <c r="AX239" s="14" t="s">
        <v>70</v>
      </c>
      <c r="AY239" s="248" t="s">
        <v>165</v>
      </c>
    </row>
    <row r="240" s="15" customFormat="1">
      <c r="A240" s="15"/>
      <c r="B240" s="249"/>
      <c r="C240" s="250"/>
      <c r="D240" s="229" t="s">
        <v>174</v>
      </c>
      <c r="E240" s="251" t="s">
        <v>19</v>
      </c>
      <c r="F240" s="252" t="s">
        <v>184</v>
      </c>
      <c r="G240" s="250"/>
      <c r="H240" s="253">
        <v>20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9" t="s">
        <v>174</v>
      </c>
      <c r="AU240" s="259" t="s">
        <v>79</v>
      </c>
      <c r="AV240" s="15" t="s">
        <v>172</v>
      </c>
      <c r="AW240" s="15" t="s">
        <v>32</v>
      </c>
      <c r="AX240" s="15" t="s">
        <v>77</v>
      </c>
      <c r="AY240" s="259" t="s">
        <v>165</v>
      </c>
    </row>
    <row r="241" s="2" customFormat="1" ht="16.5" customHeight="1">
      <c r="A241" s="40"/>
      <c r="B241" s="41"/>
      <c r="C241" s="214" t="s">
        <v>458</v>
      </c>
      <c r="D241" s="214" t="s">
        <v>168</v>
      </c>
      <c r="E241" s="215" t="s">
        <v>1462</v>
      </c>
      <c r="F241" s="216" t="s">
        <v>1463</v>
      </c>
      <c r="G241" s="217" t="s">
        <v>551</v>
      </c>
      <c r="H241" s="218">
        <v>28832.799999999999</v>
      </c>
      <c r="I241" s="219"/>
      <c r="J241" s="220">
        <f>ROUND(I241*H241,2)</f>
        <v>0</v>
      </c>
      <c r="K241" s="216" t="s">
        <v>1402</v>
      </c>
      <c r="L241" s="46"/>
      <c r="M241" s="221" t="s">
        <v>19</v>
      </c>
      <c r="N241" s="222" t="s">
        <v>41</v>
      </c>
      <c r="O241" s="86"/>
      <c r="P241" s="223">
        <f>O241*H241</f>
        <v>0</v>
      </c>
      <c r="Q241" s="223">
        <v>5.0000000000000002E-05</v>
      </c>
      <c r="R241" s="223">
        <f>Q241*H241</f>
        <v>1.44164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283</v>
      </c>
      <c r="AT241" s="225" t="s">
        <v>168</v>
      </c>
      <c r="AU241" s="225" t="s">
        <v>79</v>
      </c>
      <c r="AY241" s="19" t="s">
        <v>165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77</v>
      </c>
      <c r="BK241" s="226">
        <f>ROUND(I241*H241,2)</f>
        <v>0</v>
      </c>
      <c r="BL241" s="19" t="s">
        <v>283</v>
      </c>
      <c r="BM241" s="225" t="s">
        <v>1464</v>
      </c>
    </row>
    <row r="242" s="2" customFormat="1">
      <c r="A242" s="40"/>
      <c r="B242" s="41"/>
      <c r="C242" s="42"/>
      <c r="D242" s="260" t="s">
        <v>191</v>
      </c>
      <c r="E242" s="42"/>
      <c r="F242" s="261" t="s">
        <v>1465</v>
      </c>
      <c r="G242" s="42"/>
      <c r="H242" s="42"/>
      <c r="I242" s="262"/>
      <c r="J242" s="42"/>
      <c r="K242" s="42"/>
      <c r="L242" s="46"/>
      <c r="M242" s="263"/>
      <c r="N242" s="26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191</v>
      </c>
      <c r="AU242" s="19" t="s">
        <v>79</v>
      </c>
    </row>
    <row r="243" s="14" customFormat="1">
      <c r="A243" s="14"/>
      <c r="B243" s="238"/>
      <c r="C243" s="239"/>
      <c r="D243" s="229" t="s">
        <v>174</v>
      </c>
      <c r="E243" s="240" t="s">
        <v>19</v>
      </c>
      <c r="F243" s="241" t="s">
        <v>1466</v>
      </c>
      <c r="G243" s="239"/>
      <c r="H243" s="242">
        <v>10529.629999999999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174</v>
      </c>
      <c r="AU243" s="248" t="s">
        <v>79</v>
      </c>
      <c r="AV243" s="14" t="s">
        <v>79</v>
      </c>
      <c r="AW243" s="14" t="s">
        <v>32</v>
      </c>
      <c r="AX243" s="14" t="s">
        <v>70</v>
      </c>
      <c r="AY243" s="248" t="s">
        <v>165</v>
      </c>
    </row>
    <row r="244" s="14" customFormat="1">
      <c r="A244" s="14"/>
      <c r="B244" s="238"/>
      <c r="C244" s="239"/>
      <c r="D244" s="229" t="s">
        <v>174</v>
      </c>
      <c r="E244" s="240" t="s">
        <v>19</v>
      </c>
      <c r="F244" s="241" t="s">
        <v>1467</v>
      </c>
      <c r="G244" s="239"/>
      <c r="H244" s="242">
        <v>1035.345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174</v>
      </c>
      <c r="AU244" s="248" t="s">
        <v>79</v>
      </c>
      <c r="AV244" s="14" t="s">
        <v>79</v>
      </c>
      <c r="AW244" s="14" t="s">
        <v>32</v>
      </c>
      <c r="AX244" s="14" t="s">
        <v>70</v>
      </c>
      <c r="AY244" s="248" t="s">
        <v>165</v>
      </c>
    </row>
    <row r="245" s="14" customFormat="1">
      <c r="A245" s="14"/>
      <c r="B245" s="238"/>
      <c r="C245" s="239"/>
      <c r="D245" s="229" t="s">
        <v>174</v>
      </c>
      <c r="E245" s="240" t="s">
        <v>19</v>
      </c>
      <c r="F245" s="241" t="s">
        <v>1468</v>
      </c>
      <c r="G245" s="239"/>
      <c r="H245" s="242">
        <v>17267.825000000001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174</v>
      </c>
      <c r="AU245" s="248" t="s">
        <v>79</v>
      </c>
      <c r="AV245" s="14" t="s">
        <v>79</v>
      </c>
      <c r="AW245" s="14" t="s">
        <v>32</v>
      </c>
      <c r="AX245" s="14" t="s">
        <v>70</v>
      </c>
      <c r="AY245" s="248" t="s">
        <v>165</v>
      </c>
    </row>
    <row r="246" s="15" customFormat="1">
      <c r="A246" s="15"/>
      <c r="B246" s="249"/>
      <c r="C246" s="250"/>
      <c r="D246" s="229" t="s">
        <v>174</v>
      </c>
      <c r="E246" s="251" t="s">
        <v>19</v>
      </c>
      <c r="F246" s="252" t="s">
        <v>184</v>
      </c>
      <c r="G246" s="250"/>
      <c r="H246" s="253">
        <v>28832.799999999999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174</v>
      </c>
      <c r="AU246" s="259" t="s">
        <v>79</v>
      </c>
      <c r="AV246" s="15" t="s">
        <v>172</v>
      </c>
      <c r="AW246" s="15" t="s">
        <v>32</v>
      </c>
      <c r="AX246" s="15" t="s">
        <v>77</v>
      </c>
      <c r="AY246" s="259" t="s">
        <v>165</v>
      </c>
    </row>
    <row r="247" s="2" customFormat="1" ht="16.5" customHeight="1">
      <c r="A247" s="40"/>
      <c r="B247" s="41"/>
      <c r="C247" s="265" t="s">
        <v>461</v>
      </c>
      <c r="D247" s="265" t="s">
        <v>529</v>
      </c>
      <c r="E247" s="266" t="s">
        <v>1469</v>
      </c>
      <c r="F247" s="267" t="s">
        <v>1470</v>
      </c>
      <c r="G247" s="268" t="s">
        <v>551</v>
      </c>
      <c r="H247" s="269">
        <v>28832.799999999999</v>
      </c>
      <c r="I247" s="270"/>
      <c r="J247" s="271">
        <f>ROUND(I247*H247,2)</f>
        <v>0</v>
      </c>
      <c r="K247" s="267" t="s">
        <v>19</v>
      </c>
      <c r="L247" s="272"/>
      <c r="M247" s="273" t="s">
        <v>19</v>
      </c>
      <c r="N247" s="274" t="s">
        <v>41</v>
      </c>
      <c r="O247" s="86"/>
      <c r="P247" s="223">
        <f>O247*H247</f>
        <v>0</v>
      </c>
      <c r="Q247" s="223">
        <v>0.001</v>
      </c>
      <c r="R247" s="223">
        <f>Q247*H247</f>
        <v>28.832799999999999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381</v>
      </c>
      <c r="AT247" s="225" t="s">
        <v>529</v>
      </c>
      <c r="AU247" s="225" t="s">
        <v>79</v>
      </c>
      <c r="AY247" s="19" t="s">
        <v>165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77</v>
      </c>
      <c r="BK247" s="226">
        <f>ROUND(I247*H247,2)</f>
        <v>0</v>
      </c>
      <c r="BL247" s="19" t="s">
        <v>283</v>
      </c>
      <c r="BM247" s="225" t="s">
        <v>1471</v>
      </c>
    </row>
    <row r="248" s="14" customFormat="1">
      <c r="A248" s="14"/>
      <c r="B248" s="238"/>
      <c r="C248" s="239"/>
      <c r="D248" s="229" t="s">
        <v>174</v>
      </c>
      <c r="E248" s="240" t="s">
        <v>19</v>
      </c>
      <c r="F248" s="241" t="s">
        <v>1466</v>
      </c>
      <c r="G248" s="239"/>
      <c r="H248" s="242">
        <v>10529.629999999999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174</v>
      </c>
      <c r="AU248" s="248" t="s">
        <v>79</v>
      </c>
      <c r="AV248" s="14" t="s">
        <v>79</v>
      </c>
      <c r="AW248" s="14" t="s">
        <v>32</v>
      </c>
      <c r="AX248" s="14" t="s">
        <v>70</v>
      </c>
      <c r="AY248" s="248" t="s">
        <v>165</v>
      </c>
    </row>
    <row r="249" s="14" customFormat="1">
      <c r="A249" s="14"/>
      <c r="B249" s="238"/>
      <c r="C249" s="239"/>
      <c r="D249" s="229" t="s">
        <v>174</v>
      </c>
      <c r="E249" s="240" t="s">
        <v>19</v>
      </c>
      <c r="F249" s="241" t="s">
        <v>1467</v>
      </c>
      <c r="G249" s="239"/>
      <c r="H249" s="242">
        <v>1035.345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174</v>
      </c>
      <c r="AU249" s="248" t="s">
        <v>79</v>
      </c>
      <c r="AV249" s="14" t="s">
        <v>79</v>
      </c>
      <c r="AW249" s="14" t="s">
        <v>32</v>
      </c>
      <c r="AX249" s="14" t="s">
        <v>70</v>
      </c>
      <c r="AY249" s="248" t="s">
        <v>165</v>
      </c>
    </row>
    <row r="250" s="14" customFormat="1">
      <c r="A250" s="14"/>
      <c r="B250" s="238"/>
      <c r="C250" s="239"/>
      <c r="D250" s="229" t="s">
        <v>174</v>
      </c>
      <c r="E250" s="240" t="s">
        <v>19</v>
      </c>
      <c r="F250" s="241" t="s">
        <v>1468</v>
      </c>
      <c r="G250" s="239"/>
      <c r="H250" s="242">
        <v>17267.825000000001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174</v>
      </c>
      <c r="AU250" s="248" t="s">
        <v>79</v>
      </c>
      <c r="AV250" s="14" t="s">
        <v>79</v>
      </c>
      <c r="AW250" s="14" t="s">
        <v>32</v>
      </c>
      <c r="AX250" s="14" t="s">
        <v>70</v>
      </c>
      <c r="AY250" s="248" t="s">
        <v>165</v>
      </c>
    </row>
    <row r="251" s="15" customFormat="1">
      <c r="A251" s="15"/>
      <c r="B251" s="249"/>
      <c r="C251" s="250"/>
      <c r="D251" s="229" t="s">
        <v>174</v>
      </c>
      <c r="E251" s="251" t="s">
        <v>19</v>
      </c>
      <c r="F251" s="252" t="s">
        <v>184</v>
      </c>
      <c r="G251" s="250"/>
      <c r="H251" s="253">
        <v>28832.799999999999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174</v>
      </c>
      <c r="AU251" s="259" t="s">
        <v>79</v>
      </c>
      <c r="AV251" s="15" t="s">
        <v>172</v>
      </c>
      <c r="AW251" s="15" t="s">
        <v>32</v>
      </c>
      <c r="AX251" s="15" t="s">
        <v>77</v>
      </c>
      <c r="AY251" s="259" t="s">
        <v>165</v>
      </c>
    </row>
    <row r="252" s="2" customFormat="1" ht="24.15" customHeight="1">
      <c r="A252" s="40"/>
      <c r="B252" s="41"/>
      <c r="C252" s="214" t="s">
        <v>465</v>
      </c>
      <c r="D252" s="214" t="s">
        <v>168</v>
      </c>
      <c r="E252" s="215" t="s">
        <v>1472</v>
      </c>
      <c r="F252" s="216" t="s">
        <v>1473</v>
      </c>
      <c r="G252" s="217" t="s">
        <v>394</v>
      </c>
      <c r="H252" s="218">
        <v>30.274000000000001</v>
      </c>
      <c r="I252" s="219"/>
      <c r="J252" s="220">
        <f>ROUND(I252*H252,2)</f>
        <v>0</v>
      </c>
      <c r="K252" s="216" t="s">
        <v>1402</v>
      </c>
      <c r="L252" s="46"/>
      <c r="M252" s="221" t="s">
        <v>19</v>
      </c>
      <c r="N252" s="222" t="s">
        <v>41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283</v>
      </c>
      <c r="AT252" s="225" t="s">
        <v>168</v>
      </c>
      <c r="AU252" s="225" t="s">
        <v>79</v>
      </c>
      <c r="AY252" s="19" t="s">
        <v>165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77</v>
      </c>
      <c r="BK252" s="226">
        <f>ROUND(I252*H252,2)</f>
        <v>0</v>
      </c>
      <c r="BL252" s="19" t="s">
        <v>283</v>
      </c>
      <c r="BM252" s="225" t="s">
        <v>1474</v>
      </c>
    </row>
    <row r="253" s="2" customFormat="1">
      <c r="A253" s="40"/>
      <c r="B253" s="41"/>
      <c r="C253" s="42"/>
      <c r="D253" s="260" t="s">
        <v>191</v>
      </c>
      <c r="E253" s="42"/>
      <c r="F253" s="261" t="s">
        <v>1475</v>
      </c>
      <c r="G253" s="42"/>
      <c r="H253" s="42"/>
      <c r="I253" s="262"/>
      <c r="J253" s="42"/>
      <c r="K253" s="42"/>
      <c r="L253" s="46"/>
      <c r="M253" s="263"/>
      <c r="N253" s="26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191</v>
      </c>
      <c r="AU253" s="19" t="s">
        <v>79</v>
      </c>
    </row>
    <row r="254" s="2" customFormat="1" ht="24.15" customHeight="1">
      <c r="A254" s="40"/>
      <c r="B254" s="41"/>
      <c r="C254" s="214" t="s">
        <v>467</v>
      </c>
      <c r="D254" s="214" t="s">
        <v>168</v>
      </c>
      <c r="E254" s="215" t="s">
        <v>1476</v>
      </c>
      <c r="F254" s="216" t="s">
        <v>1477</v>
      </c>
      <c r="G254" s="217" t="s">
        <v>394</v>
      </c>
      <c r="H254" s="218">
        <v>30.274000000000001</v>
      </c>
      <c r="I254" s="219"/>
      <c r="J254" s="220">
        <f>ROUND(I254*H254,2)</f>
        <v>0</v>
      </c>
      <c r="K254" s="216" t="s">
        <v>189</v>
      </c>
      <c r="L254" s="46"/>
      <c r="M254" s="221" t="s">
        <v>19</v>
      </c>
      <c r="N254" s="222" t="s">
        <v>41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283</v>
      </c>
      <c r="AT254" s="225" t="s">
        <v>168</v>
      </c>
      <c r="AU254" s="225" t="s">
        <v>79</v>
      </c>
      <c r="AY254" s="19" t="s">
        <v>165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77</v>
      </c>
      <c r="BK254" s="226">
        <f>ROUND(I254*H254,2)</f>
        <v>0</v>
      </c>
      <c r="BL254" s="19" t="s">
        <v>283</v>
      </c>
      <c r="BM254" s="225" t="s">
        <v>1478</v>
      </c>
    </row>
    <row r="255" s="2" customFormat="1">
      <c r="A255" s="40"/>
      <c r="B255" s="41"/>
      <c r="C255" s="42"/>
      <c r="D255" s="260" t="s">
        <v>191</v>
      </c>
      <c r="E255" s="42"/>
      <c r="F255" s="261" t="s">
        <v>1479</v>
      </c>
      <c r="G255" s="42"/>
      <c r="H255" s="42"/>
      <c r="I255" s="262"/>
      <c r="J255" s="42"/>
      <c r="K255" s="42"/>
      <c r="L255" s="46"/>
      <c r="M255" s="263"/>
      <c r="N255" s="26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191</v>
      </c>
      <c r="AU255" s="19" t="s">
        <v>79</v>
      </c>
    </row>
    <row r="256" s="12" customFormat="1" ht="22.8" customHeight="1">
      <c r="A256" s="12"/>
      <c r="B256" s="198"/>
      <c r="C256" s="199"/>
      <c r="D256" s="200" t="s">
        <v>69</v>
      </c>
      <c r="E256" s="212" t="s">
        <v>1480</v>
      </c>
      <c r="F256" s="212" t="s">
        <v>1481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SUM(P257:P285)</f>
        <v>0</v>
      </c>
      <c r="Q256" s="206"/>
      <c r="R256" s="207">
        <f>SUM(R257:R285)</f>
        <v>18.873628</v>
      </c>
      <c r="S256" s="206"/>
      <c r="T256" s="208">
        <f>SUM(T257:T285)</f>
        <v>3.8499999999999996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79</v>
      </c>
      <c r="AT256" s="210" t="s">
        <v>69</v>
      </c>
      <c r="AU256" s="210" t="s">
        <v>77</v>
      </c>
      <c r="AY256" s="209" t="s">
        <v>165</v>
      </c>
      <c r="BK256" s="211">
        <f>SUM(BK257:BK285)</f>
        <v>0</v>
      </c>
    </row>
    <row r="257" s="2" customFormat="1" ht="16.5" customHeight="1">
      <c r="A257" s="40"/>
      <c r="B257" s="41"/>
      <c r="C257" s="214" t="s">
        <v>470</v>
      </c>
      <c r="D257" s="214" t="s">
        <v>168</v>
      </c>
      <c r="E257" s="215" t="s">
        <v>1482</v>
      </c>
      <c r="F257" s="216" t="s">
        <v>1483</v>
      </c>
      <c r="G257" s="217" t="s">
        <v>209</v>
      </c>
      <c r="H257" s="218">
        <v>87.5</v>
      </c>
      <c r="I257" s="219"/>
      <c r="J257" s="220">
        <f>ROUND(I257*H257,2)</f>
        <v>0</v>
      </c>
      <c r="K257" s="216" t="s">
        <v>189</v>
      </c>
      <c r="L257" s="46"/>
      <c r="M257" s="221" t="s">
        <v>19</v>
      </c>
      <c r="N257" s="222" t="s">
        <v>41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0.043999999999999997</v>
      </c>
      <c r="T257" s="224">
        <f>S257*H257</f>
        <v>3.8499999999999996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172</v>
      </c>
      <c r="AT257" s="225" t="s">
        <v>168</v>
      </c>
      <c r="AU257" s="225" t="s">
        <v>79</v>
      </c>
      <c r="AY257" s="19" t="s">
        <v>165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77</v>
      </c>
      <c r="BK257" s="226">
        <f>ROUND(I257*H257,2)</f>
        <v>0</v>
      </c>
      <c r="BL257" s="19" t="s">
        <v>172</v>
      </c>
      <c r="BM257" s="225" t="s">
        <v>1484</v>
      </c>
    </row>
    <row r="258" s="2" customFormat="1">
      <c r="A258" s="40"/>
      <c r="B258" s="41"/>
      <c r="C258" s="42"/>
      <c r="D258" s="260" t="s">
        <v>191</v>
      </c>
      <c r="E258" s="42"/>
      <c r="F258" s="261" t="s">
        <v>1485</v>
      </c>
      <c r="G258" s="42"/>
      <c r="H258" s="42"/>
      <c r="I258" s="262"/>
      <c r="J258" s="42"/>
      <c r="K258" s="42"/>
      <c r="L258" s="46"/>
      <c r="M258" s="263"/>
      <c r="N258" s="26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191</v>
      </c>
      <c r="AU258" s="19" t="s">
        <v>79</v>
      </c>
    </row>
    <row r="259" s="14" customFormat="1">
      <c r="A259" s="14"/>
      <c r="B259" s="238"/>
      <c r="C259" s="239"/>
      <c r="D259" s="229" t="s">
        <v>174</v>
      </c>
      <c r="E259" s="240" t="s">
        <v>19</v>
      </c>
      <c r="F259" s="241" t="s">
        <v>1486</v>
      </c>
      <c r="G259" s="239"/>
      <c r="H259" s="242">
        <v>31.5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174</v>
      </c>
      <c r="AU259" s="248" t="s">
        <v>79</v>
      </c>
      <c r="AV259" s="14" t="s">
        <v>79</v>
      </c>
      <c r="AW259" s="14" t="s">
        <v>32</v>
      </c>
      <c r="AX259" s="14" t="s">
        <v>70</v>
      </c>
      <c r="AY259" s="248" t="s">
        <v>165</v>
      </c>
    </row>
    <row r="260" s="14" customFormat="1">
      <c r="A260" s="14"/>
      <c r="B260" s="238"/>
      <c r="C260" s="239"/>
      <c r="D260" s="229" t="s">
        <v>174</v>
      </c>
      <c r="E260" s="240" t="s">
        <v>19</v>
      </c>
      <c r="F260" s="241" t="s">
        <v>1487</v>
      </c>
      <c r="G260" s="239"/>
      <c r="H260" s="242">
        <v>56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174</v>
      </c>
      <c r="AU260" s="248" t="s">
        <v>79</v>
      </c>
      <c r="AV260" s="14" t="s">
        <v>79</v>
      </c>
      <c r="AW260" s="14" t="s">
        <v>32</v>
      </c>
      <c r="AX260" s="14" t="s">
        <v>70</v>
      </c>
      <c r="AY260" s="248" t="s">
        <v>165</v>
      </c>
    </row>
    <row r="261" s="15" customFormat="1">
      <c r="A261" s="15"/>
      <c r="B261" s="249"/>
      <c r="C261" s="250"/>
      <c r="D261" s="229" t="s">
        <v>174</v>
      </c>
      <c r="E261" s="251" t="s">
        <v>19</v>
      </c>
      <c r="F261" s="252" t="s">
        <v>184</v>
      </c>
      <c r="G261" s="250"/>
      <c r="H261" s="253">
        <v>87.5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9" t="s">
        <v>174</v>
      </c>
      <c r="AU261" s="259" t="s">
        <v>79</v>
      </c>
      <c r="AV261" s="15" t="s">
        <v>172</v>
      </c>
      <c r="AW261" s="15" t="s">
        <v>32</v>
      </c>
      <c r="AX261" s="15" t="s">
        <v>77</v>
      </c>
      <c r="AY261" s="259" t="s">
        <v>165</v>
      </c>
    </row>
    <row r="262" s="2" customFormat="1" ht="16.5" customHeight="1">
      <c r="A262" s="40"/>
      <c r="B262" s="41"/>
      <c r="C262" s="214" t="s">
        <v>473</v>
      </c>
      <c r="D262" s="214" t="s">
        <v>168</v>
      </c>
      <c r="E262" s="215" t="s">
        <v>1488</v>
      </c>
      <c r="F262" s="216" t="s">
        <v>1489</v>
      </c>
      <c r="G262" s="217" t="s">
        <v>209</v>
      </c>
      <c r="H262" s="218">
        <v>175</v>
      </c>
      <c r="I262" s="219"/>
      <c r="J262" s="220">
        <f>ROUND(I262*H262,2)</f>
        <v>0</v>
      </c>
      <c r="K262" s="216" t="s">
        <v>19</v>
      </c>
      <c r="L262" s="46"/>
      <c r="M262" s="221" t="s">
        <v>19</v>
      </c>
      <c r="N262" s="222" t="s">
        <v>41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283</v>
      </c>
      <c r="AT262" s="225" t="s">
        <v>168</v>
      </c>
      <c r="AU262" s="225" t="s">
        <v>79</v>
      </c>
      <c r="AY262" s="19" t="s">
        <v>165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77</v>
      </c>
      <c r="BK262" s="226">
        <f>ROUND(I262*H262,2)</f>
        <v>0</v>
      </c>
      <c r="BL262" s="19" t="s">
        <v>283</v>
      </c>
      <c r="BM262" s="225" t="s">
        <v>1490</v>
      </c>
    </row>
    <row r="263" s="14" customFormat="1">
      <c r="A263" s="14"/>
      <c r="B263" s="238"/>
      <c r="C263" s="239"/>
      <c r="D263" s="229" t="s">
        <v>174</v>
      </c>
      <c r="E263" s="240" t="s">
        <v>19</v>
      </c>
      <c r="F263" s="241" t="s">
        <v>1491</v>
      </c>
      <c r="G263" s="239"/>
      <c r="H263" s="242">
        <v>63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174</v>
      </c>
      <c r="AU263" s="248" t="s">
        <v>79</v>
      </c>
      <c r="AV263" s="14" t="s">
        <v>79</v>
      </c>
      <c r="AW263" s="14" t="s">
        <v>32</v>
      </c>
      <c r="AX263" s="14" t="s">
        <v>70</v>
      </c>
      <c r="AY263" s="248" t="s">
        <v>165</v>
      </c>
    </row>
    <row r="264" s="14" customFormat="1">
      <c r="A264" s="14"/>
      <c r="B264" s="238"/>
      <c r="C264" s="239"/>
      <c r="D264" s="229" t="s">
        <v>174</v>
      </c>
      <c r="E264" s="240" t="s">
        <v>19</v>
      </c>
      <c r="F264" s="241" t="s">
        <v>1492</v>
      </c>
      <c r="G264" s="239"/>
      <c r="H264" s="242">
        <v>112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174</v>
      </c>
      <c r="AU264" s="248" t="s">
        <v>79</v>
      </c>
      <c r="AV264" s="14" t="s">
        <v>79</v>
      </c>
      <c r="AW264" s="14" t="s">
        <v>32</v>
      </c>
      <c r="AX264" s="14" t="s">
        <v>70</v>
      </c>
      <c r="AY264" s="248" t="s">
        <v>165</v>
      </c>
    </row>
    <row r="265" s="15" customFormat="1">
      <c r="A265" s="15"/>
      <c r="B265" s="249"/>
      <c r="C265" s="250"/>
      <c r="D265" s="229" t="s">
        <v>174</v>
      </c>
      <c r="E265" s="251" t="s">
        <v>19</v>
      </c>
      <c r="F265" s="252" t="s">
        <v>184</v>
      </c>
      <c r="G265" s="250"/>
      <c r="H265" s="253">
        <v>175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9" t="s">
        <v>174</v>
      </c>
      <c r="AU265" s="259" t="s">
        <v>79</v>
      </c>
      <c r="AV265" s="15" t="s">
        <v>172</v>
      </c>
      <c r="AW265" s="15" t="s">
        <v>32</v>
      </c>
      <c r="AX265" s="15" t="s">
        <v>77</v>
      </c>
      <c r="AY265" s="259" t="s">
        <v>165</v>
      </c>
    </row>
    <row r="266" s="2" customFormat="1" ht="16.5" customHeight="1">
      <c r="A266" s="40"/>
      <c r="B266" s="41"/>
      <c r="C266" s="214" t="s">
        <v>476</v>
      </c>
      <c r="D266" s="214" t="s">
        <v>168</v>
      </c>
      <c r="E266" s="215" t="s">
        <v>1493</v>
      </c>
      <c r="F266" s="216" t="s">
        <v>1494</v>
      </c>
      <c r="G266" s="217" t="s">
        <v>291</v>
      </c>
      <c r="H266" s="218">
        <v>346</v>
      </c>
      <c r="I266" s="219"/>
      <c r="J266" s="220">
        <f>ROUND(I266*H266,2)</f>
        <v>0</v>
      </c>
      <c r="K266" s="216" t="s">
        <v>19</v>
      </c>
      <c r="L266" s="46"/>
      <c r="M266" s="221" t="s">
        <v>19</v>
      </c>
      <c r="N266" s="222" t="s">
        <v>41</v>
      </c>
      <c r="O266" s="86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283</v>
      </c>
      <c r="AT266" s="225" t="s">
        <v>168</v>
      </c>
      <c r="AU266" s="225" t="s">
        <v>79</v>
      </c>
      <c r="AY266" s="19" t="s">
        <v>165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77</v>
      </c>
      <c r="BK266" s="226">
        <f>ROUND(I266*H266,2)</f>
        <v>0</v>
      </c>
      <c r="BL266" s="19" t="s">
        <v>283</v>
      </c>
      <c r="BM266" s="225" t="s">
        <v>1495</v>
      </c>
    </row>
    <row r="267" s="14" customFormat="1">
      <c r="A267" s="14"/>
      <c r="B267" s="238"/>
      <c r="C267" s="239"/>
      <c r="D267" s="229" t="s">
        <v>174</v>
      </c>
      <c r="E267" s="240" t="s">
        <v>19</v>
      </c>
      <c r="F267" s="241" t="s">
        <v>1496</v>
      </c>
      <c r="G267" s="239"/>
      <c r="H267" s="242">
        <v>138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174</v>
      </c>
      <c r="AU267" s="248" t="s">
        <v>79</v>
      </c>
      <c r="AV267" s="14" t="s">
        <v>79</v>
      </c>
      <c r="AW267" s="14" t="s">
        <v>32</v>
      </c>
      <c r="AX267" s="14" t="s">
        <v>70</v>
      </c>
      <c r="AY267" s="248" t="s">
        <v>165</v>
      </c>
    </row>
    <row r="268" s="14" customFormat="1">
      <c r="A268" s="14"/>
      <c r="B268" s="238"/>
      <c r="C268" s="239"/>
      <c r="D268" s="229" t="s">
        <v>174</v>
      </c>
      <c r="E268" s="240" t="s">
        <v>19</v>
      </c>
      <c r="F268" s="241" t="s">
        <v>1497</v>
      </c>
      <c r="G268" s="239"/>
      <c r="H268" s="242">
        <v>208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174</v>
      </c>
      <c r="AU268" s="248" t="s">
        <v>79</v>
      </c>
      <c r="AV268" s="14" t="s">
        <v>79</v>
      </c>
      <c r="AW268" s="14" t="s">
        <v>32</v>
      </c>
      <c r="AX268" s="14" t="s">
        <v>70</v>
      </c>
      <c r="AY268" s="248" t="s">
        <v>165</v>
      </c>
    </row>
    <row r="269" s="15" customFormat="1">
      <c r="A269" s="15"/>
      <c r="B269" s="249"/>
      <c r="C269" s="250"/>
      <c r="D269" s="229" t="s">
        <v>174</v>
      </c>
      <c r="E269" s="251" t="s">
        <v>19</v>
      </c>
      <c r="F269" s="252" t="s">
        <v>184</v>
      </c>
      <c r="G269" s="250"/>
      <c r="H269" s="253">
        <v>346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9" t="s">
        <v>174</v>
      </c>
      <c r="AU269" s="259" t="s">
        <v>79</v>
      </c>
      <c r="AV269" s="15" t="s">
        <v>172</v>
      </c>
      <c r="AW269" s="15" t="s">
        <v>32</v>
      </c>
      <c r="AX269" s="15" t="s">
        <v>77</v>
      </c>
      <c r="AY269" s="259" t="s">
        <v>165</v>
      </c>
    </row>
    <row r="270" s="2" customFormat="1" ht="24.15" customHeight="1">
      <c r="A270" s="40"/>
      <c r="B270" s="41"/>
      <c r="C270" s="214" t="s">
        <v>479</v>
      </c>
      <c r="D270" s="214" t="s">
        <v>168</v>
      </c>
      <c r="E270" s="215" t="s">
        <v>1498</v>
      </c>
      <c r="F270" s="216" t="s">
        <v>1499</v>
      </c>
      <c r="G270" s="217" t="s">
        <v>209</v>
      </c>
      <c r="H270" s="218">
        <v>87.5</v>
      </c>
      <c r="I270" s="219"/>
      <c r="J270" s="220">
        <f>ROUND(I270*H270,2)</f>
        <v>0</v>
      </c>
      <c r="K270" s="216" t="s">
        <v>189</v>
      </c>
      <c r="L270" s="46"/>
      <c r="M270" s="221" t="s">
        <v>19</v>
      </c>
      <c r="N270" s="222" t="s">
        <v>41</v>
      </c>
      <c r="O270" s="86"/>
      <c r="P270" s="223">
        <f>O270*H270</f>
        <v>0</v>
      </c>
      <c r="Q270" s="223">
        <v>0.034840000000000003</v>
      </c>
      <c r="R270" s="223">
        <f>Q270*H270</f>
        <v>3.0485000000000002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283</v>
      </c>
      <c r="AT270" s="225" t="s">
        <v>168</v>
      </c>
      <c r="AU270" s="225" t="s">
        <v>79</v>
      </c>
      <c r="AY270" s="19" t="s">
        <v>165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77</v>
      </c>
      <c r="BK270" s="226">
        <f>ROUND(I270*H270,2)</f>
        <v>0</v>
      </c>
      <c r="BL270" s="19" t="s">
        <v>283</v>
      </c>
      <c r="BM270" s="225" t="s">
        <v>1500</v>
      </c>
    </row>
    <row r="271" s="2" customFormat="1">
      <c r="A271" s="40"/>
      <c r="B271" s="41"/>
      <c r="C271" s="42"/>
      <c r="D271" s="260" t="s">
        <v>191</v>
      </c>
      <c r="E271" s="42"/>
      <c r="F271" s="261" t="s">
        <v>1501</v>
      </c>
      <c r="G271" s="42"/>
      <c r="H271" s="42"/>
      <c r="I271" s="262"/>
      <c r="J271" s="42"/>
      <c r="K271" s="42"/>
      <c r="L271" s="46"/>
      <c r="M271" s="263"/>
      <c r="N271" s="26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191</v>
      </c>
      <c r="AU271" s="19" t="s">
        <v>79</v>
      </c>
    </row>
    <row r="272" s="14" customFormat="1">
      <c r="A272" s="14"/>
      <c r="B272" s="238"/>
      <c r="C272" s="239"/>
      <c r="D272" s="229" t="s">
        <v>174</v>
      </c>
      <c r="E272" s="240" t="s">
        <v>19</v>
      </c>
      <c r="F272" s="241" t="s">
        <v>1486</v>
      </c>
      <c r="G272" s="239"/>
      <c r="H272" s="242">
        <v>31.5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174</v>
      </c>
      <c r="AU272" s="248" t="s">
        <v>79</v>
      </c>
      <c r="AV272" s="14" t="s">
        <v>79</v>
      </c>
      <c r="AW272" s="14" t="s">
        <v>32</v>
      </c>
      <c r="AX272" s="14" t="s">
        <v>70</v>
      </c>
      <c r="AY272" s="248" t="s">
        <v>165</v>
      </c>
    </row>
    <row r="273" s="14" customFormat="1">
      <c r="A273" s="14"/>
      <c r="B273" s="238"/>
      <c r="C273" s="239"/>
      <c r="D273" s="229" t="s">
        <v>174</v>
      </c>
      <c r="E273" s="240" t="s">
        <v>19</v>
      </c>
      <c r="F273" s="241" t="s">
        <v>1487</v>
      </c>
      <c r="G273" s="239"/>
      <c r="H273" s="242">
        <v>56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174</v>
      </c>
      <c r="AU273" s="248" t="s">
        <v>79</v>
      </c>
      <c r="AV273" s="14" t="s">
        <v>79</v>
      </c>
      <c r="AW273" s="14" t="s">
        <v>32</v>
      </c>
      <c r="AX273" s="14" t="s">
        <v>70</v>
      </c>
      <c r="AY273" s="248" t="s">
        <v>165</v>
      </c>
    </row>
    <row r="274" s="15" customFormat="1">
      <c r="A274" s="15"/>
      <c r="B274" s="249"/>
      <c r="C274" s="250"/>
      <c r="D274" s="229" t="s">
        <v>174</v>
      </c>
      <c r="E274" s="251" t="s">
        <v>19</v>
      </c>
      <c r="F274" s="252" t="s">
        <v>184</v>
      </c>
      <c r="G274" s="250"/>
      <c r="H274" s="253">
        <v>87.5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9" t="s">
        <v>174</v>
      </c>
      <c r="AU274" s="259" t="s">
        <v>79</v>
      </c>
      <c r="AV274" s="15" t="s">
        <v>172</v>
      </c>
      <c r="AW274" s="15" t="s">
        <v>32</v>
      </c>
      <c r="AX274" s="15" t="s">
        <v>77</v>
      </c>
      <c r="AY274" s="259" t="s">
        <v>165</v>
      </c>
    </row>
    <row r="275" s="2" customFormat="1" ht="16.5" customHeight="1">
      <c r="A275" s="40"/>
      <c r="B275" s="41"/>
      <c r="C275" s="214" t="s">
        <v>482</v>
      </c>
      <c r="D275" s="214" t="s">
        <v>168</v>
      </c>
      <c r="E275" s="215" t="s">
        <v>1502</v>
      </c>
      <c r="F275" s="216" t="s">
        <v>1503</v>
      </c>
      <c r="G275" s="217" t="s">
        <v>291</v>
      </c>
      <c r="H275" s="218">
        <v>346</v>
      </c>
      <c r="I275" s="219"/>
      <c r="J275" s="220">
        <f>ROUND(I275*H275,2)</f>
        <v>0</v>
      </c>
      <c r="K275" s="216" t="s">
        <v>19</v>
      </c>
      <c r="L275" s="46"/>
      <c r="M275" s="221" t="s">
        <v>19</v>
      </c>
      <c r="N275" s="222" t="s">
        <v>41</v>
      </c>
      <c r="O275" s="86"/>
      <c r="P275" s="223">
        <f>O275*H275</f>
        <v>0</v>
      </c>
      <c r="Q275" s="223">
        <v>0.032570000000000002</v>
      </c>
      <c r="R275" s="223">
        <f>Q275*H275</f>
        <v>11.269220000000001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283</v>
      </c>
      <c r="AT275" s="225" t="s">
        <v>168</v>
      </c>
      <c r="AU275" s="225" t="s">
        <v>79</v>
      </c>
      <c r="AY275" s="19" t="s">
        <v>165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77</v>
      </c>
      <c r="BK275" s="226">
        <f>ROUND(I275*H275,2)</f>
        <v>0</v>
      </c>
      <c r="BL275" s="19" t="s">
        <v>283</v>
      </c>
      <c r="BM275" s="225" t="s">
        <v>1504</v>
      </c>
    </row>
    <row r="276" s="14" customFormat="1">
      <c r="A276" s="14"/>
      <c r="B276" s="238"/>
      <c r="C276" s="239"/>
      <c r="D276" s="229" t="s">
        <v>174</v>
      </c>
      <c r="E276" s="240" t="s">
        <v>19</v>
      </c>
      <c r="F276" s="241" t="s">
        <v>1496</v>
      </c>
      <c r="G276" s="239"/>
      <c r="H276" s="242">
        <v>138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174</v>
      </c>
      <c r="AU276" s="248" t="s">
        <v>79</v>
      </c>
      <c r="AV276" s="14" t="s">
        <v>79</v>
      </c>
      <c r="AW276" s="14" t="s">
        <v>32</v>
      </c>
      <c r="AX276" s="14" t="s">
        <v>70</v>
      </c>
      <c r="AY276" s="248" t="s">
        <v>165</v>
      </c>
    </row>
    <row r="277" s="14" customFormat="1">
      <c r="A277" s="14"/>
      <c r="B277" s="238"/>
      <c r="C277" s="239"/>
      <c r="D277" s="229" t="s">
        <v>174</v>
      </c>
      <c r="E277" s="240" t="s">
        <v>19</v>
      </c>
      <c r="F277" s="241" t="s">
        <v>1497</v>
      </c>
      <c r="G277" s="239"/>
      <c r="H277" s="242">
        <v>208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174</v>
      </c>
      <c r="AU277" s="248" t="s">
        <v>79</v>
      </c>
      <c r="AV277" s="14" t="s">
        <v>79</v>
      </c>
      <c r="AW277" s="14" t="s">
        <v>32</v>
      </c>
      <c r="AX277" s="14" t="s">
        <v>70</v>
      </c>
      <c r="AY277" s="248" t="s">
        <v>165</v>
      </c>
    </row>
    <row r="278" s="15" customFormat="1">
      <c r="A278" s="15"/>
      <c r="B278" s="249"/>
      <c r="C278" s="250"/>
      <c r="D278" s="229" t="s">
        <v>174</v>
      </c>
      <c r="E278" s="251" t="s">
        <v>19</v>
      </c>
      <c r="F278" s="252" t="s">
        <v>184</v>
      </c>
      <c r="G278" s="250"/>
      <c r="H278" s="253">
        <v>346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9" t="s">
        <v>174</v>
      </c>
      <c r="AU278" s="259" t="s">
        <v>79</v>
      </c>
      <c r="AV278" s="15" t="s">
        <v>172</v>
      </c>
      <c r="AW278" s="15" t="s">
        <v>32</v>
      </c>
      <c r="AX278" s="15" t="s">
        <v>77</v>
      </c>
      <c r="AY278" s="259" t="s">
        <v>165</v>
      </c>
    </row>
    <row r="279" s="2" customFormat="1" ht="37.8" customHeight="1">
      <c r="A279" s="40"/>
      <c r="B279" s="41"/>
      <c r="C279" s="214" t="s">
        <v>487</v>
      </c>
      <c r="D279" s="214" t="s">
        <v>168</v>
      </c>
      <c r="E279" s="215" t="s">
        <v>1505</v>
      </c>
      <c r="F279" s="216" t="s">
        <v>1506</v>
      </c>
      <c r="G279" s="217" t="s">
        <v>209</v>
      </c>
      <c r="H279" s="218">
        <v>282.80000000000001</v>
      </c>
      <c r="I279" s="219"/>
      <c r="J279" s="220">
        <f>ROUND(I279*H279,2)</f>
        <v>0</v>
      </c>
      <c r="K279" s="216" t="s">
        <v>189</v>
      </c>
      <c r="L279" s="46"/>
      <c r="M279" s="221" t="s">
        <v>19</v>
      </c>
      <c r="N279" s="222" t="s">
        <v>41</v>
      </c>
      <c r="O279" s="86"/>
      <c r="P279" s="223">
        <f>O279*H279</f>
        <v>0</v>
      </c>
      <c r="Q279" s="223">
        <v>0.016109999999999999</v>
      </c>
      <c r="R279" s="223">
        <f>Q279*H279</f>
        <v>4.5559079999999996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283</v>
      </c>
      <c r="AT279" s="225" t="s">
        <v>168</v>
      </c>
      <c r="AU279" s="225" t="s">
        <v>79</v>
      </c>
      <c r="AY279" s="19" t="s">
        <v>165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77</v>
      </c>
      <c r="BK279" s="226">
        <f>ROUND(I279*H279,2)</f>
        <v>0</v>
      </c>
      <c r="BL279" s="19" t="s">
        <v>283</v>
      </c>
      <c r="BM279" s="225" t="s">
        <v>1507</v>
      </c>
    </row>
    <row r="280" s="2" customFormat="1">
      <c r="A280" s="40"/>
      <c r="B280" s="41"/>
      <c r="C280" s="42"/>
      <c r="D280" s="260" t="s">
        <v>191</v>
      </c>
      <c r="E280" s="42"/>
      <c r="F280" s="261" t="s">
        <v>1508</v>
      </c>
      <c r="G280" s="42"/>
      <c r="H280" s="42"/>
      <c r="I280" s="262"/>
      <c r="J280" s="42"/>
      <c r="K280" s="42"/>
      <c r="L280" s="46"/>
      <c r="M280" s="263"/>
      <c r="N280" s="26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191</v>
      </c>
      <c r="AU280" s="19" t="s">
        <v>79</v>
      </c>
    </row>
    <row r="281" s="14" customFormat="1">
      <c r="A281" s="14"/>
      <c r="B281" s="238"/>
      <c r="C281" s="239"/>
      <c r="D281" s="229" t="s">
        <v>174</v>
      </c>
      <c r="E281" s="240" t="s">
        <v>19</v>
      </c>
      <c r="F281" s="241" t="s">
        <v>1509</v>
      </c>
      <c r="G281" s="239"/>
      <c r="H281" s="242">
        <v>282.80000000000001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174</v>
      </c>
      <c r="AU281" s="248" t="s">
        <v>79</v>
      </c>
      <c r="AV281" s="14" t="s">
        <v>79</v>
      </c>
      <c r="AW281" s="14" t="s">
        <v>32</v>
      </c>
      <c r="AX281" s="14" t="s">
        <v>77</v>
      </c>
      <c r="AY281" s="248" t="s">
        <v>165</v>
      </c>
    </row>
    <row r="282" s="2" customFormat="1" ht="24.15" customHeight="1">
      <c r="A282" s="40"/>
      <c r="B282" s="41"/>
      <c r="C282" s="214" t="s">
        <v>490</v>
      </c>
      <c r="D282" s="214" t="s">
        <v>168</v>
      </c>
      <c r="E282" s="215" t="s">
        <v>1510</v>
      </c>
      <c r="F282" s="216" t="s">
        <v>1511</v>
      </c>
      <c r="G282" s="217" t="s">
        <v>394</v>
      </c>
      <c r="H282" s="218">
        <v>18.873999999999999</v>
      </c>
      <c r="I282" s="219"/>
      <c r="J282" s="220">
        <f>ROUND(I282*H282,2)</f>
        <v>0</v>
      </c>
      <c r="K282" s="216" t="s">
        <v>189</v>
      </c>
      <c r="L282" s="46"/>
      <c r="M282" s="221" t="s">
        <v>19</v>
      </c>
      <c r="N282" s="222" t="s">
        <v>41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283</v>
      </c>
      <c r="AT282" s="225" t="s">
        <v>168</v>
      </c>
      <c r="AU282" s="225" t="s">
        <v>79</v>
      </c>
      <c r="AY282" s="19" t="s">
        <v>165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77</v>
      </c>
      <c r="BK282" s="226">
        <f>ROUND(I282*H282,2)</f>
        <v>0</v>
      </c>
      <c r="BL282" s="19" t="s">
        <v>283</v>
      </c>
      <c r="BM282" s="225" t="s">
        <v>1512</v>
      </c>
    </row>
    <row r="283" s="2" customFormat="1">
      <c r="A283" s="40"/>
      <c r="B283" s="41"/>
      <c r="C283" s="42"/>
      <c r="D283" s="260" t="s">
        <v>191</v>
      </c>
      <c r="E283" s="42"/>
      <c r="F283" s="261" t="s">
        <v>1513</v>
      </c>
      <c r="G283" s="42"/>
      <c r="H283" s="42"/>
      <c r="I283" s="262"/>
      <c r="J283" s="42"/>
      <c r="K283" s="42"/>
      <c r="L283" s="46"/>
      <c r="M283" s="263"/>
      <c r="N283" s="26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191</v>
      </c>
      <c r="AU283" s="19" t="s">
        <v>79</v>
      </c>
    </row>
    <row r="284" s="2" customFormat="1" ht="24.15" customHeight="1">
      <c r="A284" s="40"/>
      <c r="B284" s="41"/>
      <c r="C284" s="214" t="s">
        <v>493</v>
      </c>
      <c r="D284" s="214" t="s">
        <v>168</v>
      </c>
      <c r="E284" s="215" t="s">
        <v>1514</v>
      </c>
      <c r="F284" s="216" t="s">
        <v>1515</v>
      </c>
      <c r="G284" s="217" t="s">
        <v>394</v>
      </c>
      <c r="H284" s="218">
        <v>18.873999999999999</v>
      </c>
      <c r="I284" s="219"/>
      <c r="J284" s="220">
        <f>ROUND(I284*H284,2)</f>
        <v>0</v>
      </c>
      <c r="K284" s="216" t="s">
        <v>189</v>
      </c>
      <c r="L284" s="46"/>
      <c r="M284" s="221" t="s">
        <v>19</v>
      </c>
      <c r="N284" s="222" t="s">
        <v>41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283</v>
      </c>
      <c r="AT284" s="225" t="s">
        <v>168</v>
      </c>
      <c r="AU284" s="225" t="s">
        <v>79</v>
      </c>
      <c r="AY284" s="19" t="s">
        <v>165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77</v>
      </c>
      <c r="BK284" s="226">
        <f>ROUND(I284*H284,2)</f>
        <v>0</v>
      </c>
      <c r="BL284" s="19" t="s">
        <v>283</v>
      </c>
      <c r="BM284" s="225" t="s">
        <v>1516</v>
      </c>
    </row>
    <row r="285" s="2" customFormat="1">
      <c r="A285" s="40"/>
      <c r="B285" s="41"/>
      <c r="C285" s="42"/>
      <c r="D285" s="260" t="s">
        <v>191</v>
      </c>
      <c r="E285" s="42"/>
      <c r="F285" s="261" t="s">
        <v>1517</v>
      </c>
      <c r="G285" s="42"/>
      <c r="H285" s="42"/>
      <c r="I285" s="262"/>
      <c r="J285" s="42"/>
      <c r="K285" s="42"/>
      <c r="L285" s="46"/>
      <c r="M285" s="263"/>
      <c r="N285" s="26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191</v>
      </c>
      <c r="AU285" s="19" t="s">
        <v>79</v>
      </c>
    </row>
    <row r="286" s="12" customFormat="1" ht="22.8" customHeight="1">
      <c r="A286" s="12"/>
      <c r="B286" s="198"/>
      <c r="C286" s="199"/>
      <c r="D286" s="200" t="s">
        <v>69</v>
      </c>
      <c r="E286" s="212" t="s">
        <v>1518</v>
      </c>
      <c r="F286" s="212" t="s">
        <v>1519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SUM(P287:P336)</f>
        <v>0</v>
      </c>
      <c r="Q286" s="206"/>
      <c r="R286" s="207">
        <f>SUM(R287:R336)</f>
        <v>2.79535132</v>
      </c>
      <c r="S286" s="206"/>
      <c r="T286" s="208">
        <f>SUM(T287:T336)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79</v>
      </c>
      <c r="AT286" s="210" t="s">
        <v>69</v>
      </c>
      <c r="AU286" s="210" t="s">
        <v>77</v>
      </c>
      <c r="AY286" s="209" t="s">
        <v>165</v>
      </c>
      <c r="BK286" s="211">
        <f>SUM(BK287:BK336)</f>
        <v>0</v>
      </c>
    </row>
    <row r="287" s="2" customFormat="1" ht="24.15" customHeight="1">
      <c r="A287" s="40"/>
      <c r="B287" s="41"/>
      <c r="C287" s="214" t="s">
        <v>496</v>
      </c>
      <c r="D287" s="214" t="s">
        <v>168</v>
      </c>
      <c r="E287" s="215" t="s">
        <v>1520</v>
      </c>
      <c r="F287" s="216" t="s">
        <v>1521</v>
      </c>
      <c r="G287" s="217" t="s">
        <v>209</v>
      </c>
      <c r="H287" s="218">
        <v>320</v>
      </c>
      <c r="I287" s="219"/>
      <c r="J287" s="220">
        <f>ROUND(I287*H287,2)</f>
        <v>0</v>
      </c>
      <c r="K287" s="216" t="s">
        <v>189</v>
      </c>
      <c r="L287" s="46"/>
      <c r="M287" s="221" t="s">
        <v>19</v>
      </c>
      <c r="N287" s="222" t="s">
        <v>41</v>
      </c>
      <c r="O287" s="86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283</v>
      </c>
      <c r="AT287" s="225" t="s">
        <v>168</v>
      </c>
      <c r="AU287" s="225" t="s">
        <v>79</v>
      </c>
      <c r="AY287" s="19" t="s">
        <v>165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77</v>
      </c>
      <c r="BK287" s="226">
        <f>ROUND(I287*H287,2)</f>
        <v>0</v>
      </c>
      <c r="BL287" s="19" t="s">
        <v>283</v>
      </c>
      <c r="BM287" s="225" t="s">
        <v>1522</v>
      </c>
    </row>
    <row r="288" s="2" customFormat="1">
      <c r="A288" s="40"/>
      <c r="B288" s="41"/>
      <c r="C288" s="42"/>
      <c r="D288" s="260" t="s">
        <v>191</v>
      </c>
      <c r="E288" s="42"/>
      <c r="F288" s="261" t="s">
        <v>1523</v>
      </c>
      <c r="G288" s="42"/>
      <c r="H288" s="42"/>
      <c r="I288" s="262"/>
      <c r="J288" s="42"/>
      <c r="K288" s="42"/>
      <c r="L288" s="46"/>
      <c r="M288" s="263"/>
      <c r="N288" s="26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191</v>
      </c>
      <c r="AU288" s="19" t="s">
        <v>79</v>
      </c>
    </row>
    <row r="289" s="14" customFormat="1">
      <c r="A289" s="14"/>
      <c r="B289" s="238"/>
      <c r="C289" s="239"/>
      <c r="D289" s="229" t="s">
        <v>174</v>
      </c>
      <c r="E289" s="240" t="s">
        <v>19</v>
      </c>
      <c r="F289" s="241" t="s">
        <v>1524</v>
      </c>
      <c r="G289" s="239"/>
      <c r="H289" s="242">
        <v>320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174</v>
      </c>
      <c r="AU289" s="248" t="s">
        <v>79</v>
      </c>
      <c r="AV289" s="14" t="s">
        <v>79</v>
      </c>
      <c r="AW289" s="14" t="s">
        <v>32</v>
      </c>
      <c r="AX289" s="14" t="s">
        <v>77</v>
      </c>
      <c r="AY289" s="248" t="s">
        <v>165</v>
      </c>
    </row>
    <row r="290" s="2" customFormat="1" ht="24.15" customHeight="1">
      <c r="A290" s="40"/>
      <c r="B290" s="41"/>
      <c r="C290" s="214" t="s">
        <v>499</v>
      </c>
      <c r="D290" s="214" t="s">
        <v>168</v>
      </c>
      <c r="E290" s="215" t="s">
        <v>1525</v>
      </c>
      <c r="F290" s="216" t="s">
        <v>1526</v>
      </c>
      <c r="G290" s="217" t="s">
        <v>209</v>
      </c>
      <c r="H290" s="218">
        <v>1735.079</v>
      </c>
      <c r="I290" s="219"/>
      <c r="J290" s="220">
        <f>ROUND(I290*H290,2)</f>
        <v>0</v>
      </c>
      <c r="K290" s="216" t="s">
        <v>19</v>
      </c>
      <c r="L290" s="46"/>
      <c r="M290" s="221" t="s">
        <v>19</v>
      </c>
      <c r="N290" s="222" t="s">
        <v>41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283</v>
      </c>
      <c r="AT290" s="225" t="s">
        <v>168</v>
      </c>
      <c r="AU290" s="225" t="s">
        <v>79</v>
      </c>
      <c r="AY290" s="19" t="s">
        <v>165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77</v>
      </c>
      <c r="BK290" s="226">
        <f>ROUND(I290*H290,2)</f>
        <v>0</v>
      </c>
      <c r="BL290" s="19" t="s">
        <v>283</v>
      </c>
      <c r="BM290" s="225" t="s">
        <v>1527</v>
      </c>
    </row>
    <row r="291" s="14" customFormat="1">
      <c r="A291" s="14"/>
      <c r="B291" s="238"/>
      <c r="C291" s="239"/>
      <c r="D291" s="229" t="s">
        <v>174</v>
      </c>
      <c r="E291" s="240" t="s">
        <v>19</v>
      </c>
      <c r="F291" s="241" t="s">
        <v>1528</v>
      </c>
      <c r="G291" s="239"/>
      <c r="H291" s="242">
        <v>1136.329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174</v>
      </c>
      <c r="AU291" s="248" t="s">
        <v>79</v>
      </c>
      <c r="AV291" s="14" t="s">
        <v>79</v>
      </c>
      <c r="AW291" s="14" t="s">
        <v>32</v>
      </c>
      <c r="AX291" s="14" t="s">
        <v>70</v>
      </c>
      <c r="AY291" s="248" t="s">
        <v>165</v>
      </c>
    </row>
    <row r="292" s="14" customFormat="1">
      <c r="A292" s="14"/>
      <c r="B292" s="238"/>
      <c r="C292" s="239"/>
      <c r="D292" s="229" t="s">
        <v>174</v>
      </c>
      <c r="E292" s="240" t="s">
        <v>19</v>
      </c>
      <c r="F292" s="241" t="s">
        <v>1529</v>
      </c>
      <c r="G292" s="239"/>
      <c r="H292" s="242">
        <v>400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174</v>
      </c>
      <c r="AU292" s="248" t="s">
        <v>79</v>
      </c>
      <c r="AV292" s="14" t="s">
        <v>79</v>
      </c>
      <c r="AW292" s="14" t="s">
        <v>32</v>
      </c>
      <c r="AX292" s="14" t="s">
        <v>70</v>
      </c>
      <c r="AY292" s="248" t="s">
        <v>165</v>
      </c>
    </row>
    <row r="293" s="14" customFormat="1">
      <c r="A293" s="14"/>
      <c r="B293" s="238"/>
      <c r="C293" s="239"/>
      <c r="D293" s="229" t="s">
        <v>174</v>
      </c>
      <c r="E293" s="240" t="s">
        <v>19</v>
      </c>
      <c r="F293" s="241" t="s">
        <v>1530</v>
      </c>
      <c r="G293" s="239"/>
      <c r="H293" s="242">
        <v>111.75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174</v>
      </c>
      <c r="AU293" s="248" t="s">
        <v>79</v>
      </c>
      <c r="AV293" s="14" t="s">
        <v>79</v>
      </c>
      <c r="AW293" s="14" t="s">
        <v>32</v>
      </c>
      <c r="AX293" s="14" t="s">
        <v>70</v>
      </c>
      <c r="AY293" s="248" t="s">
        <v>165</v>
      </c>
    </row>
    <row r="294" s="14" customFormat="1">
      <c r="A294" s="14"/>
      <c r="B294" s="238"/>
      <c r="C294" s="239"/>
      <c r="D294" s="229" t="s">
        <v>174</v>
      </c>
      <c r="E294" s="240" t="s">
        <v>19</v>
      </c>
      <c r="F294" s="241" t="s">
        <v>1531</v>
      </c>
      <c r="G294" s="239"/>
      <c r="H294" s="242">
        <v>87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174</v>
      </c>
      <c r="AU294" s="248" t="s">
        <v>79</v>
      </c>
      <c r="AV294" s="14" t="s">
        <v>79</v>
      </c>
      <c r="AW294" s="14" t="s">
        <v>32</v>
      </c>
      <c r="AX294" s="14" t="s">
        <v>70</v>
      </c>
      <c r="AY294" s="248" t="s">
        <v>165</v>
      </c>
    </row>
    <row r="295" s="15" customFormat="1">
      <c r="A295" s="15"/>
      <c r="B295" s="249"/>
      <c r="C295" s="250"/>
      <c r="D295" s="229" t="s">
        <v>174</v>
      </c>
      <c r="E295" s="251" t="s">
        <v>19</v>
      </c>
      <c r="F295" s="252" t="s">
        <v>184</v>
      </c>
      <c r="G295" s="250"/>
      <c r="H295" s="253">
        <v>1735.079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9" t="s">
        <v>174</v>
      </c>
      <c r="AU295" s="259" t="s">
        <v>79</v>
      </c>
      <c r="AV295" s="15" t="s">
        <v>172</v>
      </c>
      <c r="AW295" s="15" t="s">
        <v>32</v>
      </c>
      <c r="AX295" s="15" t="s">
        <v>77</v>
      </c>
      <c r="AY295" s="259" t="s">
        <v>165</v>
      </c>
    </row>
    <row r="296" s="2" customFormat="1" ht="16.5" customHeight="1">
      <c r="A296" s="40"/>
      <c r="B296" s="41"/>
      <c r="C296" s="214" t="s">
        <v>504</v>
      </c>
      <c r="D296" s="214" t="s">
        <v>168</v>
      </c>
      <c r="E296" s="215" t="s">
        <v>1532</v>
      </c>
      <c r="F296" s="216" t="s">
        <v>1533</v>
      </c>
      <c r="G296" s="217" t="s">
        <v>209</v>
      </c>
      <c r="H296" s="218">
        <v>1735.079</v>
      </c>
      <c r="I296" s="219"/>
      <c r="J296" s="220">
        <f>ROUND(I296*H296,2)</f>
        <v>0</v>
      </c>
      <c r="K296" s="216" t="s">
        <v>189</v>
      </c>
      <c r="L296" s="46"/>
      <c r="M296" s="221" t="s">
        <v>19</v>
      </c>
      <c r="N296" s="222" t="s">
        <v>41</v>
      </c>
      <c r="O296" s="86"/>
      <c r="P296" s="223">
        <f>O296*H296</f>
        <v>0</v>
      </c>
      <c r="Q296" s="223">
        <v>0.00011</v>
      </c>
      <c r="R296" s="223">
        <f>Q296*H296</f>
        <v>0.19085869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283</v>
      </c>
      <c r="AT296" s="225" t="s">
        <v>168</v>
      </c>
      <c r="AU296" s="225" t="s">
        <v>79</v>
      </c>
      <c r="AY296" s="19" t="s">
        <v>165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77</v>
      </c>
      <c r="BK296" s="226">
        <f>ROUND(I296*H296,2)</f>
        <v>0</v>
      </c>
      <c r="BL296" s="19" t="s">
        <v>283</v>
      </c>
      <c r="BM296" s="225" t="s">
        <v>1534</v>
      </c>
    </row>
    <row r="297" s="2" customFormat="1">
      <c r="A297" s="40"/>
      <c r="B297" s="41"/>
      <c r="C297" s="42"/>
      <c r="D297" s="260" t="s">
        <v>191</v>
      </c>
      <c r="E297" s="42"/>
      <c r="F297" s="261" t="s">
        <v>1535</v>
      </c>
      <c r="G297" s="42"/>
      <c r="H297" s="42"/>
      <c r="I297" s="262"/>
      <c r="J297" s="42"/>
      <c r="K297" s="42"/>
      <c r="L297" s="46"/>
      <c r="M297" s="263"/>
      <c r="N297" s="264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191</v>
      </c>
      <c r="AU297" s="19" t="s">
        <v>79</v>
      </c>
    </row>
    <row r="298" s="14" customFormat="1">
      <c r="A298" s="14"/>
      <c r="B298" s="238"/>
      <c r="C298" s="239"/>
      <c r="D298" s="229" t="s">
        <v>174</v>
      </c>
      <c r="E298" s="240" t="s">
        <v>19</v>
      </c>
      <c r="F298" s="241" t="s">
        <v>1528</v>
      </c>
      <c r="G298" s="239"/>
      <c r="H298" s="242">
        <v>1136.329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174</v>
      </c>
      <c r="AU298" s="248" t="s">
        <v>79</v>
      </c>
      <c r="AV298" s="14" t="s">
        <v>79</v>
      </c>
      <c r="AW298" s="14" t="s">
        <v>32</v>
      </c>
      <c r="AX298" s="14" t="s">
        <v>70</v>
      </c>
      <c r="AY298" s="248" t="s">
        <v>165</v>
      </c>
    </row>
    <row r="299" s="14" customFormat="1">
      <c r="A299" s="14"/>
      <c r="B299" s="238"/>
      <c r="C299" s="239"/>
      <c r="D299" s="229" t="s">
        <v>174</v>
      </c>
      <c r="E299" s="240" t="s">
        <v>19</v>
      </c>
      <c r="F299" s="241" t="s">
        <v>1529</v>
      </c>
      <c r="G299" s="239"/>
      <c r="H299" s="242">
        <v>400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174</v>
      </c>
      <c r="AU299" s="248" t="s">
        <v>79</v>
      </c>
      <c r="AV299" s="14" t="s">
        <v>79</v>
      </c>
      <c r="AW299" s="14" t="s">
        <v>32</v>
      </c>
      <c r="AX299" s="14" t="s">
        <v>70</v>
      </c>
      <c r="AY299" s="248" t="s">
        <v>165</v>
      </c>
    </row>
    <row r="300" s="14" customFormat="1">
      <c r="A300" s="14"/>
      <c r="B300" s="238"/>
      <c r="C300" s="239"/>
      <c r="D300" s="229" t="s">
        <v>174</v>
      </c>
      <c r="E300" s="240" t="s">
        <v>19</v>
      </c>
      <c r="F300" s="241" t="s">
        <v>1530</v>
      </c>
      <c r="G300" s="239"/>
      <c r="H300" s="242">
        <v>111.75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174</v>
      </c>
      <c r="AU300" s="248" t="s">
        <v>79</v>
      </c>
      <c r="AV300" s="14" t="s">
        <v>79</v>
      </c>
      <c r="AW300" s="14" t="s">
        <v>32</v>
      </c>
      <c r="AX300" s="14" t="s">
        <v>70</v>
      </c>
      <c r="AY300" s="248" t="s">
        <v>165</v>
      </c>
    </row>
    <row r="301" s="14" customFormat="1">
      <c r="A301" s="14"/>
      <c r="B301" s="238"/>
      <c r="C301" s="239"/>
      <c r="D301" s="229" t="s">
        <v>174</v>
      </c>
      <c r="E301" s="240" t="s">
        <v>19</v>
      </c>
      <c r="F301" s="241" t="s">
        <v>1531</v>
      </c>
      <c r="G301" s="239"/>
      <c r="H301" s="242">
        <v>87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174</v>
      </c>
      <c r="AU301" s="248" t="s">
        <v>79</v>
      </c>
      <c r="AV301" s="14" t="s">
        <v>79</v>
      </c>
      <c r="AW301" s="14" t="s">
        <v>32</v>
      </c>
      <c r="AX301" s="14" t="s">
        <v>70</v>
      </c>
      <c r="AY301" s="248" t="s">
        <v>165</v>
      </c>
    </row>
    <row r="302" s="15" customFormat="1">
      <c r="A302" s="15"/>
      <c r="B302" s="249"/>
      <c r="C302" s="250"/>
      <c r="D302" s="229" t="s">
        <v>174</v>
      </c>
      <c r="E302" s="251" t="s">
        <v>19</v>
      </c>
      <c r="F302" s="252" t="s">
        <v>184</v>
      </c>
      <c r="G302" s="250"/>
      <c r="H302" s="253">
        <v>1735.079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9" t="s">
        <v>174</v>
      </c>
      <c r="AU302" s="259" t="s">
        <v>79</v>
      </c>
      <c r="AV302" s="15" t="s">
        <v>172</v>
      </c>
      <c r="AW302" s="15" t="s">
        <v>32</v>
      </c>
      <c r="AX302" s="15" t="s">
        <v>77</v>
      </c>
      <c r="AY302" s="259" t="s">
        <v>165</v>
      </c>
    </row>
    <row r="303" s="2" customFormat="1" ht="66.75" customHeight="1">
      <c r="A303" s="40"/>
      <c r="B303" s="41"/>
      <c r="C303" s="214" t="s">
        <v>510</v>
      </c>
      <c r="D303" s="214" t="s">
        <v>168</v>
      </c>
      <c r="E303" s="215" t="s">
        <v>1536</v>
      </c>
      <c r="F303" s="216" t="s">
        <v>1537</v>
      </c>
      <c r="G303" s="217" t="s">
        <v>209</v>
      </c>
      <c r="H303" s="218">
        <v>659.70000000000005</v>
      </c>
      <c r="I303" s="219"/>
      <c r="J303" s="220">
        <f>ROUND(I303*H303,2)</f>
        <v>0</v>
      </c>
      <c r="K303" s="216" t="s">
        <v>19</v>
      </c>
      <c r="L303" s="46"/>
      <c r="M303" s="221" t="s">
        <v>19</v>
      </c>
      <c r="N303" s="222" t="s">
        <v>41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283</v>
      </c>
      <c r="AT303" s="225" t="s">
        <v>168</v>
      </c>
      <c r="AU303" s="225" t="s">
        <v>79</v>
      </c>
      <c r="AY303" s="19" t="s">
        <v>165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77</v>
      </c>
      <c r="BK303" s="226">
        <f>ROUND(I303*H303,2)</f>
        <v>0</v>
      </c>
      <c r="BL303" s="19" t="s">
        <v>283</v>
      </c>
      <c r="BM303" s="225" t="s">
        <v>1538</v>
      </c>
    </row>
    <row r="304" s="14" customFormat="1">
      <c r="A304" s="14"/>
      <c r="B304" s="238"/>
      <c r="C304" s="239"/>
      <c r="D304" s="229" t="s">
        <v>174</v>
      </c>
      <c r="E304" s="240" t="s">
        <v>19</v>
      </c>
      <c r="F304" s="241" t="s">
        <v>1539</v>
      </c>
      <c r="G304" s="239"/>
      <c r="H304" s="242">
        <v>127.304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174</v>
      </c>
      <c r="AU304" s="248" t="s">
        <v>79</v>
      </c>
      <c r="AV304" s="14" t="s">
        <v>79</v>
      </c>
      <c r="AW304" s="14" t="s">
        <v>32</v>
      </c>
      <c r="AX304" s="14" t="s">
        <v>70</v>
      </c>
      <c r="AY304" s="248" t="s">
        <v>165</v>
      </c>
    </row>
    <row r="305" s="14" customFormat="1">
      <c r="A305" s="14"/>
      <c r="B305" s="238"/>
      <c r="C305" s="239"/>
      <c r="D305" s="229" t="s">
        <v>174</v>
      </c>
      <c r="E305" s="240" t="s">
        <v>19</v>
      </c>
      <c r="F305" s="241" t="s">
        <v>1540</v>
      </c>
      <c r="G305" s="239"/>
      <c r="H305" s="242">
        <v>404.86399999999998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174</v>
      </c>
      <c r="AU305" s="248" t="s">
        <v>79</v>
      </c>
      <c r="AV305" s="14" t="s">
        <v>79</v>
      </c>
      <c r="AW305" s="14" t="s">
        <v>32</v>
      </c>
      <c r="AX305" s="14" t="s">
        <v>70</v>
      </c>
      <c r="AY305" s="248" t="s">
        <v>165</v>
      </c>
    </row>
    <row r="306" s="14" customFormat="1">
      <c r="A306" s="14"/>
      <c r="B306" s="238"/>
      <c r="C306" s="239"/>
      <c r="D306" s="229" t="s">
        <v>174</v>
      </c>
      <c r="E306" s="240" t="s">
        <v>19</v>
      </c>
      <c r="F306" s="241" t="s">
        <v>1541</v>
      </c>
      <c r="G306" s="239"/>
      <c r="H306" s="242">
        <v>127.532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174</v>
      </c>
      <c r="AU306" s="248" t="s">
        <v>79</v>
      </c>
      <c r="AV306" s="14" t="s">
        <v>79</v>
      </c>
      <c r="AW306" s="14" t="s">
        <v>32</v>
      </c>
      <c r="AX306" s="14" t="s">
        <v>70</v>
      </c>
      <c r="AY306" s="248" t="s">
        <v>165</v>
      </c>
    </row>
    <row r="307" s="15" customFormat="1">
      <c r="A307" s="15"/>
      <c r="B307" s="249"/>
      <c r="C307" s="250"/>
      <c r="D307" s="229" t="s">
        <v>174</v>
      </c>
      <c r="E307" s="251" t="s">
        <v>19</v>
      </c>
      <c r="F307" s="252" t="s">
        <v>184</v>
      </c>
      <c r="G307" s="250"/>
      <c r="H307" s="253">
        <v>659.70000000000005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9" t="s">
        <v>174</v>
      </c>
      <c r="AU307" s="259" t="s">
        <v>79</v>
      </c>
      <c r="AV307" s="15" t="s">
        <v>172</v>
      </c>
      <c r="AW307" s="15" t="s">
        <v>32</v>
      </c>
      <c r="AX307" s="15" t="s">
        <v>77</v>
      </c>
      <c r="AY307" s="259" t="s">
        <v>165</v>
      </c>
    </row>
    <row r="308" s="2" customFormat="1" ht="16.5" customHeight="1">
      <c r="A308" s="40"/>
      <c r="B308" s="41"/>
      <c r="C308" s="214" t="s">
        <v>519</v>
      </c>
      <c r="D308" s="214" t="s">
        <v>168</v>
      </c>
      <c r="E308" s="215" t="s">
        <v>1542</v>
      </c>
      <c r="F308" s="216" t="s">
        <v>1543</v>
      </c>
      <c r="G308" s="217" t="s">
        <v>209</v>
      </c>
      <c r="H308" s="218">
        <v>3774.627</v>
      </c>
      <c r="I308" s="219"/>
      <c r="J308" s="220">
        <f>ROUND(I308*H308,2)</f>
        <v>0</v>
      </c>
      <c r="K308" s="216" t="s">
        <v>19</v>
      </c>
      <c r="L308" s="46"/>
      <c r="M308" s="221" t="s">
        <v>19</v>
      </c>
      <c r="N308" s="222" t="s">
        <v>41</v>
      </c>
      <c r="O308" s="86"/>
      <c r="P308" s="223">
        <f>O308*H308</f>
        <v>0</v>
      </c>
      <c r="Q308" s="223">
        <v>0.00048000000000000001</v>
      </c>
      <c r="R308" s="223">
        <f>Q308*H308</f>
        <v>1.8118209599999999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283</v>
      </c>
      <c r="AT308" s="225" t="s">
        <v>168</v>
      </c>
      <c r="AU308" s="225" t="s">
        <v>79</v>
      </c>
      <c r="AY308" s="19" t="s">
        <v>165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77</v>
      </c>
      <c r="BK308" s="226">
        <f>ROUND(I308*H308,2)</f>
        <v>0</v>
      </c>
      <c r="BL308" s="19" t="s">
        <v>283</v>
      </c>
      <c r="BM308" s="225" t="s">
        <v>1544</v>
      </c>
    </row>
    <row r="309" s="14" customFormat="1">
      <c r="A309" s="14"/>
      <c r="B309" s="238"/>
      <c r="C309" s="239"/>
      <c r="D309" s="229" t="s">
        <v>174</v>
      </c>
      <c r="E309" s="240" t="s">
        <v>19</v>
      </c>
      <c r="F309" s="241" t="s">
        <v>1545</v>
      </c>
      <c r="G309" s="239"/>
      <c r="H309" s="242">
        <v>1150.1469999999999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8" t="s">
        <v>174</v>
      </c>
      <c r="AU309" s="248" t="s">
        <v>79</v>
      </c>
      <c r="AV309" s="14" t="s">
        <v>79</v>
      </c>
      <c r="AW309" s="14" t="s">
        <v>32</v>
      </c>
      <c r="AX309" s="14" t="s">
        <v>70</v>
      </c>
      <c r="AY309" s="248" t="s">
        <v>165</v>
      </c>
    </row>
    <row r="310" s="14" customFormat="1">
      <c r="A310" s="14"/>
      <c r="B310" s="238"/>
      <c r="C310" s="239"/>
      <c r="D310" s="229" t="s">
        <v>174</v>
      </c>
      <c r="E310" s="240" t="s">
        <v>19</v>
      </c>
      <c r="F310" s="241" t="s">
        <v>1546</v>
      </c>
      <c r="G310" s="239"/>
      <c r="H310" s="242">
        <v>404.86399999999998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174</v>
      </c>
      <c r="AU310" s="248" t="s">
        <v>79</v>
      </c>
      <c r="AV310" s="14" t="s">
        <v>79</v>
      </c>
      <c r="AW310" s="14" t="s">
        <v>32</v>
      </c>
      <c r="AX310" s="14" t="s">
        <v>70</v>
      </c>
      <c r="AY310" s="248" t="s">
        <v>165</v>
      </c>
    </row>
    <row r="311" s="14" customFormat="1">
      <c r="A311" s="14"/>
      <c r="B311" s="238"/>
      <c r="C311" s="239"/>
      <c r="D311" s="229" t="s">
        <v>174</v>
      </c>
      <c r="E311" s="240" t="s">
        <v>19</v>
      </c>
      <c r="F311" s="241" t="s">
        <v>1547</v>
      </c>
      <c r="G311" s="239"/>
      <c r="H311" s="242">
        <v>113.109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174</v>
      </c>
      <c r="AU311" s="248" t="s">
        <v>79</v>
      </c>
      <c r="AV311" s="14" t="s">
        <v>79</v>
      </c>
      <c r="AW311" s="14" t="s">
        <v>32</v>
      </c>
      <c r="AX311" s="14" t="s">
        <v>70</v>
      </c>
      <c r="AY311" s="248" t="s">
        <v>165</v>
      </c>
    </row>
    <row r="312" s="14" customFormat="1">
      <c r="A312" s="14"/>
      <c r="B312" s="238"/>
      <c r="C312" s="239"/>
      <c r="D312" s="229" t="s">
        <v>174</v>
      </c>
      <c r="E312" s="240" t="s">
        <v>19</v>
      </c>
      <c r="F312" s="241" t="s">
        <v>1548</v>
      </c>
      <c r="G312" s="239"/>
      <c r="H312" s="242">
        <v>88.058000000000007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174</v>
      </c>
      <c r="AU312" s="248" t="s">
        <v>79</v>
      </c>
      <c r="AV312" s="14" t="s">
        <v>79</v>
      </c>
      <c r="AW312" s="14" t="s">
        <v>32</v>
      </c>
      <c r="AX312" s="14" t="s">
        <v>70</v>
      </c>
      <c r="AY312" s="248" t="s">
        <v>165</v>
      </c>
    </row>
    <row r="313" s="14" customFormat="1">
      <c r="A313" s="14"/>
      <c r="B313" s="238"/>
      <c r="C313" s="239"/>
      <c r="D313" s="229" t="s">
        <v>174</v>
      </c>
      <c r="E313" s="240" t="s">
        <v>19</v>
      </c>
      <c r="F313" s="241" t="s">
        <v>1539</v>
      </c>
      <c r="G313" s="239"/>
      <c r="H313" s="242">
        <v>127.304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174</v>
      </c>
      <c r="AU313" s="248" t="s">
        <v>79</v>
      </c>
      <c r="AV313" s="14" t="s">
        <v>79</v>
      </c>
      <c r="AW313" s="14" t="s">
        <v>32</v>
      </c>
      <c r="AX313" s="14" t="s">
        <v>70</v>
      </c>
      <c r="AY313" s="248" t="s">
        <v>165</v>
      </c>
    </row>
    <row r="314" s="14" customFormat="1">
      <c r="A314" s="14"/>
      <c r="B314" s="238"/>
      <c r="C314" s="239"/>
      <c r="D314" s="229" t="s">
        <v>174</v>
      </c>
      <c r="E314" s="240" t="s">
        <v>19</v>
      </c>
      <c r="F314" s="241" t="s">
        <v>1540</v>
      </c>
      <c r="G314" s="239"/>
      <c r="H314" s="242">
        <v>404.86399999999998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174</v>
      </c>
      <c r="AU314" s="248" t="s">
        <v>79</v>
      </c>
      <c r="AV314" s="14" t="s">
        <v>79</v>
      </c>
      <c r="AW314" s="14" t="s">
        <v>32</v>
      </c>
      <c r="AX314" s="14" t="s">
        <v>70</v>
      </c>
      <c r="AY314" s="248" t="s">
        <v>165</v>
      </c>
    </row>
    <row r="315" s="14" customFormat="1">
      <c r="A315" s="14"/>
      <c r="B315" s="238"/>
      <c r="C315" s="239"/>
      <c r="D315" s="229" t="s">
        <v>174</v>
      </c>
      <c r="E315" s="240" t="s">
        <v>19</v>
      </c>
      <c r="F315" s="241" t="s">
        <v>1541</v>
      </c>
      <c r="G315" s="239"/>
      <c r="H315" s="242">
        <v>127.532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174</v>
      </c>
      <c r="AU315" s="248" t="s">
        <v>79</v>
      </c>
      <c r="AV315" s="14" t="s">
        <v>79</v>
      </c>
      <c r="AW315" s="14" t="s">
        <v>32</v>
      </c>
      <c r="AX315" s="14" t="s">
        <v>70</v>
      </c>
      <c r="AY315" s="248" t="s">
        <v>165</v>
      </c>
    </row>
    <row r="316" s="14" customFormat="1">
      <c r="A316" s="14"/>
      <c r="B316" s="238"/>
      <c r="C316" s="239"/>
      <c r="D316" s="229" t="s">
        <v>174</v>
      </c>
      <c r="E316" s="240" t="s">
        <v>19</v>
      </c>
      <c r="F316" s="241" t="s">
        <v>1549</v>
      </c>
      <c r="G316" s="239"/>
      <c r="H316" s="242">
        <v>198.13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174</v>
      </c>
      <c r="AU316" s="248" t="s">
        <v>79</v>
      </c>
      <c r="AV316" s="14" t="s">
        <v>79</v>
      </c>
      <c r="AW316" s="14" t="s">
        <v>32</v>
      </c>
      <c r="AX316" s="14" t="s">
        <v>70</v>
      </c>
      <c r="AY316" s="248" t="s">
        <v>165</v>
      </c>
    </row>
    <row r="317" s="14" customFormat="1">
      <c r="A317" s="14"/>
      <c r="B317" s="238"/>
      <c r="C317" s="239"/>
      <c r="D317" s="229" t="s">
        <v>174</v>
      </c>
      <c r="E317" s="240" t="s">
        <v>19</v>
      </c>
      <c r="F317" s="241" t="s">
        <v>1550</v>
      </c>
      <c r="G317" s="239"/>
      <c r="H317" s="242">
        <v>38.866999999999997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174</v>
      </c>
      <c r="AU317" s="248" t="s">
        <v>79</v>
      </c>
      <c r="AV317" s="14" t="s">
        <v>79</v>
      </c>
      <c r="AW317" s="14" t="s">
        <v>32</v>
      </c>
      <c r="AX317" s="14" t="s">
        <v>70</v>
      </c>
      <c r="AY317" s="248" t="s">
        <v>165</v>
      </c>
    </row>
    <row r="318" s="14" customFormat="1">
      <c r="A318" s="14"/>
      <c r="B318" s="238"/>
      <c r="C318" s="239"/>
      <c r="D318" s="229" t="s">
        <v>174</v>
      </c>
      <c r="E318" s="240" t="s">
        <v>19</v>
      </c>
      <c r="F318" s="241" t="s">
        <v>1551</v>
      </c>
      <c r="G318" s="239"/>
      <c r="H318" s="242">
        <v>1121.752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174</v>
      </c>
      <c r="AU318" s="248" t="s">
        <v>79</v>
      </c>
      <c r="AV318" s="14" t="s">
        <v>79</v>
      </c>
      <c r="AW318" s="14" t="s">
        <v>32</v>
      </c>
      <c r="AX318" s="14" t="s">
        <v>70</v>
      </c>
      <c r="AY318" s="248" t="s">
        <v>165</v>
      </c>
    </row>
    <row r="319" s="15" customFormat="1">
      <c r="A319" s="15"/>
      <c r="B319" s="249"/>
      <c r="C319" s="250"/>
      <c r="D319" s="229" t="s">
        <v>174</v>
      </c>
      <c r="E319" s="251" t="s">
        <v>19</v>
      </c>
      <c r="F319" s="252" t="s">
        <v>184</v>
      </c>
      <c r="G319" s="250"/>
      <c r="H319" s="253">
        <v>3774.627</v>
      </c>
      <c r="I319" s="254"/>
      <c r="J319" s="250"/>
      <c r="K319" s="250"/>
      <c r="L319" s="255"/>
      <c r="M319" s="256"/>
      <c r="N319" s="257"/>
      <c r="O319" s="257"/>
      <c r="P319" s="257"/>
      <c r="Q319" s="257"/>
      <c r="R319" s="257"/>
      <c r="S319" s="257"/>
      <c r="T319" s="25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9" t="s">
        <v>174</v>
      </c>
      <c r="AU319" s="259" t="s">
        <v>79</v>
      </c>
      <c r="AV319" s="15" t="s">
        <v>172</v>
      </c>
      <c r="AW319" s="15" t="s">
        <v>32</v>
      </c>
      <c r="AX319" s="15" t="s">
        <v>77</v>
      </c>
      <c r="AY319" s="259" t="s">
        <v>165</v>
      </c>
    </row>
    <row r="320" s="2" customFormat="1" ht="16.5" customHeight="1">
      <c r="A320" s="40"/>
      <c r="B320" s="41"/>
      <c r="C320" s="214" t="s">
        <v>528</v>
      </c>
      <c r="D320" s="214" t="s">
        <v>168</v>
      </c>
      <c r="E320" s="215" t="s">
        <v>1552</v>
      </c>
      <c r="F320" s="216" t="s">
        <v>1553</v>
      </c>
      <c r="G320" s="217" t="s">
        <v>209</v>
      </c>
      <c r="H320" s="218">
        <v>3774.627</v>
      </c>
      <c r="I320" s="219"/>
      <c r="J320" s="220">
        <f>ROUND(I320*H320,2)</f>
        <v>0</v>
      </c>
      <c r="K320" s="216" t="s">
        <v>19</v>
      </c>
      <c r="L320" s="46"/>
      <c r="M320" s="221" t="s">
        <v>19</v>
      </c>
      <c r="N320" s="222" t="s">
        <v>41</v>
      </c>
      <c r="O320" s="86"/>
      <c r="P320" s="223">
        <f>O320*H320</f>
        <v>0</v>
      </c>
      <c r="Q320" s="223">
        <v>0.00021000000000000001</v>
      </c>
      <c r="R320" s="223">
        <f>Q320*H320</f>
        <v>0.79267167000000005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283</v>
      </c>
      <c r="AT320" s="225" t="s">
        <v>168</v>
      </c>
      <c r="AU320" s="225" t="s">
        <v>79</v>
      </c>
      <c r="AY320" s="19" t="s">
        <v>165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77</v>
      </c>
      <c r="BK320" s="226">
        <f>ROUND(I320*H320,2)</f>
        <v>0</v>
      </c>
      <c r="BL320" s="19" t="s">
        <v>283</v>
      </c>
      <c r="BM320" s="225" t="s">
        <v>1554</v>
      </c>
    </row>
    <row r="321" s="14" customFormat="1">
      <c r="A321" s="14"/>
      <c r="B321" s="238"/>
      <c r="C321" s="239"/>
      <c r="D321" s="229" t="s">
        <v>174</v>
      </c>
      <c r="E321" s="240" t="s">
        <v>19</v>
      </c>
      <c r="F321" s="241" t="s">
        <v>1545</v>
      </c>
      <c r="G321" s="239"/>
      <c r="H321" s="242">
        <v>1150.1469999999999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8" t="s">
        <v>174</v>
      </c>
      <c r="AU321" s="248" t="s">
        <v>79</v>
      </c>
      <c r="AV321" s="14" t="s">
        <v>79</v>
      </c>
      <c r="AW321" s="14" t="s">
        <v>32</v>
      </c>
      <c r="AX321" s="14" t="s">
        <v>70</v>
      </c>
      <c r="AY321" s="248" t="s">
        <v>165</v>
      </c>
    </row>
    <row r="322" s="14" customFormat="1">
      <c r="A322" s="14"/>
      <c r="B322" s="238"/>
      <c r="C322" s="239"/>
      <c r="D322" s="229" t="s">
        <v>174</v>
      </c>
      <c r="E322" s="240" t="s">
        <v>19</v>
      </c>
      <c r="F322" s="241" t="s">
        <v>1546</v>
      </c>
      <c r="G322" s="239"/>
      <c r="H322" s="242">
        <v>404.86399999999998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174</v>
      </c>
      <c r="AU322" s="248" t="s">
        <v>79</v>
      </c>
      <c r="AV322" s="14" t="s">
        <v>79</v>
      </c>
      <c r="AW322" s="14" t="s">
        <v>32</v>
      </c>
      <c r="AX322" s="14" t="s">
        <v>70</v>
      </c>
      <c r="AY322" s="248" t="s">
        <v>165</v>
      </c>
    </row>
    <row r="323" s="14" customFormat="1">
      <c r="A323" s="14"/>
      <c r="B323" s="238"/>
      <c r="C323" s="239"/>
      <c r="D323" s="229" t="s">
        <v>174</v>
      </c>
      <c r="E323" s="240" t="s">
        <v>19</v>
      </c>
      <c r="F323" s="241" t="s">
        <v>1547</v>
      </c>
      <c r="G323" s="239"/>
      <c r="H323" s="242">
        <v>113.109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174</v>
      </c>
      <c r="AU323" s="248" t="s">
        <v>79</v>
      </c>
      <c r="AV323" s="14" t="s">
        <v>79</v>
      </c>
      <c r="AW323" s="14" t="s">
        <v>32</v>
      </c>
      <c r="AX323" s="14" t="s">
        <v>70</v>
      </c>
      <c r="AY323" s="248" t="s">
        <v>165</v>
      </c>
    </row>
    <row r="324" s="14" customFormat="1">
      <c r="A324" s="14"/>
      <c r="B324" s="238"/>
      <c r="C324" s="239"/>
      <c r="D324" s="229" t="s">
        <v>174</v>
      </c>
      <c r="E324" s="240" t="s">
        <v>19</v>
      </c>
      <c r="F324" s="241" t="s">
        <v>1548</v>
      </c>
      <c r="G324" s="239"/>
      <c r="H324" s="242">
        <v>88.058000000000007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174</v>
      </c>
      <c r="AU324" s="248" t="s">
        <v>79</v>
      </c>
      <c r="AV324" s="14" t="s">
        <v>79</v>
      </c>
      <c r="AW324" s="14" t="s">
        <v>32</v>
      </c>
      <c r="AX324" s="14" t="s">
        <v>70</v>
      </c>
      <c r="AY324" s="248" t="s">
        <v>165</v>
      </c>
    </row>
    <row r="325" s="14" customFormat="1">
      <c r="A325" s="14"/>
      <c r="B325" s="238"/>
      <c r="C325" s="239"/>
      <c r="D325" s="229" t="s">
        <v>174</v>
      </c>
      <c r="E325" s="240" t="s">
        <v>19</v>
      </c>
      <c r="F325" s="241" t="s">
        <v>1539</v>
      </c>
      <c r="G325" s="239"/>
      <c r="H325" s="242">
        <v>127.304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174</v>
      </c>
      <c r="AU325" s="248" t="s">
        <v>79</v>
      </c>
      <c r="AV325" s="14" t="s">
        <v>79</v>
      </c>
      <c r="AW325" s="14" t="s">
        <v>32</v>
      </c>
      <c r="AX325" s="14" t="s">
        <v>70</v>
      </c>
      <c r="AY325" s="248" t="s">
        <v>165</v>
      </c>
    </row>
    <row r="326" s="14" customFormat="1">
      <c r="A326" s="14"/>
      <c r="B326" s="238"/>
      <c r="C326" s="239"/>
      <c r="D326" s="229" t="s">
        <v>174</v>
      </c>
      <c r="E326" s="240" t="s">
        <v>19</v>
      </c>
      <c r="F326" s="241" t="s">
        <v>1540</v>
      </c>
      <c r="G326" s="239"/>
      <c r="H326" s="242">
        <v>404.86399999999998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174</v>
      </c>
      <c r="AU326" s="248" t="s">
        <v>79</v>
      </c>
      <c r="AV326" s="14" t="s">
        <v>79</v>
      </c>
      <c r="AW326" s="14" t="s">
        <v>32</v>
      </c>
      <c r="AX326" s="14" t="s">
        <v>70</v>
      </c>
      <c r="AY326" s="248" t="s">
        <v>165</v>
      </c>
    </row>
    <row r="327" s="14" customFormat="1">
      <c r="A327" s="14"/>
      <c r="B327" s="238"/>
      <c r="C327" s="239"/>
      <c r="D327" s="229" t="s">
        <v>174</v>
      </c>
      <c r="E327" s="240" t="s">
        <v>19</v>
      </c>
      <c r="F327" s="241" t="s">
        <v>1541</v>
      </c>
      <c r="G327" s="239"/>
      <c r="H327" s="242">
        <v>127.532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174</v>
      </c>
      <c r="AU327" s="248" t="s">
        <v>79</v>
      </c>
      <c r="AV327" s="14" t="s">
        <v>79</v>
      </c>
      <c r="AW327" s="14" t="s">
        <v>32</v>
      </c>
      <c r="AX327" s="14" t="s">
        <v>70</v>
      </c>
      <c r="AY327" s="248" t="s">
        <v>165</v>
      </c>
    </row>
    <row r="328" s="14" customFormat="1">
      <c r="A328" s="14"/>
      <c r="B328" s="238"/>
      <c r="C328" s="239"/>
      <c r="D328" s="229" t="s">
        <v>174</v>
      </c>
      <c r="E328" s="240" t="s">
        <v>19</v>
      </c>
      <c r="F328" s="241" t="s">
        <v>1549</v>
      </c>
      <c r="G328" s="239"/>
      <c r="H328" s="242">
        <v>198.13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8" t="s">
        <v>174</v>
      </c>
      <c r="AU328" s="248" t="s">
        <v>79</v>
      </c>
      <c r="AV328" s="14" t="s">
        <v>79</v>
      </c>
      <c r="AW328" s="14" t="s">
        <v>32</v>
      </c>
      <c r="AX328" s="14" t="s">
        <v>70</v>
      </c>
      <c r="AY328" s="248" t="s">
        <v>165</v>
      </c>
    </row>
    <row r="329" s="14" customFormat="1">
      <c r="A329" s="14"/>
      <c r="B329" s="238"/>
      <c r="C329" s="239"/>
      <c r="D329" s="229" t="s">
        <v>174</v>
      </c>
      <c r="E329" s="240" t="s">
        <v>19</v>
      </c>
      <c r="F329" s="241" t="s">
        <v>1550</v>
      </c>
      <c r="G329" s="239"/>
      <c r="H329" s="242">
        <v>38.866999999999997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8" t="s">
        <v>174</v>
      </c>
      <c r="AU329" s="248" t="s">
        <v>79</v>
      </c>
      <c r="AV329" s="14" t="s">
        <v>79</v>
      </c>
      <c r="AW329" s="14" t="s">
        <v>32</v>
      </c>
      <c r="AX329" s="14" t="s">
        <v>70</v>
      </c>
      <c r="AY329" s="248" t="s">
        <v>165</v>
      </c>
    </row>
    <row r="330" s="14" customFormat="1">
      <c r="A330" s="14"/>
      <c r="B330" s="238"/>
      <c r="C330" s="239"/>
      <c r="D330" s="229" t="s">
        <v>174</v>
      </c>
      <c r="E330" s="240" t="s">
        <v>19</v>
      </c>
      <c r="F330" s="241" t="s">
        <v>1551</v>
      </c>
      <c r="G330" s="239"/>
      <c r="H330" s="242">
        <v>1121.752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174</v>
      </c>
      <c r="AU330" s="248" t="s">
        <v>79</v>
      </c>
      <c r="AV330" s="14" t="s">
        <v>79</v>
      </c>
      <c r="AW330" s="14" t="s">
        <v>32</v>
      </c>
      <c r="AX330" s="14" t="s">
        <v>70</v>
      </c>
      <c r="AY330" s="248" t="s">
        <v>165</v>
      </c>
    </row>
    <row r="331" s="15" customFormat="1">
      <c r="A331" s="15"/>
      <c r="B331" s="249"/>
      <c r="C331" s="250"/>
      <c r="D331" s="229" t="s">
        <v>174</v>
      </c>
      <c r="E331" s="251" t="s">
        <v>19</v>
      </c>
      <c r="F331" s="252" t="s">
        <v>184</v>
      </c>
      <c r="G331" s="250"/>
      <c r="H331" s="253">
        <v>3774.627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9" t="s">
        <v>174</v>
      </c>
      <c r="AU331" s="259" t="s">
        <v>79</v>
      </c>
      <c r="AV331" s="15" t="s">
        <v>172</v>
      </c>
      <c r="AW331" s="15" t="s">
        <v>32</v>
      </c>
      <c r="AX331" s="15" t="s">
        <v>77</v>
      </c>
      <c r="AY331" s="259" t="s">
        <v>165</v>
      </c>
    </row>
    <row r="332" s="2" customFormat="1" ht="16.5" customHeight="1">
      <c r="A332" s="40"/>
      <c r="B332" s="41"/>
      <c r="C332" s="214" t="s">
        <v>533</v>
      </c>
      <c r="D332" s="214" t="s">
        <v>168</v>
      </c>
      <c r="E332" s="215" t="s">
        <v>1555</v>
      </c>
      <c r="F332" s="216" t="s">
        <v>1556</v>
      </c>
      <c r="G332" s="217" t="s">
        <v>551</v>
      </c>
      <c r="H332" s="218">
        <v>28832.799999999999</v>
      </c>
      <c r="I332" s="219"/>
      <c r="J332" s="220">
        <f>ROUND(I332*H332,2)</f>
        <v>0</v>
      </c>
      <c r="K332" s="216" t="s">
        <v>19</v>
      </c>
      <c r="L332" s="46"/>
      <c r="M332" s="221" t="s">
        <v>19</v>
      </c>
      <c r="N332" s="222" t="s">
        <v>41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283</v>
      </c>
      <c r="AT332" s="225" t="s">
        <v>168</v>
      </c>
      <c r="AU332" s="225" t="s">
        <v>79</v>
      </c>
      <c r="AY332" s="19" t="s">
        <v>165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77</v>
      </c>
      <c r="BK332" s="226">
        <f>ROUND(I332*H332,2)</f>
        <v>0</v>
      </c>
      <c r="BL332" s="19" t="s">
        <v>283</v>
      </c>
      <c r="BM332" s="225" t="s">
        <v>1557</v>
      </c>
    </row>
    <row r="333" s="14" customFormat="1">
      <c r="A333" s="14"/>
      <c r="B333" s="238"/>
      <c r="C333" s="239"/>
      <c r="D333" s="229" t="s">
        <v>174</v>
      </c>
      <c r="E333" s="240" t="s">
        <v>19</v>
      </c>
      <c r="F333" s="241" t="s">
        <v>1466</v>
      </c>
      <c r="G333" s="239"/>
      <c r="H333" s="242">
        <v>10529.629999999999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174</v>
      </c>
      <c r="AU333" s="248" t="s">
        <v>79</v>
      </c>
      <c r="AV333" s="14" t="s">
        <v>79</v>
      </c>
      <c r="AW333" s="14" t="s">
        <v>32</v>
      </c>
      <c r="AX333" s="14" t="s">
        <v>70</v>
      </c>
      <c r="AY333" s="248" t="s">
        <v>165</v>
      </c>
    </row>
    <row r="334" s="14" customFormat="1">
      <c r="A334" s="14"/>
      <c r="B334" s="238"/>
      <c r="C334" s="239"/>
      <c r="D334" s="229" t="s">
        <v>174</v>
      </c>
      <c r="E334" s="240" t="s">
        <v>19</v>
      </c>
      <c r="F334" s="241" t="s">
        <v>1558</v>
      </c>
      <c r="G334" s="239"/>
      <c r="H334" s="242">
        <v>1035.345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174</v>
      </c>
      <c r="AU334" s="248" t="s">
        <v>79</v>
      </c>
      <c r="AV334" s="14" t="s">
        <v>79</v>
      </c>
      <c r="AW334" s="14" t="s">
        <v>32</v>
      </c>
      <c r="AX334" s="14" t="s">
        <v>70</v>
      </c>
      <c r="AY334" s="248" t="s">
        <v>165</v>
      </c>
    </row>
    <row r="335" s="14" customFormat="1">
      <c r="A335" s="14"/>
      <c r="B335" s="238"/>
      <c r="C335" s="239"/>
      <c r="D335" s="229" t="s">
        <v>174</v>
      </c>
      <c r="E335" s="240" t="s">
        <v>19</v>
      </c>
      <c r="F335" s="241" t="s">
        <v>1468</v>
      </c>
      <c r="G335" s="239"/>
      <c r="H335" s="242">
        <v>17267.825000000001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8" t="s">
        <v>174</v>
      </c>
      <c r="AU335" s="248" t="s">
        <v>79</v>
      </c>
      <c r="AV335" s="14" t="s">
        <v>79</v>
      </c>
      <c r="AW335" s="14" t="s">
        <v>32</v>
      </c>
      <c r="AX335" s="14" t="s">
        <v>70</v>
      </c>
      <c r="AY335" s="248" t="s">
        <v>165</v>
      </c>
    </row>
    <row r="336" s="15" customFormat="1">
      <c r="A336" s="15"/>
      <c r="B336" s="249"/>
      <c r="C336" s="250"/>
      <c r="D336" s="229" t="s">
        <v>174</v>
      </c>
      <c r="E336" s="251" t="s">
        <v>19</v>
      </c>
      <c r="F336" s="252" t="s">
        <v>184</v>
      </c>
      <c r="G336" s="250"/>
      <c r="H336" s="253">
        <v>28832.799999999999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9" t="s">
        <v>174</v>
      </c>
      <c r="AU336" s="259" t="s">
        <v>79</v>
      </c>
      <c r="AV336" s="15" t="s">
        <v>172</v>
      </c>
      <c r="AW336" s="15" t="s">
        <v>32</v>
      </c>
      <c r="AX336" s="15" t="s">
        <v>77</v>
      </c>
      <c r="AY336" s="259" t="s">
        <v>165</v>
      </c>
    </row>
    <row r="337" s="12" customFormat="1" ht="25.92" customHeight="1">
      <c r="A337" s="12"/>
      <c r="B337" s="198"/>
      <c r="C337" s="199"/>
      <c r="D337" s="200" t="s">
        <v>69</v>
      </c>
      <c r="E337" s="201" t="s">
        <v>529</v>
      </c>
      <c r="F337" s="201" t="s">
        <v>1559</v>
      </c>
      <c r="G337" s="199"/>
      <c r="H337" s="199"/>
      <c r="I337" s="202"/>
      <c r="J337" s="203">
        <f>BK337</f>
        <v>0</v>
      </c>
      <c r="K337" s="199"/>
      <c r="L337" s="204"/>
      <c r="M337" s="205"/>
      <c r="N337" s="206"/>
      <c r="O337" s="206"/>
      <c r="P337" s="207">
        <f>P338</f>
        <v>0</v>
      </c>
      <c r="Q337" s="206"/>
      <c r="R337" s="207">
        <f>R338</f>
        <v>0.99787999999999999</v>
      </c>
      <c r="S337" s="206"/>
      <c r="T337" s="208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9" t="s">
        <v>166</v>
      </c>
      <c r="AT337" s="210" t="s">
        <v>69</v>
      </c>
      <c r="AU337" s="210" t="s">
        <v>70</v>
      </c>
      <c r="AY337" s="209" t="s">
        <v>165</v>
      </c>
      <c r="BK337" s="211">
        <f>BK338</f>
        <v>0</v>
      </c>
    </row>
    <row r="338" s="12" customFormat="1" ht="22.8" customHeight="1">
      <c r="A338" s="12"/>
      <c r="B338" s="198"/>
      <c r="C338" s="199"/>
      <c r="D338" s="200" t="s">
        <v>69</v>
      </c>
      <c r="E338" s="212" t="s">
        <v>1560</v>
      </c>
      <c r="F338" s="212" t="s">
        <v>1561</v>
      </c>
      <c r="G338" s="199"/>
      <c r="H338" s="199"/>
      <c r="I338" s="202"/>
      <c r="J338" s="213">
        <f>BK338</f>
        <v>0</v>
      </c>
      <c r="K338" s="199"/>
      <c r="L338" s="204"/>
      <c r="M338" s="205"/>
      <c r="N338" s="206"/>
      <c r="O338" s="206"/>
      <c r="P338" s="207">
        <f>SUM(P339:P342)</f>
        <v>0</v>
      </c>
      <c r="Q338" s="206"/>
      <c r="R338" s="207">
        <f>SUM(R339:R342)</f>
        <v>0.99787999999999999</v>
      </c>
      <c r="S338" s="206"/>
      <c r="T338" s="208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9" t="s">
        <v>166</v>
      </c>
      <c r="AT338" s="210" t="s">
        <v>69</v>
      </c>
      <c r="AU338" s="210" t="s">
        <v>77</v>
      </c>
      <c r="AY338" s="209" t="s">
        <v>165</v>
      </c>
      <c r="BK338" s="211">
        <f>SUM(BK339:BK342)</f>
        <v>0</v>
      </c>
    </row>
    <row r="339" s="2" customFormat="1" ht="16.5" customHeight="1">
      <c r="A339" s="40"/>
      <c r="B339" s="41"/>
      <c r="C339" s="214" t="s">
        <v>536</v>
      </c>
      <c r="D339" s="214" t="s">
        <v>168</v>
      </c>
      <c r="E339" s="215" t="s">
        <v>1562</v>
      </c>
      <c r="F339" s="216" t="s">
        <v>1563</v>
      </c>
      <c r="G339" s="217" t="s">
        <v>291</v>
      </c>
      <c r="H339" s="218">
        <v>404</v>
      </c>
      <c r="I339" s="219"/>
      <c r="J339" s="220">
        <f>ROUND(I339*H339,2)</f>
        <v>0</v>
      </c>
      <c r="K339" s="216" t="s">
        <v>189</v>
      </c>
      <c r="L339" s="46"/>
      <c r="M339" s="221" t="s">
        <v>19</v>
      </c>
      <c r="N339" s="222" t="s">
        <v>41</v>
      </c>
      <c r="O339" s="86"/>
      <c r="P339" s="223">
        <f>O339*H339</f>
        <v>0</v>
      </c>
      <c r="Q339" s="223">
        <v>0.00247</v>
      </c>
      <c r="R339" s="223">
        <f>Q339*H339</f>
        <v>0.99787999999999999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536</v>
      </c>
      <c r="AT339" s="225" t="s">
        <v>168</v>
      </c>
      <c r="AU339" s="225" t="s">
        <v>79</v>
      </c>
      <c r="AY339" s="19" t="s">
        <v>165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77</v>
      </c>
      <c r="BK339" s="226">
        <f>ROUND(I339*H339,2)</f>
        <v>0</v>
      </c>
      <c r="BL339" s="19" t="s">
        <v>536</v>
      </c>
      <c r="BM339" s="225" t="s">
        <v>1564</v>
      </c>
    </row>
    <row r="340" s="2" customFormat="1">
      <c r="A340" s="40"/>
      <c r="B340" s="41"/>
      <c r="C340" s="42"/>
      <c r="D340" s="260" t="s">
        <v>191</v>
      </c>
      <c r="E340" s="42"/>
      <c r="F340" s="261" t="s">
        <v>1565</v>
      </c>
      <c r="G340" s="42"/>
      <c r="H340" s="42"/>
      <c r="I340" s="262"/>
      <c r="J340" s="42"/>
      <c r="K340" s="42"/>
      <c r="L340" s="46"/>
      <c r="M340" s="263"/>
      <c r="N340" s="26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191</v>
      </c>
      <c r="AU340" s="19" t="s">
        <v>79</v>
      </c>
    </row>
    <row r="341" s="14" customFormat="1">
      <c r="A341" s="14"/>
      <c r="B341" s="238"/>
      <c r="C341" s="239"/>
      <c r="D341" s="229" t="s">
        <v>174</v>
      </c>
      <c r="E341" s="240" t="s">
        <v>19</v>
      </c>
      <c r="F341" s="241" t="s">
        <v>1377</v>
      </c>
      <c r="G341" s="239"/>
      <c r="H341" s="242">
        <v>404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174</v>
      </c>
      <c r="AU341" s="248" t="s">
        <v>79</v>
      </c>
      <c r="AV341" s="14" t="s">
        <v>79</v>
      </c>
      <c r="AW341" s="14" t="s">
        <v>32</v>
      </c>
      <c r="AX341" s="14" t="s">
        <v>77</v>
      </c>
      <c r="AY341" s="248" t="s">
        <v>165</v>
      </c>
    </row>
    <row r="342" s="2" customFormat="1" ht="16.5" customHeight="1">
      <c r="A342" s="40"/>
      <c r="B342" s="41"/>
      <c r="C342" s="265" t="s">
        <v>545</v>
      </c>
      <c r="D342" s="265" t="s">
        <v>529</v>
      </c>
      <c r="E342" s="266" t="s">
        <v>1566</v>
      </c>
      <c r="F342" s="267" t="s">
        <v>1567</v>
      </c>
      <c r="G342" s="268" t="s">
        <v>291</v>
      </c>
      <c r="H342" s="269">
        <v>404</v>
      </c>
      <c r="I342" s="270"/>
      <c r="J342" s="271">
        <f>ROUND(I342*H342,2)</f>
        <v>0</v>
      </c>
      <c r="K342" s="267" t="s">
        <v>19</v>
      </c>
      <c r="L342" s="272"/>
      <c r="M342" s="273" t="s">
        <v>19</v>
      </c>
      <c r="N342" s="274" t="s">
        <v>41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978</v>
      </c>
      <c r="AT342" s="225" t="s">
        <v>529</v>
      </c>
      <c r="AU342" s="225" t="s">
        <v>79</v>
      </c>
      <c r="AY342" s="19" t="s">
        <v>165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77</v>
      </c>
      <c r="BK342" s="226">
        <f>ROUND(I342*H342,2)</f>
        <v>0</v>
      </c>
      <c r="BL342" s="19" t="s">
        <v>978</v>
      </c>
      <c r="BM342" s="225" t="s">
        <v>1568</v>
      </c>
    </row>
    <row r="343" s="12" customFormat="1" ht="25.92" customHeight="1">
      <c r="A343" s="12"/>
      <c r="B343" s="198"/>
      <c r="C343" s="199"/>
      <c r="D343" s="200" t="s">
        <v>69</v>
      </c>
      <c r="E343" s="201" t="s">
        <v>1191</v>
      </c>
      <c r="F343" s="201" t="s">
        <v>1192</v>
      </c>
      <c r="G343" s="199"/>
      <c r="H343" s="199"/>
      <c r="I343" s="202"/>
      <c r="J343" s="203">
        <f>BK343</f>
        <v>0</v>
      </c>
      <c r="K343" s="199"/>
      <c r="L343" s="204"/>
      <c r="M343" s="205"/>
      <c r="N343" s="206"/>
      <c r="O343" s="206"/>
      <c r="P343" s="207">
        <f>SUM(P344:P352)</f>
        <v>0</v>
      </c>
      <c r="Q343" s="206"/>
      <c r="R343" s="207">
        <f>SUM(R344:R352)</f>
        <v>0</v>
      </c>
      <c r="S343" s="206"/>
      <c r="T343" s="208">
        <f>SUM(T344:T352)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9" t="s">
        <v>172</v>
      </c>
      <c r="AT343" s="210" t="s">
        <v>69</v>
      </c>
      <c r="AU343" s="210" t="s">
        <v>70</v>
      </c>
      <c r="AY343" s="209" t="s">
        <v>165</v>
      </c>
      <c r="BK343" s="211">
        <f>SUM(BK344:BK352)</f>
        <v>0</v>
      </c>
    </row>
    <row r="344" s="2" customFormat="1" ht="16.5" customHeight="1">
      <c r="A344" s="40"/>
      <c r="B344" s="41"/>
      <c r="C344" s="214" t="s">
        <v>548</v>
      </c>
      <c r="D344" s="214" t="s">
        <v>168</v>
      </c>
      <c r="E344" s="215" t="s">
        <v>1569</v>
      </c>
      <c r="F344" s="216" t="s">
        <v>1570</v>
      </c>
      <c r="G344" s="217" t="s">
        <v>1196</v>
      </c>
      <c r="H344" s="218">
        <v>160</v>
      </c>
      <c r="I344" s="219"/>
      <c r="J344" s="220">
        <f>ROUND(I344*H344,2)</f>
        <v>0</v>
      </c>
      <c r="K344" s="216" t="s">
        <v>19</v>
      </c>
      <c r="L344" s="46"/>
      <c r="M344" s="221" t="s">
        <v>19</v>
      </c>
      <c r="N344" s="222" t="s">
        <v>41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1197</v>
      </c>
      <c r="AT344" s="225" t="s">
        <v>168</v>
      </c>
      <c r="AU344" s="225" t="s">
        <v>77</v>
      </c>
      <c r="AY344" s="19" t="s">
        <v>165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77</v>
      </c>
      <c r="BK344" s="226">
        <f>ROUND(I344*H344,2)</f>
        <v>0</v>
      </c>
      <c r="BL344" s="19" t="s">
        <v>1197</v>
      </c>
      <c r="BM344" s="225" t="s">
        <v>1571</v>
      </c>
    </row>
    <row r="345" s="2" customFormat="1">
      <c r="A345" s="40"/>
      <c r="B345" s="41"/>
      <c r="C345" s="42"/>
      <c r="D345" s="229" t="s">
        <v>1392</v>
      </c>
      <c r="E345" s="42"/>
      <c r="F345" s="291" t="s">
        <v>1572</v>
      </c>
      <c r="G345" s="42"/>
      <c r="H345" s="42"/>
      <c r="I345" s="262"/>
      <c r="J345" s="42"/>
      <c r="K345" s="42"/>
      <c r="L345" s="46"/>
      <c r="M345" s="263"/>
      <c r="N345" s="26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1392</v>
      </c>
      <c r="AU345" s="19" t="s">
        <v>77</v>
      </c>
    </row>
    <row r="346" s="14" customFormat="1">
      <c r="A346" s="14"/>
      <c r="B346" s="238"/>
      <c r="C346" s="239"/>
      <c r="D346" s="229" t="s">
        <v>174</v>
      </c>
      <c r="E346" s="240" t="s">
        <v>19</v>
      </c>
      <c r="F346" s="241" t="s">
        <v>1573</v>
      </c>
      <c r="G346" s="239"/>
      <c r="H346" s="242">
        <v>160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174</v>
      </c>
      <c r="AU346" s="248" t="s">
        <v>77</v>
      </c>
      <c r="AV346" s="14" t="s">
        <v>79</v>
      </c>
      <c r="AW346" s="14" t="s">
        <v>32</v>
      </c>
      <c r="AX346" s="14" t="s">
        <v>77</v>
      </c>
      <c r="AY346" s="248" t="s">
        <v>165</v>
      </c>
    </row>
    <row r="347" s="2" customFormat="1" ht="16.5" customHeight="1">
      <c r="A347" s="40"/>
      <c r="B347" s="41"/>
      <c r="C347" s="214" t="s">
        <v>555</v>
      </c>
      <c r="D347" s="214" t="s">
        <v>168</v>
      </c>
      <c r="E347" s="215" t="s">
        <v>1574</v>
      </c>
      <c r="F347" s="216" t="s">
        <v>1575</v>
      </c>
      <c r="G347" s="217" t="s">
        <v>1196</v>
      </c>
      <c r="H347" s="218">
        <v>120</v>
      </c>
      <c r="I347" s="219"/>
      <c r="J347" s="220">
        <f>ROUND(I347*H347,2)</f>
        <v>0</v>
      </c>
      <c r="K347" s="216" t="s">
        <v>1402</v>
      </c>
      <c r="L347" s="46"/>
      <c r="M347" s="221" t="s">
        <v>19</v>
      </c>
      <c r="N347" s="222" t="s">
        <v>41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1197</v>
      </c>
      <c r="AT347" s="225" t="s">
        <v>168</v>
      </c>
      <c r="AU347" s="225" t="s">
        <v>77</v>
      </c>
      <c r="AY347" s="19" t="s">
        <v>165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77</v>
      </c>
      <c r="BK347" s="226">
        <f>ROUND(I347*H347,2)</f>
        <v>0</v>
      </c>
      <c r="BL347" s="19" t="s">
        <v>1197</v>
      </c>
      <c r="BM347" s="225" t="s">
        <v>1576</v>
      </c>
    </row>
    <row r="348" s="2" customFormat="1">
      <c r="A348" s="40"/>
      <c r="B348" s="41"/>
      <c r="C348" s="42"/>
      <c r="D348" s="260" t="s">
        <v>191</v>
      </c>
      <c r="E348" s="42"/>
      <c r="F348" s="261" t="s">
        <v>1577</v>
      </c>
      <c r="G348" s="42"/>
      <c r="H348" s="42"/>
      <c r="I348" s="262"/>
      <c r="J348" s="42"/>
      <c r="K348" s="42"/>
      <c r="L348" s="46"/>
      <c r="M348" s="263"/>
      <c r="N348" s="264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191</v>
      </c>
      <c r="AU348" s="19" t="s">
        <v>77</v>
      </c>
    </row>
    <row r="349" s="14" customFormat="1">
      <c r="A349" s="14"/>
      <c r="B349" s="238"/>
      <c r="C349" s="239"/>
      <c r="D349" s="229" t="s">
        <v>174</v>
      </c>
      <c r="E349" s="240" t="s">
        <v>19</v>
      </c>
      <c r="F349" s="241" t="s">
        <v>1578</v>
      </c>
      <c r="G349" s="239"/>
      <c r="H349" s="242">
        <v>120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8" t="s">
        <v>174</v>
      </c>
      <c r="AU349" s="248" t="s">
        <v>77</v>
      </c>
      <c r="AV349" s="14" t="s">
        <v>79</v>
      </c>
      <c r="AW349" s="14" t="s">
        <v>32</v>
      </c>
      <c r="AX349" s="14" t="s">
        <v>77</v>
      </c>
      <c r="AY349" s="248" t="s">
        <v>165</v>
      </c>
    </row>
    <row r="350" s="2" customFormat="1" ht="16.5" customHeight="1">
      <c r="A350" s="40"/>
      <c r="B350" s="41"/>
      <c r="C350" s="214" t="s">
        <v>564</v>
      </c>
      <c r="D350" s="214" t="s">
        <v>168</v>
      </c>
      <c r="E350" s="215" t="s">
        <v>1579</v>
      </c>
      <c r="F350" s="216" t="s">
        <v>1580</v>
      </c>
      <c r="G350" s="217" t="s">
        <v>1196</v>
      </c>
      <c r="H350" s="218">
        <v>160</v>
      </c>
      <c r="I350" s="219"/>
      <c r="J350" s="220">
        <f>ROUND(I350*H350,2)</f>
        <v>0</v>
      </c>
      <c r="K350" s="216" t="s">
        <v>19</v>
      </c>
      <c r="L350" s="46"/>
      <c r="M350" s="221" t="s">
        <v>19</v>
      </c>
      <c r="N350" s="222" t="s">
        <v>41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1197</v>
      </c>
      <c r="AT350" s="225" t="s">
        <v>168</v>
      </c>
      <c r="AU350" s="225" t="s">
        <v>77</v>
      </c>
      <c r="AY350" s="19" t="s">
        <v>165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77</v>
      </c>
      <c r="BK350" s="226">
        <f>ROUND(I350*H350,2)</f>
        <v>0</v>
      </c>
      <c r="BL350" s="19" t="s">
        <v>1197</v>
      </c>
      <c r="BM350" s="225" t="s">
        <v>1581</v>
      </c>
    </row>
    <row r="351" s="2" customFormat="1">
      <c r="A351" s="40"/>
      <c r="B351" s="41"/>
      <c r="C351" s="42"/>
      <c r="D351" s="229" t="s">
        <v>1392</v>
      </c>
      <c r="E351" s="42"/>
      <c r="F351" s="291" t="s">
        <v>1582</v>
      </c>
      <c r="G351" s="42"/>
      <c r="H351" s="42"/>
      <c r="I351" s="262"/>
      <c r="J351" s="42"/>
      <c r="K351" s="42"/>
      <c r="L351" s="46"/>
      <c r="M351" s="263"/>
      <c r="N351" s="264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1392</v>
      </c>
      <c r="AU351" s="19" t="s">
        <v>77</v>
      </c>
    </row>
    <row r="352" s="14" customFormat="1">
      <c r="A352" s="14"/>
      <c r="B352" s="238"/>
      <c r="C352" s="239"/>
      <c r="D352" s="229" t="s">
        <v>174</v>
      </c>
      <c r="E352" s="240" t="s">
        <v>19</v>
      </c>
      <c r="F352" s="241" t="s">
        <v>1583</v>
      </c>
      <c r="G352" s="239"/>
      <c r="H352" s="242">
        <v>160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174</v>
      </c>
      <c r="AU352" s="248" t="s">
        <v>77</v>
      </c>
      <c r="AV352" s="14" t="s">
        <v>79</v>
      </c>
      <c r="AW352" s="14" t="s">
        <v>32</v>
      </c>
      <c r="AX352" s="14" t="s">
        <v>77</v>
      </c>
      <c r="AY352" s="248" t="s">
        <v>165</v>
      </c>
    </row>
    <row r="353" s="12" customFormat="1" ht="25.92" customHeight="1">
      <c r="A353" s="12"/>
      <c r="B353" s="198"/>
      <c r="C353" s="199"/>
      <c r="D353" s="200" t="s">
        <v>69</v>
      </c>
      <c r="E353" s="201" t="s">
        <v>1203</v>
      </c>
      <c r="F353" s="201" t="s">
        <v>1204</v>
      </c>
      <c r="G353" s="199"/>
      <c r="H353" s="199"/>
      <c r="I353" s="202"/>
      <c r="J353" s="203">
        <f>BK353</f>
        <v>0</v>
      </c>
      <c r="K353" s="199"/>
      <c r="L353" s="204"/>
      <c r="M353" s="205"/>
      <c r="N353" s="206"/>
      <c r="O353" s="206"/>
      <c r="P353" s="207">
        <f>P354+P361+P371+P374</f>
        <v>0</v>
      </c>
      <c r="Q353" s="206"/>
      <c r="R353" s="207">
        <f>R354+R361+R371+R374</f>
        <v>0</v>
      </c>
      <c r="S353" s="206"/>
      <c r="T353" s="208">
        <f>T354+T361+T371+T374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212</v>
      </c>
      <c r="AT353" s="210" t="s">
        <v>69</v>
      </c>
      <c r="AU353" s="210" t="s">
        <v>70</v>
      </c>
      <c r="AY353" s="209" t="s">
        <v>165</v>
      </c>
      <c r="BK353" s="211">
        <f>BK354+BK361+BK371+BK374</f>
        <v>0</v>
      </c>
    </row>
    <row r="354" s="12" customFormat="1" ht="22.8" customHeight="1">
      <c r="A354" s="12"/>
      <c r="B354" s="198"/>
      <c r="C354" s="199"/>
      <c r="D354" s="200" t="s">
        <v>69</v>
      </c>
      <c r="E354" s="212" t="s">
        <v>1205</v>
      </c>
      <c r="F354" s="212" t="s">
        <v>1206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f>SUM(P355:P360)</f>
        <v>0</v>
      </c>
      <c r="Q354" s="206"/>
      <c r="R354" s="207">
        <f>SUM(R355:R360)</f>
        <v>0</v>
      </c>
      <c r="S354" s="206"/>
      <c r="T354" s="208">
        <f>SUM(T355:T360)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212</v>
      </c>
      <c r="AT354" s="210" t="s">
        <v>69</v>
      </c>
      <c r="AU354" s="210" t="s">
        <v>77</v>
      </c>
      <c r="AY354" s="209" t="s">
        <v>165</v>
      </c>
      <c r="BK354" s="211">
        <f>SUM(BK355:BK360)</f>
        <v>0</v>
      </c>
    </row>
    <row r="355" s="2" customFormat="1" ht="16.5" customHeight="1">
      <c r="A355" s="40"/>
      <c r="B355" s="41"/>
      <c r="C355" s="214" t="s">
        <v>574</v>
      </c>
      <c r="D355" s="214" t="s">
        <v>168</v>
      </c>
      <c r="E355" s="215" t="s">
        <v>1584</v>
      </c>
      <c r="F355" s="216" t="s">
        <v>1585</v>
      </c>
      <c r="G355" s="217" t="s">
        <v>203</v>
      </c>
      <c r="H355" s="218">
        <v>1</v>
      </c>
      <c r="I355" s="219"/>
      <c r="J355" s="220">
        <f>ROUND(I355*H355,2)</f>
        <v>0</v>
      </c>
      <c r="K355" s="216" t="s">
        <v>189</v>
      </c>
      <c r="L355" s="46"/>
      <c r="M355" s="221" t="s">
        <v>19</v>
      </c>
      <c r="N355" s="222" t="s">
        <v>41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1210</v>
      </c>
      <c r="AT355" s="225" t="s">
        <v>168</v>
      </c>
      <c r="AU355" s="225" t="s">
        <v>79</v>
      </c>
      <c r="AY355" s="19" t="s">
        <v>165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77</v>
      </c>
      <c r="BK355" s="226">
        <f>ROUND(I355*H355,2)</f>
        <v>0</v>
      </c>
      <c r="BL355" s="19" t="s">
        <v>1210</v>
      </c>
      <c r="BM355" s="225" t="s">
        <v>1586</v>
      </c>
    </row>
    <row r="356" s="2" customFormat="1">
      <c r="A356" s="40"/>
      <c r="B356" s="41"/>
      <c r="C356" s="42"/>
      <c r="D356" s="260" t="s">
        <v>191</v>
      </c>
      <c r="E356" s="42"/>
      <c r="F356" s="261" t="s">
        <v>1587</v>
      </c>
      <c r="G356" s="42"/>
      <c r="H356" s="42"/>
      <c r="I356" s="262"/>
      <c r="J356" s="42"/>
      <c r="K356" s="42"/>
      <c r="L356" s="46"/>
      <c r="M356" s="263"/>
      <c r="N356" s="26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191</v>
      </c>
      <c r="AU356" s="19" t="s">
        <v>79</v>
      </c>
    </row>
    <row r="357" s="13" customFormat="1">
      <c r="A357" s="13"/>
      <c r="B357" s="227"/>
      <c r="C357" s="228"/>
      <c r="D357" s="229" t="s">
        <v>174</v>
      </c>
      <c r="E357" s="230" t="s">
        <v>19</v>
      </c>
      <c r="F357" s="231" t="s">
        <v>1588</v>
      </c>
      <c r="G357" s="228"/>
      <c r="H357" s="230" t="s">
        <v>19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174</v>
      </c>
      <c r="AU357" s="237" t="s">
        <v>79</v>
      </c>
      <c r="AV357" s="13" t="s">
        <v>77</v>
      </c>
      <c r="AW357" s="13" t="s">
        <v>32</v>
      </c>
      <c r="AX357" s="13" t="s">
        <v>70</v>
      </c>
      <c r="AY357" s="237" t="s">
        <v>165</v>
      </c>
    </row>
    <row r="358" s="14" customFormat="1">
      <c r="A358" s="14"/>
      <c r="B358" s="238"/>
      <c r="C358" s="239"/>
      <c r="D358" s="229" t="s">
        <v>174</v>
      </c>
      <c r="E358" s="240" t="s">
        <v>19</v>
      </c>
      <c r="F358" s="241" t="s">
        <v>77</v>
      </c>
      <c r="G358" s="239"/>
      <c r="H358" s="242">
        <v>1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174</v>
      </c>
      <c r="AU358" s="248" t="s">
        <v>79</v>
      </c>
      <c r="AV358" s="14" t="s">
        <v>79</v>
      </c>
      <c r="AW358" s="14" t="s">
        <v>32</v>
      </c>
      <c r="AX358" s="14" t="s">
        <v>77</v>
      </c>
      <c r="AY358" s="248" t="s">
        <v>165</v>
      </c>
    </row>
    <row r="359" s="2" customFormat="1" ht="16.5" customHeight="1">
      <c r="A359" s="40"/>
      <c r="B359" s="41"/>
      <c r="C359" s="214" t="s">
        <v>583</v>
      </c>
      <c r="D359" s="214" t="s">
        <v>168</v>
      </c>
      <c r="E359" s="215" t="s">
        <v>1213</v>
      </c>
      <c r="F359" s="216" t="s">
        <v>1214</v>
      </c>
      <c r="G359" s="217" t="s">
        <v>203</v>
      </c>
      <c r="H359" s="218">
        <v>1</v>
      </c>
      <c r="I359" s="219"/>
      <c r="J359" s="220">
        <f>ROUND(I359*H359,2)</f>
        <v>0</v>
      </c>
      <c r="K359" s="216" t="s">
        <v>189</v>
      </c>
      <c r="L359" s="46"/>
      <c r="M359" s="221" t="s">
        <v>19</v>
      </c>
      <c r="N359" s="222" t="s">
        <v>41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1210</v>
      </c>
      <c r="AT359" s="225" t="s">
        <v>168</v>
      </c>
      <c r="AU359" s="225" t="s">
        <v>79</v>
      </c>
      <c r="AY359" s="19" t="s">
        <v>165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77</v>
      </c>
      <c r="BK359" s="226">
        <f>ROUND(I359*H359,2)</f>
        <v>0</v>
      </c>
      <c r="BL359" s="19" t="s">
        <v>1210</v>
      </c>
      <c r="BM359" s="225" t="s">
        <v>1589</v>
      </c>
    </row>
    <row r="360" s="2" customFormat="1">
      <c r="A360" s="40"/>
      <c r="B360" s="41"/>
      <c r="C360" s="42"/>
      <c r="D360" s="260" t="s">
        <v>191</v>
      </c>
      <c r="E360" s="42"/>
      <c r="F360" s="261" t="s">
        <v>1216</v>
      </c>
      <c r="G360" s="42"/>
      <c r="H360" s="42"/>
      <c r="I360" s="262"/>
      <c r="J360" s="42"/>
      <c r="K360" s="42"/>
      <c r="L360" s="46"/>
      <c r="M360" s="263"/>
      <c r="N360" s="26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191</v>
      </c>
      <c r="AU360" s="19" t="s">
        <v>79</v>
      </c>
    </row>
    <row r="361" s="12" customFormat="1" ht="22.8" customHeight="1">
      <c r="A361" s="12"/>
      <c r="B361" s="198"/>
      <c r="C361" s="199"/>
      <c r="D361" s="200" t="s">
        <v>69</v>
      </c>
      <c r="E361" s="212" t="s">
        <v>1217</v>
      </c>
      <c r="F361" s="212" t="s">
        <v>1218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SUM(P362:P370)</f>
        <v>0</v>
      </c>
      <c r="Q361" s="206"/>
      <c r="R361" s="207">
        <f>SUM(R362:R370)</f>
        <v>0</v>
      </c>
      <c r="S361" s="206"/>
      <c r="T361" s="208">
        <f>SUM(T362:T370)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212</v>
      </c>
      <c r="AT361" s="210" t="s">
        <v>69</v>
      </c>
      <c r="AU361" s="210" t="s">
        <v>77</v>
      </c>
      <c r="AY361" s="209" t="s">
        <v>165</v>
      </c>
      <c r="BK361" s="211">
        <f>SUM(BK362:BK370)</f>
        <v>0</v>
      </c>
    </row>
    <row r="362" s="2" customFormat="1" ht="16.5" customHeight="1">
      <c r="A362" s="40"/>
      <c r="B362" s="41"/>
      <c r="C362" s="214" t="s">
        <v>594</v>
      </c>
      <c r="D362" s="214" t="s">
        <v>168</v>
      </c>
      <c r="E362" s="215" t="s">
        <v>1220</v>
      </c>
      <c r="F362" s="216" t="s">
        <v>1218</v>
      </c>
      <c r="G362" s="217" t="s">
        <v>203</v>
      </c>
      <c r="H362" s="218">
        <v>1</v>
      </c>
      <c r="I362" s="219"/>
      <c r="J362" s="220">
        <f>ROUND(I362*H362,2)</f>
        <v>0</v>
      </c>
      <c r="K362" s="216" t="s">
        <v>189</v>
      </c>
      <c r="L362" s="46"/>
      <c r="M362" s="221" t="s">
        <v>19</v>
      </c>
      <c r="N362" s="222" t="s">
        <v>41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1210</v>
      </c>
      <c r="AT362" s="225" t="s">
        <v>168</v>
      </c>
      <c r="AU362" s="225" t="s">
        <v>79</v>
      </c>
      <c r="AY362" s="19" t="s">
        <v>165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77</v>
      </c>
      <c r="BK362" s="226">
        <f>ROUND(I362*H362,2)</f>
        <v>0</v>
      </c>
      <c r="BL362" s="19" t="s">
        <v>1210</v>
      </c>
      <c r="BM362" s="225" t="s">
        <v>1590</v>
      </c>
    </row>
    <row r="363" s="2" customFormat="1">
      <c r="A363" s="40"/>
      <c r="B363" s="41"/>
      <c r="C363" s="42"/>
      <c r="D363" s="260" t="s">
        <v>191</v>
      </c>
      <c r="E363" s="42"/>
      <c r="F363" s="261" t="s">
        <v>1222</v>
      </c>
      <c r="G363" s="42"/>
      <c r="H363" s="42"/>
      <c r="I363" s="262"/>
      <c r="J363" s="42"/>
      <c r="K363" s="42"/>
      <c r="L363" s="46"/>
      <c r="M363" s="263"/>
      <c r="N363" s="264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191</v>
      </c>
      <c r="AU363" s="19" t="s">
        <v>79</v>
      </c>
    </row>
    <row r="364" s="2" customFormat="1" ht="16.5" customHeight="1">
      <c r="A364" s="40"/>
      <c r="B364" s="41"/>
      <c r="C364" s="214" t="s">
        <v>601</v>
      </c>
      <c r="D364" s="214" t="s">
        <v>168</v>
      </c>
      <c r="E364" s="215" t="s">
        <v>1224</v>
      </c>
      <c r="F364" s="216" t="s">
        <v>1225</v>
      </c>
      <c r="G364" s="217" t="s">
        <v>203</v>
      </c>
      <c r="H364" s="218">
        <v>1</v>
      </c>
      <c r="I364" s="219"/>
      <c r="J364" s="220">
        <f>ROUND(I364*H364,2)</f>
        <v>0</v>
      </c>
      <c r="K364" s="216" t="s">
        <v>19</v>
      </c>
      <c r="L364" s="46"/>
      <c r="M364" s="221" t="s">
        <v>19</v>
      </c>
      <c r="N364" s="222" t="s">
        <v>41</v>
      </c>
      <c r="O364" s="86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172</v>
      </c>
      <c r="AT364" s="225" t="s">
        <v>168</v>
      </c>
      <c r="AU364" s="225" t="s">
        <v>79</v>
      </c>
      <c r="AY364" s="19" t="s">
        <v>165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77</v>
      </c>
      <c r="BK364" s="226">
        <f>ROUND(I364*H364,2)</f>
        <v>0</v>
      </c>
      <c r="BL364" s="19" t="s">
        <v>172</v>
      </c>
      <c r="BM364" s="225" t="s">
        <v>1591</v>
      </c>
    </row>
    <row r="365" s="13" customFormat="1">
      <c r="A365" s="13"/>
      <c r="B365" s="227"/>
      <c r="C365" s="228"/>
      <c r="D365" s="229" t="s">
        <v>174</v>
      </c>
      <c r="E365" s="230" t="s">
        <v>19</v>
      </c>
      <c r="F365" s="231" t="s">
        <v>1227</v>
      </c>
      <c r="G365" s="228"/>
      <c r="H365" s="230" t="s">
        <v>19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174</v>
      </c>
      <c r="AU365" s="237" t="s">
        <v>79</v>
      </c>
      <c r="AV365" s="13" t="s">
        <v>77</v>
      </c>
      <c r="AW365" s="13" t="s">
        <v>32</v>
      </c>
      <c r="AX365" s="13" t="s">
        <v>70</v>
      </c>
      <c r="AY365" s="237" t="s">
        <v>165</v>
      </c>
    </row>
    <row r="366" s="13" customFormat="1">
      <c r="A366" s="13"/>
      <c r="B366" s="227"/>
      <c r="C366" s="228"/>
      <c r="D366" s="229" t="s">
        <v>174</v>
      </c>
      <c r="E366" s="230" t="s">
        <v>19</v>
      </c>
      <c r="F366" s="231" t="s">
        <v>1228</v>
      </c>
      <c r="G366" s="228"/>
      <c r="H366" s="230" t="s">
        <v>19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174</v>
      </c>
      <c r="AU366" s="237" t="s">
        <v>79</v>
      </c>
      <c r="AV366" s="13" t="s">
        <v>77</v>
      </c>
      <c r="AW366" s="13" t="s">
        <v>32</v>
      </c>
      <c r="AX366" s="13" t="s">
        <v>70</v>
      </c>
      <c r="AY366" s="237" t="s">
        <v>165</v>
      </c>
    </row>
    <row r="367" s="14" customFormat="1">
      <c r="A367" s="14"/>
      <c r="B367" s="238"/>
      <c r="C367" s="239"/>
      <c r="D367" s="229" t="s">
        <v>174</v>
      </c>
      <c r="E367" s="240" t="s">
        <v>19</v>
      </c>
      <c r="F367" s="241" t="s">
        <v>77</v>
      </c>
      <c r="G367" s="239"/>
      <c r="H367" s="242">
        <v>1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174</v>
      </c>
      <c r="AU367" s="248" t="s">
        <v>79</v>
      </c>
      <c r="AV367" s="14" t="s">
        <v>79</v>
      </c>
      <c r="AW367" s="14" t="s">
        <v>32</v>
      </c>
      <c r="AX367" s="14" t="s">
        <v>77</v>
      </c>
      <c r="AY367" s="248" t="s">
        <v>165</v>
      </c>
    </row>
    <row r="368" s="2" customFormat="1" ht="16.5" customHeight="1">
      <c r="A368" s="40"/>
      <c r="B368" s="41"/>
      <c r="C368" s="214" t="s">
        <v>608</v>
      </c>
      <c r="D368" s="214" t="s">
        <v>168</v>
      </c>
      <c r="E368" s="215" t="s">
        <v>1592</v>
      </c>
      <c r="F368" s="216" t="s">
        <v>1593</v>
      </c>
      <c r="G368" s="217" t="s">
        <v>203</v>
      </c>
      <c r="H368" s="218">
        <v>1</v>
      </c>
      <c r="I368" s="219"/>
      <c r="J368" s="220">
        <f>ROUND(I368*H368,2)</f>
        <v>0</v>
      </c>
      <c r="K368" s="216" t="s">
        <v>1402</v>
      </c>
      <c r="L368" s="46"/>
      <c r="M368" s="221" t="s">
        <v>19</v>
      </c>
      <c r="N368" s="222" t="s">
        <v>41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1210</v>
      </c>
      <c r="AT368" s="225" t="s">
        <v>168</v>
      </c>
      <c r="AU368" s="225" t="s">
        <v>79</v>
      </c>
      <c r="AY368" s="19" t="s">
        <v>165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77</v>
      </c>
      <c r="BK368" s="226">
        <f>ROUND(I368*H368,2)</f>
        <v>0</v>
      </c>
      <c r="BL368" s="19" t="s">
        <v>1210</v>
      </c>
      <c r="BM368" s="225" t="s">
        <v>1594</v>
      </c>
    </row>
    <row r="369" s="2" customFormat="1">
      <c r="A369" s="40"/>
      <c r="B369" s="41"/>
      <c r="C369" s="42"/>
      <c r="D369" s="260" t="s">
        <v>191</v>
      </c>
      <c r="E369" s="42"/>
      <c r="F369" s="261" t="s">
        <v>1595</v>
      </c>
      <c r="G369" s="42"/>
      <c r="H369" s="42"/>
      <c r="I369" s="262"/>
      <c r="J369" s="42"/>
      <c r="K369" s="42"/>
      <c r="L369" s="46"/>
      <c r="M369" s="263"/>
      <c r="N369" s="264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191</v>
      </c>
      <c r="AU369" s="19" t="s">
        <v>79</v>
      </c>
    </row>
    <row r="370" s="14" customFormat="1">
      <c r="A370" s="14"/>
      <c r="B370" s="238"/>
      <c r="C370" s="239"/>
      <c r="D370" s="229" t="s">
        <v>174</v>
      </c>
      <c r="E370" s="240" t="s">
        <v>19</v>
      </c>
      <c r="F370" s="241" t="s">
        <v>1596</v>
      </c>
      <c r="G370" s="239"/>
      <c r="H370" s="242">
        <v>1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174</v>
      </c>
      <c r="AU370" s="248" t="s">
        <v>79</v>
      </c>
      <c r="AV370" s="14" t="s">
        <v>79</v>
      </c>
      <c r="AW370" s="14" t="s">
        <v>32</v>
      </c>
      <c r="AX370" s="14" t="s">
        <v>77</v>
      </c>
      <c r="AY370" s="248" t="s">
        <v>165</v>
      </c>
    </row>
    <row r="371" s="12" customFormat="1" ht="22.8" customHeight="1">
      <c r="A371" s="12"/>
      <c r="B371" s="198"/>
      <c r="C371" s="199"/>
      <c r="D371" s="200" t="s">
        <v>69</v>
      </c>
      <c r="E371" s="212" t="s">
        <v>1243</v>
      </c>
      <c r="F371" s="212" t="s">
        <v>1244</v>
      </c>
      <c r="G371" s="199"/>
      <c r="H371" s="199"/>
      <c r="I371" s="202"/>
      <c r="J371" s="213">
        <f>BK371</f>
        <v>0</v>
      </c>
      <c r="K371" s="199"/>
      <c r="L371" s="204"/>
      <c r="M371" s="205"/>
      <c r="N371" s="206"/>
      <c r="O371" s="206"/>
      <c r="P371" s="207">
        <f>SUM(P372:P373)</f>
        <v>0</v>
      </c>
      <c r="Q371" s="206"/>
      <c r="R371" s="207">
        <f>SUM(R372:R373)</f>
        <v>0</v>
      </c>
      <c r="S371" s="206"/>
      <c r="T371" s="208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9" t="s">
        <v>212</v>
      </c>
      <c r="AT371" s="210" t="s">
        <v>69</v>
      </c>
      <c r="AU371" s="210" t="s">
        <v>77</v>
      </c>
      <c r="AY371" s="209" t="s">
        <v>165</v>
      </c>
      <c r="BK371" s="211">
        <f>SUM(BK372:BK373)</f>
        <v>0</v>
      </c>
    </row>
    <row r="372" s="2" customFormat="1" ht="16.5" customHeight="1">
      <c r="A372" s="40"/>
      <c r="B372" s="41"/>
      <c r="C372" s="214" t="s">
        <v>614</v>
      </c>
      <c r="D372" s="214" t="s">
        <v>168</v>
      </c>
      <c r="E372" s="215" t="s">
        <v>1251</v>
      </c>
      <c r="F372" s="216" t="s">
        <v>1252</v>
      </c>
      <c r="G372" s="217" t="s">
        <v>203</v>
      </c>
      <c r="H372" s="218">
        <v>1</v>
      </c>
      <c r="I372" s="219"/>
      <c r="J372" s="220">
        <f>ROUND(I372*H372,2)</f>
        <v>0</v>
      </c>
      <c r="K372" s="216" t="s">
        <v>189</v>
      </c>
      <c r="L372" s="46"/>
      <c r="M372" s="221" t="s">
        <v>19</v>
      </c>
      <c r="N372" s="222" t="s">
        <v>41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1210</v>
      </c>
      <c r="AT372" s="225" t="s">
        <v>168</v>
      </c>
      <c r="AU372" s="225" t="s">
        <v>79</v>
      </c>
      <c r="AY372" s="19" t="s">
        <v>165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77</v>
      </c>
      <c r="BK372" s="226">
        <f>ROUND(I372*H372,2)</f>
        <v>0</v>
      </c>
      <c r="BL372" s="19" t="s">
        <v>1210</v>
      </c>
      <c r="BM372" s="225" t="s">
        <v>1597</v>
      </c>
    </row>
    <row r="373" s="2" customFormat="1">
      <c r="A373" s="40"/>
      <c r="B373" s="41"/>
      <c r="C373" s="42"/>
      <c r="D373" s="260" t="s">
        <v>191</v>
      </c>
      <c r="E373" s="42"/>
      <c r="F373" s="261" t="s">
        <v>1254</v>
      </c>
      <c r="G373" s="42"/>
      <c r="H373" s="42"/>
      <c r="I373" s="262"/>
      <c r="J373" s="42"/>
      <c r="K373" s="42"/>
      <c r="L373" s="46"/>
      <c r="M373" s="263"/>
      <c r="N373" s="26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191</v>
      </c>
      <c r="AU373" s="19" t="s">
        <v>79</v>
      </c>
    </row>
    <row r="374" s="12" customFormat="1" ht="22.8" customHeight="1">
      <c r="A374" s="12"/>
      <c r="B374" s="198"/>
      <c r="C374" s="199"/>
      <c r="D374" s="200" t="s">
        <v>69</v>
      </c>
      <c r="E374" s="212" t="s">
        <v>1229</v>
      </c>
      <c r="F374" s="212" t="s">
        <v>1230</v>
      </c>
      <c r="G374" s="199"/>
      <c r="H374" s="199"/>
      <c r="I374" s="202"/>
      <c r="J374" s="213">
        <f>BK374</f>
        <v>0</v>
      </c>
      <c r="K374" s="199"/>
      <c r="L374" s="204"/>
      <c r="M374" s="205"/>
      <c r="N374" s="206"/>
      <c r="O374" s="206"/>
      <c r="P374" s="207">
        <f>SUM(P375:P381)</f>
        <v>0</v>
      </c>
      <c r="Q374" s="206"/>
      <c r="R374" s="207">
        <f>SUM(R375:R381)</f>
        <v>0</v>
      </c>
      <c r="S374" s="206"/>
      <c r="T374" s="208">
        <f>SUM(T375:T381)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9" t="s">
        <v>212</v>
      </c>
      <c r="AT374" s="210" t="s">
        <v>69</v>
      </c>
      <c r="AU374" s="210" t="s">
        <v>77</v>
      </c>
      <c r="AY374" s="209" t="s">
        <v>165</v>
      </c>
      <c r="BK374" s="211">
        <f>SUM(BK375:BK381)</f>
        <v>0</v>
      </c>
    </row>
    <row r="375" s="2" customFormat="1" ht="16.5" customHeight="1">
      <c r="A375" s="40"/>
      <c r="B375" s="41"/>
      <c r="C375" s="214" t="s">
        <v>622</v>
      </c>
      <c r="D375" s="214" t="s">
        <v>168</v>
      </c>
      <c r="E375" s="215" t="s">
        <v>1232</v>
      </c>
      <c r="F375" s="216" t="s">
        <v>1233</v>
      </c>
      <c r="G375" s="217" t="s">
        <v>203</v>
      </c>
      <c r="H375" s="218">
        <v>1</v>
      </c>
      <c r="I375" s="219"/>
      <c r="J375" s="220">
        <f>ROUND(I375*H375,2)</f>
        <v>0</v>
      </c>
      <c r="K375" s="216" t="s">
        <v>189</v>
      </c>
      <c r="L375" s="46"/>
      <c r="M375" s="221" t="s">
        <v>19</v>
      </c>
      <c r="N375" s="222" t="s">
        <v>41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1210</v>
      </c>
      <c r="AT375" s="225" t="s">
        <v>168</v>
      </c>
      <c r="AU375" s="225" t="s">
        <v>79</v>
      </c>
      <c r="AY375" s="19" t="s">
        <v>165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77</v>
      </c>
      <c r="BK375" s="226">
        <f>ROUND(I375*H375,2)</f>
        <v>0</v>
      </c>
      <c r="BL375" s="19" t="s">
        <v>1210</v>
      </c>
      <c r="BM375" s="225" t="s">
        <v>1598</v>
      </c>
    </row>
    <row r="376" s="2" customFormat="1">
      <c r="A376" s="40"/>
      <c r="B376" s="41"/>
      <c r="C376" s="42"/>
      <c r="D376" s="260" t="s">
        <v>191</v>
      </c>
      <c r="E376" s="42"/>
      <c r="F376" s="261" t="s">
        <v>1235</v>
      </c>
      <c r="G376" s="42"/>
      <c r="H376" s="42"/>
      <c r="I376" s="262"/>
      <c r="J376" s="42"/>
      <c r="K376" s="42"/>
      <c r="L376" s="46"/>
      <c r="M376" s="263"/>
      <c r="N376" s="26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191</v>
      </c>
      <c r="AU376" s="19" t="s">
        <v>79</v>
      </c>
    </row>
    <row r="377" s="13" customFormat="1">
      <c r="A377" s="13"/>
      <c r="B377" s="227"/>
      <c r="C377" s="228"/>
      <c r="D377" s="229" t="s">
        <v>174</v>
      </c>
      <c r="E377" s="230" t="s">
        <v>19</v>
      </c>
      <c r="F377" s="231" t="s">
        <v>1236</v>
      </c>
      <c r="G377" s="228"/>
      <c r="H377" s="230" t="s">
        <v>19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174</v>
      </c>
      <c r="AU377" s="237" t="s">
        <v>79</v>
      </c>
      <c r="AV377" s="13" t="s">
        <v>77</v>
      </c>
      <c r="AW377" s="13" t="s">
        <v>32</v>
      </c>
      <c r="AX377" s="13" t="s">
        <v>70</v>
      </c>
      <c r="AY377" s="237" t="s">
        <v>165</v>
      </c>
    </row>
    <row r="378" s="13" customFormat="1">
      <c r="A378" s="13"/>
      <c r="B378" s="227"/>
      <c r="C378" s="228"/>
      <c r="D378" s="229" t="s">
        <v>174</v>
      </c>
      <c r="E378" s="230" t="s">
        <v>19</v>
      </c>
      <c r="F378" s="231" t="s">
        <v>1237</v>
      </c>
      <c r="G378" s="228"/>
      <c r="H378" s="230" t="s">
        <v>19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174</v>
      </c>
      <c r="AU378" s="237" t="s">
        <v>79</v>
      </c>
      <c r="AV378" s="13" t="s">
        <v>77</v>
      </c>
      <c r="AW378" s="13" t="s">
        <v>32</v>
      </c>
      <c r="AX378" s="13" t="s">
        <v>70</v>
      </c>
      <c r="AY378" s="237" t="s">
        <v>165</v>
      </c>
    </row>
    <row r="379" s="13" customFormat="1">
      <c r="A379" s="13"/>
      <c r="B379" s="227"/>
      <c r="C379" s="228"/>
      <c r="D379" s="229" t="s">
        <v>174</v>
      </c>
      <c r="E379" s="230" t="s">
        <v>19</v>
      </c>
      <c r="F379" s="231" t="s">
        <v>1238</v>
      </c>
      <c r="G379" s="228"/>
      <c r="H379" s="230" t="s">
        <v>19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174</v>
      </c>
      <c r="AU379" s="237" t="s">
        <v>79</v>
      </c>
      <c r="AV379" s="13" t="s">
        <v>77</v>
      </c>
      <c r="AW379" s="13" t="s">
        <v>32</v>
      </c>
      <c r="AX379" s="13" t="s">
        <v>70</v>
      </c>
      <c r="AY379" s="237" t="s">
        <v>165</v>
      </c>
    </row>
    <row r="380" s="14" customFormat="1">
      <c r="A380" s="14"/>
      <c r="B380" s="238"/>
      <c r="C380" s="239"/>
      <c r="D380" s="229" t="s">
        <v>174</v>
      </c>
      <c r="E380" s="240" t="s">
        <v>19</v>
      </c>
      <c r="F380" s="241" t="s">
        <v>77</v>
      </c>
      <c r="G380" s="239"/>
      <c r="H380" s="242">
        <v>1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174</v>
      </c>
      <c r="AU380" s="248" t="s">
        <v>79</v>
      </c>
      <c r="AV380" s="14" t="s">
        <v>79</v>
      </c>
      <c r="AW380" s="14" t="s">
        <v>32</v>
      </c>
      <c r="AX380" s="14" t="s">
        <v>77</v>
      </c>
      <c r="AY380" s="248" t="s">
        <v>165</v>
      </c>
    </row>
    <row r="381" s="2" customFormat="1" ht="16.5" customHeight="1">
      <c r="A381" s="40"/>
      <c r="B381" s="41"/>
      <c r="C381" s="214" t="s">
        <v>630</v>
      </c>
      <c r="D381" s="214" t="s">
        <v>168</v>
      </c>
      <c r="E381" s="215" t="s">
        <v>1240</v>
      </c>
      <c r="F381" s="216" t="s">
        <v>1241</v>
      </c>
      <c r="G381" s="217" t="s">
        <v>203</v>
      </c>
      <c r="H381" s="218">
        <v>1</v>
      </c>
      <c r="I381" s="219"/>
      <c r="J381" s="220">
        <f>ROUND(I381*H381,2)</f>
        <v>0</v>
      </c>
      <c r="K381" s="216" t="s">
        <v>19</v>
      </c>
      <c r="L381" s="46"/>
      <c r="M381" s="292" t="s">
        <v>19</v>
      </c>
      <c r="N381" s="293" t="s">
        <v>41</v>
      </c>
      <c r="O381" s="289"/>
      <c r="P381" s="294">
        <f>O381*H381</f>
        <v>0</v>
      </c>
      <c r="Q381" s="294">
        <v>0</v>
      </c>
      <c r="R381" s="294">
        <f>Q381*H381</f>
        <v>0</v>
      </c>
      <c r="S381" s="294">
        <v>0</v>
      </c>
      <c r="T381" s="295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1210</v>
      </c>
      <c r="AT381" s="225" t="s">
        <v>168</v>
      </c>
      <c r="AU381" s="225" t="s">
        <v>79</v>
      </c>
      <c r="AY381" s="19" t="s">
        <v>165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77</v>
      </c>
      <c r="BK381" s="226">
        <f>ROUND(I381*H381,2)</f>
        <v>0</v>
      </c>
      <c r="BL381" s="19" t="s">
        <v>1210</v>
      </c>
      <c r="BM381" s="225" t="s">
        <v>1599</v>
      </c>
    </row>
    <row r="382" s="2" customFormat="1" ht="6.96" customHeight="1">
      <c r="A382" s="40"/>
      <c r="B382" s="61"/>
      <c r="C382" s="62"/>
      <c r="D382" s="62"/>
      <c r="E382" s="62"/>
      <c r="F382" s="62"/>
      <c r="G382" s="62"/>
      <c r="H382" s="62"/>
      <c r="I382" s="62"/>
      <c r="J382" s="62"/>
      <c r="K382" s="62"/>
      <c r="L382" s="46"/>
      <c r="M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</row>
  </sheetData>
  <sheetProtection sheet="1" autoFilter="0" formatColumns="0" formatRows="0" objects="1" scenarios="1" spinCount="100000" saltValue="jpl2RGARSLGESo9lfjmENeduh/cJuqhv5oosPAVMfuEDbC4EamVYToyg3Zs5DO4w34KEsOLOGKbKZQSQIHQaGQ==" hashValue="0kwKRt70HDsXZndA/7gQ1xopZz/jLeYyEBcCaoOtDu5Tp8/HZdsy++MpZyNcHs1k4zO3+ou4jZART+XMgGqA5w==" algorithmName="SHA-512" password="CC35"/>
  <autoFilter ref="C106:K3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5:H95"/>
    <mergeCell ref="E97:H97"/>
    <mergeCell ref="E99:H99"/>
    <mergeCell ref="L2:V2"/>
  </mergeCells>
  <hyperlinks>
    <hyperlink ref="F111" r:id="rId1" display="https://podminky.urs.cz/item/CS_URS_2023_01/113106151"/>
    <hyperlink ref="F114" r:id="rId2" display="https://podminky.urs.cz/item/CS_URS_2023_01/119003227"/>
    <hyperlink ref="F117" r:id="rId3" display="https://podminky.urs.cz/item/CS_URS_2023_01/119003228"/>
    <hyperlink ref="F121" r:id="rId4" display="https://podminky.urs.cz/item/CS_URS_2023_01/596211110"/>
    <hyperlink ref="F127" r:id="rId5" display="https://podminky.urs.cz/item/CS_URS_2023_01/619991011"/>
    <hyperlink ref="F130" r:id="rId6" display="https://podminky.urs.cz/item/CS_URS_2023_01/625681014"/>
    <hyperlink ref="F133" r:id="rId7" display="https://podminky.urs.cz/item/CS_URS_2023_01/625681035"/>
    <hyperlink ref="F143" r:id="rId8" display="https://podminky.urs.cz/item/CS_URS_2023_01/939902121"/>
    <hyperlink ref="F146" r:id="rId9" display="https://podminky.urs.cz/item/CS_URS_2023_01/939902141"/>
    <hyperlink ref="F149" r:id="rId10" display="https://podminky.urs.cz/item/CS_URS_2023_01/945412111"/>
    <hyperlink ref="F153" r:id="rId11" display="https://podminky.urs.cz/item/CS_URS_2023_01/997002511"/>
    <hyperlink ref="F155" r:id="rId12" display="https://podminky.urs.cz/item/CS_URS_2023_01/997002519"/>
    <hyperlink ref="F157" r:id="rId13" display="https://podminky.urs.cz/item/CS_URS_2023_01/997013813"/>
    <hyperlink ref="F160" r:id="rId14" display="https://podminky.urs.cz/item/CS_URS_2023_01/997013841"/>
    <hyperlink ref="F165" r:id="rId15" display="https://podminky.urs.cz/item/CS_URS_2023_01/721242805"/>
    <hyperlink ref="F168" r:id="rId16" display="https://podminky.urs.cz/item/CS_URS_2023_01/721249102"/>
    <hyperlink ref="F173" r:id="rId17" display="https://podminky.urs.cz/item/CS_URS_2023_01/742340801"/>
    <hyperlink ref="F176" r:id="rId18" display="https://podminky.urs.cz/item/CS_URS_2023_01/742410063"/>
    <hyperlink ref="F179" r:id="rId19" display="https://podminky.urs.cz/item/CS_URS_2023_01/742410801"/>
    <hyperlink ref="F183" r:id="rId20" display="https://podminky.urs.cz/item/CS_URS_2023_01/764001891"/>
    <hyperlink ref="F186" r:id="rId21" display="https://podminky.urs.cz/item/CS_URS_2023_01/764004831"/>
    <hyperlink ref="F189" r:id="rId22" display="https://podminky.urs.cz/item/CS_URS_2023_01/764004861"/>
    <hyperlink ref="F201" r:id="rId23" display="https://podminky.urs.cz/item/CS_URS_2022_01/764204109"/>
    <hyperlink ref="F204" r:id="rId24" display="https://podminky.urs.cz/item/CS_URS_2023_01/764213638"/>
    <hyperlink ref="F207" r:id="rId25" display="https://podminky.urs.cz/item/CS_URS_2022_01/764518623"/>
    <hyperlink ref="F210" r:id="rId26" display="https://podminky.urs.cz/item/CS_URS_2023_01/998764101"/>
    <hyperlink ref="F212" r:id="rId27" display="https://podminky.urs.cz/item/CS_URS_2023_01/998764192"/>
    <hyperlink ref="F215" r:id="rId28" display="https://podminky.urs.cz/item/CS_URS_2023_01/765142801"/>
    <hyperlink ref="F218" r:id="rId29" display="https://podminky.urs.cz/item/CS_URS_2023_01/765192001"/>
    <hyperlink ref="F229" r:id="rId30" display="https://podminky.urs.cz/item/CS_URS_2023_01/998765101"/>
    <hyperlink ref="F231" r:id="rId31" display="https://podminky.urs.cz/item/CS_URS_2023_01/998765192"/>
    <hyperlink ref="F234" r:id="rId32" display="https://podminky.urs.cz/item/CS_URS_2023_01/767996802"/>
    <hyperlink ref="F237" r:id="rId33" display="https://podminky.urs.cz/item/CS_URS_2023_01/767392801"/>
    <hyperlink ref="F242" r:id="rId34" display="https://podminky.urs.cz/item/CS_URS_2022_01/767995116"/>
    <hyperlink ref="F253" r:id="rId35" display="https://podminky.urs.cz/item/CS_URS_2022_01/998767101"/>
    <hyperlink ref="F255" r:id="rId36" display="https://podminky.urs.cz/item/CS_URS_2023_01/998767192"/>
    <hyperlink ref="F258" r:id="rId37" display="https://podminky.urs.cz/item/CS_URS_2023_01/787100812"/>
    <hyperlink ref="F271" r:id="rId38" display="https://podminky.urs.cz/item/CS_URS_2023_01/787192523"/>
    <hyperlink ref="F280" r:id="rId39" display="https://podminky.urs.cz/item/CS_URS_2023_01/787317148"/>
    <hyperlink ref="F283" r:id="rId40" display="https://podminky.urs.cz/item/CS_URS_2023_01/998787101"/>
    <hyperlink ref="F285" r:id="rId41" display="https://podminky.urs.cz/item/CS_URS_2023_01/998787192"/>
    <hyperlink ref="F288" r:id="rId42" display="https://podminky.urs.cz/item/CS_URS_2023_01/789111151"/>
    <hyperlink ref="F297" r:id="rId43" display="https://podminky.urs.cz/item/CS_URS_2023_01/789123240"/>
    <hyperlink ref="F340" r:id="rId44" display="https://podminky.urs.cz/item/CS_URS_2023_01/220260702"/>
    <hyperlink ref="F348" r:id="rId45" display="https://podminky.urs.cz/item/CS_URS_2022_01/HZS4131"/>
    <hyperlink ref="F356" r:id="rId46" display="https://podminky.urs.cz/item/CS_URS_2023_01/013244000"/>
    <hyperlink ref="F360" r:id="rId47" display="https://podminky.urs.cz/item/CS_URS_2023_01/013254000"/>
    <hyperlink ref="F363" r:id="rId48" display="https://podminky.urs.cz/item/CS_URS_2023_01/030001000"/>
    <hyperlink ref="F369" r:id="rId49" display="https://podminky.urs.cz/item/CS_URS_2022_01/065002000"/>
    <hyperlink ref="F373" r:id="rId50" display="https://podminky.urs.cz/item/CS_URS_2023_01/094104000"/>
    <hyperlink ref="F376" r:id="rId51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1255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1600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ROUND((SUM(BE88:BE134)),  2)</f>
        <v>0</v>
      </c>
      <c r="G35" s="40"/>
      <c r="H35" s="40"/>
      <c r="I35" s="159">
        <v>0.20999999999999999</v>
      </c>
      <c r="J35" s="158">
        <f>ROUND(((SUM(BE88:BE134))*I35),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ROUND((SUM(BF88:BF134)),  2)</f>
        <v>0</v>
      </c>
      <c r="G36" s="40"/>
      <c r="H36" s="40"/>
      <c r="I36" s="159">
        <v>0.14999999999999999</v>
      </c>
      <c r="J36" s="158">
        <f>ROUND(((SUM(BF88:BF134))*I36),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ROUND((SUM(BG88:BG134)),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ROUND((SUM(BH88:BH134)),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ROUND((SUM(BI88:BI134)),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1255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20.2 - Děčín hl.n., nástupiště č. 2 - oprava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1601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1602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1603</v>
      </c>
      <c r="E66" s="184"/>
      <c r="F66" s="184"/>
      <c r="G66" s="184"/>
      <c r="H66" s="184"/>
      <c r="I66" s="184"/>
      <c r="J66" s="185">
        <f>J128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150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Děčín ON - oprava zastřešení nástupišť v žst. Děčín, hl.n.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1255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20.2 - Děčín hl.n., nástupiště č. 2 - oprava elektroinstalace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Děčín</v>
      </c>
      <c r="G82" s="42"/>
      <c r="H82" s="42"/>
      <c r="I82" s="34" t="s">
        <v>23</v>
      </c>
      <c r="J82" s="74" t="str">
        <f>IF(J14="","",J14)</f>
        <v>22. 6. 2023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31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33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151</v>
      </c>
      <c r="D87" s="190" t="s">
        <v>55</v>
      </c>
      <c r="E87" s="190" t="s">
        <v>51</v>
      </c>
      <c r="F87" s="190" t="s">
        <v>52</v>
      </c>
      <c r="G87" s="190" t="s">
        <v>152</v>
      </c>
      <c r="H87" s="190" t="s">
        <v>153</v>
      </c>
      <c r="I87" s="190" t="s">
        <v>154</v>
      </c>
      <c r="J87" s="190" t="s">
        <v>124</v>
      </c>
      <c r="K87" s="191" t="s">
        <v>155</v>
      </c>
      <c r="L87" s="192"/>
      <c r="M87" s="94" t="s">
        <v>19</v>
      </c>
      <c r="N87" s="95" t="s">
        <v>40</v>
      </c>
      <c r="O87" s="95" t="s">
        <v>156</v>
      </c>
      <c r="P87" s="95" t="s">
        <v>157</v>
      </c>
      <c r="Q87" s="95" t="s">
        <v>158</v>
      </c>
      <c r="R87" s="95" t="s">
        <v>159</v>
      </c>
      <c r="S87" s="95" t="s">
        <v>160</v>
      </c>
      <c r="T87" s="96" t="s">
        <v>161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162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69</v>
      </c>
      <c r="AU88" s="19" t="s">
        <v>125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69</v>
      </c>
      <c r="E89" s="201" t="s">
        <v>1604</v>
      </c>
      <c r="F89" s="201" t="s">
        <v>1605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P90+P128</f>
        <v>0</v>
      </c>
      <c r="Q89" s="206"/>
      <c r="R89" s="207">
        <f>R90+R128</f>
        <v>0</v>
      </c>
      <c r="S89" s="206"/>
      <c r="T89" s="208">
        <f>T90+T128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69</v>
      </c>
      <c r="AU89" s="210" t="s">
        <v>70</v>
      </c>
      <c r="AY89" s="209" t="s">
        <v>165</v>
      </c>
      <c r="BK89" s="211">
        <f>BK90+BK128</f>
        <v>0</v>
      </c>
    </row>
    <row r="90" s="12" customFormat="1" ht="22.8" customHeight="1">
      <c r="A90" s="12"/>
      <c r="B90" s="198"/>
      <c r="C90" s="199"/>
      <c r="D90" s="200" t="s">
        <v>69</v>
      </c>
      <c r="E90" s="212" t="s">
        <v>1606</v>
      </c>
      <c r="F90" s="212" t="s">
        <v>1607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SUM(P91:P127)</f>
        <v>0</v>
      </c>
      <c r="Q90" s="206"/>
      <c r="R90" s="207">
        <f>SUM(R91:R127)</f>
        <v>0</v>
      </c>
      <c r="S90" s="206"/>
      <c r="T90" s="208">
        <f>SUM(T91:T127)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77</v>
      </c>
      <c r="AT90" s="210" t="s">
        <v>69</v>
      </c>
      <c r="AU90" s="210" t="s">
        <v>77</v>
      </c>
      <c r="AY90" s="209" t="s">
        <v>165</v>
      </c>
      <c r="BK90" s="211">
        <f>SUM(BK91:BK127)</f>
        <v>0</v>
      </c>
    </row>
    <row r="91" s="2" customFormat="1" ht="16.5" customHeight="1">
      <c r="A91" s="40"/>
      <c r="B91" s="41"/>
      <c r="C91" s="214" t="s">
        <v>77</v>
      </c>
      <c r="D91" s="214" t="s">
        <v>168</v>
      </c>
      <c r="E91" s="215" t="s">
        <v>1608</v>
      </c>
      <c r="F91" s="216" t="s">
        <v>1609</v>
      </c>
      <c r="G91" s="217" t="s">
        <v>291</v>
      </c>
      <c r="H91" s="218">
        <v>630</v>
      </c>
      <c r="I91" s="219"/>
      <c r="J91" s="220">
        <f>ROUND(I91*H91,2)</f>
        <v>0</v>
      </c>
      <c r="K91" s="216" t="s">
        <v>1610</v>
      </c>
      <c r="L91" s="46"/>
      <c r="M91" s="221" t="s">
        <v>19</v>
      </c>
      <c r="N91" s="222" t="s">
        <v>41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172</v>
      </c>
      <c r="AT91" s="225" t="s">
        <v>168</v>
      </c>
      <c r="AU91" s="225" t="s">
        <v>79</v>
      </c>
      <c r="AY91" s="19" t="s">
        <v>165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77</v>
      </c>
      <c r="BK91" s="226">
        <f>ROUND(I91*H91,2)</f>
        <v>0</v>
      </c>
      <c r="BL91" s="19" t="s">
        <v>172</v>
      </c>
      <c r="BM91" s="225" t="s">
        <v>79</v>
      </c>
    </row>
    <row r="92" s="2" customFormat="1" ht="16.5" customHeight="1">
      <c r="A92" s="40"/>
      <c r="B92" s="41"/>
      <c r="C92" s="265" t="s">
        <v>79</v>
      </c>
      <c r="D92" s="265" t="s">
        <v>529</v>
      </c>
      <c r="E92" s="266" t="s">
        <v>1611</v>
      </c>
      <c r="F92" s="267" t="s">
        <v>1612</v>
      </c>
      <c r="G92" s="268" t="s">
        <v>291</v>
      </c>
      <c r="H92" s="269">
        <v>630</v>
      </c>
      <c r="I92" s="270"/>
      <c r="J92" s="271">
        <f>ROUND(I92*H92,2)</f>
        <v>0</v>
      </c>
      <c r="K92" s="267" t="s">
        <v>1610</v>
      </c>
      <c r="L92" s="272"/>
      <c r="M92" s="273" t="s">
        <v>19</v>
      </c>
      <c r="N92" s="274" t="s">
        <v>41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236</v>
      </c>
      <c r="AT92" s="225" t="s">
        <v>529</v>
      </c>
      <c r="AU92" s="225" t="s">
        <v>79</v>
      </c>
      <c r="AY92" s="19" t="s">
        <v>165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77</v>
      </c>
      <c r="BK92" s="226">
        <f>ROUND(I92*H92,2)</f>
        <v>0</v>
      </c>
      <c r="BL92" s="19" t="s">
        <v>172</v>
      </c>
      <c r="BM92" s="225" t="s">
        <v>172</v>
      </c>
    </row>
    <row r="93" s="2" customFormat="1" ht="16.5" customHeight="1">
      <c r="A93" s="40"/>
      <c r="B93" s="41"/>
      <c r="C93" s="214" t="s">
        <v>166</v>
      </c>
      <c r="D93" s="214" t="s">
        <v>168</v>
      </c>
      <c r="E93" s="215" t="s">
        <v>1613</v>
      </c>
      <c r="F93" s="216" t="s">
        <v>1614</v>
      </c>
      <c r="G93" s="217" t="s">
        <v>291</v>
      </c>
      <c r="H93" s="218">
        <v>790</v>
      </c>
      <c r="I93" s="219"/>
      <c r="J93" s="220">
        <f>ROUND(I93*H93,2)</f>
        <v>0</v>
      </c>
      <c r="K93" s="216" t="s">
        <v>1610</v>
      </c>
      <c r="L93" s="46"/>
      <c r="M93" s="221" t="s">
        <v>19</v>
      </c>
      <c r="N93" s="222" t="s">
        <v>41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172</v>
      </c>
      <c r="AT93" s="225" t="s">
        <v>168</v>
      </c>
      <c r="AU93" s="225" t="s">
        <v>79</v>
      </c>
      <c r="AY93" s="19" t="s">
        <v>165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77</v>
      </c>
      <c r="BK93" s="226">
        <f>ROUND(I93*H93,2)</f>
        <v>0</v>
      </c>
      <c r="BL93" s="19" t="s">
        <v>172</v>
      </c>
      <c r="BM93" s="225" t="s">
        <v>205</v>
      </c>
    </row>
    <row r="94" s="2" customFormat="1" ht="16.5" customHeight="1">
      <c r="A94" s="40"/>
      <c r="B94" s="41"/>
      <c r="C94" s="265" t="s">
        <v>172</v>
      </c>
      <c r="D94" s="265" t="s">
        <v>529</v>
      </c>
      <c r="E94" s="266" t="s">
        <v>1615</v>
      </c>
      <c r="F94" s="267" t="s">
        <v>1616</v>
      </c>
      <c r="G94" s="268" t="s">
        <v>291</v>
      </c>
      <c r="H94" s="269">
        <v>790</v>
      </c>
      <c r="I94" s="270"/>
      <c r="J94" s="271">
        <f>ROUND(I94*H94,2)</f>
        <v>0</v>
      </c>
      <c r="K94" s="267" t="s">
        <v>1610</v>
      </c>
      <c r="L94" s="272"/>
      <c r="M94" s="273" t="s">
        <v>19</v>
      </c>
      <c r="N94" s="274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236</v>
      </c>
      <c r="AT94" s="225" t="s">
        <v>529</v>
      </c>
      <c r="AU94" s="225" t="s">
        <v>79</v>
      </c>
      <c r="AY94" s="19" t="s">
        <v>165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77</v>
      </c>
      <c r="BK94" s="226">
        <f>ROUND(I94*H94,2)</f>
        <v>0</v>
      </c>
      <c r="BL94" s="19" t="s">
        <v>172</v>
      </c>
      <c r="BM94" s="225" t="s">
        <v>236</v>
      </c>
    </row>
    <row r="95" s="2" customFormat="1" ht="16.5" customHeight="1">
      <c r="A95" s="40"/>
      <c r="B95" s="41"/>
      <c r="C95" s="214" t="s">
        <v>212</v>
      </c>
      <c r="D95" s="214" t="s">
        <v>168</v>
      </c>
      <c r="E95" s="215" t="s">
        <v>1617</v>
      </c>
      <c r="F95" s="216" t="s">
        <v>1618</v>
      </c>
      <c r="G95" s="217" t="s">
        <v>188</v>
      </c>
      <c r="H95" s="218">
        <v>47</v>
      </c>
      <c r="I95" s="219"/>
      <c r="J95" s="220">
        <f>ROUND(I95*H95,2)</f>
        <v>0</v>
      </c>
      <c r="K95" s="216" t="s">
        <v>1610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172</v>
      </c>
      <c r="AT95" s="225" t="s">
        <v>168</v>
      </c>
      <c r="AU95" s="225" t="s">
        <v>79</v>
      </c>
      <c r="AY95" s="19" t="s">
        <v>165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77</v>
      </c>
      <c r="BK95" s="226">
        <f>ROUND(I95*H95,2)</f>
        <v>0</v>
      </c>
      <c r="BL95" s="19" t="s">
        <v>172</v>
      </c>
      <c r="BM95" s="225" t="s">
        <v>248</v>
      </c>
    </row>
    <row r="96" s="2" customFormat="1" ht="24.15" customHeight="1">
      <c r="A96" s="40"/>
      <c r="B96" s="41"/>
      <c r="C96" s="265" t="s">
        <v>205</v>
      </c>
      <c r="D96" s="265" t="s">
        <v>529</v>
      </c>
      <c r="E96" s="266" t="s">
        <v>1619</v>
      </c>
      <c r="F96" s="267" t="s">
        <v>1620</v>
      </c>
      <c r="G96" s="268" t="s">
        <v>188</v>
      </c>
      <c r="H96" s="269">
        <v>47</v>
      </c>
      <c r="I96" s="270"/>
      <c r="J96" s="271">
        <f>ROUND(I96*H96,2)</f>
        <v>0</v>
      </c>
      <c r="K96" s="267" t="s">
        <v>1610</v>
      </c>
      <c r="L96" s="272"/>
      <c r="M96" s="273" t="s">
        <v>19</v>
      </c>
      <c r="N96" s="274" t="s">
        <v>41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236</v>
      </c>
      <c r="AT96" s="225" t="s">
        <v>529</v>
      </c>
      <c r="AU96" s="225" t="s">
        <v>79</v>
      </c>
      <c r="AY96" s="19" t="s">
        <v>165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77</v>
      </c>
      <c r="BK96" s="226">
        <f>ROUND(I96*H96,2)</f>
        <v>0</v>
      </c>
      <c r="BL96" s="19" t="s">
        <v>172</v>
      </c>
      <c r="BM96" s="225" t="s">
        <v>262</v>
      </c>
    </row>
    <row r="97" s="2" customFormat="1" ht="16.5" customHeight="1">
      <c r="A97" s="40"/>
      <c r="B97" s="41"/>
      <c r="C97" s="214" t="s">
        <v>230</v>
      </c>
      <c r="D97" s="214" t="s">
        <v>168</v>
      </c>
      <c r="E97" s="215" t="s">
        <v>1621</v>
      </c>
      <c r="F97" s="216" t="s">
        <v>1622</v>
      </c>
      <c r="G97" s="217" t="s">
        <v>188</v>
      </c>
      <c r="H97" s="218">
        <v>376</v>
      </c>
      <c r="I97" s="219"/>
      <c r="J97" s="220">
        <f>ROUND(I97*H97,2)</f>
        <v>0</v>
      </c>
      <c r="K97" s="216" t="s">
        <v>1610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172</v>
      </c>
      <c r="AT97" s="225" t="s">
        <v>168</v>
      </c>
      <c r="AU97" s="225" t="s">
        <v>79</v>
      </c>
      <c r="AY97" s="19" t="s">
        <v>165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77</v>
      </c>
      <c r="BK97" s="226">
        <f>ROUND(I97*H97,2)</f>
        <v>0</v>
      </c>
      <c r="BL97" s="19" t="s">
        <v>172</v>
      </c>
      <c r="BM97" s="225" t="s">
        <v>273</v>
      </c>
    </row>
    <row r="98" s="2" customFormat="1" ht="16.5" customHeight="1">
      <c r="A98" s="40"/>
      <c r="B98" s="41"/>
      <c r="C98" s="265" t="s">
        <v>236</v>
      </c>
      <c r="D98" s="265" t="s">
        <v>529</v>
      </c>
      <c r="E98" s="266" t="s">
        <v>1623</v>
      </c>
      <c r="F98" s="267" t="s">
        <v>1624</v>
      </c>
      <c r="G98" s="268" t="s">
        <v>188</v>
      </c>
      <c r="H98" s="269">
        <v>376</v>
      </c>
      <c r="I98" s="270"/>
      <c r="J98" s="271">
        <f>ROUND(I98*H98,2)</f>
        <v>0</v>
      </c>
      <c r="K98" s="267" t="s">
        <v>1610</v>
      </c>
      <c r="L98" s="272"/>
      <c r="M98" s="273" t="s">
        <v>19</v>
      </c>
      <c r="N98" s="274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236</v>
      </c>
      <c r="AT98" s="225" t="s">
        <v>529</v>
      </c>
      <c r="AU98" s="225" t="s">
        <v>79</v>
      </c>
      <c r="AY98" s="19" t="s">
        <v>165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77</v>
      </c>
      <c r="BK98" s="226">
        <f>ROUND(I98*H98,2)</f>
        <v>0</v>
      </c>
      <c r="BL98" s="19" t="s">
        <v>172</v>
      </c>
      <c r="BM98" s="225" t="s">
        <v>283</v>
      </c>
    </row>
    <row r="99" s="2" customFormat="1" ht="24.15" customHeight="1">
      <c r="A99" s="40"/>
      <c r="B99" s="41"/>
      <c r="C99" s="214" t="s">
        <v>223</v>
      </c>
      <c r="D99" s="214" t="s">
        <v>168</v>
      </c>
      <c r="E99" s="215" t="s">
        <v>1625</v>
      </c>
      <c r="F99" s="216" t="s">
        <v>1626</v>
      </c>
      <c r="G99" s="217" t="s">
        <v>203</v>
      </c>
      <c r="H99" s="218">
        <v>1</v>
      </c>
      <c r="I99" s="219"/>
      <c r="J99" s="220">
        <f>ROUND(I99*H99,2)</f>
        <v>0</v>
      </c>
      <c r="K99" s="216" t="s">
        <v>1627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172</v>
      </c>
      <c r="AT99" s="225" t="s">
        <v>168</v>
      </c>
      <c r="AU99" s="225" t="s">
        <v>79</v>
      </c>
      <c r="AY99" s="19" t="s">
        <v>165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77</v>
      </c>
      <c r="BK99" s="226">
        <f>ROUND(I99*H99,2)</f>
        <v>0</v>
      </c>
      <c r="BL99" s="19" t="s">
        <v>172</v>
      </c>
      <c r="BM99" s="225" t="s">
        <v>296</v>
      </c>
    </row>
    <row r="100" s="2" customFormat="1" ht="16.5" customHeight="1">
      <c r="A100" s="40"/>
      <c r="B100" s="41"/>
      <c r="C100" s="214" t="s">
        <v>248</v>
      </c>
      <c r="D100" s="214" t="s">
        <v>168</v>
      </c>
      <c r="E100" s="215" t="s">
        <v>1628</v>
      </c>
      <c r="F100" s="216" t="s">
        <v>1629</v>
      </c>
      <c r="G100" s="217" t="s">
        <v>188</v>
      </c>
      <c r="H100" s="218">
        <v>240</v>
      </c>
      <c r="I100" s="219"/>
      <c r="J100" s="220">
        <f>ROUND(I100*H100,2)</f>
        <v>0</v>
      </c>
      <c r="K100" s="216" t="s">
        <v>1610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172</v>
      </c>
      <c r="AT100" s="225" t="s">
        <v>168</v>
      </c>
      <c r="AU100" s="225" t="s">
        <v>79</v>
      </c>
      <c r="AY100" s="19" t="s">
        <v>165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77</v>
      </c>
      <c r="BK100" s="226">
        <f>ROUND(I100*H100,2)</f>
        <v>0</v>
      </c>
      <c r="BL100" s="19" t="s">
        <v>172</v>
      </c>
      <c r="BM100" s="225" t="s">
        <v>307</v>
      </c>
    </row>
    <row r="101" s="2" customFormat="1" ht="16.5" customHeight="1">
      <c r="A101" s="40"/>
      <c r="B101" s="41"/>
      <c r="C101" s="214" t="s">
        <v>253</v>
      </c>
      <c r="D101" s="214" t="s">
        <v>168</v>
      </c>
      <c r="E101" s="215" t="s">
        <v>1630</v>
      </c>
      <c r="F101" s="216" t="s">
        <v>1631</v>
      </c>
      <c r="G101" s="217" t="s">
        <v>291</v>
      </c>
      <c r="H101" s="218">
        <v>160</v>
      </c>
      <c r="I101" s="219"/>
      <c r="J101" s="220">
        <f>ROUND(I101*H101,2)</f>
        <v>0</v>
      </c>
      <c r="K101" s="216" t="s">
        <v>1610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172</v>
      </c>
      <c r="AT101" s="225" t="s">
        <v>168</v>
      </c>
      <c r="AU101" s="225" t="s">
        <v>79</v>
      </c>
      <c r="AY101" s="19" t="s">
        <v>165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77</v>
      </c>
      <c r="BK101" s="226">
        <f>ROUND(I101*H101,2)</f>
        <v>0</v>
      </c>
      <c r="BL101" s="19" t="s">
        <v>172</v>
      </c>
      <c r="BM101" s="225" t="s">
        <v>319</v>
      </c>
    </row>
    <row r="102" s="2" customFormat="1" ht="16.5" customHeight="1">
      <c r="A102" s="40"/>
      <c r="B102" s="41"/>
      <c r="C102" s="265" t="s">
        <v>262</v>
      </c>
      <c r="D102" s="265" t="s">
        <v>529</v>
      </c>
      <c r="E102" s="266" t="s">
        <v>1632</v>
      </c>
      <c r="F102" s="267" t="s">
        <v>1633</v>
      </c>
      <c r="G102" s="268" t="s">
        <v>291</v>
      </c>
      <c r="H102" s="269">
        <v>160</v>
      </c>
      <c r="I102" s="270"/>
      <c r="J102" s="271">
        <f>ROUND(I102*H102,2)</f>
        <v>0</v>
      </c>
      <c r="K102" s="267" t="s">
        <v>1610</v>
      </c>
      <c r="L102" s="272"/>
      <c r="M102" s="273" t="s">
        <v>19</v>
      </c>
      <c r="N102" s="274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236</v>
      </c>
      <c r="AT102" s="225" t="s">
        <v>529</v>
      </c>
      <c r="AU102" s="225" t="s">
        <v>79</v>
      </c>
      <c r="AY102" s="19" t="s">
        <v>165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77</v>
      </c>
      <c r="BK102" s="226">
        <f>ROUND(I102*H102,2)</f>
        <v>0</v>
      </c>
      <c r="BL102" s="19" t="s">
        <v>172</v>
      </c>
      <c r="BM102" s="225" t="s">
        <v>337</v>
      </c>
    </row>
    <row r="103" s="2" customFormat="1" ht="16.5" customHeight="1">
      <c r="A103" s="40"/>
      <c r="B103" s="41"/>
      <c r="C103" s="214" t="s">
        <v>268</v>
      </c>
      <c r="D103" s="214" t="s">
        <v>168</v>
      </c>
      <c r="E103" s="215" t="s">
        <v>1634</v>
      </c>
      <c r="F103" s="216" t="s">
        <v>1635</v>
      </c>
      <c r="G103" s="217" t="s">
        <v>463</v>
      </c>
      <c r="H103" s="218">
        <v>148</v>
      </c>
      <c r="I103" s="219"/>
      <c r="J103" s="220">
        <f>ROUND(I103*H103,2)</f>
        <v>0</v>
      </c>
      <c r="K103" s="216" t="s">
        <v>1610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172</v>
      </c>
      <c r="AT103" s="225" t="s">
        <v>168</v>
      </c>
      <c r="AU103" s="225" t="s">
        <v>79</v>
      </c>
      <c r="AY103" s="19" t="s">
        <v>165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77</v>
      </c>
      <c r="BK103" s="226">
        <f>ROUND(I103*H103,2)</f>
        <v>0</v>
      </c>
      <c r="BL103" s="19" t="s">
        <v>172</v>
      </c>
      <c r="BM103" s="225" t="s">
        <v>348</v>
      </c>
    </row>
    <row r="104" s="2" customFormat="1" ht="16.5" customHeight="1">
      <c r="A104" s="40"/>
      <c r="B104" s="41"/>
      <c r="C104" s="214" t="s">
        <v>273</v>
      </c>
      <c r="D104" s="214" t="s">
        <v>168</v>
      </c>
      <c r="E104" s="215" t="s">
        <v>1636</v>
      </c>
      <c r="F104" s="216" t="s">
        <v>1637</v>
      </c>
      <c r="G104" s="217" t="s">
        <v>463</v>
      </c>
      <c r="H104" s="218">
        <v>48</v>
      </c>
      <c r="I104" s="219"/>
      <c r="J104" s="220">
        <f>ROUND(I104*H104,2)</f>
        <v>0</v>
      </c>
      <c r="K104" s="216" t="s">
        <v>1610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172</v>
      </c>
      <c r="AT104" s="225" t="s">
        <v>168</v>
      </c>
      <c r="AU104" s="225" t="s">
        <v>79</v>
      </c>
      <c r="AY104" s="19" t="s">
        <v>165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77</v>
      </c>
      <c r="BK104" s="226">
        <f>ROUND(I104*H104,2)</f>
        <v>0</v>
      </c>
      <c r="BL104" s="19" t="s">
        <v>172</v>
      </c>
      <c r="BM104" s="225" t="s">
        <v>359</v>
      </c>
    </row>
    <row r="105" s="2" customFormat="1" ht="16.5" customHeight="1">
      <c r="A105" s="40"/>
      <c r="B105" s="41"/>
      <c r="C105" s="214" t="s">
        <v>8</v>
      </c>
      <c r="D105" s="214" t="s">
        <v>168</v>
      </c>
      <c r="E105" s="215" t="s">
        <v>1638</v>
      </c>
      <c r="F105" s="216" t="s">
        <v>1639</v>
      </c>
      <c r="G105" s="217" t="s">
        <v>291</v>
      </c>
      <c r="H105" s="218">
        <v>142</v>
      </c>
      <c r="I105" s="219"/>
      <c r="J105" s="220">
        <f>ROUND(I105*H105,2)</f>
        <v>0</v>
      </c>
      <c r="K105" s="216" t="s">
        <v>1610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172</v>
      </c>
      <c r="AT105" s="225" t="s">
        <v>168</v>
      </c>
      <c r="AU105" s="225" t="s">
        <v>79</v>
      </c>
      <c r="AY105" s="19" t="s">
        <v>165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77</v>
      </c>
      <c r="BK105" s="226">
        <f>ROUND(I105*H105,2)</f>
        <v>0</v>
      </c>
      <c r="BL105" s="19" t="s">
        <v>172</v>
      </c>
      <c r="BM105" s="225" t="s">
        <v>370</v>
      </c>
    </row>
    <row r="106" s="2" customFormat="1" ht="16.5" customHeight="1">
      <c r="A106" s="40"/>
      <c r="B106" s="41"/>
      <c r="C106" s="214" t="s">
        <v>283</v>
      </c>
      <c r="D106" s="214" t="s">
        <v>168</v>
      </c>
      <c r="E106" s="215" t="s">
        <v>1640</v>
      </c>
      <c r="F106" s="216" t="s">
        <v>1641</v>
      </c>
      <c r="G106" s="217" t="s">
        <v>463</v>
      </c>
      <c r="H106" s="218">
        <v>86</v>
      </c>
      <c r="I106" s="219"/>
      <c r="J106" s="220">
        <f>ROUND(I106*H106,2)</f>
        <v>0</v>
      </c>
      <c r="K106" s="216" t="s">
        <v>1610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172</v>
      </c>
      <c r="AT106" s="225" t="s">
        <v>168</v>
      </c>
      <c r="AU106" s="225" t="s">
        <v>79</v>
      </c>
      <c r="AY106" s="19" t="s">
        <v>165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77</v>
      </c>
      <c r="BK106" s="226">
        <f>ROUND(I106*H106,2)</f>
        <v>0</v>
      </c>
      <c r="BL106" s="19" t="s">
        <v>172</v>
      </c>
      <c r="BM106" s="225" t="s">
        <v>381</v>
      </c>
    </row>
    <row r="107" s="2" customFormat="1" ht="16.5" customHeight="1">
      <c r="A107" s="40"/>
      <c r="B107" s="41"/>
      <c r="C107" s="214" t="s">
        <v>288</v>
      </c>
      <c r="D107" s="214" t="s">
        <v>168</v>
      </c>
      <c r="E107" s="215" t="s">
        <v>1642</v>
      </c>
      <c r="F107" s="216" t="s">
        <v>1643</v>
      </c>
      <c r="G107" s="217" t="s">
        <v>463</v>
      </c>
      <c r="H107" s="218">
        <v>15</v>
      </c>
      <c r="I107" s="219"/>
      <c r="J107" s="220">
        <f>ROUND(I107*H107,2)</f>
        <v>0</v>
      </c>
      <c r="K107" s="216" t="s">
        <v>1610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172</v>
      </c>
      <c r="AT107" s="225" t="s">
        <v>168</v>
      </c>
      <c r="AU107" s="225" t="s">
        <v>79</v>
      </c>
      <c r="AY107" s="19" t="s">
        <v>165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77</v>
      </c>
      <c r="BK107" s="226">
        <f>ROUND(I107*H107,2)</f>
        <v>0</v>
      </c>
      <c r="BL107" s="19" t="s">
        <v>172</v>
      </c>
      <c r="BM107" s="225" t="s">
        <v>391</v>
      </c>
    </row>
    <row r="108" s="2" customFormat="1" ht="16.5" customHeight="1">
      <c r="A108" s="40"/>
      <c r="B108" s="41"/>
      <c r="C108" s="214" t="s">
        <v>296</v>
      </c>
      <c r="D108" s="214" t="s">
        <v>168</v>
      </c>
      <c r="E108" s="215" t="s">
        <v>1644</v>
      </c>
      <c r="F108" s="216" t="s">
        <v>1645</v>
      </c>
      <c r="G108" s="217" t="s">
        <v>203</v>
      </c>
      <c r="H108" s="218">
        <v>1</v>
      </c>
      <c r="I108" s="219"/>
      <c r="J108" s="220">
        <f>ROUND(I108*H108,2)</f>
        <v>0</v>
      </c>
      <c r="K108" s="216" t="s">
        <v>1627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172</v>
      </c>
      <c r="AT108" s="225" t="s">
        <v>168</v>
      </c>
      <c r="AU108" s="225" t="s">
        <v>79</v>
      </c>
      <c r="AY108" s="19" t="s">
        <v>165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77</v>
      </c>
      <c r="BK108" s="226">
        <f>ROUND(I108*H108,2)</f>
        <v>0</v>
      </c>
      <c r="BL108" s="19" t="s">
        <v>172</v>
      </c>
      <c r="BM108" s="225" t="s">
        <v>405</v>
      </c>
    </row>
    <row r="109" s="2" customFormat="1" ht="16.5" customHeight="1">
      <c r="A109" s="40"/>
      <c r="B109" s="41"/>
      <c r="C109" s="214" t="s">
        <v>302</v>
      </c>
      <c r="D109" s="214" t="s">
        <v>168</v>
      </c>
      <c r="E109" s="215" t="s">
        <v>1646</v>
      </c>
      <c r="F109" s="216" t="s">
        <v>1647</v>
      </c>
      <c r="G109" s="217" t="s">
        <v>463</v>
      </c>
      <c r="H109" s="218">
        <v>74</v>
      </c>
      <c r="I109" s="219"/>
      <c r="J109" s="220">
        <f>ROUND(I109*H109,2)</f>
        <v>0</v>
      </c>
      <c r="K109" s="216" t="s">
        <v>1610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172</v>
      </c>
      <c r="AT109" s="225" t="s">
        <v>168</v>
      </c>
      <c r="AU109" s="225" t="s">
        <v>79</v>
      </c>
      <c r="AY109" s="19" t="s">
        <v>165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77</v>
      </c>
      <c r="BK109" s="226">
        <f>ROUND(I109*H109,2)</f>
        <v>0</v>
      </c>
      <c r="BL109" s="19" t="s">
        <v>172</v>
      </c>
      <c r="BM109" s="225" t="s">
        <v>415</v>
      </c>
    </row>
    <row r="110" s="2" customFormat="1" ht="16.5" customHeight="1">
      <c r="A110" s="40"/>
      <c r="B110" s="41"/>
      <c r="C110" s="265" t="s">
        <v>307</v>
      </c>
      <c r="D110" s="265" t="s">
        <v>529</v>
      </c>
      <c r="E110" s="266" t="s">
        <v>1648</v>
      </c>
      <c r="F110" s="267" t="s">
        <v>1649</v>
      </c>
      <c r="G110" s="268" t="s">
        <v>463</v>
      </c>
      <c r="H110" s="269">
        <v>74</v>
      </c>
      <c r="I110" s="270"/>
      <c r="J110" s="271">
        <f>ROUND(I110*H110,2)</f>
        <v>0</v>
      </c>
      <c r="K110" s="267" t="s">
        <v>1610</v>
      </c>
      <c r="L110" s="272"/>
      <c r="M110" s="273" t="s">
        <v>19</v>
      </c>
      <c r="N110" s="274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236</v>
      </c>
      <c r="AT110" s="225" t="s">
        <v>529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427</v>
      </c>
    </row>
    <row r="111" s="2" customFormat="1" ht="24.15" customHeight="1">
      <c r="A111" s="40"/>
      <c r="B111" s="41"/>
      <c r="C111" s="214" t="s">
        <v>7</v>
      </c>
      <c r="D111" s="214" t="s">
        <v>168</v>
      </c>
      <c r="E111" s="215" t="s">
        <v>1650</v>
      </c>
      <c r="F111" s="216" t="s">
        <v>1651</v>
      </c>
      <c r="G111" s="217" t="s">
        <v>291</v>
      </c>
      <c r="H111" s="218">
        <v>4</v>
      </c>
      <c r="I111" s="219"/>
      <c r="J111" s="220">
        <f>ROUND(I111*H111,2)</f>
        <v>0</v>
      </c>
      <c r="K111" s="216" t="s">
        <v>1610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172</v>
      </c>
      <c r="AT111" s="225" t="s">
        <v>168</v>
      </c>
      <c r="AU111" s="225" t="s">
        <v>79</v>
      </c>
      <c r="AY111" s="19" t="s">
        <v>165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77</v>
      </c>
      <c r="BK111" s="226">
        <f>ROUND(I111*H111,2)</f>
        <v>0</v>
      </c>
      <c r="BL111" s="19" t="s">
        <v>172</v>
      </c>
      <c r="BM111" s="225" t="s">
        <v>447</v>
      </c>
    </row>
    <row r="112" s="2" customFormat="1" ht="16.5" customHeight="1">
      <c r="A112" s="40"/>
      <c r="B112" s="41"/>
      <c r="C112" s="214" t="s">
        <v>319</v>
      </c>
      <c r="D112" s="214" t="s">
        <v>168</v>
      </c>
      <c r="E112" s="215" t="s">
        <v>1652</v>
      </c>
      <c r="F112" s="216" t="s">
        <v>1653</v>
      </c>
      <c r="G112" s="217" t="s">
        <v>188</v>
      </c>
      <c r="H112" s="218">
        <v>1</v>
      </c>
      <c r="I112" s="219"/>
      <c r="J112" s="220">
        <f>ROUND(I112*H112,2)</f>
        <v>0</v>
      </c>
      <c r="K112" s="216" t="s">
        <v>1610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172</v>
      </c>
      <c r="AT112" s="225" t="s">
        <v>168</v>
      </c>
      <c r="AU112" s="225" t="s">
        <v>79</v>
      </c>
      <c r="AY112" s="19" t="s">
        <v>165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77</v>
      </c>
      <c r="BK112" s="226">
        <f>ROUND(I112*H112,2)</f>
        <v>0</v>
      </c>
      <c r="BL112" s="19" t="s">
        <v>172</v>
      </c>
      <c r="BM112" s="225" t="s">
        <v>455</v>
      </c>
    </row>
    <row r="113" s="2" customFormat="1" ht="16.5" customHeight="1">
      <c r="A113" s="40"/>
      <c r="B113" s="41"/>
      <c r="C113" s="214" t="s">
        <v>327</v>
      </c>
      <c r="D113" s="214" t="s">
        <v>168</v>
      </c>
      <c r="E113" s="215" t="s">
        <v>1654</v>
      </c>
      <c r="F113" s="216" t="s">
        <v>1655</v>
      </c>
      <c r="G113" s="217" t="s">
        <v>188</v>
      </c>
      <c r="H113" s="218">
        <v>68</v>
      </c>
      <c r="I113" s="219"/>
      <c r="J113" s="220">
        <f>ROUND(I113*H113,2)</f>
        <v>0</v>
      </c>
      <c r="K113" s="216" t="s">
        <v>1610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461</v>
      </c>
    </row>
    <row r="114" s="2" customFormat="1" ht="24.15" customHeight="1">
      <c r="A114" s="40"/>
      <c r="B114" s="41"/>
      <c r="C114" s="214" t="s">
        <v>337</v>
      </c>
      <c r="D114" s="214" t="s">
        <v>168</v>
      </c>
      <c r="E114" s="215" t="s">
        <v>1656</v>
      </c>
      <c r="F114" s="216" t="s">
        <v>1657</v>
      </c>
      <c r="G114" s="217" t="s">
        <v>188</v>
      </c>
      <c r="H114" s="218">
        <v>62</v>
      </c>
      <c r="I114" s="219"/>
      <c r="J114" s="220">
        <f>ROUND(I114*H114,2)</f>
        <v>0</v>
      </c>
      <c r="K114" s="216" t="s">
        <v>1610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172</v>
      </c>
      <c r="AT114" s="225" t="s">
        <v>168</v>
      </c>
      <c r="AU114" s="225" t="s">
        <v>79</v>
      </c>
      <c r="AY114" s="19" t="s">
        <v>165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77</v>
      </c>
      <c r="BK114" s="226">
        <f>ROUND(I114*H114,2)</f>
        <v>0</v>
      </c>
      <c r="BL114" s="19" t="s">
        <v>172</v>
      </c>
      <c r="BM114" s="225" t="s">
        <v>467</v>
      </c>
    </row>
    <row r="115" s="2" customFormat="1" ht="16.5" customHeight="1">
      <c r="A115" s="40"/>
      <c r="B115" s="41"/>
      <c r="C115" s="214" t="s">
        <v>342</v>
      </c>
      <c r="D115" s="214" t="s">
        <v>168</v>
      </c>
      <c r="E115" s="215" t="s">
        <v>1658</v>
      </c>
      <c r="F115" s="216" t="s">
        <v>1659</v>
      </c>
      <c r="G115" s="217" t="s">
        <v>188</v>
      </c>
      <c r="H115" s="218">
        <v>12</v>
      </c>
      <c r="I115" s="219"/>
      <c r="J115" s="220">
        <f>ROUND(I115*H115,2)</f>
        <v>0</v>
      </c>
      <c r="K115" s="216" t="s">
        <v>1610</v>
      </c>
      <c r="L115" s="46"/>
      <c r="M115" s="221" t="s">
        <v>19</v>
      </c>
      <c r="N115" s="222" t="s">
        <v>41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172</v>
      </c>
      <c r="AT115" s="225" t="s">
        <v>168</v>
      </c>
      <c r="AU115" s="225" t="s">
        <v>79</v>
      </c>
      <c r="AY115" s="19" t="s">
        <v>165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77</v>
      </c>
      <c r="BK115" s="226">
        <f>ROUND(I115*H115,2)</f>
        <v>0</v>
      </c>
      <c r="BL115" s="19" t="s">
        <v>172</v>
      </c>
      <c r="BM115" s="225" t="s">
        <v>473</v>
      </c>
    </row>
    <row r="116" s="2" customFormat="1" ht="24.15" customHeight="1">
      <c r="A116" s="40"/>
      <c r="B116" s="41"/>
      <c r="C116" s="214" t="s">
        <v>348</v>
      </c>
      <c r="D116" s="214" t="s">
        <v>168</v>
      </c>
      <c r="E116" s="215" t="s">
        <v>1660</v>
      </c>
      <c r="F116" s="216" t="s">
        <v>1661</v>
      </c>
      <c r="G116" s="217" t="s">
        <v>188</v>
      </c>
      <c r="H116" s="218">
        <v>62</v>
      </c>
      <c r="I116" s="219"/>
      <c r="J116" s="220">
        <f>ROUND(I116*H116,2)</f>
        <v>0</v>
      </c>
      <c r="K116" s="216" t="s">
        <v>1610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168</v>
      </c>
      <c r="AU116" s="225" t="s">
        <v>79</v>
      </c>
      <c r="AY116" s="19" t="s">
        <v>165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172</v>
      </c>
      <c r="BM116" s="225" t="s">
        <v>479</v>
      </c>
    </row>
    <row r="117" s="2" customFormat="1" ht="24.15" customHeight="1">
      <c r="A117" s="40"/>
      <c r="B117" s="41"/>
      <c r="C117" s="214" t="s">
        <v>353</v>
      </c>
      <c r="D117" s="214" t="s">
        <v>168</v>
      </c>
      <c r="E117" s="215" t="s">
        <v>1662</v>
      </c>
      <c r="F117" s="216" t="s">
        <v>1663</v>
      </c>
      <c r="G117" s="217" t="s">
        <v>291</v>
      </c>
      <c r="H117" s="218">
        <v>840</v>
      </c>
      <c r="I117" s="219"/>
      <c r="J117" s="220">
        <f>ROUND(I117*H117,2)</f>
        <v>0</v>
      </c>
      <c r="K117" s="216" t="s">
        <v>1610</v>
      </c>
      <c r="L117" s="46"/>
      <c r="M117" s="221" t="s">
        <v>19</v>
      </c>
      <c r="N117" s="222" t="s">
        <v>41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172</v>
      </c>
      <c r="AT117" s="225" t="s">
        <v>168</v>
      </c>
      <c r="AU117" s="225" t="s">
        <v>79</v>
      </c>
      <c r="AY117" s="19" t="s">
        <v>165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172</v>
      </c>
      <c r="BM117" s="225" t="s">
        <v>487</v>
      </c>
    </row>
    <row r="118" s="2" customFormat="1" ht="16.5" customHeight="1">
      <c r="A118" s="40"/>
      <c r="B118" s="41"/>
      <c r="C118" s="214" t="s">
        <v>359</v>
      </c>
      <c r="D118" s="214" t="s">
        <v>168</v>
      </c>
      <c r="E118" s="215" t="s">
        <v>1664</v>
      </c>
      <c r="F118" s="216" t="s">
        <v>1665</v>
      </c>
      <c r="G118" s="217" t="s">
        <v>188</v>
      </c>
      <c r="H118" s="218">
        <v>640</v>
      </c>
      <c r="I118" s="219"/>
      <c r="J118" s="220">
        <f>ROUND(I118*H118,2)</f>
        <v>0</v>
      </c>
      <c r="K118" s="216" t="s">
        <v>1610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172</v>
      </c>
      <c r="AT118" s="225" t="s">
        <v>168</v>
      </c>
      <c r="AU118" s="225" t="s">
        <v>79</v>
      </c>
      <c r="AY118" s="19" t="s">
        <v>165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77</v>
      </c>
      <c r="BK118" s="226">
        <f>ROUND(I118*H118,2)</f>
        <v>0</v>
      </c>
      <c r="BL118" s="19" t="s">
        <v>172</v>
      </c>
      <c r="BM118" s="225" t="s">
        <v>493</v>
      </c>
    </row>
    <row r="119" s="2" customFormat="1" ht="16.5" customHeight="1">
      <c r="A119" s="40"/>
      <c r="B119" s="41"/>
      <c r="C119" s="214" t="s">
        <v>365</v>
      </c>
      <c r="D119" s="214" t="s">
        <v>168</v>
      </c>
      <c r="E119" s="215" t="s">
        <v>1666</v>
      </c>
      <c r="F119" s="216" t="s">
        <v>1667</v>
      </c>
      <c r="G119" s="217" t="s">
        <v>188</v>
      </c>
      <c r="H119" s="218">
        <v>31</v>
      </c>
      <c r="I119" s="219"/>
      <c r="J119" s="220">
        <f>ROUND(I119*H119,2)</f>
        <v>0</v>
      </c>
      <c r="K119" s="216" t="s">
        <v>1610</v>
      </c>
      <c r="L119" s="46"/>
      <c r="M119" s="221" t="s">
        <v>19</v>
      </c>
      <c r="N119" s="222" t="s">
        <v>41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172</v>
      </c>
      <c r="AT119" s="225" t="s">
        <v>168</v>
      </c>
      <c r="AU119" s="225" t="s">
        <v>79</v>
      </c>
      <c r="AY119" s="19" t="s">
        <v>165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77</v>
      </c>
      <c r="BK119" s="226">
        <f>ROUND(I119*H119,2)</f>
        <v>0</v>
      </c>
      <c r="BL119" s="19" t="s">
        <v>172</v>
      </c>
      <c r="BM119" s="225" t="s">
        <v>499</v>
      </c>
    </row>
    <row r="120" s="2" customFormat="1" ht="24.15" customHeight="1">
      <c r="A120" s="40"/>
      <c r="B120" s="41"/>
      <c r="C120" s="214" t="s">
        <v>370</v>
      </c>
      <c r="D120" s="214" t="s">
        <v>168</v>
      </c>
      <c r="E120" s="215" t="s">
        <v>1668</v>
      </c>
      <c r="F120" s="216" t="s">
        <v>1669</v>
      </c>
      <c r="G120" s="217" t="s">
        <v>203</v>
      </c>
      <c r="H120" s="218">
        <v>1</v>
      </c>
      <c r="I120" s="219"/>
      <c r="J120" s="220">
        <f>ROUND(I120*H120,2)</f>
        <v>0</v>
      </c>
      <c r="K120" s="216" t="s">
        <v>1627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172</v>
      </c>
      <c r="AT120" s="225" t="s">
        <v>168</v>
      </c>
      <c r="AU120" s="225" t="s">
        <v>79</v>
      </c>
      <c r="AY120" s="19" t="s">
        <v>165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172</v>
      </c>
      <c r="BM120" s="225" t="s">
        <v>510</v>
      </c>
    </row>
    <row r="121" s="2" customFormat="1" ht="21.75" customHeight="1">
      <c r="A121" s="40"/>
      <c r="B121" s="41"/>
      <c r="C121" s="214" t="s">
        <v>376</v>
      </c>
      <c r="D121" s="214" t="s">
        <v>168</v>
      </c>
      <c r="E121" s="215" t="s">
        <v>1670</v>
      </c>
      <c r="F121" s="216" t="s">
        <v>1671</v>
      </c>
      <c r="G121" s="217" t="s">
        <v>203</v>
      </c>
      <c r="H121" s="218">
        <v>1</v>
      </c>
      <c r="I121" s="219"/>
      <c r="J121" s="220">
        <f>ROUND(I121*H121,2)</f>
        <v>0</v>
      </c>
      <c r="K121" s="216" t="s">
        <v>1627</v>
      </c>
      <c r="L121" s="46"/>
      <c r="M121" s="221" t="s">
        <v>19</v>
      </c>
      <c r="N121" s="222" t="s">
        <v>41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172</v>
      </c>
      <c r="AT121" s="225" t="s">
        <v>168</v>
      </c>
      <c r="AU121" s="225" t="s">
        <v>79</v>
      </c>
      <c r="AY121" s="19" t="s">
        <v>165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77</v>
      </c>
      <c r="BK121" s="226">
        <f>ROUND(I121*H121,2)</f>
        <v>0</v>
      </c>
      <c r="BL121" s="19" t="s">
        <v>172</v>
      </c>
      <c r="BM121" s="225" t="s">
        <v>528</v>
      </c>
    </row>
    <row r="122" s="2" customFormat="1" ht="16.5" customHeight="1">
      <c r="A122" s="40"/>
      <c r="B122" s="41"/>
      <c r="C122" s="214" t="s">
        <v>381</v>
      </c>
      <c r="D122" s="214" t="s">
        <v>168</v>
      </c>
      <c r="E122" s="215" t="s">
        <v>1672</v>
      </c>
      <c r="F122" s="216" t="s">
        <v>1673</v>
      </c>
      <c r="G122" s="217" t="s">
        <v>188</v>
      </c>
      <c r="H122" s="218">
        <v>62</v>
      </c>
      <c r="I122" s="219"/>
      <c r="J122" s="220">
        <f>ROUND(I122*H122,2)</f>
        <v>0</v>
      </c>
      <c r="K122" s="216" t="s">
        <v>1610</v>
      </c>
      <c r="L122" s="46"/>
      <c r="M122" s="221" t="s">
        <v>19</v>
      </c>
      <c r="N122" s="222" t="s">
        <v>41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172</v>
      </c>
      <c r="AT122" s="225" t="s">
        <v>168</v>
      </c>
      <c r="AU122" s="225" t="s">
        <v>79</v>
      </c>
      <c r="AY122" s="19" t="s">
        <v>165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77</v>
      </c>
      <c r="BK122" s="226">
        <f>ROUND(I122*H122,2)</f>
        <v>0</v>
      </c>
      <c r="BL122" s="19" t="s">
        <v>172</v>
      </c>
      <c r="BM122" s="225" t="s">
        <v>536</v>
      </c>
    </row>
    <row r="123" s="2" customFormat="1" ht="16.5" customHeight="1">
      <c r="A123" s="40"/>
      <c r="B123" s="41"/>
      <c r="C123" s="214" t="s">
        <v>386</v>
      </c>
      <c r="D123" s="214" t="s">
        <v>168</v>
      </c>
      <c r="E123" s="215" t="s">
        <v>1674</v>
      </c>
      <c r="F123" s="216" t="s">
        <v>1675</v>
      </c>
      <c r="G123" s="217" t="s">
        <v>188</v>
      </c>
      <c r="H123" s="218">
        <v>62</v>
      </c>
      <c r="I123" s="219"/>
      <c r="J123" s="220">
        <f>ROUND(I123*H123,2)</f>
        <v>0</v>
      </c>
      <c r="K123" s="216" t="s">
        <v>1610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172</v>
      </c>
      <c r="AT123" s="225" t="s">
        <v>168</v>
      </c>
      <c r="AU123" s="225" t="s">
        <v>79</v>
      </c>
      <c r="AY123" s="19" t="s">
        <v>165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172</v>
      </c>
      <c r="BM123" s="225" t="s">
        <v>548</v>
      </c>
    </row>
    <row r="124" s="2" customFormat="1" ht="16.5" customHeight="1">
      <c r="A124" s="40"/>
      <c r="B124" s="41"/>
      <c r="C124" s="214" t="s">
        <v>391</v>
      </c>
      <c r="D124" s="214" t="s">
        <v>168</v>
      </c>
      <c r="E124" s="215" t="s">
        <v>1676</v>
      </c>
      <c r="F124" s="216" t="s">
        <v>1677</v>
      </c>
      <c r="G124" s="217" t="s">
        <v>188</v>
      </c>
      <c r="H124" s="218">
        <v>16</v>
      </c>
      <c r="I124" s="219"/>
      <c r="J124" s="220">
        <f>ROUND(I124*H124,2)</f>
        <v>0</v>
      </c>
      <c r="K124" s="216" t="s">
        <v>1610</v>
      </c>
      <c r="L124" s="46"/>
      <c r="M124" s="221" t="s">
        <v>19</v>
      </c>
      <c r="N124" s="222" t="s">
        <v>41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172</v>
      </c>
      <c r="AT124" s="225" t="s">
        <v>168</v>
      </c>
      <c r="AU124" s="225" t="s">
        <v>79</v>
      </c>
      <c r="AY124" s="19" t="s">
        <v>165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77</v>
      </c>
      <c r="BK124" s="226">
        <f>ROUND(I124*H124,2)</f>
        <v>0</v>
      </c>
      <c r="BL124" s="19" t="s">
        <v>172</v>
      </c>
      <c r="BM124" s="225" t="s">
        <v>564</v>
      </c>
    </row>
    <row r="125" s="2" customFormat="1" ht="16.5" customHeight="1">
      <c r="A125" s="40"/>
      <c r="B125" s="41"/>
      <c r="C125" s="214" t="s">
        <v>398</v>
      </c>
      <c r="D125" s="214" t="s">
        <v>168</v>
      </c>
      <c r="E125" s="215" t="s">
        <v>1678</v>
      </c>
      <c r="F125" s="216" t="s">
        <v>1679</v>
      </c>
      <c r="G125" s="217" t="s">
        <v>188</v>
      </c>
      <c r="H125" s="218">
        <v>6</v>
      </c>
      <c r="I125" s="219"/>
      <c r="J125" s="220">
        <f>ROUND(I125*H125,2)</f>
        <v>0</v>
      </c>
      <c r="K125" s="216" t="s">
        <v>1610</v>
      </c>
      <c r="L125" s="46"/>
      <c r="M125" s="221" t="s">
        <v>19</v>
      </c>
      <c r="N125" s="222" t="s">
        <v>41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172</v>
      </c>
      <c r="AT125" s="225" t="s">
        <v>168</v>
      </c>
      <c r="AU125" s="225" t="s">
        <v>79</v>
      </c>
      <c r="AY125" s="19" t="s">
        <v>165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77</v>
      </c>
      <c r="BK125" s="226">
        <f>ROUND(I125*H125,2)</f>
        <v>0</v>
      </c>
      <c r="BL125" s="19" t="s">
        <v>172</v>
      </c>
      <c r="BM125" s="225" t="s">
        <v>583</v>
      </c>
    </row>
    <row r="126" s="2" customFormat="1" ht="16.5" customHeight="1">
      <c r="A126" s="40"/>
      <c r="B126" s="41"/>
      <c r="C126" s="214" t="s">
        <v>405</v>
      </c>
      <c r="D126" s="214" t="s">
        <v>168</v>
      </c>
      <c r="E126" s="215" t="s">
        <v>1680</v>
      </c>
      <c r="F126" s="216" t="s">
        <v>1681</v>
      </c>
      <c r="G126" s="217" t="s">
        <v>188</v>
      </c>
      <c r="H126" s="218">
        <v>16</v>
      </c>
      <c r="I126" s="219"/>
      <c r="J126" s="220">
        <f>ROUND(I126*H126,2)</f>
        <v>0</v>
      </c>
      <c r="K126" s="216" t="s">
        <v>1610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172</v>
      </c>
      <c r="AT126" s="225" t="s">
        <v>168</v>
      </c>
      <c r="AU126" s="225" t="s">
        <v>79</v>
      </c>
      <c r="AY126" s="19" t="s">
        <v>165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172</v>
      </c>
      <c r="BM126" s="225" t="s">
        <v>601</v>
      </c>
    </row>
    <row r="127" s="2" customFormat="1" ht="16.5" customHeight="1">
      <c r="A127" s="40"/>
      <c r="B127" s="41"/>
      <c r="C127" s="214" t="s">
        <v>410</v>
      </c>
      <c r="D127" s="214" t="s">
        <v>168</v>
      </c>
      <c r="E127" s="215" t="s">
        <v>1682</v>
      </c>
      <c r="F127" s="216" t="s">
        <v>1683</v>
      </c>
      <c r="G127" s="217" t="s">
        <v>188</v>
      </c>
      <c r="H127" s="218">
        <v>38</v>
      </c>
      <c r="I127" s="219"/>
      <c r="J127" s="220">
        <f>ROUND(I127*H127,2)</f>
        <v>0</v>
      </c>
      <c r="K127" s="216" t="s">
        <v>1610</v>
      </c>
      <c r="L127" s="46"/>
      <c r="M127" s="221" t="s">
        <v>19</v>
      </c>
      <c r="N127" s="222" t="s">
        <v>41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172</v>
      </c>
      <c r="AT127" s="225" t="s">
        <v>168</v>
      </c>
      <c r="AU127" s="225" t="s">
        <v>79</v>
      </c>
      <c r="AY127" s="19" t="s">
        <v>165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77</v>
      </c>
      <c r="BK127" s="226">
        <f>ROUND(I127*H127,2)</f>
        <v>0</v>
      </c>
      <c r="BL127" s="19" t="s">
        <v>172</v>
      </c>
      <c r="BM127" s="225" t="s">
        <v>614</v>
      </c>
    </row>
    <row r="128" s="12" customFormat="1" ht="22.8" customHeight="1">
      <c r="A128" s="12"/>
      <c r="B128" s="198"/>
      <c r="C128" s="199"/>
      <c r="D128" s="200" t="s">
        <v>69</v>
      </c>
      <c r="E128" s="212" t="s">
        <v>1684</v>
      </c>
      <c r="F128" s="212" t="s">
        <v>1685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SUM(P129:P134)</f>
        <v>0</v>
      </c>
      <c r="Q128" s="206"/>
      <c r="R128" s="207">
        <f>SUM(R129:R134)</f>
        <v>0</v>
      </c>
      <c r="S128" s="206"/>
      <c r="T128" s="208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77</v>
      </c>
      <c r="AT128" s="210" t="s">
        <v>69</v>
      </c>
      <c r="AU128" s="210" t="s">
        <v>77</v>
      </c>
      <c r="AY128" s="209" t="s">
        <v>165</v>
      </c>
      <c r="BK128" s="211">
        <f>SUM(BK129:BK134)</f>
        <v>0</v>
      </c>
    </row>
    <row r="129" s="2" customFormat="1" ht="16.5" customHeight="1">
      <c r="A129" s="40"/>
      <c r="B129" s="41"/>
      <c r="C129" s="214" t="s">
        <v>415</v>
      </c>
      <c r="D129" s="214" t="s">
        <v>168</v>
      </c>
      <c r="E129" s="215" t="s">
        <v>1686</v>
      </c>
      <c r="F129" s="216" t="s">
        <v>1687</v>
      </c>
      <c r="G129" s="217" t="s">
        <v>1091</v>
      </c>
      <c r="H129" s="286"/>
      <c r="I129" s="219"/>
      <c r="J129" s="220">
        <f>ROUND(I129*H129,2)</f>
        <v>0</v>
      </c>
      <c r="K129" s="216" t="s">
        <v>1610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172</v>
      </c>
      <c r="AT129" s="225" t="s">
        <v>168</v>
      </c>
      <c r="AU129" s="225" t="s">
        <v>79</v>
      </c>
      <c r="AY129" s="19" t="s">
        <v>165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172</v>
      </c>
      <c r="BM129" s="225" t="s">
        <v>630</v>
      </c>
    </row>
    <row r="130" s="2" customFormat="1" ht="24.15" customHeight="1">
      <c r="A130" s="40"/>
      <c r="B130" s="41"/>
      <c r="C130" s="214" t="s">
        <v>421</v>
      </c>
      <c r="D130" s="214" t="s">
        <v>168</v>
      </c>
      <c r="E130" s="215" t="s">
        <v>1688</v>
      </c>
      <c r="F130" s="216" t="s">
        <v>1689</v>
      </c>
      <c r="G130" s="217" t="s">
        <v>463</v>
      </c>
      <c r="H130" s="218">
        <v>1</v>
      </c>
      <c r="I130" s="219"/>
      <c r="J130" s="220">
        <f>ROUND(I130*H130,2)</f>
        <v>0</v>
      </c>
      <c r="K130" s="216" t="s">
        <v>1610</v>
      </c>
      <c r="L130" s="46"/>
      <c r="M130" s="221" t="s">
        <v>19</v>
      </c>
      <c r="N130" s="222" t="s">
        <v>41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172</v>
      </c>
      <c r="AT130" s="225" t="s">
        <v>168</v>
      </c>
      <c r="AU130" s="225" t="s">
        <v>79</v>
      </c>
      <c r="AY130" s="19" t="s">
        <v>165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77</v>
      </c>
      <c r="BK130" s="226">
        <f>ROUND(I130*H130,2)</f>
        <v>0</v>
      </c>
      <c r="BL130" s="19" t="s">
        <v>172</v>
      </c>
      <c r="BM130" s="225" t="s">
        <v>640</v>
      </c>
    </row>
    <row r="131" s="13" customFormat="1">
      <c r="A131" s="13"/>
      <c r="B131" s="227"/>
      <c r="C131" s="228"/>
      <c r="D131" s="229" t="s">
        <v>174</v>
      </c>
      <c r="E131" s="230" t="s">
        <v>19</v>
      </c>
      <c r="F131" s="231" t="s">
        <v>1690</v>
      </c>
      <c r="G131" s="228"/>
      <c r="H131" s="230" t="s">
        <v>19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174</v>
      </c>
      <c r="AU131" s="237" t="s">
        <v>79</v>
      </c>
      <c r="AV131" s="13" t="s">
        <v>77</v>
      </c>
      <c r="AW131" s="13" t="s">
        <v>32</v>
      </c>
      <c r="AX131" s="13" t="s">
        <v>70</v>
      </c>
      <c r="AY131" s="237" t="s">
        <v>165</v>
      </c>
    </row>
    <row r="132" s="14" customFormat="1">
      <c r="A132" s="14"/>
      <c r="B132" s="238"/>
      <c r="C132" s="239"/>
      <c r="D132" s="229" t="s">
        <v>174</v>
      </c>
      <c r="E132" s="240" t="s">
        <v>19</v>
      </c>
      <c r="F132" s="241" t="s">
        <v>77</v>
      </c>
      <c r="G132" s="239"/>
      <c r="H132" s="242">
        <v>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174</v>
      </c>
      <c r="AU132" s="248" t="s">
        <v>79</v>
      </c>
      <c r="AV132" s="14" t="s">
        <v>79</v>
      </c>
      <c r="AW132" s="14" t="s">
        <v>32</v>
      </c>
      <c r="AX132" s="14" t="s">
        <v>77</v>
      </c>
      <c r="AY132" s="248" t="s">
        <v>165</v>
      </c>
    </row>
    <row r="133" s="2" customFormat="1" ht="16.5" customHeight="1">
      <c r="A133" s="40"/>
      <c r="B133" s="41"/>
      <c r="C133" s="214" t="s">
        <v>427</v>
      </c>
      <c r="D133" s="214" t="s">
        <v>168</v>
      </c>
      <c r="E133" s="215" t="s">
        <v>1691</v>
      </c>
      <c r="F133" s="216" t="s">
        <v>1692</v>
      </c>
      <c r="G133" s="217" t="s">
        <v>1196</v>
      </c>
      <c r="H133" s="218">
        <v>24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41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172</v>
      </c>
      <c r="AT133" s="225" t="s">
        <v>168</v>
      </c>
      <c r="AU133" s="225" t="s">
        <v>79</v>
      </c>
      <c r="AY133" s="19" t="s">
        <v>165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77</v>
      </c>
      <c r="BK133" s="226">
        <f>ROUND(I133*H133,2)</f>
        <v>0</v>
      </c>
      <c r="BL133" s="19" t="s">
        <v>172</v>
      </c>
      <c r="BM133" s="225" t="s">
        <v>690</v>
      </c>
    </row>
    <row r="134" s="2" customFormat="1" ht="16.5" customHeight="1">
      <c r="A134" s="40"/>
      <c r="B134" s="41"/>
      <c r="C134" s="265" t="s">
        <v>436</v>
      </c>
      <c r="D134" s="265" t="s">
        <v>529</v>
      </c>
      <c r="E134" s="266" t="s">
        <v>1693</v>
      </c>
      <c r="F134" s="267" t="s">
        <v>1694</v>
      </c>
      <c r="G134" s="268" t="s">
        <v>463</v>
      </c>
      <c r="H134" s="269">
        <v>16</v>
      </c>
      <c r="I134" s="270"/>
      <c r="J134" s="271">
        <f>ROUND(I134*H134,2)</f>
        <v>0</v>
      </c>
      <c r="K134" s="267" t="s">
        <v>19</v>
      </c>
      <c r="L134" s="272"/>
      <c r="M134" s="296" t="s">
        <v>19</v>
      </c>
      <c r="N134" s="297" t="s">
        <v>41</v>
      </c>
      <c r="O134" s="289"/>
      <c r="P134" s="294">
        <f>O134*H134</f>
        <v>0</v>
      </c>
      <c r="Q134" s="294">
        <v>0</v>
      </c>
      <c r="R134" s="294">
        <f>Q134*H134</f>
        <v>0</v>
      </c>
      <c r="S134" s="294">
        <v>0</v>
      </c>
      <c r="T134" s="29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236</v>
      </c>
      <c r="AT134" s="225" t="s">
        <v>529</v>
      </c>
      <c r="AU134" s="225" t="s">
        <v>79</v>
      </c>
      <c r="AY134" s="19" t="s">
        <v>165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77</v>
      </c>
      <c r="BK134" s="226">
        <f>ROUND(I134*H134,2)</f>
        <v>0</v>
      </c>
      <c r="BL134" s="19" t="s">
        <v>172</v>
      </c>
      <c r="BM134" s="225" t="s">
        <v>701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ie4Nsza3Mh9f6c2wtim6FduJ8NiEA9tWgOB2zC3arAaKX54JbUp4OR00K902OMh4JjJjjYlbddN9iJ0zY1chwA==" hashValue="q0sbj3aQPGRdC+okYkPqVynMJz1PzlLDUyQLV+k+TPIp4PMW5ybmujPpAXscaHsX9cKcMlod6Embh91C0T4F3g==" algorithmName="SHA-512" password="CC35"/>
  <autoFilter ref="C87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1695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1696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ROUND(J107,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ROUND((SUM(BE107:BE381)),  2)</f>
        <v>0</v>
      </c>
      <c r="G35" s="40"/>
      <c r="H35" s="40"/>
      <c r="I35" s="159">
        <v>0.20999999999999999</v>
      </c>
      <c r="J35" s="158">
        <f>ROUND(((SUM(BE107:BE381))*I35),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ROUND((SUM(BF107:BF381)),  2)</f>
        <v>0</v>
      </c>
      <c r="G36" s="40"/>
      <c r="H36" s="40"/>
      <c r="I36" s="159">
        <v>0.14999999999999999</v>
      </c>
      <c r="J36" s="158">
        <f>ROUND(((SUM(BF107:BF381))*I36),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ROUND((SUM(BG107:BG381)),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ROUND((SUM(BH107:BH381)),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ROUND((SUM(BI107:BI381)),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30.1 - Děčín hl.n., nástupiště č. 3 - oprava zastřešení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J107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J108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1257</v>
      </c>
      <c r="E65" s="184"/>
      <c r="F65" s="184"/>
      <c r="G65" s="184"/>
      <c r="H65" s="184"/>
      <c r="I65" s="184"/>
      <c r="J65" s="185">
        <f>J109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1258</v>
      </c>
      <c r="E66" s="184"/>
      <c r="F66" s="184"/>
      <c r="G66" s="184"/>
      <c r="H66" s="184"/>
      <c r="I66" s="184"/>
      <c r="J66" s="185">
        <f>J119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J125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J135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J151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133</v>
      </c>
      <c r="E70" s="179"/>
      <c r="F70" s="179"/>
      <c r="G70" s="179"/>
      <c r="H70" s="179"/>
      <c r="I70" s="179"/>
      <c r="J70" s="180">
        <f>J162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1259</v>
      </c>
      <c r="E71" s="184"/>
      <c r="F71" s="184"/>
      <c r="G71" s="184"/>
      <c r="H71" s="184"/>
      <c r="I71" s="184"/>
      <c r="J71" s="185">
        <f>J163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1260</v>
      </c>
      <c r="E72" s="184"/>
      <c r="F72" s="184"/>
      <c r="G72" s="184"/>
      <c r="H72" s="184"/>
      <c r="I72" s="184"/>
      <c r="J72" s="185">
        <f>J171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140</v>
      </c>
      <c r="E73" s="184"/>
      <c r="F73" s="184"/>
      <c r="G73" s="184"/>
      <c r="H73" s="184"/>
      <c r="I73" s="184"/>
      <c r="J73" s="185">
        <f>J181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141</v>
      </c>
      <c r="E74" s="184"/>
      <c r="F74" s="184"/>
      <c r="G74" s="184"/>
      <c r="H74" s="184"/>
      <c r="I74" s="184"/>
      <c r="J74" s="185">
        <f>J214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142</v>
      </c>
      <c r="E75" s="184"/>
      <c r="F75" s="184"/>
      <c r="G75" s="184"/>
      <c r="H75" s="184"/>
      <c r="I75" s="184"/>
      <c r="J75" s="185">
        <f>J233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1261</v>
      </c>
      <c r="E76" s="184"/>
      <c r="F76" s="184"/>
      <c r="G76" s="184"/>
      <c r="H76" s="184"/>
      <c r="I76" s="184"/>
      <c r="J76" s="185">
        <f>J257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1262</v>
      </c>
      <c r="E77" s="184"/>
      <c r="F77" s="184"/>
      <c r="G77" s="184"/>
      <c r="H77" s="184"/>
      <c r="I77" s="184"/>
      <c r="J77" s="185">
        <f>J287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1263</v>
      </c>
      <c r="E78" s="179"/>
      <c r="F78" s="179"/>
      <c r="G78" s="179"/>
      <c r="H78" s="179"/>
      <c r="I78" s="179"/>
      <c r="J78" s="180">
        <f>J338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2"/>
      <c r="C79" s="127"/>
      <c r="D79" s="183" t="s">
        <v>1264</v>
      </c>
      <c r="E79" s="184"/>
      <c r="F79" s="184"/>
      <c r="G79" s="184"/>
      <c r="H79" s="184"/>
      <c r="I79" s="184"/>
      <c r="J79" s="185">
        <f>J339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144</v>
      </c>
      <c r="E80" s="179"/>
      <c r="F80" s="179"/>
      <c r="G80" s="179"/>
      <c r="H80" s="179"/>
      <c r="I80" s="179"/>
      <c r="J80" s="180">
        <f>J344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76"/>
      <c r="C81" s="177"/>
      <c r="D81" s="178" t="s">
        <v>145</v>
      </c>
      <c r="E81" s="179"/>
      <c r="F81" s="179"/>
      <c r="G81" s="179"/>
      <c r="H81" s="179"/>
      <c r="I81" s="179"/>
      <c r="J81" s="180">
        <f>J354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7"/>
      <c r="D82" s="183" t="s">
        <v>146</v>
      </c>
      <c r="E82" s="184"/>
      <c r="F82" s="184"/>
      <c r="G82" s="184"/>
      <c r="H82" s="184"/>
      <c r="I82" s="184"/>
      <c r="J82" s="185">
        <f>J355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147</v>
      </c>
      <c r="E83" s="184"/>
      <c r="F83" s="184"/>
      <c r="G83" s="184"/>
      <c r="H83" s="184"/>
      <c r="I83" s="184"/>
      <c r="J83" s="185">
        <f>J362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148</v>
      </c>
      <c r="E84" s="184"/>
      <c r="F84" s="184"/>
      <c r="G84" s="184"/>
      <c r="H84" s="184"/>
      <c r="I84" s="184"/>
      <c r="J84" s="185">
        <f>J371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149</v>
      </c>
      <c r="E85" s="184"/>
      <c r="F85" s="184"/>
      <c r="G85" s="184"/>
      <c r="H85" s="184"/>
      <c r="I85" s="184"/>
      <c r="J85" s="185">
        <f>J379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150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71" t="str">
        <f>E7</f>
        <v>Děčín ON - oprava zastřešení nástupišť v žst. Děčín, hl.n.</v>
      </c>
      <c r="F95" s="34"/>
      <c r="G95" s="34"/>
      <c r="H95" s="34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" customFormat="1" ht="12" customHeight="1">
      <c r="B96" s="23"/>
      <c r="C96" s="34" t="s">
        <v>118</v>
      </c>
      <c r="D96" s="24"/>
      <c r="E96" s="24"/>
      <c r="F96" s="24"/>
      <c r="G96" s="24"/>
      <c r="H96" s="24"/>
      <c r="I96" s="24"/>
      <c r="J96" s="24"/>
      <c r="K96" s="24"/>
      <c r="L96" s="22"/>
    </row>
    <row r="97" s="2" customFormat="1" ht="16.5" customHeight="1">
      <c r="A97" s="40"/>
      <c r="B97" s="41"/>
      <c r="C97" s="42"/>
      <c r="D97" s="42"/>
      <c r="E97" s="171" t="s">
        <v>1695</v>
      </c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120</v>
      </c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E11</f>
        <v>30.1 - Děčín hl.n., nástupiště č. 3 - oprava zastřešení</v>
      </c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F14</f>
        <v>Děčín</v>
      </c>
      <c r="G101" s="42"/>
      <c r="H101" s="42"/>
      <c r="I101" s="34" t="s">
        <v>23</v>
      </c>
      <c r="J101" s="74" t="str">
        <f>IF(J14="","",J14)</f>
        <v>22. 6. 2023</v>
      </c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25</v>
      </c>
      <c r="D103" s="42"/>
      <c r="E103" s="42"/>
      <c r="F103" s="29" t="str">
        <f>E17</f>
        <v xml:space="preserve"> </v>
      </c>
      <c r="G103" s="42"/>
      <c r="H103" s="42"/>
      <c r="I103" s="34" t="s">
        <v>31</v>
      </c>
      <c r="J103" s="38" t="str">
        <f>E23</f>
        <v xml:space="preserve"> 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29</v>
      </c>
      <c r="D104" s="42"/>
      <c r="E104" s="42"/>
      <c r="F104" s="29" t="str">
        <f>IF(E20="","",E20)</f>
        <v>Vyplň údaj</v>
      </c>
      <c r="G104" s="42"/>
      <c r="H104" s="42"/>
      <c r="I104" s="34" t="s">
        <v>33</v>
      </c>
      <c r="J104" s="38" t="str">
        <f>E26</f>
        <v xml:space="preserve"> 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87"/>
      <c r="B106" s="188"/>
      <c r="C106" s="189" t="s">
        <v>151</v>
      </c>
      <c r="D106" s="190" t="s">
        <v>55</v>
      </c>
      <c r="E106" s="190" t="s">
        <v>51</v>
      </c>
      <c r="F106" s="190" t="s">
        <v>52</v>
      </c>
      <c r="G106" s="190" t="s">
        <v>152</v>
      </c>
      <c r="H106" s="190" t="s">
        <v>153</v>
      </c>
      <c r="I106" s="190" t="s">
        <v>154</v>
      </c>
      <c r="J106" s="190" t="s">
        <v>124</v>
      </c>
      <c r="K106" s="191" t="s">
        <v>155</v>
      </c>
      <c r="L106" s="192"/>
      <c r="M106" s="94" t="s">
        <v>19</v>
      </c>
      <c r="N106" s="95" t="s">
        <v>40</v>
      </c>
      <c r="O106" s="95" t="s">
        <v>156</v>
      </c>
      <c r="P106" s="95" t="s">
        <v>157</v>
      </c>
      <c r="Q106" s="95" t="s">
        <v>158</v>
      </c>
      <c r="R106" s="95" t="s">
        <v>159</v>
      </c>
      <c r="S106" s="95" t="s">
        <v>160</v>
      </c>
      <c r="T106" s="96" t="s">
        <v>161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</row>
    <row r="107" s="2" customFormat="1" ht="22.8" customHeight="1">
      <c r="A107" s="40"/>
      <c r="B107" s="41"/>
      <c r="C107" s="101" t="s">
        <v>162</v>
      </c>
      <c r="D107" s="42"/>
      <c r="E107" s="42"/>
      <c r="F107" s="42"/>
      <c r="G107" s="42"/>
      <c r="H107" s="42"/>
      <c r="I107" s="42"/>
      <c r="J107" s="193">
        <f>BK107</f>
        <v>0</v>
      </c>
      <c r="K107" s="42"/>
      <c r="L107" s="46"/>
      <c r="M107" s="97"/>
      <c r="N107" s="194"/>
      <c r="O107" s="98"/>
      <c r="P107" s="195">
        <f>P108+P162+P338+P344+P354</f>
        <v>0</v>
      </c>
      <c r="Q107" s="98"/>
      <c r="R107" s="195">
        <f>R108+R162+R338+R344+R354</f>
        <v>50.567966909999996</v>
      </c>
      <c r="S107" s="98"/>
      <c r="T107" s="196">
        <f>T108+T162+T338+T344+T354</f>
        <v>16.317001999999999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69</v>
      </c>
      <c r="AU107" s="19" t="s">
        <v>125</v>
      </c>
      <c r="BK107" s="197">
        <f>BK108+BK162+BK338+BK344+BK354</f>
        <v>0</v>
      </c>
    </row>
    <row r="108" s="12" customFormat="1" ht="25.92" customHeight="1">
      <c r="A108" s="12"/>
      <c r="B108" s="198"/>
      <c r="C108" s="199"/>
      <c r="D108" s="200" t="s">
        <v>69</v>
      </c>
      <c r="E108" s="201" t="s">
        <v>163</v>
      </c>
      <c r="F108" s="201" t="s">
        <v>164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P109+P119+P125+P135+P151</f>
        <v>0</v>
      </c>
      <c r="Q108" s="206"/>
      <c r="R108" s="207">
        <f>R109+R119+R125+R135+R151</f>
        <v>3.1916370000000001</v>
      </c>
      <c r="S108" s="206"/>
      <c r="T108" s="208">
        <f>T109+T119+T125+T135+T151</f>
        <v>5.8380000000000001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77</v>
      </c>
      <c r="AT108" s="210" t="s">
        <v>69</v>
      </c>
      <c r="AU108" s="210" t="s">
        <v>70</v>
      </c>
      <c r="AY108" s="209" t="s">
        <v>165</v>
      </c>
      <c r="BK108" s="211">
        <f>BK109+BK119+BK125+BK135+BK151</f>
        <v>0</v>
      </c>
    </row>
    <row r="109" s="12" customFormat="1" ht="22.8" customHeight="1">
      <c r="A109" s="12"/>
      <c r="B109" s="198"/>
      <c r="C109" s="199"/>
      <c r="D109" s="200" t="s">
        <v>69</v>
      </c>
      <c r="E109" s="212" t="s">
        <v>77</v>
      </c>
      <c r="F109" s="212" t="s">
        <v>1265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SUM(P110:P118)</f>
        <v>0</v>
      </c>
      <c r="Q109" s="206"/>
      <c r="R109" s="207">
        <f>SUM(R110:R118)</f>
        <v>0.01755</v>
      </c>
      <c r="S109" s="206"/>
      <c r="T109" s="208">
        <f>SUM(T110:T118)</f>
        <v>5.8380000000000001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77</v>
      </c>
      <c r="AT109" s="210" t="s">
        <v>69</v>
      </c>
      <c r="AU109" s="210" t="s">
        <v>77</v>
      </c>
      <c r="AY109" s="209" t="s">
        <v>165</v>
      </c>
      <c r="BK109" s="211">
        <f>SUM(BK110:BK118)</f>
        <v>0</v>
      </c>
    </row>
    <row r="110" s="2" customFormat="1" ht="33" customHeight="1">
      <c r="A110" s="40"/>
      <c r="B110" s="41"/>
      <c r="C110" s="214" t="s">
        <v>77</v>
      </c>
      <c r="D110" s="214" t="s">
        <v>168</v>
      </c>
      <c r="E110" s="215" t="s">
        <v>1266</v>
      </c>
      <c r="F110" s="216" t="s">
        <v>1267</v>
      </c>
      <c r="G110" s="217" t="s">
        <v>209</v>
      </c>
      <c r="H110" s="218">
        <v>14</v>
      </c>
      <c r="I110" s="219"/>
      <c r="J110" s="220">
        <f>ROUND(I110*H110,2)</f>
        <v>0</v>
      </c>
      <c r="K110" s="216" t="s">
        <v>189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0.41699999999999998</v>
      </c>
      <c r="T110" s="224">
        <f>S110*H110</f>
        <v>5.8380000000000001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172</v>
      </c>
      <c r="AT110" s="225" t="s">
        <v>168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1697</v>
      </c>
    </row>
    <row r="111" s="2" customFormat="1">
      <c r="A111" s="40"/>
      <c r="B111" s="41"/>
      <c r="C111" s="42"/>
      <c r="D111" s="260" t="s">
        <v>191</v>
      </c>
      <c r="E111" s="42"/>
      <c r="F111" s="261" t="s">
        <v>1269</v>
      </c>
      <c r="G111" s="42"/>
      <c r="H111" s="42"/>
      <c r="I111" s="262"/>
      <c r="J111" s="42"/>
      <c r="K111" s="42"/>
      <c r="L111" s="46"/>
      <c r="M111" s="263"/>
      <c r="N111" s="26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191</v>
      </c>
      <c r="AU111" s="19" t="s">
        <v>79</v>
      </c>
    </row>
    <row r="112" s="14" customFormat="1">
      <c r="A112" s="14"/>
      <c r="B112" s="238"/>
      <c r="C112" s="239"/>
      <c r="D112" s="229" t="s">
        <v>174</v>
      </c>
      <c r="E112" s="240" t="s">
        <v>19</v>
      </c>
      <c r="F112" s="241" t="s">
        <v>1698</v>
      </c>
      <c r="G112" s="239"/>
      <c r="H112" s="242">
        <v>14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174</v>
      </c>
      <c r="AU112" s="248" t="s">
        <v>79</v>
      </c>
      <c r="AV112" s="14" t="s">
        <v>79</v>
      </c>
      <c r="AW112" s="14" t="s">
        <v>32</v>
      </c>
      <c r="AX112" s="14" t="s">
        <v>77</v>
      </c>
      <c r="AY112" s="248" t="s">
        <v>165</v>
      </c>
    </row>
    <row r="113" s="2" customFormat="1" ht="24.15" customHeight="1">
      <c r="A113" s="40"/>
      <c r="B113" s="41"/>
      <c r="C113" s="214" t="s">
        <v>79</v>
      </c>
      <c r="D113" s="214" t="s">
        <v>168</v>
      </c>
      <c r="E113" s="215" t="s">
        <v>1271</v>
      </c>
      <c r="F113" s="216" t="s">
        <v>1272</v>
      </c>
      <c r="G113" s="217" t="s">
        <v>291</v>
      </c>
      <c r="H113" s="218">
        <v>117</v>
      </c>
      <c r="I113" s="219"/>
      <c r="J113" s="220">
        <f>ROUND(I113*H113,2)</f>
        <v>0</v>
      </c>
      <c r="K113" s="216" t="s">
        <v>189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0.00014999999999999999</v>
      </c>
      <c r="R113" s="223">
        <f>Q113*H113</f>
        <v>0.01755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1699</v>
      </c>
    </row>
    <row r="114" s="2" customFormat="1">
      <c r="A114" s="40"/>
      <c r="B114" s="41"/>
      <c r="C114" s="42"/>
      <c r="D114" s="260" t="s">
        <v>191</v>
      </c>
      <c r="E114" s="42"/>
      <c r="F114" s="261" t="s">
        <v>1274</v>
      </c>
      <c r="G114" s="42"/>
      <c r="H114" s="42"/>
      <c r="I114" s="262"/>
      <c r="J114" s="42"/>
      <c r="K114" s="42"/>
      <c r="L114" s="46"/>
      <c r="M114" s="263"/>
      <c r="N114" s="26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191</v>
      </c>
      <c r="AU114" s="19" t="s">
        <v>79</v>
      </c>
    </row>
    <row r="115" s="14" customFormat="1">
      <c r="A115" s="14"/>
      <c r="B115" s="238"/>
      <c r="C115" s="239"/>
      <c r="D115" s="229" t="s">
        <v>174</v>
      </c>
      <c r="E115" s="240" t="s">
        <v>19</v>
      </c>
      <c r="F115" s="241" t="s">
        <v>1700</v>
      </c>
      <c r="G115" s="239"/>
      <c r="H115" s="242">
        <v>117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174</v>
      </c>
      <c r="AU115" s="248" t="s">
        <v>79</v>
      </c>
      <c r="AV115" s="14" t="s">
        <v>79</v>
      </c>
      <c r="AW115" s="14" t="s">
        <v>32</v>
      </c>
      <c r="AX115" s="14" t="s">
        <v>77</v>
      </c>
      <c r="AY115" s="248" t="s">
        <v>165</v>
      </c>
    </row>
    <row r="116" s="2" customFormat="1" ht="24.15" customHeight="1">
      <c r="A116" s="40"/>
      <c r="B116" s="41"/>
      <c r="C116" s="214" t="s">
        <v>166</v>
      </c>
      <c r="D116" s="214" t="s">
        <v>168</v>
      </c>
      <c r="E116" s="215" t="s">
        <v>1276</v>
      </c>
      <c r="F116" s="216" t="s">
        <v>1277</v>
      </c>
      <c r="G116" s="217" t="s">
        <v>291</v>
      </c>
      <c r="H116" s="218">
        <v>117</v>
      </c>
      <c r="I116" s="219"/>
      <c r="J116" s="220">
        <f>ROUND(I116*H116,2)</f>
        <v>0</v>
      </c>
      <c r="K116" s="216" t="s">
        <v>189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168</v>
      </c>
      <c r="AU116" s="225" t="s">
        <v>79</v>
      </c>
      <c r="AY116" s="19" t="s">
        <v>165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172</v>
      </c>
      <c r="BM116" s="225" t="s">
        <v>1701</v>
      </c>
    </row>
    <row r="117" s="2" customFormat="1">
      <c r="A117" s="40"/>
      <c r="B117" s="41"/>
      <c r="C117" s="42"/>
      <c r="D117" s="260" t="s">
        <v>191</v>
      </c>
      <c r="E117" s="42"/>
      <c r="F117" s="261" t="s">
        <v>1279</v>
      </c>
      <c r="G117" s="42"/>
      <c r="H117" s="42"/>
      <c r="I117" s="262"/>
      <c r="J117" s="42"/>
      <c r="K117" s="42"/>
      <c r="L117" s="46"/>
      <c r="M117" s="263"/>
      <c r="N117" s="26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191</v>
      </c>
      <c r="AU117" s="19" t="s">
        <v>79</v>
      </c>
    </row>
    <row r="118" s="14" customFormat="1">
      <c r="A118" s="14"/>
      <c r="B118" s="238"/>
      <c r="C118" s="239"/>
      <c r="D118" s="229" t="s">
        <v>174</v>
      </c>
      <c r="E118" s="240" t="s">
        <v>19</v>
      </c>
      <c r="F118" s="241" t="s">
        <v>1700</v>
      </c>
      <c r="G118" s="239"/>
      <c r="H118" s="242">
        <v>117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174</v>
      </c>
      <c r="AU118" s="248" t="s">
        <v>79</v>
      </c>
      <c r="AV118" s="14" t="s">
        <v>79</v>
      </c>
      <c r="AW118" s="14" t="s">
        <v>32</v>
      </c>
      <c r="AX118" s="14" t="s">
        <v>77</v>
      </c>
      <c r="AY118" s="248" t="s">
        <v>165</v>
      </c>
    </row>
    <row r="119" s="12" customFormat="1" ht="22.8" customHeight="1">
      <c r="A119" s="12"/>
      <c r="B119" s="198"/>
      <c r="C119" s="199"/>
      <c r="D119" s="200" t="s">
        <v>69</v>
      </c>
      <c r="E119" s="212" t="s">
        <v>212</v>
      </c>
      <c r="F119" s="212" t="s">
        <v>1280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SUM(P120:P124)</f>
        <v>0</v>
      </c>
      <c r="Q119" s="206"/>
      <c r="R119" s="207">
        <f>SUM(R120:R124)</f>
        <v>2.8785400000000001</v>
      </c>
      <c r="S119" s="206"/>
      <c r="T119" s="208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77</v>
      </c>
      <c r="AT119" s="210" t="s">
        <v>69</v>
      </c>
      <c r="AU119" s="210" t="s">
        <v>77</v>
      </c>
      <c r="AY119" s="209" t="s">
        <v>165</v>
      </c>
      <c r="BK119" s="211">
        <f>SUM(BK120:BK124)</f>
        <v>0</v>
      </c>
    </row>
    <row r="120" s="2" customFormat="1" ht="37.8" customHeight="1">
      <c r="A120" s="40"/>
      <c r="B120" s="41"/>
      <c r="C120" s="214" t="s">
        <v>172</v>
      </c>
      <c r="D120" s="214" t="s">
        <v>168</v>
      </c>
      <c r="E120" s="215" t="s">
        <v>1281</v>
      </c>
      <c r="F120" s="216" t="s">
        <v>1282</v>
      </c>
      <c r="G120" s="217" t="s">
        <v>209</v>
      </c>
      <c r="H120" s="218">
        <v>14</v>
      </c>
      <c r="I120" s="219"/>
      <c r="J120" s="220">
        <f>ROUND(I120*H120,2)</f>
        <v>0</v>
      </c>
      <c r="K120" s="216" t="s">
        <v>189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0.089219999999999994</v>
      </c>
      <c r="R120" s="223">
        <f>Q120*H120</f>
        <v>1.24908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172</v>
      </c>
      <c r="AT120" s="225" t="s">
        <v>168</v>
      </c>
      <c r="AU120" s="225" t="s">
        <v>79</v>
      </c>
      <c r="AY120" s="19" t="s">
        <v>165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172</v>
      </c>
      <c r="BM120" s="225" t="s">
        <v>1702</v>
      </c>
    </row>
    <row r="121" s="2" customFormat="1">
      <c r="A121" s="40"/>
      <c r="B121" s="41"/>
      <c r="C121" s="42"/>
      <c r="D121" s="260" t="s">
        <v>191</v>
      </c>
      <c r="E121" s="42"/>
      <c r="F121" s="261" t="s">
        <v>1284</v>
      </c>
      <c r="G121" s="42"/>
      <c r="H121" s="42"/>
      <c r="I121" s="262"/>
      <c r="J121" s="42"/>
      <c r="K121" s="42"/>
      <c r="L121" s="46"/>
      <c r="M121" s="263"/>
      <c r="N121" s="26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191</v>
      </c>
      <c r="AU121" s="19" t="s">
        <v>79</v>
      </c>
    </row>
    <row r="122" s="14" customFormat="1">
      <c r="A122" s="14"/>
      <c r="B122" s="238"/>
      <c r="C122" s="239"/>
      <c r="D122" s="229" t="s">
        <v>174</v>
      </c>
      <c r="E122" s="240" t="s">
        <v>19</v>
      </c>
      <c r="F122" s="241" t="s">
        <v>1698</v>
      </c>
      <c r="G122" s="239"/>
      <c r="H122" s="242">
        <v>14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174</v>
      </c>
      <c r="AU122" s="248" t="s">
        <v>79</v>
      </c>
      <c r="AV122" s="14" t="s">
        <v>79</v>
      </c>
      <c r="AW122" s="14" t="s">
        <v>32</v>
      </c>
      <c r="AX122" s="14" t="s">
        <v>77</v>
      </c>
      <c r="AY122" s="248" t="s">
        <v>165</v>
      </c>
    </row>
    <row r="123" s="2" customFormat="1" ht="16.5" customHeight="1">
      <c r="A123" s="40"/>
      <c r="B123" s="41"/>
      <c r="C123" s="265" t="s">
        <v>212</v>
      </c>
      <c r="D123" s="265" t="s">
        <v>529</v>
      </c>
      <c r="E123" s="266" t="s">
        <v>1285</v>
      </c>
      <c r="F123" s="267" t="s">
        <v>1286</v>
      </c>
      <c r="G123" s="268" t="s">
        <v>209</v>
      </c>
      <c r="H123" s="269">
        <v>14.42</v>
      </c>
      <c r="I123" s="270"/>
      <c r="J123" s="271">
        <f>ROUND(I123*H123,2)</f>
        <v>0</v>
      </c>
      <c r="K123" s="267" t="s">
        <v>189</v>
      </c>
      <c r="L123" s="272"/>
      <c r="M123" s="273" t="s">
        <v>19</v>
      </c>
      <c r="N123" s="274" t="s">
        <v>41</v>
      </c>
      <c r="O123" s="86"/>
      <c r="P123" s="223">
        <f>O123*H123</f>
        <v>0</v>
      </c>
      <c r="Q123" s="223">
        <v>0.113</v>
      </c>
      <c r="R123" s="223">
        <f>Q123*H123</f>
        <v>1.6294600000000001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236</v>
      </c>
      <c r="AT123" s="225" t="s">
        <v>529</v>
      </c>
      <c r="AU123" s="225" t="s">
        <v>79</v>
      </c>
      <c r="AY123" s="19" t="s">
        <v>165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172</v>
      </c>
      <c r="BM123" s="225" t="s">
        <v>1703</v>
      </c>
    </row>
    <row r="124" s="14" customFormat="1">
      <c r="A124" s="14"/>
      <c r="B124" s="238"/>
      <c r="C124" s="239"/>
      <c r="D124" s="229" t="s">
        <v>174</v>
      </c>
      <c r="E124" s="239"/>
      <c r="F124" s="241" t="s">
        <v>1704</v>
      </c>
      <c r="G124" s="239"/>
      <c r="H124" s="242">
        <v>14.42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174</v>
      </c>
      <c r="AU124" s="248" t="s">
        <v>79</v>
      </c>
      <c r="AV124" s="14" t="s">
        <v>79</v>
      </c>
      <c r="AW124" s="14" t="s">
        <v>4</v>
      </c>
      <c r="AX124" s="14" t="s">
        <v>77</v>
      </c>
      <c r="AY124" s="248" t="s">
        <v>165</v>
      </c>
    </row>
    <row r="125" s="12" customFormat="1" ht="22.8" customHeight="1">
      <c r="A125" s="12"/>
      <c r="B125" s="198"/>
      <c r="C125" s="199"/>
      <c r="D125" s="200" t="s">
        <v>69</v>
      </c>
      <c r="E125" s="212" t="s">
        <v>205</v>
      </c>
      <c r="F125" s="212" t="s">
        <v>206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SUM(P126:P134)</f>
        <v>0</v>
      </c>
      <c r="Q125" s="206"/>
      <c r="R125" s="207">
        <f>SUM(R126:R134)</f>
        <v>0.295547</v>
      </c>
      <c r="S125" s="206"/>
      <c r="T125" s="208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77</v>
      </c>
      <c r="AT125" s="210" t="s">
        <v>69</v>
      </c>
      <c r="AU125" s="210" t="s">
        <v>77</v>
      </c>
      <c r="AY125" s="209" t="s">
        <v>165</v>
      </c>
      <c r="BK125" s="211">
        <f>SUM(BK126:BK134)</f>
        <v>0</v>
      </c>
    </row>
    <row r="126" s="2" customFormat="1" ht="24.15" customHeight="1">
      <c r="A126" s="40"/>
      <c r="B126" s="41"/>
      <c r="C126" s="214" t="s">
        <v>205</v>
      </c>
      <c r="D126" s="214" t="s">
        <v>168</v>
      </c>
      <c r="E126" s="215" t="s">
        <v>1289</v>
      </c>
      <c r="F126" s="216" t="s">
        <v>1290</v>
      </c>
      <c r="G126" s="217" t="s">
        <v>209</v>
      </c>
      <c r="H126" s="218">
        <v>24</v>
      </c>
      <c r="I126" s="219"/>
      <c r="J126" s="220">
        <f>ROUND(I126*H126,2)</f>
        <v>0</v>
      </c>
      <c r="K126" s="216" t="s">
        <v>189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172</v>
      </c>
      <c r="AT126" s="225" t="s">
        <v>168</v>
      </c>
      <c r="AU126" s="225" t="s">
        <v>79</v>
      </c>
      <c r="AY126" s="19" t="s">
        <v>165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172</v>
      </c>
      <c r="BM126" s="225" t="s">
        <v>1705</v>
      </c>
    </row>
    <row r="127" s="2" customFormat="1">
      <c r="A127" s="40"/>
      <c r="B127" s="41"/>
      <c r="C127" s="42"/>
      <c r="D127" s="260" t="s">
        <v>191</v>
      </c>
      <c r="E127" s="42"/>
      <c r="F127" s="261" t="s">
        <v>1292</v>
      </c>
      <c r="G127" s="42"/>
      <c r="H127" s="42"/>
      <c r="I127" s="262"/>
      <c r="J127" s="42"/>
      <c r="K127" s="42"/>
      <c r="L127" s="46"/>
      <c r="M127" s="263"/>
      <c r="N127" s="26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191</v>
      </c>
      <c r="AU127" s="19" t="s">
        <v>79</v>
      </c>
    </row>
    <row r="128" s="14" customFormat="1">
      <c r="A128" s="14"/>
      <c r="B128" s="238"/>
      <c r="C128" s="239"/>
      <c r="D128" s="229" t="s">
        <v>174</v>
      </c>
      <c r="E128" s="240" t="s">
        <v>19</v>
      </c>
      <c r="F128" s="241" t="s">
        <v>1706</v>
      </c>
      <c r="G128" s="239"/>
      <c r="H128" s="242">
        <v>24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174</v>
      </c>
      <c r="AU128" s="248" t="s">
        <v>79</v>
      </c>
      <c r="AV128" s="14" t="s">
        <v>79</v>
      </c>
      <c r="AW128" s="14" t="s">
        <v>32</v>
      </c>
      <c r="AX128" s="14" t="s">
        <v>77</v>
      </c>
      <c r="AY128" s="248" t="s">
        <v>165</v>
      </c>
    </row>
    <row r="129" s="2" customFormat="1" ht="16.5" customHeight="1">
      <c r="A129" s="40"/>
      <c r="B129" s="41"/>
      <c r="C129" s="214" t="s">
        <v>230</v>
      </c>
      <c r="D129" s="214" t="s">
        <v>168</v>
      </c>
      <c r="E129" s="215" t="s">
        <v>1294</v>
      </c>
      <c r="F129" s="216" t="s">
        <v>1295</v>
      </c>
      <c r="G129" s="217" t="s">
        <v>291</v>
      </c>
      <c r="H129" s="218">
        <v>38.5</v>
      </c>
      <c r="I129" s="219"/>
      <c r="J129" s="220">
        <f>ROUND(I129*H129,2)</f>
        <v>0</v>
      </c>
      <c r="K129" s="216" t="s">
        <v>189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0.00155</v>
      </c>
      <c r="R129" s="223">
        <f>Q129*H129</f>
        <v>0.059674999999999999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172</v>
      </c>
      <c r="AT129" s="225" t="s">
        <v>168</v>
      </c>
      <c r="AU129" s="225" t="s">
        <v>79</v>
      </c>
      <c r="AY129" s="19" t="s">
        <v>165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172</v>
      </c>
      <c r="BM129" s="225" t="s">
        <v>1707</v>
      </c>
    </row>
    <row r="130" s="2" customFormat="1">
      <c r="A130" s="40"/>
      <c r="B130" s="41"/>
      <c r="C130" s="42"/>
      <c r="D130" s="260" t="s">
        <v>191</v>
      </c>
      <c r="E130" s="42"/>
      <c r="F130" s="261" t="s">
        <v>1297</v>
      </c>
      <c r="G130" s="42"/>
      <c r="H130" s="42"/>
      <c r="I130" s="262"/>
      <c r="J130" s="42"/>
      <c r="K130" s="42"/>
      <c r="L130" s="46"/>
      <c r="M130" s="263"/>
      <c r="N130" s="26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191</v>
      </c>
      <c r="AU130" s="19" t="s">
        <v>79</v>
      </c>
    </row>
    <row r="131" s="14" customFormat="1">
      <c r="A131" s="14"/>
      <c r="B131" s="238"/>
      <c r="C131" s="239"/>
      <c r="D131" s="229" t="s">
        <v>174</v>
      </c>
      <c r="E131" s="240" t="s">
        <v>19</v>
      </c>
      <c r="F131" s="241" t="s">
        <v>1708</v>
      </c>
      <c r="G131" s="239"/>
      <c r="H131" s="242">
        <v>38.5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79</v>
      </c>
      <c r="AV131" s="14" t="s">
        <v>79</v>
      </c>
      <c r="AW131" s="14" t="s">
        <v>32</v>
      </c>
      <c r="AX131" s="14" t="s">
        <v>77</v>
      </c>
      <c r="AY131" s="248" t="s">
        <v>165</v>
      </c>
    </row>
    <row r="132" s="2" customFormat="1" ht="16.5" customHeight="1">
      <c r="A132" s="40"/>
      <c r="B132" s="41"/>
      <c r="C132" s="214" t="s">
        <v>236</v>
      </c>
      <c r="D132" s="214" t="s">
        <v>168</v>
      </c>
      <c r="E132" s="215" t="s">
        <v>1299</v>
      </c>
      <c r="F132" s="216" t="s">
        <v>1300</v>
      </c>
      <c r="G132" s="217" t="s">
        <v>209</v>
      </c>
      <c r="H132" s="218">
        <v>655.20000000000005</v>
      </c>
      <c r="I132" s="219"/>
      <c r="J132" s="220">
        <f>ROUND(I132*H132,2)</f>
        <v>0</v>
      </c>
      <c r="K132" s="216" t="s">
        <v>189</v>
      </c>
      <c r="L132" s="46"/>
      <c r="M132" s="221" t="s">
        <v>19</v>
      </c>
      <c r="N132" s="222" t="s">
        <v>41</v>
      </c>
      <c r="O132" s="86"/>
      <c r="P132" s="223">
        <f>O132*H132</f>
        <v>0</v>
      </c>
      <c r="Q132" s="223">
        <v>0.00036000000000000002</v>
      </c>
      <c r="R132" s="223">
        <f>Q132*H132</f>
        <v>0.23587200000000003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172</v>
      </c>
      <c r="AT132" s="225" t="s">
        <v>168</v>
      </c>
      <c r="AU132" s="225" t="s">
        <v>79</v>
      </c>
      <c r="AY132" s="19" t="s">
        <v>165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172</v>
      </c>
      <c r="BM132" s="225" t="s">
        <v>1709</v>
      </c>
    </row>
    <row r="133" s="2" customFormat="1">
      <c r="A133" s="40"/>
      <c r="B133" s="41"/>
      <c r="C133" s="42"/>
      <c r="D133" s="260" t="s">
        <v>191</v>
      </c>
      <c r="E133" s="42"/>
      <c r="F133" s="261" t="s">
        <v>1302</v>
      </c>
      <c r="G133" s="42"/>
      <c r="H133" s="42"/>
      <c r="I133" s="262"/>
      <c r="J133" s="42"/>
      <c r="K133" s="42"/>
      <c r="L133" s="46"/>
      <c r="M133" s="263"/>
      <c r="N133" s="26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191</v>
      </c>
      <c r="AU133" s="19" t="s">
        <v>79</v>
      </c>
    </row>
    <row r="134" s="14" customFormat="1">
      <c r="A134" s="14"/>
      <c r="B134" s="238"/>
      <c r="C134" s="239"/>
      <c r="D134" s="229" t="s">
        <v>174</v>
      </c>
      <c r="E134" s="240" t="s">
        <v>19</v>
      </c>
      <c r="F134" s="241" t="s">
        <v>1710</v>
      </c>
      <c r="G134" s="239"/>
      <c r="H134" s="242">
        <v>655.20000000000005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174</v>
      </c>
      <c r="AU134" s="248" t="s">
        <v>79</v>
      </c>
      <c r="AV134" s="14" t="s">
        <v>79</v>
      </c>
      <c r="AW134" s="14" t="s">
        <v>32</v>
      </c>
      <c r="AX134" s="14" t="s">
        <v>77</v>
      </c>
      <c r="AY134" s="248" t="s">
        <v>165</v>
      </c>
    </row>
    <row r="135" s="12" customFormat="1" ht="22.8" customHeight="1">
      <c r="A135" s="12"/>
      <c r="B135" s="198"/>
      <c r="C135" s="199"/>
      <c r="D135" s="200" t="s">
        <v>69</v>
      </c>
      <c r="E135" s="212" t="s">
        <v>223</v>
      </c>
      <c r="F135" s="212" t="s">
        <v>224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SUM(P136:P150)</f>
        <v>0</v>
      </c>
      <c r="Q135" s="206"/>
      <c r="R135" s="207">
        <f>SUM(R136:R150)</f>
        <v>0</v>
      </c>
      <c r="S135" s="206"/>
      <c r="T135" s="208">
        <f>SUM(T136:T150)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77</v>
      </c>
      <c r="AT135" s="210" t="s">
        <v>69</v>
      </c>
      <c r="AU135" s="210" t="s">
        <v>77</v>
      </c>
      <c r="AY135" s="209" t="s">
        <v>165</v>
      </c>
      <c r="BK135" s="211">
        <f>SUM(BK136:BK150)</f>
        <v>0</v>
      </c>
    </row>
    <row r="136" s="2" customFormat="1" ht="16.5" customHeight="1">
      <c r="A136" s="40"/>
      <c r="B136" s="41"/>
      <c r="C136" s="214" t="s">
        <v>223</v>
      </c>
      <c r="D136" s="214" t="s">
        <v>168</v>
      </c>
      <c r="E136" s="215" t="s">
        <v>1304</v>
      </c>
      <c r="F136" s="216" t="s">
        <v>1305</v>
      </c>
      <c r="G136" s="217" t="s">
        <v>171</v>
      </c>
      <c r="H136" s="218">
        <v>144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41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172</v>
      </c>
      <c r="AT136" s="225" t="s">
        <v>168</v>
      </c>
      <c r="AU136" s="225" t="s">
        <v>79</v>
      </c>
      <c r="AY136" s="19" t="s">
        <v>165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77</v>
      </c>
      <c r="BK136" s="226">
        <f>ROUND(I136*H136,2)</f>
        <v>0</v>
      </c>
      <c r="BL136" s="19" t="s">
        <v>172</v>
      </c>
      <c r="BM136" s="225" t="s">
        <v>1711</v>
      </c>
    </row>
    <row r="137" s="14" customFormat="1">
      <c r="A137" s="14"/>
      <c r="B137" s="238"/>
      <c r="C137" s="239"/>
      <c r="D137" s="229" t="s">
        <v>174</v>
      </c>
      <c r="E137" s="240" t="s">
        <v>19</v>
      </c>
      <c r="F137" s="241" t="s">
        <v>1307</v>
      </c>
      <c r="G137" s="239"/>
      <c r="H137" s="242">
        <v>144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174</v>
      </c>
      <c r="AU137" s="248" t="s">
        <v>79</v>
      </c>
      <c r="AV137" s="14" t="s">
        <v>79</v>
      </c>
      <c r="AW137" s="14" t="s">
        <v>32</v>
      </c>
      <c r="AX137" s="14" t="s">
        <v>77</v>
      </c>
      <c r="AY137" s="248" t="s">
        <v>165</v>
      </c>
    </row>
    <row r="138" s="2" customFormat="1" ht="16.5" customHeight="1">
      <c r="A138" s="40"/>
      <c r="B138" s="41"/>
      <c r="C138" s="214" t="s">
        <v>248</v>
      </c>
      <c r="D138" s="214" t="s">
        <v>168</v>
      </c>
      <c r="E138" s="215" t="s">
        <v>1308</v>
      </c>
      <c r="F138" s="216" t="s">
        <v>1309</v>
      </c>
      <c r="G138" s="217" t="s">
        <v>171</v>
      </c>
      <c r="H138" s="218">
        <v>144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41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172</v>
      </c>
      <c r="AT138" s="225" t="s">
        <v>168</v>
      </c>
      <c r="AU138" s="225" t="s">
        <v>79</v>
      </c>
      <c r="AY138" s="19" t="s">
        <v>165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77</v>
      </c>
      <c r="BK138" s="226">
        <f>ROUND(I138*H138,2)</f>
        <v>0</v>
      </c>
      <c r="BL138" s="19" t="s">
        <v>172</v>
      </c>
      <c r="BM138" s="225" t="s">
        <v>1712</v>
      </c>
    </row>
    <row r="139" s="14" customFormat="1">
      <c r="A139" s="14"/>
      <c r="B139" s="238"/>
      <c r="C139" s="239"/>
      <c r="D139" s="229" t="s">
        <v>174</v>
      </c>
      <c r="E139" s="240" t="s">
        <v>19</v>
      </c>
      <c r="F139" s="241" t="s">
        <v>1307</v>
      </c>
      <c r="G139" s="239"/>
      <c r="H139" s="242">
        <v>144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174</v>
      </c>
      <c r="AU139" s="248" t="s">
        <v>79</v>
      </c>
      <c r="AV139" s="14" t="s">
        <v>79</v>
      </c>
      <c r="AW139" s="14" t="s">
        <v>32</v>
      </c>
      <c r="AX139" s="14" t="s">
        <v>77</v>
      </c>
      <c r="AY139" s="248" t="s">
        <v>165</v>
      </c>
    </row>
    <row r="140" s="2" customFormat="1" ht="16.5" customHeight="1">
      <c r="A140" s="40"/>
      <c r="B140" s="41"/>
      <c r="C140" s="214" t="s">
        <v>253</v>
      </c>
      <c r="D140" s="214" t="s">
        <v>168</v>
      </c>
      <c r="E140" s="215" t="s">
        <v>1311</v>
      </c>
      <c r="F140" s="216" t="s">
        <v>1312</v>
      </c>
      <c r="G140" s="217" t="s">
        <v>188</v>
      </c>
      <c r="H140" s="218">
        <v>3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41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172</v>
      </c>
      <c r="AT140" s="225" t="s">
        <v>168</v>
      </c>
      <c r="AU140" s="225" t="s">
        <v>79</v>
      </c>
      <c r="AY140" s="19" t="s">
        <v>165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77</v>
      </c>
      <c r="BK140" s="226">
        <f>ROUND(I140*H140,2)</f>
        <v>0</v>
      </c>
      <c r="BL140" s="19" t="s">
        <v>172</v>
      </c>
      <c r="BM140" s="225" t="s">
        <v>1713</v>
      </c>
    </row>
    <row r="141" s="14" customFormat="1">
      <c r="A141" s="14"/>
      <c r="B141" s="238"/>
      <c r="C141" s="239"/>
      <c r="D141" s="229" t="s">
        <v>174</v>
      </c>
      <c r="E141" s="240" t="s">
        <v>19</v>
      </c>
      <c r="F141" s="241" t="s">
        <v>1314</v>
      </c>
      <c r="G141" s="239"/>
      <c r="H141" s="242">
        <v>3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8" t="s">
        <v>174</v>
      </c>
      <c r="AU141" s="248" t="s">
        <v>79</v>
      </c>
      <c r="AV141" s="14" t="s">
        <v>79</v>
      </c>
      <c r="AW141" s="14" t="s">
        <v>32</v>
      </c>
      <c r="AX141" s="14" t="s">
        <v>77</v>
      </c>
      <c r="AY141" s="248" t="s">
        <v>165</v>
      </c>
    </row>
    <row r="142" s="2" customFormat="1" ht="16.5" customHeight="1">
      <c r="A142" s="40"/>
      <c r="B142" s="41"/>
      <c r="C142" s="214" t="s">
        <v>262</v>
      </c>
      <c r="D142" s="214" t="s">
        <v>168</v>
      </c>
      <c r="E142" s="215" t="s">
        <v>1315</v>
      </c>
      <c r="F142" s="216" t="s">
        <v>1316</v>
      </c>
      <c r="G142" s="217" t="s">
        <v>1196</v>
      </c>
      <c r="H142" s="218">
        <v>72</v>
      </c>
      <c r="I142" s="219"/>
      <c r="J142" s="220">
        <f>ROUND(I142*H142,2)</f>
        <v>0</v>
      </c>
      <c r="K142" s="216" t="s">
        <v>189</v>
      </c>
      <c r="L142" s="46"/>
      <c r="M142" s="221" t="s">
        <v>19</v>
      </c>
      <c r="N142" s="222" t="s">
        <v>41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172</v>
      </c>
      <c r="AT142" s="225" t="s">
        <v>168</v>
      </c>
      <c r="AU142" s="225" t="s">
        <v>79</v>
      </c>
      <c r="AY142" s="19" t="s">
        <v>165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77</v>
      </c>
      <c r="BK142" s="226">
        <f>ROUND(I142*H142,2)</f>
        <v>0</v>
      </c>
      <c r="BL142" s="19" t="s">
        <v>172</v>
      </c>
      <c r="BM142" s="225" t="s">
        <v>1714</v>
      </c>
    </row>
    <row r="143" s="2" customFormat="1">
      <c r="A143" s="40"/>
      <c r="B143" s="41"/>
      <c r="C143" s="42"/>
      <c r="D143" s="260" t="s">
        <v>191</v>
      </c>
      <c r="E143" s="42"/>
      <c r="F143" s="261" t="s">
        <v>1318</v>
      </c>
      <c r="G143" s="42"/>
      <c r="H143" s="42"/>
      <c r="I143" s="262"/>
      <c r="J143" s="42"/>
      <c r="K143" s="42"/>
      <c r="L143" s="46"/>
      <c r="M143" s="263"/>
      <c r="N143" s="26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191</v>
      </c>
      <c r="AU143" s="19" t="s">
        <v>79</v>
      </c>
    </row>
    <row r="144" s="14" customFormat="1">
      <c r="A144" s="14"/>
      <c r="B144" s="238"/>
      <c r="C144" s="239"/>
      <c r="D144" s="229" t="s">
        <v>174</v>
      </c>
      <c r="E144" s="240" t="s">
        <v>19</v>
      </c>
      <c r="F144" s="241" t="s">
        <v>1715</v>
      </c>
      <c r="G144" s="239"/>
      <c r="H144" s="242">
        <v>72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174</v>
      </c>
      <c r="AU144" s="248" t="s">
        <v>79</v>
      </c>
      <c r="AV144" s="14" t="s">
        <v>79</v>
      </c>
      <c r="AW144" s="14" t="s">
        <v>32</v>
      </c>
      <c r="AX144" s="14" t="s">
        <v>77</v>
      </c>
      <c r="AY144" s="248" t="s">
        <v>165</v>
      </c>
    </row>
    <row r="145" s="2" customFormat="1" ht="16.5" customHeight="1">
      <c r="A145" s="40"/>
      <c r="B145" s="41"/>
      <c r="C145" s="214" t="s">
        <v>268</v>
      </c>
      <c r="D145" s="214" t="s">
        <v>168</v>
      </c>
      <c r="E145" s="215" t="s">
        <v>1320</v>
      </c>
      <c r="F145" s="216" t="s">
        <v>1321</v>
      </c>
      <c r="G145" s="217" t="s">
        <v>1196</v>
      </c>
      <c r="H145" s="218">
        <v>1512</v>
      </c>
      <c r="I145" s="219"/>
      <c r="J145" s="220">
        <f>ROUND(I145*H145,2)</f>
        <v>0</v>
      </c>
      <c r="K145" s="216" t="s">
        <v>189</v>
      </c>
      <c r="L145" s="46"/>
      <c r="M145" s="221" t="s">
        <v>19</v>
      </c>
      <c r="N145" s="222" t="s">
        <v>41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172</v>
      </c>
      <c r="AT145" s="225" t="s">
        <v>168</v>
      </c>
      <c r="AU145" s="225" t="s">
        <v>79</v>
      </c>
      <c r="AY145" s="19" t="s">
        <v>165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77</v>
      </c>
      <c r="BK145" s="226">
        <f>ROUND(I145*H145,2)</f>
        <v>0</v>
      </c>
      <c r="BL145" s="19" t="s">
        <v>172</v>
      </c>
      <c r="BM145" s="225" t="s">
        <v>1716</v>
      </c>
    </row>
    <row r="146" s="2" customFormat="1">
      <c r="A146" s="40"/>
      <c r="B146" s="41"/>
      <c r="C146" s="42"/>
      <c r="D146" s="260" t="s">
        <v>191</v>
      </c>
      <c r="E146" s="42"/>
      <c r="F146" s="261" t="s">
        <v>1323</v>
      </c>
      <c r="G146" s="42"/>
      <c r="H146" s="42"/>
      <c r="I146" s="262"/>
      <c r="J146" s="42"/>
      <c r="K146" s="42"/>
      <c r="L146" s="46"/>
      <c r="M146" s="263"/>
      <c r="N146" s="26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191</v>
      </c>
      <c r="AU146" s="19" t="s">
        <v>79</v>
      </c>
    </row>
    <row r="147" s="14" customFormat="1">
      <c r="A147" s="14"/>
      <c r="B147" s="238"/>
      <c r="C147" s="239"/>
      <c r="D147" s="229" t="s">
        <v>174</v>
      </c>
      <c r="E147" s="240" t="s">
        <v>19</v>
      </c>
      <c r="F147" s="241" t="s">
        <v>1717</v>
      </c>
      <c r="G147" s="239"/>
      <c r="H147" s="242">
        <v>1512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174</v>
      </c>
      <c r="AU147" s="248" t="s">
        <v>79</v>
      </c>
      <c r="AV147" s="14" t="s">
        <v>79</v>
      </c>
      <c r="AW147" s="14" t="s">
        <v>32</v>
      </c>
      <c r="AX147" s="14" t="s">
        <v>77</v>
      </c>
      <c r="AY147" s="248" t="s">
        <v>165</v>
      </c>
    </row>
    <row r="148" s="2" customFormat="1" ht="21.75" customHeight="1">
      <c r="A148" s="40"/>
      <c r="B148" s="41"/>
      <c r="C148" s="214" t="s">
        <v>273</v>
      </c>
      <c r="D148" s="214" t="s">
        <v>168</v>
      </c>
      <c r="E148" s="215" t="s">
        <v>1325</v>
      </c>
      <c r="F148" s="216" t="s">
        <v>1326</v>
      </c>
      <c r="G148" s="217" t="s">
        <v>1327</v>
      </c>
      <c r="H148" s="218">
        <v>63</v>
      </c>
      <c r="I148" s="219"/>
      <c r="J148" s="220">
        <f>ROUND(I148*H148,2)</f>
        <v>0</v>
      </c>
      <c r="K148" s="216" t="s">
        <v>189</v>
      </c>
      <c r="L148" s="46"/>
      <c r="M148" s="221" t="s">
        <v>19</v>
      </c>
      <c r="N148" s="222" t="s">
        <v>41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172</v>
      </c>
      <c r="AT148" s="225" t="s">
        <v>168</v>
      </c>
      <c r="AU148" s="225" t="s">
        <v>79</v>
      </c>
      <c r="AY148" s="19" t="s">
        <v>165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77</v>
      </c>
      <c r="BK148" s="226">
        <f>ROUND(I148*H148,2)</f>
        <v>0</v>
      </c>
      <c r="BL148" s="19" t="s">
        <v>172</v>
      </c>
      <c r="BM148" s="225" t="s">
        <v>1718</v>
      </c>
    </row>
    <row r="149" s="2" customFormat="1">
      <c r="A149" s="40"/>
      <c r="B149" s="41"/>
      <c r="C149" s="42"/>
      <c r="D149" s="260" t="s">
        <v>191</v>
      </c>
      <c r="E149" s="42"/>
      <c r="F149" s="261" t="s">
        <v>1329</v>
      </c>
      <c r="G149" s="42"/>
      <c r="H149" s="42"/>
      <c r="I149" s="262"/>
      <c r="J149" s="42"/>
      <c r="K149" s="42"/>
      <c r="L149" s="46"/>
      <c r="M149" s="263"/>
      <c r="N149" s="26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191</v>
      </c>
      <c r="AU149" s="19" t="s">
        <v>79</v>
      </c>
    </row>
    <row r="150" s="14" customFormat="1">
      <c r="A150" s="14"/>
      <c r="B150" s="238"/>
      <c r="C150" s="239"/>
      <c r="D150" s="229" t="s">
        <v>174</v>
      </c>
      <c r="E150" s="240" t="s">
        <v>19</v>
      </c>
      <c r="F150" s="241" t="s">
        <v>1719</v>
      </c>
      <c r="G150" s="239"/>
      <c r="H150" s="242">
        <v>63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174</v>
      </c>
      <c r="AU150" s="248" t="s">
        <v>79</v>
      </c>
      <c r="AV150" s="14" t="s">
        <v>79</v>
      </c>
      <c r="AW150" s="14" t="s">
        <v>32</v>
      </c>
      <c r="AX150" s="14" t="s">
        <v>77</v>
      </c>
      <c r="AY150" s="248" t="s">
        <v>165</v>
      </c>
    </row>
    <row r="151" s="12" customFormat="1" ht="22.8" customHeight="1">
      <c r="A151" s="12"/>
      <c r="B151" s="198"/>
      <c r="C151" s="199"/>
      <c r="D151" s="200" t="s">
        <v>69</v>
      </c>
      <c r="E151" s="212" t="s">
        <v>403</v>
      </c>
      <c r="F151" s="212" t="s">
        <v>404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SUM(P152:P161)</f>
        <v>0</v>
      </c>
      <c r="Q151" s="206"/>
      <c r="R151" s="207">
        <f>SUM(R152:R161)</f>
        <v>0</v>
      </c>
      <c r="S151" s="206"/>
      <c r="T151" s="208">
        <f>SUM(T152:T161)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77</v>
      </c>
      <c r="AT151" s="210" t="s">
        <v>69</v>
      </c>
      <c r="AU151" s="210" t="s">
        <v>77</v>
      </c>
      <c r="AY151" s="209" t="s">
        <v>165</v>
      </c>
      <c r="BK151" s="211">
        <f>SUM(BK152:BK161)</f>
        <v>0</v>
      </c>
    </row>
    <row r="152" s="2" customFormat="1" ht="24.15" customHeight="1">
      <c r="A152" s="40"/>
      <c r="B152" s="41"/>
      <c r="C152" s="214" t="s">
        <v>8</v>
      </c>
      <c r="D152" s="214" t="s">
        <v>168</v>
      </c>
      <c r="E152" s="215" t="s">
        <v>1331</v>
      </c>
      <c r="F152" s="216" t="s">
        <v>1332</v>
      </c>
      <c r="G152" s="217" t="s">
        <v>394</v>
      </c>
      <c r="H152" s="218">
        <v>16.317</v>
      </c>
      <c r="I152" s="219"/>
      <c r="J152" s="220">
        <f>ROUND(I152*H152,2)</f>
        <v>0</v>
      </c>
      <c r="K152" s="216" t="s">
        <v>189</v>
      </c>
      <c r="L152" s="46"/>
      <c r="M152" s="221" t="s">
        <v>19</v>
      </c>
      <c r="N152" s="222" t="s">
        <v>41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172</v>
      </c>
      <c r="AT152" s="225" t="s">
        <v>168</v>
      </c>
      <c r="AU152" s="225" t="s">
        <v>79</v>
      </c>
      <c r="AY152" s="19" t="s">
        <v>165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77</v>
      </c>
      <c r="BK152" s="226">
        <f>ROUND(I152*H152,2)</f>
        <v>0</v>
      </c>
      <c r="BL152" s="19" t="s">
        <v>172</v>
      </c>
      <c r="BM152" s="225" t="s">
        <v>1720</v>
      </c>
    </row>
    <row r="153" s="2" customFormat="1">
      <c r="A153" s="40"/>
      <c r="B153" s="41"/>
      <c r="C153" s="42"/>
      <c r="D153" s="260" t="s">
        <v>191</v>
      </c>
      <c r="E153" s="42"/>
      <c r="F153" s="261" t="s">
        <v>1334</v>
      </c>
      <c r="G153" s="42"/>
      <c r="H153" s="42"/>
      <c r="I153" s="262"/>
      <c r="J153" s="42"/>
      <c r="K153" s="42"/>
      <c r="L153" s="46"/>
      <c r="M153" s="263"/>
      <c r="N153" s="26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191</v>
      </c>
      <c r="AU153" s="19" t="s">
        <v>79</v>
      </c>
    </row>
    <row r="154" s="2" customFormat="1" ht="24.15" customHeight="1">
      <c r="A154" s="40"/>
      <c r="B154" s="41"/>
      <c r="C154" s="214" t="s">
        <v>283</v>
      </c>
      <c r="D154" s="214" t="s">
        <v>168</v>
      </c>
      <c r="E154" s="215" t="s">
        <v>1335</v>
      </c>
      <c r="F154" s="216" t="s">
        <v>1336</v>
      </c>
      <c r="G154" s="217" t="s">
        <v>394</v>
      </c>
      <c r="H154" s="218">
        <v>16.317</v>
      </c>
      <c r="I154" s="219"/>
      <c r="J154" s="220">
        <f>ROUND(I154*H154,2)</f>
        <v>0</v>
      </c>
      <c r="K154" s="216" t="s">
        <v>189</v>
      </c>
      <c r="L154" s="46"/>
      <c r="M154" s="221" t="s">
        <v>19</v>
      </c>
      <c r="N154" s="222" t="s">
        <v>41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172</v>
      </c>
      <c r="AT154" s="225" t="s">
        <v>168</v>
      </c>
      <c r="AU154" s="225" t="s">
        <v>79</v>
      </c>
      <c r="AY154" s="19" t="s">
        <v>165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77</v>
      </c>
      <c r="BK154" s="226">
        <f>ROUND(I154*H154,2)</f>
        <v>0</v>
      </c>
      <c r="BL154" s="19" t="s">
        <v>172</v>
      </c>
      <c r="BM154" s="225" t="s">
        <v>1721</v>
      </c>
    </row>
    <row r="155" s="2" customFormat="1">
      <c r="A155" s="40"/>
      <c r="B155" s="41"/>
      <c r="C155" s="42"/>
      <c r="D155" s="260" t="s">
        <v>191</v>
      </c>
      <c r="E155" s="42"/>
      <c r="F155" s="261" t="s">
        <v>1338</v>
      </c>
      <c r="G155" s="42"/>
      <c r="H155" s="42"/>
      <c r="I155" s="262"/>
      <c r="J155" s="42"/>
      <c r="K155" s="42"/>
      <c r="L155" s="46"/>
      <c r="M155" s="263"/>
      <c r="N155" s="26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191</v>
      </c>
      <c r="AU155" s="19" t="s">
        <v>79</v>
      </c>
    </row>
    <row r="156" s="2" customFormat="1" ht="24.15" customHeight="1">
      <c r="A156" s="40"/>
      <c r="B156" s="41"/>
      <c r="C156" s="214" t="s">
        <v>288</v>
      </c>
      <c r="D156" s="214" t="s">
        <v>168</v>
      </c>
      <c r="E156" s="215" t="s">
        <v>1339</v>
      </c>
      <c r="F156" s="216" t="s">
        <v>1340</v>
      </c>
      <c r="G156" s="217" t="s">
        <v>394</v>
      </c>
      <c r="H156" s="218">
        <v>0.91000000000000003</v>
      </c>
      <c r="I156" s="219"/>
      <c r="J156" s="220">
        <f>ROUND(I156*H156,2)</f>
        <v>0</v>
      </c>
      <c r="K156" s="216" t="s">
        <v>189</v>
      </c>
      <c r="L156" s="46"/>
      <c r="M156" s="221" t="s">
        <v>19</v>
      </c>
      <c r="N156" s="222" t="s">
        <v>41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172</v>
      </c>
      <c r="AT156" s="225" t="s">
        <v>168</v>
      </c>
      <c r="AU156" s="225" t="s">
        <v>79</v>
      </c>
      <c r="AY156" s="19" t="s">
        <v>165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77</v>
      </c>
      <c r="BK156" s="226">
        <f>ROUND(I156*H156,2)</f>
        <v>0</v>
      </c>
      <c r="BL156" s="19" t="s">
        <v>172</v>
      </c>
      <c r="BM156" s="225" t="s">
        <v>1722</v>
      </c>
    </row>
    <row r="157" s="2" customFormat="1">
      <c r="A157" s="40"/>
      <c r="B157" s="41"/>
      <c r="C157" s="42"/>
      <c r="D157" s="260" t="s">
        <v>191</v>
      </c>
      <c r="E157" s="42"/>
      <c r="F157" s="261" t="s">
        <v>1342</v>
      </c>
      <c r="G157" s="42"/>
      <c r="H157" s="42"/>
      <c r="I157" s="262"/>
      <c r="J157" s="42"/>
      <c r="K157" s="42"/>
      <c r="L157" s="46"/>
      <c r="M157" s="263"/>
      <c r="N157" s="26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191</v>
      </c>
      <c r="AU157" s="19" t="s">
        <v>79</v>
      </c>
    </row>
    <row r="158" s="14" customFormat="1">
      <c r="A158" s="14"/>
      <c r="B158" s="238"/>
      <c r="C158" s="239"/>
      <c r="D158" s="229" t="s">
        <v>174</v>
      </c>
      <c r="E158" s="240" t="s">
        <v>19</v>
      </c>
      <c r="F158" s="241" t="s">
        <v>1723</v>
      </c>
      <c r="G158" s="239"/>
      <c r="H158" s="242">
        <v>0.91000000000000003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174</v>
      </c>
      <c r="AU158" s="248" t="s">
        <v>79</v>
      </c>
      <c r="AV158" s="14" t="s">
        <v>79</v>
      </c>
      <c r="AW158" s="14" t="s">
        <v>32</v>
      </c>
      <c r="AX158" s="14" t="s">
        <v>77</v>
      </c>
      <c r="AY158" s="248" t="s">
        <v>165</v>
      </c>
    </row>
    <row r="159" s="2" customFormat="1" ht="33" customHeight="1">
      <c r="A159" s="40"/>
      <c r="B159" s="41"/>
      <c r="C159" s="214" t="s">
        <v>296</v>
      </c>
      <c r="D159" s="214" t="s">
        <v>168</v>
      </c>
      <c r="E159" s="215" t="s">
        <v>1344</v>
      </c>
      <c r="F159" s="216" t="s">
        <v>1345</v>
      </c>
      <c r="G159" s="217" t="s">
        <v>394</v>
      </c>
      <c r="H159" s="218">
        <v>0.16900000000000001</v>
      </c>
      <c r="I159" s="219"/>
      <c r="J159" s="220">
        <f>ROUND(I159*H159,2)</f>
        <v>0</v>
      </c>
      <c r="K159" s="216" t="s">
        <v>189</v>
      </c>
      <c r="L159" s="46"/>
      <c r="M159" s="221" t="s">
        <v>19</v>
      </c>
      <c r="N159" s="222" t="s">
        <v>41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172</v>
      </c>
      <c r="AT159" s="225" t="s">
        <v>168</v>
      </c>
      <c r="AU159" s="225" t="s">
        <v>79</v>
      </c>
      <c r="AY159" s="19" t="s">
        <v>165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77</v>
      </c>
      <c r="BK159" s="226">
        <f>ROUND(I159*H159,2)</f>
        <v>0</v>
      </c>
      <c r="BL159" s="19" t="s">
        <v>172</v>
      </c>
      <c r="BM159" s="225" t="s">
        <v>1724</v>
      </c>
    </row>
    <row r="160" s="2" customFormat="1">
      <c r="A160" s="40"/>
      <c r="B160" s="41"/>
      <c r="C160" s="42"/>
      <c r="D160" s="260" t="s">
        <v>191</v>
      </c>
      <c r="E160" s="42"/>
      <c r="F160" s="261" t="s">
        <v>1347</v>
      </c>
      <c r="G160" s="42"/>
      <c r="H160" s="42"/>
      <c r="I160" s="262"/>
      <c r="J160" s="42"/>
      <c r="K160" s="42"/>
      <c r="L160" s="46"/>
      <c r="M160" s="263"/>
      <c r="N160" s="26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191</v>
      </c>
      <c r="AU160" s="19" t="s">
        <v>79</v>
      </c>
    </row>
    <row r="161" s="14" customFormat="1">
      <c r="A161" s="14"/>
      <c r="B161" s="238"/>
      <c r="C161" s="239"/>
      <c r="D161" s="229" t="s">
        <v>174</v>
      </c>
      <c r="E161" s="240" t="s">
        <v>19</v>
      </c>
      <c r="F161" s="241" t="s">
        <v>1725</v>
      </c>
      <c r="G161" s="239"/>
      <c r="H161" s="242">
        <v>0.16900000000000001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174</v>
      </c>
      <c r="AU161" s="248" t="s">
        <v>79</v>
      </c>
      <c r="AV161" s="14" t="s">
        <v>79</v>
      </c>
      <c r="AW161" s="14" t="s">
        <v>32</v>
      </c>
      <c r="AX161" s="14" t="s">
        <v>77</v>
      </c>
      <c r="AY161" s="248" t="s">
        <v>165</v>
      </c>
    </row>
    <row r="162" s="12" customFormat="1" ht="25.92" customHeight="1">
      <c r="A162" s="12"/>
      <c r="B162" s="198"/>
      <c r="C162" s="199"/>
      <c r="D162" s="200" t="s">
        <v>69</v>
      </c>
      <c r="E162" s="201" t="s">
        <v>441</v>
      </c>
      <c r="F162" s="201" t="s">
        <v>442</v>
      </c>
      <c r="G162" s="199"/>
      <c r="H162" s="199"/>
      <c r="I162" s="202"/>
      <c r="J162" s="203">
        <f>BK162</f>
        <v>0</v>
      </c>
      <c r="K162" s="199"/>
      <c r="L162" s="204"/>
      <c r="M162" s="205"/>
      <c r="N162" s="206"/>
      <c r="O162" s="206"/>
      <c r="P162" s="207">
        <f>P163+P171+P181+P214+P233+P257+P287</f>
        <v>0</v>
      </c>
      <c r="Q162" s="206"/>
      <c r="R162" s="207">
        <f>R163+R171+R181+R214+R233+R257+R287</f>
        <v>46.798349909999999</v>
      </c>
      <c r="S162" s="206"/>
      <c r="T162" s="208">
        <f>T163+T171+T181+T214+T233+T257+T287</f>
        <v>10.479002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79</v>
      </c>
      <c r="AT162" s="210" t="s">
        <v>69</v>
      </c>
      <c r="AU162" s="210" t="s">
        <v>70</v>
      </c>
      <c r="AY162" s="209" t="s">
        <v>165</v>
      </c>
      <c r="BK162" s="211">
        <f>BK163+BK171+BK181+BK214+BK233+BK257+BK287</f>
        <v>0</v>
      </c>
    </row>
    <row r="163" s="12" customFormat="1" ht="22.8" customHeight="1">
      <c r="A163" s="12"/>
      <c r="B163" s="198"/>
      <c r="C163" s="199"/>
      <c r="D163" s="200" t="s">
        <v>69</v>
      </c>
      <c r="E163" s="212" t="s">
        <v>1349</v>
      </c>
      <c r="F163" s="212" t="s">
        <v>1350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SUM(P164:P170)</f>
        <v>0</v>
      </c>
      <c r="Q163" s="206"/>
      <c r="R163" s="207">
        <f>SUM(R164:R170)</f>
        <v>0.10607999999999999</v>
      </c>
      <c r="S163" s="206"/>
      <c r="T163" s="208">
        <f>SUM(T164:T170)</f>
        <v>0.14088000000000001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69</v>
      </c>
      <c r="AU163" s="210" t="s">
        <v>77</v>
      </c>
      <c r="AY163" s="209" t="s">
        <v>165</v>
      </c>
      <c r="BK163" s="211">
        <f>SUM(BK164:BK170)</f>
        <v>0</v>
      </c>
    </row>
    <row r="164" s="2" customFormat="1" ht="16.5" customHeight="1">
      <c r="A164" s="40"/>
      <c r="B164" s="41"/>
      <c r="C164" s="214" t="s">
        <v>302</v>
      </c>
      <c r="D164" s="214" t="s">
        <v>168</v>
      </c>
      <c r="E164" s="215" t="s">
        <v>1351</v>
      </c>
      <c r="F164" s="216" t="s">
        <v>1352</v>
      </c>
      <c r="G164" s="217" t="s">
        <v>188</v>
      </c>
      <c r="H164" s="218">
        <v>4</v>
      </c>
      <c r="I164" s="219"/>
      <c r="J164" s="220">
        <f>ROUND(I164*H164,2)</f>
        <v>0</v>
      </c>
      <c r="K164" s="216" t="s">
        <v>189</v>
      </c>
      <c r="L164" s="46"/>
      <c r="M164" s="221" t="s">
        <v>19</v>
      </c>
      <c r="N164" s="222" t="s">
        <v>41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0.035220000000000001</v>
      </c>
      <c r="T164" s="224">
        <f>S164*H164</f>
        <v>0.14088000000000001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283</v>
      </c>
      <c r="AT164" s="225" t="s">
        <v>168</v>
      </c>
      <c r="AU164" s="225" t="s">
        <v>79</v>
      </c>
      <c r="AY164" s="19" t="s">
        <v>165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77</v>
      </c>
      <c r="BK164" s="226">
        <f>ROUND(I164*H164,2)</f>
        <v>0</v>
      </c>
      <c r="BL164" s="19" t="s">
        <v>283</v>
      </c>
      <c r="BM164" s="225" t="s">
        <v>1726</v>
      </c>
    </row>
    <row r="165" s="2" customFormat="1">
      <c r="A165" s="40"/>
      <c r="B165" s="41"/>
      <c r="C165" s="42"/>
      <c r="D165" s="260" t="s">
        <v>191</v>
      </c>
      <c r="E165" s="42"/>
      <c r="F165" s="261" t="s">
        <v>1354</v>
      </c>
      <c r="G165" s="42"/>
      <c r="H165" s="42"/>
      <c r="I165" s="262"/>
      <c r="J165" s="42"/>
      <c r="K165" s="42"/>
      <c r="L165" s="46"/>
      <c r="M165" s="263"/>
      <c r="N165" s="26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191</v>
      </c>
      <c r="AU165" s="19" t="s">
        <v>79</v>
      </c>
    </row>
    <row r="166" s="14" customFormat="1">
      <c r="A166" s="14"/>
      <c r="B166" s="238"/>
      <c r="C166" s="239"/>
      <c r="D166" s="229" t="s">
        <v>174</v>
      </c>
      <c r="E166" s="240" t="s">
        <v>19</v>
      </c>
      <c r="F166" s="241" t="s">
        <v>172</v>
      </c>
      <c r="G166" s="239"/>
      <c r="H166" s="242">
        <v>4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174</v>
      </c>
      <c r="AU166" s="248" t="s">
        <v>79</v>
      </c>
      <c r="AV166" s="14" t="s">
        <v>79</v>
      </c>
      <c r="AW166" s="14" t="s">
        <v>32</v>
      </c>
      <c r="AX166" s="14" t="s">
        <v>77</v>
      </c>
      <c r="AY166" s="248" t="s">
        <v>165</v>
      </c>
    </row>
    <row r="167" s="2" customFormat="1" ht="16.5" customHeight="1">
      <c r="A167" s="40"/>
      <c r="B167" s="41"/>
      <c r="C167" s="214" t="s">
        <v>307</v>
      </c>
      <c r="D167" s="214" t="s">
        <v>168</v>
      </c>
      <c r="E167" s="215" t="s">
        <v>1355</v>
      </c>
      <c r="F167" s="216" t="s">
        <v>1356</v>
      </c>
      <c r="G167" s="217" t="s">
        <v>188</v>
      </c>
      <c r="H167" s="218">
        <v>4</v>
      </c>
      <c r="I167" s="219"/>
      <c r="J167" s="220">
        <f>ROUND(I167*H167,2)</f>
        <v>0</v>
      </c>
      <c r="K167" s="216" t="s">
        <v>189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0.0010200000000000001</v>
      </c>
      <c r="R167" s="223">
        <f>Q167*H167</f>
        <v>0.0040800000000000003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283</v>
      </c>
      <c r="AT167" s="225" t="s">
        <v>168</v>
      </c>
      <c r="AU167" s="225" t="s">
        <v>79</v>
      </c>
      <c r="AY167" s="19" t="s">
        <v>165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77</v>
      </c>
      <c r="BK167" s="226">
        <f>ROUND(I167*H167,2)</f>
        <v>0</v>
      </c>
      <c r="BL167" s="19" t="s">
        <v>283</v>
      </c>
      <c r="BM167" s="225" t="s">
        <v>1727</v>
      </c>
    </row>
    <row r="168" s="2" customFormat="1">
      <c r="A168" s="40"/>
      <c r="B168" s="41"/>
      <c r="C168" s="42"/>
      <c r="D168" s="260" t="s">
        <v>191</v>
      </c>
      <c r="E168" s="42"/>
      <c r="F168" s="261" t="s">
        <v>1358</v>
      </c>
      <c r="G168" s="42"/>
      <c r="H168" s="42"/>
      <c r="I168" s="262"/>
      <c r="J168" s="42"/>
      <c r="K168" s="42"/>
      <c r="L168" s="46"/>
      <c r="M168" s="263"/>
      <c r="N168" s="26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191</v>
      </c>
      <c r="AU168" s="19" t="s">
        <v>79</v>
      </c>
    </row>
    <row r="169" s="14" customFormat="1">
      <c r="A169" s="14"/>
      <c r="B169" s="238"/>
      <c r="C169" s="239"/>
      <c r="D169" s="229" t="s">
        <v>174</v>
      </c>
      <c r="E169" s="240" t="s">
        <v>19</v>
      </c>
      <c r="F169" s="241" t="s">
        <v>172</v>
      </c>
      <c r="G169" s="239"/>
      <c r="H169" s="242">
        <v>4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174</v>
      </c>
      <c r="AU169" s="248" t="s">
        <v>79</v>
      </c>
      <c r="AV169" s="14" t="s">
        <v>79</v>
      </c>
      <c r="AW169" s="14" t="s">
        <v>32</v>
      </c>
      <c r="AX169" s="14" t="s">
        <v>77</v>
      </c>
      <c r="AY169" s="248" t="s">
        <v>165</v>
      </c>
    </row>
    <row r="170" s="2" customFormat="1" ht="16.5" customHeight="1">
      <c r="A170" s="40"/>
      <c r="B170" s="41"/>
      <c r="C170" s="265" t="s">
        <v>7</v>
      </c>
      <c r="D170" s="265" t="s">
        <v>529</v>
      </c>
      <c r="E170" s="266" t="s">
        <v>1359</v>
      </c>
      <c r="F170" s="267" t="s">
        <v>1360</v>
      </c>
      <c r="G170" s="268" t="s">
        <v>188</v>
      </c>
      <c r="H170" s="269">
        <v>4</v>
      </c>
      <c r="I170" s="270"/>
      <c r="J170" s="271">
        <f>ROUND(I170*H170,2)</f>
        <v>0</v>
      </c>
      <c r="K170" s="267" t="s">
        <v>189</v>
      </c>
      <c r="L170" s="272"/>
      <c r="M170" s="273" t="s">
        <v>19</v>
      </c>
      <c r="N170" s="274" t="s">
        <v>41</v>
      </c>
      <c r="O170" s="86"/>
      <c r="P170" s="223">
        <f>O170*H170</f>
        <v>0</v>
      </c>
      <c r="Q170" s="223">
        <v>0.025499999999999998</v>
      </c>
      <c r="R170" s="223">
        <f>Q170*H170</f>
        <v>0.10199999999999999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381</v>
      </c>
      <c r="AT170" s="225" t="s">
        <v>529</v>
      </c>
      <c r="AU170" s="225" t="s">
        <v>79</v>
      </c>
      <c r="AY170" s="19" t="s">
        <v>165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77</v>
      </c>
      <c r="BK170" s="226">
        <f>ROUND(I170*H170,2)</f>
        <v>0</v>
      </c>
      <c r="BL170" s="19" t="s">
        <v>283</v>
      </c>
      <c r="BM170" s="225" t="s">
        <v>1728</v>
      </c>
    </row>
    <row r="171" s="12" customFormat="1" ht="22.8" customHeight="1">
      <c r="A171" s="12"/>
      <c r="B171" s="198"/>
      <c r="C171" s="199"/>
      <c r="D171" s="200" t="s">
        <v>69</v>
      </c>
      <c r="E171" s="212" t="s">
        <v>1362</v>
      </c>
      <c r="F171" s="212" t="s">
        <v>1363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SUM(P172:P180)</f>
        <v>0</v>
      </c>
      <c r="Q171" s="206"/>
      <c r="R171" s="207">
        <f>SUM(R172:R180)</f>
        <v>0</v>
      </c>
      <c r="S171" s="206"/>
      <c r="T171" s="208">
        <f>SUM(T172:T180)</f>
        <v>0.027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79</v>
      </c>
      <c r="AT171" s="210" t="s">
        <v>69</v>
      </c>
      <c r="AU171" s="210" t="s">
        <v>77</v>
      </c>
      <c r="AY171" s="209" t="s">
        <v>165</v>
      </c>
      <c r="BK171" s="211">
        <f>SUM(BK172:BK180)</f>
        <v>0</v>
      </c>
    </row>
    <row r="172" s="2" customFormat="1" ht="16.5" customHeight="1">
      <c r="A172" s="40"/>
      <c r="B172" s="41"/>
      <c r="C172" s="214" t="s">
        <v>319</v>
      </c>
      <c r="D172" s="214" t="s">
        <v>168</v>
      </c>
      <c r="E172" s="215" t="s">
        <v>1364</v>
      </c>
      <c r="F172" s="216" t="s">
        <v>1365</v>
      </c>
      <c r="G172" s="217" t="s">
        <v>188</v>
      </c>
      <c r="H172" s="218">
        <v>6</v>
      </c>
      <c r="I172" s="219"/>
      <c r="J172" s="220">
        <f>ROUND(I172*H172,2)</f>
        <v>0</v>
      </c>
      <c r="K172" s="216" t="s">
        <v>189</v>
      </c>
      <c r="L172" s="46"/>
      <c r="M172" s="221" t="s">
        <v>19</v>
      </c>
      <c r="N172" s="222" t="s">
        <v>41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0.002</v>
      </c>
      <c r="T172" s="224">
        <f>S172*H172</f>
        <v>0.012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283</v>
      </c>
      <c r="AT172" s="225" t="s">
        <v>168</v>
      </c>
      <c r="AU172" s="225" t="s">
        <v>79</v>
      </c>
      <c r="AY172" s="19" t="s">
        <v>165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77</v>
      </c>
      <c r="BK172" s="226">
        <f>ROUND(I172*H172,2)</f>
        <v>0</v>
      </c>
      <c r="BL172" s="19" t="s">
        <v>283</v>
      </c>
      <c r="BM172" s="225" t="s">
        <v>1729</v>
      </c>
    </row>
    <row r="173" s="2" customFormat="1">
      <c r="A173" s="40"/>
      <c r="B173" s="41"/>
      <c r="C173" s="42"/>
      <c r="D173" s="260" t="s">
        <v>191</v>
      </c>
      <c r="E173" s="42"/>
      <c r="F173" s="261" t="s">
        <v>1367</v>
      </c>
      <c r="G173" s="42"/>
      <c r="H173" s="42"/>
      <c r="I173" s="262"/>
      <c r="J173" s="42"/>
      <c r="K173" s="42"/>
      <c r="L173" s="46"/>
      <c r="M173" s="263"/>
      <c r="N173" s="26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191</v>
      </c>
      <c r="AU173" s="19" t="s">
        <v>79</v>
      </c>
    </row>
    <row r="174" s="14" customFormat="1">
      <c r="A174" s="14"/>
      <c r="B174" s="238"/>
      <c r="C174" s="239"/>
      <c r="D174" s="229" t="s">
        <v>174</v>
      </c>
      <c r="E174" s="240" t="s">
        <v>19</v>
      </c>
      <c r="F174" s="241" t="s">
        <v>205</v>
      </c>
      <c r="G174" s="239"/>
      <c r="H174" s="242">
        <v>6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174</v>
      </c>
      <c r="AU174" s="248" t="s">
        <v>79</v>
      </c>
      <c r="AV174" s="14" t="s">
        <v>79</v>
      </c>
      <c r="AW174" s="14" t="s">
        <v>32</v>
      </c>
      <c r="AX174" s="14" t="s">
        <v>77</v>
      </c>
      <c r="AY174" s="248" t="s">
        <v>165</v>
      </c>
    </row>
    <row r="175" s="2" customFormat="1" ht="16.5" customHeight="1">
      <c r="A175" s="40"/>
      <c r="B175" s="41"/>
      <c r="C175" s="214" t="s">
        <v>327</v>
      </c>
      <c r="D175" s="214" t="s">
        <v>168</v>
      </c>
      <c r="E175" s="215" t="s">
        <v>1368</v>
      </c>
      <c r="F175" s="216" t="s">
        <v>1369</v>
      </c>
      <c r="G175" s="217" t="s">
        <v>188</v>
      </c>
      <c r="H175" s="218">
        <v>6</v>
      </c>
      <c r="I175" s="219"/>
      <c r="J175" s="220">
        <f>ROUND(I175*H175,2)</f>
        <v>0</v>
      </c>
      <c r="K175" s="216" t="s">
        <v>189</v>
      </c>
      <c r="L175" s="46"/>
      <c r="M175" s="221" t="s">
        <v>19</v>
      </c>
      <c r="N175" s="222" t="s">
        <v>41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283</v>
      </c>
      <c r="AT175" s="225" t="s">
        <v>168</v>
      </c>
      <c r="AU175" s="225" t="s">
        <v>79</v>
      </c>
      <c r="AY175" s="19" t="s">
        <v>165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77</v>
      </c>
      <c r="BK175" s="226">
        <f>ROUND(I175*H175,2)</f>
        <v>0</v>
      </c>
      <c r="BL175" s="19" t="s">
        <v>283</v>
      </c>
      <c r="BM175" s="225" t="s">
        <v>1730</v>
      </c>
    </row>
    <row r="176" s="2" customFormat="1">
      <c r="A176" s="40"/>
      <c r="B176" s="41"/>
      <c r="C176" s="42"/>
      <c r="D176" s="260" t="s">
        <v>191</v>
      </c>
      <c r="E176" s="42"/>
      <c r="F176" s="261" t="s">
        <v>1371</v>
      </c>
      <c r="G176" s="42"/>
      <c r="H176" s="42"/>
      <c r="I176" s="262"/>
      <c r="J176" s="42"/>
      <c r="K176" s="42"/>
      <c r="L176" s="46"/>
      <c r="M176" s="263"/>
      <c r="N176" s="26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191</v>
      </c>
      <c r="AU176" s="19" t="s">
        <v>79</v>
      </c>
    </row>
    <row r="177" s="14" customFormat="1">
      <c r="A177" s="14"/>
      <c r="B177" s="238"/>
      <c r="C177" s="239"/>
      <c r="D177" s="229" t="s">
        <v>174</v>
      </c>
      <c r="E177" s="240" t="s">
        <v>19</v>
      </c>
      <c r="F177" s="241" t="s">
        <v>205</v>
      </c>
      <c r="G177" s="239"/>
      <c r="H177" s="242">
        <v>6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174</v>
      </c>
      <c r="AU177" s="248" t="s">
        <v>79</v>
      </c>
      <c r="AV177" s="14" t="s">
        <v>79</v>
      </c>
      <c r="AW177" s="14" t="s">
        <v>32</v>
      </c>
      <c r="AX177" s="14" t="s">
        <v>77</v>
      </c>
      <c r="AY177" s="248" t="s">
        <v>165</v>
      </c>
    </row>
    <row r="178" s="2" customFormat="1" ht="16.5" customHeight="1">
      <c r="A178" s="40"/>
      <c r="B178" s="41"/>
      <c r="C178" s="214" t="s">
        <v>337</v>
      </c>
      <c r="D178" s="214" t="s">
        <v>168</v>
      </c>
      <c r="E178" s="215" t="s">
        <v>1372</v>
      </c>
      <c r="F178" s="216" t="s">
        <v>1373</v>
      </c>
      <c r="G178" s="217" t="s">
        <v>188</v>
      </c>
      <c r="H178" s="218">
        <v>6</v>
      </c>
      <c r="I178" s="219"/>
      <c r="J178" s="220">
        <f>ROUND(I178*H178,2)</f>
        <v>0</v>
      </c>
      <c r="K178" s="216" t="s">
        <v>189</v>
      </c>
      <c r="L178" s="46"/>
      <c r="M178" s="221" t="s">
        <v>19</v>
      </c>
      <c r="N178" s="222" t="s">
        <v>41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0.0025000000000000001</v>
      </c>
      <c r="T178" s="224">
        <f>S178*H178</f>
        <v>0.014999999999999999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283</v>
      </c>
      <c r="AT178" s="225" t="s">
        <v>168</v>
      </c>
      <c r="AU178" s="225" t="s">
        <v>79</v>
      </c>
      <c r="AY178" s="19" t="s">
        <v>165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77</v>
      </c>
      <c r="BK178" s="226">
        <f>ROUND(I178*H178,2)</f>
        <v>0</v>
      </c>
      <c r="BL178" s="19" t="s">
        <v>283</v>
      </c>
      <c r="BM178" s="225" t="s">
        <v>1731</v>
      </c>
    </row>
    <row r="179" s="2" customFormat="1">
      <c r="A179" s="40"/>
      <c r="B179" s="41"/>
      <c r="C179" s="42"/>
      <c r="D179" s="260" t="s">
        <v>191</v>
      </c>
      <c r="E179" s="42"/>
      <c r="F179" s="261" t="s">
        <v>1375</v>
      </c>
      <c r="G179" s="42"/>
      <c r="H179" s="42"/>
      <c r="I179" s="262"/>
      <c r="J179" s="42"/>
      <c r="K179" s="42"/>
      <c r="L179" s="46"/>
      <c r="M179" s="263"/>
      <c r="N179" s="26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191</v>
      </c>
      <c r="AU179" s="19" t="s">
        <v>79</v>
      </c>
    </row>
    <row r="180" s="14" customFormat="1">
      <c r="A180" s="14"/>
      <c r="B180" s="238"/>
      <c r="C180" s="239"/>
      <c r="D180" s="229" t="s">
        <v>174</v>
      </c>
      <c r="E180" s="240" t="s">
        <v>19</v>
      </c>
      <c r="F180" s="241" t="s">
        <v>205</v>
      </c>
      <c r="G180" s="239"/>
      <c r="H180" s="242">
        <v>6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174</v>
      </c>
      <c r="AU180" s="248" t="s">
        <v>79</v>
      </c>
      <c r="AV180" s="14" t="s">
        <v>79</v>
      </c>
      <c r="AW180" s="14" t="s">
        <v>32</v>
      </c>
      <c r="AX180" s="14" t="s">
        <v>77</v>
      </c>
      <c r="AY180" s="248" t="s">
        <v>165</v>
      </c>
    </row>
    <row r="181" s="12" customFormat="1" ht="22.8" customHeight="1">
      <c r="A181" s="12"/>
      <c r="B181" s="198"/>
      <c r="C181" s="199"/>
      <c r="D181" s="200" t="s">
        <v>69</v>
      </c>
      <c r="E181" s="212" t="s">
        <v>737</v>
      </c>
      <c r="F181" s="212" t="s">
        <v>738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SUM(P182:P213)</f>
        <v>0</v>
      </c>
      <c r="Q181" s="206"/>
      <c r="R181" s="207">
        <f>SUM(R182:R213)</f>
        <v>7.2331440000000002</v>
      </c>
      <c r="S181" s="206"/>
      <c r="T181" s="208">
        <f>SUM(T182:T213)</f>
        <v>2.3028740000000001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79</v>
      </c>
      <c r="AT181" s="210" t="s">
        <v>69</v>
      </c>
      <c r="AU181" s="210" t="s">
        <v>77</v>
      </c>
      <c r="AY181" s="209" t="s">
        <v>165</v>
      </c>
      <c r="BK181" s="211">
        <f>SUM(BK182:BK213)</f>
        <v>0</v>
      </c>
    </row>
    <row r="182" s="2" customFormat="1" ht="16.5" customHeight="1">
      <c r="A182" s="40"/>
      <c r="B182" s="41"/>
      <c r="C182" s="214" t="s">
        <v>342</v>
      </c>
      <c r="D182" s="214" t="s">
        <v>168</v>
      </c>
      <c r="E182" s="215" t="s">
        <v>752</v>
      </c>
      <c r="F182" s="216" t="s">
        <v>753</v>
      </c>
      <c r="G182" s="217" t="s">
        <v>291</v>
      </c>
      <c r="H182" s="218">
        <v>234</v>
      </c>
      <c r="I182" s="219"/>
      <c r="J182" s="220">
        <f>ROUND(I182*H182,2)</f>
        <v>0</v>
      </c>
      <c r="K182" s="216" t="s">
        <v>189</v>
      </c>
      <c r="L182" s="46"/>
      <c r="M182" s="221" t="s">
        <v>19</v>
      </c>
      <c r="N182" s="222" t="s">
        <v>41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0.00348</v>
      </c>
      <c r="T182" s="224">
        <f>S182*H182</f>
        <v>0.81432000000000004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283</v>
      </c>
      <c r="AT182" s="225" t="s">
        <v>168</v>
      </c>
      <c r="AU182" s="225" t="s">
        <v>79</v>
      </c>
      <c r="AY182" s="19" t="s">
        <v>165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77</v>
      </c>
      <c r="BK182" s="226">
        <f>ROUND(I182*H182,2)</f>
        <v>0</v>
      </c>
      <c r="BL182" s="19" t="s">
        <v>283</v>
      </c>
      <c r="BM182" s="225" t="s">
        <v>1732</v>
      </c>
    </row>
    <row r="183" s="2" customFormat="1">
      <c r="A183" s="40"/>
      <c r="B183" s="41"/>
      <c r="C183" s="42"/>
      <c r="D183" s="260" t="s">
        <v>191</v>
      </c>
      <c r="E183" s="42"/>
      <c r="F183" s="261" t="s">
        <v>755</v>
      </c>
      <c r="G183" s="42"/>
      <c r="H183" s="42"/>
      <c r="I183" s="262"/>
      <c r="J183" s="42"/>
      <c r="K183" s="42"/>
      <c r="L183" s="46"/>
      <c r="M183" s="263"/>
      <c r="N183" s="26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191</v>
      </c>
      <c r="AU183" s="19" t="s">
        <v>79</v>
      </c>
    </row>
    <row r="184" s="14" customFormat="1">
      <c r="A184" s="14"/>
      <c r="B184" s="238"/>
      <c r="C184" s="239"/>
      <c r="D184" s="229" t="s">
        <v>174</v>
      </c>
      <c r="E184" s="240" t="s">
        <v>19</v>
      </c>
      <c r="F184" s="241" t="s">
        <v>1733</v>
      </c>
      <c r="G184" s="239"/>
      <c r="H184" s="242">
        <v>234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174</v>
      </c>
      <c r="AU184" s="248" t="s">
        <v>79</v>
      </c>
      <c r="AV184" s="14" t="s">
        <v>79</v>
      </c>
      <c r="AW184" s="14" t="s">
        <v>32</v>
      </c>
      <c r="AX184" s="14" t="s">
        <v>77</v>
      </c>
      <c r="AY184" s="248" t="s">
        <v>165</v>
      </c>
    </row>
    <row r="185" s="2" customFormat="1" ht="16.5" customHeight="1">
      <c r="A185" s="40"/>
      <c r="B185" s="41"/>
      <c r="C185" s="214" t="s">
        <v>348</v>
      </c>
      <c r="D185" s="214" t="s">
        <v>168</v>
      </c>
      <c r="E185" s="215" t="s">
        <v>1378</v>
      </c>
      <c r="F185" s="216" t="s">
        <v>1379</v>
      </c>
      <c r="G185" s="217" t="s">
        <v>291</v>
      </c>
      <c r="H185" s="218">
        <v>117</v>
      </c>
      <c r="I185" s="219"/>
      <c r="J185" s="220">
        <f>ROUND(I185*H185,2)</f>
        <v>0</v>
      </c>
      <c r="K185" s="216" t="s">
        <v>189</v>
      </c>
      <c r="L185" s="46"/>
      <c r="M185" s="221" t="s">
        <v>19</v>
      </c>
      <c r="N185" s="222" t="s">
        <v>41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0.01213</v>
      </c>
      <c r="T185" s="224">
        <f>S185*H185</f>
        <v>1.4192100000000001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283</v>
      </c>
      <c r="AT185" s="225" t="s">
        <v>168</v>
      </c>
      <c r="AU185" s="225" t="s">
        <v>79</v>
      </c>
      <c r="AY185" s="19" t="s">
        <v>165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77</v>
      </c>
      <c r="BK185" s="226">
        <f>ROUND(I185*H185,2)</f>
        <v>0</v>
      </c>
      <c r="BL185" s="19" t="s">
        <v>283</v>
      </c>
      <c r="BM185" s="225" t="s">
        <v>1734</v>
      </c>
    </row>
    <row r="186" s="2" customFormat="1">
      <c r="A186" s="40"/>
      <c r="B186" s="41"/>
      <c r="C186" s="42"/>
      <c r="D186" s="260" t="s">
        <v>191</v>
      </c>
      <c r="E186" s="42"/>
      <c r="F186" s="261" t="s">
        <v>1381</v>
      </c>
      <c r="G186" s="42"/>
      <c r="H186" s="42"/>
      <c r="I186" s="262"/>
      <c r="J186" s="42"/>
      <c r="K186" s="42"/>
      <c r="L186" s="46"/>
      <c r="M186" s="263"/>
      <c r="N186" s="26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191</v>
      </c>
      <c r="AU186" s="19" t="s">
        <v>79</v>
      </c>
    </row>
    <row r="187" s="14" customFormat="1">
      <c r="A187" s="14"/>
      <c r="B187" s="238"/>
      <c r="C187" s="239"/>
      <c r="D187" s="229" t="s">
        <v>174</v>
      </c>
      <c r="E187" s="240" t="s">
        <v>19</v>
      </c>
      <c r="F187" s="241" t="s">
        <v>915</v>
      </c>
      <c r="G187" s="239"/>
      <c r="H187" s="242">
        <v>117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174</v>
      </c>
      <c r="AU187" s="248" t="s">
        <v>79</v>
      </c>
      <c r="AV187" s="14" t="s">
        <v>79</v>
      </c>
      <c r="AW187" s="14" t="s">
        <v>32</v>
      </c>
      <c r="AX187" s="14" t="s">
        <v>77</v>
      </c>
      <c r="AY187" s="248" t="s">
        <v>165</v>
      </c>
    </row>
    <row r="188" s="2" customFormat="1" ht="16.5" customHeight="1">
      <c r="A188" s="40"/>
      <c r="B188" s="41"/>
      <c r="C188" s="214" t="s">
        <v>353</v>
      </c>
      <c r="D188" s="214" t="s">
        <v>168</v>
      </c>
      <c r="E188" s="215" t="s">
        <v>805</v>
      </c>
      <c r="F188" s="216" t="s">
        <v>806</v>
      </c>
      <c r="G188" s="217" t="s">
        <v>291</v>
      </c>
      <c r="H188" s="218">
        <v>17.600000000000001</v>
      </c>
      <c r="I188" s="219"/>
      <c r="J188" s="220">
        <f>ROUND(I188*H188,2)</f>
        <v>0</v>
      </c>
      <c r="K188" s="216" t="s">
        <v>189</v>
      </c>
      <c r="L188" s="46"/>
      <c r="M188" s="221" t="s">
        <v>19</v>
      </c>
      <c r="N188" s="222" t="s">
        <v>41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0.0039399999999999999</v>
      </c>
      <c r="T188" s="224">
        <f>S188*H188</f>
        <v>0.069344000000000003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172</v>
      </c>
      <c r="AT188" s="225" t="s">
        <v>168</v>
      </c>
      <c r="AU188" s="225" t="s">
        <v>79</v>
      </c>
      <c r="AY188" s="19" t="s">
        <v>165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77</v>
      </c>
      <c r="BK188" s="226">
        <f>ROUND(I188*H188,2)</f>
        <v>0</v>
      </c>
      <c r="BL188" s="19" t="s">
        <v>172</v>
      </c>
      <c r="BM188" s="225" t="s">
        <v>1735</v>
      </c>
    </row>
    <row r="189" s="2" customFormat="1">
      <c r="A189" s="40"/>
      <c r="B189" s="41"/>
      <c r="C189" s="42"/>
      <c r="D189" s="260" t="s">
        <v>191</v>
      </c>
      <c r="E189" s="42"/>
      <c r="F189" s="261" t="s">
        <v>808</v>
      </c>
      <c r="G189" s="42"/>
      <c r="H189" s="42"/>
      <c r="I189" s="262"/>
      <c r="J189" s="42"/>
      <c r="K189" s="42"/>
      <c r="L189" s="46"/>
      <c r="M189" s="263"/>
      <c r="N189" s="26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191</v>
      </c>
      <c r="AU189" s="19" t="s">
        <v>79</v>
      </c>
    </row>
    <row r="190" s="14" customFormat="1">
      <c r="A190" s="14"/>
      <c r="B190" s="238"/>
      <c r="C190" s="239"/>
      <c r="D190" s="229" t="s">
        <v>174</v>
      </c>
      <c r="E190" s="240" t="s">
        <v>19</v>
      </c>
      <c r="F190" s="241" t="s">
        <v>1736</v>
      </c>
      <c r="G190" s="239"/>
      <c r="H190" s="242">
        <v>17.600000000000001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174</v>
      </c>
      <c r="AU190" s="248" t="s">
        <v>79</v>
      </c>
      <c r="AV190" s="14" t="s">
        <v>79</v>
      </c>
      <c r="AW190" s="14" t="s">
        <v>32</v>
      </c>
      <c r="AX190" s="14" t="s">
        <v>77</v>
      </c>
      <c r="AY190" s="248" t="s">
        <v>165</v>
      </c>
    </row>
    <row r="191" s="2" customFormat="1" ht="16.5" customHeight="1">
      <c r="A191" s="40"/>
      <c r="B191" s="41"/>
      <c r="C191" s="214" t="s">
        <v>359</v>
      </c>
      <c r="D191" s="214" t="s">
        <v>168</v>
      </c>
      <c r="E191" s="215" t="s">
        <v>1385</v>
      </c>
      <c r="F191" s="216" t="s">
        <v>1386</v>
      </c>
      <c r="G191" s="217" t="s">
        <v>209</v>
      </c>
      <c r="H191" s="218">
        <v>370.16000000000002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41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283</v>
      </c>
      <c r="AT191" s="225" t="s">
        <v>168</v>
      </c>
      <c r="AU191" s="225" t="s">
        <v>79</v>
      </c>
      <c r="AY191" s="19" t="s">
        <v>165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77</v>
      </c>
      <c r="BK191" s="226">
        <f>ROUND(I191*H191,2)</f>
        <v>0</v>
      </c>
      <c r="BL191" s="19" t="s">
        <v>283</v>
      </c>
      <c r="BM191" s="225" t="s">
        <v>1737</v>
      </c>
    </row>
    <row r="192" s="14" customFormat="1">
      <c r="A192" s="14"/>
      <c r="B192" s="238"/>
      <c r="C192" s="239"/>
      <c r="D192" s="229" t="s">
        <v>174</v>
      </c>
      <c r="E192" s="240" t="s">
        <v>19</v>
      </c>
      <c r="F192" s="241" t="s">
        <v>1738</v>
      </c>
      <c r="G192" s="239"/>
      <c r="H192" s="242">
        <v>370.16000000000002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174</v>
      </c>
      <c r="AU192" s="248" t="s">
        <v>79</v>
      </c>
      <c r="AV192" s="14" t="s">
        <v>79</v>
      </c>
      <c r="AW192" s="14" t="s">
        <v>32</v>
      </c>
      <c r="AX192" s="14" t="s">
        <v>77</v>
      </c>
      <c r="AY192" s="248" t="s">
        <v>165</v>
      </c>
    </row>
    <row r="193" s="2" customFormat="1" ht="16.5" customHeight="1">
      <c r="A193" s="40"/>
      <c r="B193" s="41"/>
      <c r="C193" s="265" t="s">
        <v>365</v>
      </c>
      <c r="D193" s="265" t="s">
        <v>529</v>
      </c>
      <c r="E193" s="266" t="s">
        <v>1389</v>
      </c>
      <c r="F193" s="267" t="s">
        <v>1390</v>
      </c>
      <c r="G193" s="268" t="s">
        <v>209</v>
      </c>
      <c r="H193" s="269">
        <v>444.19200000000001</v>
      </c>
      <c r="I193" s="270"/>
      <c r="J193" s="271">
        <f>ROUND(I193*H193,2)</f>
        <v>0</v>
      </c>
      <c r="K193" s="267" t="s">
        <v>19</v>
      </c>
      <c r="L193" s="272"/>
      <c r="M193" s="273" t="s">
        <v>19</v>
      </c>
      <c r="N193" s="274" t="s">
        <v>41</v>
      </c>
      <c r="O193" s="86"/>
      <c r="P193" s="223">
        <f>O193*H193</f>
        <v>0</v>
      </c>
      <c r="Q193" s="223">
        <v>0.016</v>
      </c>
      <c r="R193" s="223">
        <f>Q193*H193</f>
        <v>7.1070720000000005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381</v>
      </c>
      <c r="AT193" s="225" t="s">
        <v>529</v>
      </c>
      <c r="AU193" s="225" t="s">
        <v>79</v>
      </c>
      <c r="AY193" s="19" t="s">
        <v>165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77</v>
      </c>
      <c r="BK193" s="226">
        <f>ROUND(I193*H193,2)</f>
        <v>0</v>
      </c>
      <c r="BL193" s="19" t="s">
        <v>283</v>
      </c>
      <c r="BM193" s="225" t="s">
        <v>1739</v>
      </c>
    </row>
    <row r="194" s="2" customFormat="1">
      <c r="A194" s="40"/>
      <c r="B194" s="41"/>
      <c r="C194" s="42"/>
      <c r="D194" s="229" t="s">
        <v>1392</v>
      </c>
      <c r="E194" s="42"/>
      <c r="F194" s="291" t="s">
        <v>1393</v>
      </c>
      <c r="G194" s="42"/>
      <c r="H194" s="42"/>
      <c r="I194" s="262"/>
      <c r="J194" s="42"/>
      <c r="K194" s="42"/>
      <c r="L194" s="46"/>
      <c r="M194" s="263"/>
      <c r="N194" s="26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1392</v>
      </c>
      <c r="AU194" s="19" t="s">
        <v>79</v>
      </c>
    </row>
    <row r="195" s="14" customFormat="1">
      <c r="A195" s="14"/>
      <c r="B195" s="238"/>
      <c r="C195" s="239"/>
      <c r="D195" s="229" t="s">
        <v>174</v>
      </c>
      <c r="E195" s="239"/>
      <c r="F195" s="241" t="s">
        <v>1740</v>
      </c>
      <c r="G195" s="239"/>
      <c r="H195" s="242">
        <v>444.19200000000001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174</v>
      </c>
      <c r="AU195" s="248" t="s">
        <v>79</v>
      </c>
      <c r="AV195" s="14" t="s">
        <v>79</v>
      </c>
      <c r="AW195" s="14" t="s">
        <v>4</v>
      </c>
      <c r="AX195" s="14" t="s">
        <v>77</v>
      </c>
      <c r="AY195" s="248" t="s">
        <v>165</v>
      </c>
    </row>
    <row r="196" s="2" customFormat="1" ht="16.5" customHeight="1">
      <c r="A196" s="40"/>
      <c r="B196" s="41"/>
      <c r="C196" s="214" t="s">
        <v>370</v>
      </c>
      <c r="D196" s="214" t="s">
        <v>168</v>
      </c>
      <c r="E196" s="215" t="s">
        <v>1741</v>
      </c>
      <c r="F196" s="216" t="s">
        <v>1396</v>
      </c>
      <c r="G196" s="217" t="s">
        <v>209</v>
      </c>
      <c r="H196" s="218">
        <v>20</v>
      </c>
      <c r="I196" s="219"/>
      <c r="J196" s="220">
        <f>ROUND(I196*H196,2)</f>
        <v>0</v>
      </c>
      <c r="K196" s="216" t="s">
        <v>189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0.00263</v>
      </c>
      <c r="R196" s="223">
        <f>Q196*H196</f>
        <v>0.052600000000000001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283</v>
      </c>
      <c r="AT196" s="225" t="s">
        <v>168</v>
      </c>
      <c r="AU196" s="225" t="s">
        <v>79</v>
      </c>
      <c r="AY196" s="19" t="s">
        <v>165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77</v>
      </c>
      <c r="BK196" s="226">
        <f>ROUND(I196*H196,2)</f>
        <v>0</v>
      </c>
      <c r="BL196" s="19" t="s">
        <v>283</v>
      </c>
      <c r="BM196" s="225" t="s">
        <v>1742</v>
      </c>
    </row>
    <row r="197" s="2" customFormat="1">
      <c r="A197" s="40"/>
      <c r="B197" s="41"/>
      <c r="C197" s="42"/>
      <c r="D197" s="260" t="s">
        <v>191</v>
      </c>
      <c r="E197" s="42"/>
      <c r="F197" s="261" t="s">
        <v>1743</v>
      </c>
      <c r="G197" s="42"/>
      <c r="H197" s="42"/>
      <c r="I197" s="262"/>
      <c r="J197" s="42"/>
      <c r="K197" s="42"/>
      <c r="L197" s="46"/>
      <c r="M197" s="263"/>
      <c r="N197" s="26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191</v>
      </c>
      <c r="AU197" s="19" t="s">
        <v>79</v>
      </c>
    </row>
    <row r="198" s="14" customFormat="1">
      <c r="A198" s="14"/>
      <c r="B198" s="238"/>
      <c r="C198" s="239"/>
      <c r="D198" s="229" t="s">
        <v>174</v>
      </c>
      <c r="E198" s="240" t="s">
        <v>19</v>
      </c>
      <c r="F198" s="241" t="s">
        <v>1398</v>
      </c>
      <c r="G198" s="239"/>
      <c r="H198" s="242">
        <v>5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174</v>
      </c>
      <c r="AU198" s="248" t="s">
        <v>79</v>
      </c>
      <c r="AV198" s="14" t="s">
        <v>79</v>
      </c>
      <c r="AW198" s="14" t="s">
        <v>32</v>
      </c>
      <c r="AX198" s="14" t="s">
        <v>70</v>
      </c>
      <c r="AY198" s="248" t="s">
        <v>165</v>
      </c>
    </row>
    <row r="199" s="14" customFormat="1">
      <c r="A199" s="14"/>
      <c r="B199" s="238"/>
      <c r="C199" s="239"/>
      <c r="D199" s="229" t="s">
        <v>174</v>
      </c>
      <c r="E199" s="240" t="s">
        <v>19</v>
      </c>
      <c r="F199" s="241" t="s">
        <v>1399</v>
      </c>
      <c r="G199" s="239"/>
      <c r="H199" s="242">
        <v>15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174</v>
      </c>
      <c r="AU199" s="248" t="s">
        <v>79</v>
      </c>
      <c r="AV199" s="14" t="s">
        <v>79</v>
      </c>
      <c r="AW199" s="14" t="s">
        <v>32</v>
      </c>
      <c r="AX199" s="14" t="s">
        <v>70</v>
      </c>
      <c r="AY199" s="248" t="s">
        <v>165</v>
      </c>
    </row>
    <row r="200" s="15" customFormat="1">
      <c r="A200" s="15"/>
      <c r="B200" s="249"/>
      <c r="C200" s="250"/>
      <c r="D200" s="229" t="s">
        <v>174</v>
      </c>
      <c r="E200" s="251" t="s">
        <v>19</v>
      </c>
      <c r="F200" s="252" t="s">
        <v>184</v>
      </c>
      <c r="G200" s="250"/>
      <c r="H200" s="253">
        <v>20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9" t="s">
        <v>174</v>
      </c>
      <c r="AU200" s="259" t="s">
        <v>79</v>
      </c>
      <c r="AV200" s="15" t="s">
        <v>172</v>
      </c>
      <c r="AW200" s="15" t="s">
        <v>32</v>
      </c>
      <c r="AX200" s="15" t="s">
        <v>77</v>
      </c>
      <c r="AY200" s="259" t="s">
        <v>165</v>
      </c>
    </row>
    <row r="201" s="2" customFormat="1" ht="16.5" customHeight="1">
      <c r="A201" s="40"/>
      <c r="B201" s="41"/>
      <c r="C201" s="214" t="s">
        <v>376</v>
      </c>
      <c r="D201" s="214" t="s">
        <v>168</v>
      </c>
      <c r="E201" s="215" t="s">
        <v>1400</v>
      </c>
      <c r="F201" s="216" t="s">
        <v>1401</v>
      </c>
      <c r="G201" s="217" t="s">
        <v>291</v>
      </c>
      <c r="H201" s="218">
        <v>117</v>
      </c>
      <c r="I201" s="219"/>
      <c r="J201" s="220">
        <f>ROUND(I201*H201,2)</f>
        <v>0</v>
      </c>
      <c r="K201" s="216" t="s">
        <v>1402</v>
      </c>
      <c r="L201" s="46"/>
      <c r="M201" s="221" t="s">
        <v>19</v>
      </c>
      <c r="N201" s="222" t="s">
        <v>41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283</v>
      </c>
      <c r="AT201" s="225" t="s">
        <v>168</v>
      </c>
      <c r="AU201" s="225" t="s">
        <v>79</v>
      </c>
      <c r="AY201" s="19" t="s">
        <v>165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77</v>
      </c>
      <c r="BK201" s="226">
        <f>ROUND(I201*H201,2)</f>
        <v>0</v>
      </c>
      <c r="BL201" s="19" t="s">
        <v>283</v>
      </c>
      <c r="BM201" s="225" t="s">
        <v>1744</v>
      </c>
    </row>
    <row r="202" s="2" customFormat="1">
      <c r="A202" s="40"/>
      <c r="B202" s="41"/>
      <c r="C202" s="42"/>
      <c r="D202" s="260" t="s">
        <v>191</v>
      </c>
      <c r="E202" s="42"/>
      <c r="F202" s="261" t="s">
        <v>1404</v>
      </c>
      <c r="G202" s="42"/>
      <c r="H202" s="42"/>
      <c r="I202" s="262"/>
      <c r="J202" s="42"/>
      <c r="K202" s="42"/>
      <c r="L202" s="46"/>
      <c r="M202" s="263"/>
      <c r="N202" s="26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191</v>
      </c>
      <c r="AU202" s="19" t="s">
        <v>79</v>
      </c>
    </row>
    <row r="203" s="14" customFormat="1">
      <c r="A203" s="14"/>
      <c r="B203" s="238"/>
      <c r="C203" s="239"/>
      <c r="D203" s="229" t="s">
        <v>174</v>
      </c>
      <c r="E203" s="240" t="s">
        <v>19</v>
      </c>
      <c r="F203" s="241" t="s">
        <v>1745</v>
      </c>
      <c r="G203" s="239"/>
      <c r="H203" s="242">
        <v>117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174</v>
      </c>
      <c r="AU203" s="248" t="s">
        <v>79</v>
      </c>
      <c r="AV203" s="14" t="s">
        <v>79</v>
      </c>
      <c r="AW203" s="14" t="s">
        <v>32</v>
      </c>
      <c r="AX203" s="14" t="s">
        <v>77</v>
      </c>
      <c r="AY203" s="248" t="s">
        <v>165</v>
      </c>
    </row>
    <row r="204" s="2" customFormat="1" ht="24.15" customHeight="1">
      <c r="A204" s="40"/>
      <c r="B204" s="41"/>
      <c r="C204" s="214" t="s">
        <v>381</v>
      </c>
      <c r="D204" s="214" t="s">
        <v>168</v>
      </c>
      <c r="E204" s="215" t="s">
        <v>1406</v>
      </c>
      <c r="F204" s="216" t="s">
        <v>1407</v>
      </c>
      <c r="G204" s="217" t="s">
        <v>291</v>
      </c>
      <c r="H204" s="218">
        <v>5.5999999999999996</v>
      </c>
      <c r="I204" s="219"/>
      <c r="J204" s="220">
        <f>ROUND(I204*H204,2)</f>
        <v>0</v>
      </c>
      <c r="K204" s="216" t="s">
        <v>189</v>
      </c>
      <c r="L204" s="46"/>
      <c r="M204" s="221" t="s">
        <v>19</v>
      </c>
      <c r="N204" s="222" t="s">
        <v>41</v>
      </c>
      <c r="O204" s="86"/>
      <c r="P204" s="223">
        <f>O204*H204</f>
        <v>0</v>
      </c>
      <c r="Q204" s="223">
        <v>0.0065199999999999998</v>
      </c>
      <c r="R204" s="223">
        <f>Q204*H204</f>
        <v>0.036511999999999996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283</v>
      </c>
      <c r="AT204" s="225" t="s">
        <v>168</v>
      </c>
      <c r="AU204" s="225" t="s">
        <v>79</v>
      </c>
      <c r="AY204" s="19" t="s">
        <v>165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77</v>
      </c>
      <c r="BK204" s="226">
        <f>ROUND(I204*H204,2)</f>
        <v>0</v>
      </c>
      <c r="BL204" s="19" t="s">
        <v>283</v>
      </c>
      <c r="BM204" s="225" t="s">
        <v>1746</v>
      </c>
    </row>
    <row r="205" s="2" customFormat="1">
      <c r="A205" s="40"/>
      <c r="B205" s="41"/>
      <c r="C205" s="42"/>
      <c r="D205" s="260" t="s">
        <v>191</v>
      </c>
      <c r="E205" s="42"/>
      <c r="F205" s="261" t="s">
        <v>1409</v>
      </c>
      <c r="G205" s="42"/>
      <c r="H205" s="42"/>
      <c r="I205" s="262"/>
      <c r="J205" s="42"/>
      <c r="K205" s="42"/>
      <c r="L205" s="46"/>
      <c r="M205" s="263"/>
      <c r="N205" s="26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191</v>
      </c>
      <c r="AU205" s="19" t="s">
        <v>79</v>
      </c>
    </row>
    <row r="206" s="14" customFormat="1">
      <c r="A206" s="14"/>
      <c r="B206" s="238"/>
      <c r="C206" s="239"/>
      <c r="D206" s="229" t="s">
        <v>174</v>
      </c>
      <c r="E206" s="240" t="s">
        <v>19</v>
      </c>
      <c r="F206" s="241" t="s">
        <v>1747</v>
      </c>
      <c r="G206" s="239"/>
      <c r="H206" s="242">
        <v>5.5999999999999996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174</v>
      </c>
      <c r="AU206" s="248" t="s">
        <v>79</v>
      </c>
      <c r="AV206" s="14" t="s">
        <v>79</v>
      </c>
      <c r="AW206" s="14" t="s">
        <v>32</v>
      </c>
      <c r="AX206" s="14" t="s">
        <v>77</v>
      </c>
      <c r="AY206" s="248" t="s">
        <v>165</v>
      </c>
    </row>
    <row r="207" s="2" customFormat="1" ht="24.15" customHeight="1">
      <c r="A207" s="40"/>
      <c r="B207" s="41"/>
      <c r="C207" s="214" t="s">
        <v>386</v>
      </c>
      <c r="D207" s="214" t="s">
        <v>168</v>
      </c>
      <c r="E207" s="215" t="s">
        <v>1411</v>
      </c>
      <c r="F207" s="216" t="s">
        <v>1412</v>
      </c>
      <c r="G207" s="217" t="s">
        <v>291</v>
      </c>
      <c r="H207" s="218">
        <v>17.600000000000001</v>
      </c>
      <c r="I207" s="219"/>
      <c r="J207" s="220">
        <f>ROUND(I207*H207,2)</f>
        <v>0</v>
      </c>
      <c r="K207" s="216" t="s">
        <v>1402</v>
      </c>
      <c r="L207" s="46"/>
      <c r="M207" s="221" t="s">
        <v>19</v>
      </c>
      <c r="N207" s="222" t="s">
        <v>41</v>
      </c>
      <c r="O207" s="86"/>
      <c r="P207" s="223">
        <f>O207*H207</f>
        <v>0</v>
      </c>
      <c r="Q207" s="223">
        <v>0.0020999999999999999</v>
      </c>
      <c r="R207" s="223">
        <f>Q207*H207</f>
        <v>0.03696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283</v>
      </c>
      <c r="AT207" s="225" t="s">
        <v>168</v>
      </c>
      <c r="AU207" s="225" t="s">
        <v>79</v>
      </c>
      <c r="AY207" s="19" t="s">
        <v>165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77</v>
      </c>
      <c r="BK207" s="226">
        <f>ROUND(I207*H207,2)</f>
        <v>0</v>
      </c>
      <c r="BL207" s="19" t="s">
        <v>283</v>
      </c>
      <c r="BM207" s="225" t="s">
        <v>1748</v>
      </c>
    </row>
    <row r="208" s="2" customFormat="1">
      <c r="A208" s="40"/>
      <c r="B208" s="41"/>
      <c r="C208" s="42"/>
      <c r="D208" s="260" t="s">
        <v>191</v>
      </c>
      <c r="E208" s="42"/>
      <c r="F208" s="261" t="s">
        <v>1414</v>
      </c>
      <c r="G208" s="42"/>
      <c r="H208" s="42"/>
      <c r="I208" s="262"/>
      <c r="J208" s="42"/>
      <c r="K208" s="42"/>
      <c r="L208" s="46"/>
      <c r="M208" s="263"/>
      <c r="N208" s="26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191</v>
      </c>
      <c r="AU208" s="19" t="s">
        <v>79</v>
      </c>
    </row>
    <row r="209" s="14" customFormat="1">
      <c r="A209" s="14"/>
      <c r="B209" s="238"/>
      <c r="C209" s="239"/>
      <c r="D209" s="229" t="s">
        <v>174</v>
      </c>
      <c r="E209" s="240" t="s">
        <v>19</v>
      </c>
      <c r="F209" s="241" t="s">
        <v>1736</v>
      </c>
      <c r="G209" s="239"/>
      <c r="H209" s="242">
        <v>17.600000000000001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174</v>
      </c>
      <c r="AU209" s="248" t="s">
        <v>79</v>
      </c>
      <c r="AV209" s="14" t="s">
        <v>79</v>
      </c>
      <c r="AW209" s="14" t="s">
        <v>32</v>
      </c>
      <c r="AX209" s="14" t="s">
        <v>77</v>
      </c>
      <c r="AY209" s="248" t="s">
        <v>165</v>
      </c>
    </row>
    <row r="210" s="2" customFormat="1" ht="24.15" customHeight="1">
      <c r="A210" s="40"/>
      <c r="B210" s="41"/>
      <c r="C210" s="214" t="s">
        <v>391</v>
      </c>
      <c r="D210" s="214" t="s">
        <v>168</v>
      </c>
      <c r="E210" s="215" t="s">
        <v>1415</v>
      </c>
      <c r="F210" s="216" t="s">
        <v>1416</v>
      </c>
      <c r="G210" s="217" t="s">
        <v>394</v>
      </c>
      <c r="H210" s="218">
        <v>7.2329999999999997</v>
      </c>
      <c r="I210" s="219"/>
      <c r="J210" s="220">
        <f>ROUND(I210*H210,2)</f>
        <v>0</v>
      </c>
      <c r="K210" s="216" t="s">
        <v>189</v>
      </c>
      <c r="L210" s="46"/>
      <c r="M210" s="221" t="s">
        <v>19</v>
      </c>
      <c r="N210" s="222" t="s">
        <v>41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283</v>
      </c>
      <c r="AT210" s="225" t="s">
        <v>168</v>
      </c>
      <c r="AU210" s="225" t="s">
        <v>79</v>
      </c>
      <c r="AY210" s="19" t="s">
        <v>165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77</v>
      </c>
      <c r="BK210" s="226">
        <f>ROUND(I210*H210,2)</f>
        <v>0</v>
      </c>
      <c r="BL210" s="19" t="s">
        <v>283</v>
      </c>
      <c r="BM210" s="225" t="s">
        <v>1749</v>
      </c>
    </row>
    <row r="211" s="2" customFormat="1">
      <c r="A211" s="40"/>
      <c r="B211" s="41"/>
      <c r="C211" s="42"/>
      <c r="D211" s="260" t="s">
        <v>191</v>
      </c>
      <c r="E211" s="42"/>
      <c r="F211" s="261" t="s">
        <v>1418</v>
      </c>
      <c r="G211" s="42"/>
      <c r="H211" s="42"/>
      <c r="I211" s="262"/>
      <c r="J211" s="42"/>
      <c r="K211" s="42"/>
      <c r="L211" s="46"/>
      <c r="M211" s="263"/>
      <c r="N211" s="26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191</v>
      </c>
      <c r="AU211" s="19" t="s">
        <v>79</v>
      </c>
    </row>
    <row r="212" s="2" customFormat="1" ht="24.15" customHeight="1">
      <c r="A212" s="40"/>
      <c r="B212" s="41"/>
      <c r="C212" s="214" t="s">
        <v>398</v>
      </c>
      <c r="D212" s="214" t="s">
        <v>168</v>
      </c>
      <c r="E212" s="215" t="s">
        <v>1419</v>
      </c>
      <c r="F212" s="216" t="s">
        <v>1420</v>
      </c>
      <c r="G212" s="217" t="s">
        <v>394</v>
      </c>
      <c r="H212" s="218">
        <v>7.2329999999999997</v>
      </c>
      <c r="I212" s="219"/>
      <c r="J212" s="220">
        <f>ROUND(I212*H212,2)</f>
        <v>0</v>
      </c>
      <c r="K212" s="216" t="s">
        <v>189</v>
      </c>
      <c r="L212" s="46"/>
      <c r="M212" s="221" t="s">
        <v>19</v>
      </c>
      <c r="N212" s="222" t="s">
        <v>41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283</v>
      </c>
      <c r="AT212" s="225" t="s">
        <v>168</v>
      </c>
      <c r="AU212" s="225" t="s">
        <v>79</v>
      </c>
      <c r="AY212" s="19" t="s">
        <v>165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77</v>
      </c>
      <c r="BK212" s="226">
        <f>ROUND(I212*H212,2)</f>
        <v>0</v>
      </c>
      <c r="BL212" s="19" t="s">
        <v>283</v>
      </c>
      <c r="BM212" s="225" t="s">
        <v>1750</v>
      </c>
    </row>
    <row r="213" s="2" customFormat="1">
      <c r="A213" s="40"/>
      <c r="B213" s="41"/>
      <c r="C213" s="42"/>
      <c r="D213" s="260" t="s">
        <v>191</v>
      </c>
      <c r="E213" s="42"/>
      <c r="F213" s="261" t="s">
        <v>1422</v>
      </c>
      <c r="G213" s="42"/>
      <c r="H213" s="42"/>
      <c r="I213" s="262"/>
      <c r="J213" s="42"/>
      <c r="K213" s="42"/>
      <c r="L213" s="46"/>
      <c r="M213" s="263"/>
      <c r="N213" s="26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191</v>
      </c>
      <c r="AU213" s="19" t="s">
        <v>79</v>
      </c>
    </row>
    <row r="214" s="12" customFormat="1" ht="22.8" customHeight="1">
      <c r="A214" s="12"/>
      <c r="B214" s="198"/>
      <c r="C214" s="199"/>
      <c r="D214" s="200" t="s">
        <v>69</v>
      </c>
      <c r="E214" s="212" t="s">
        <v>967</v>
      </c>
      <c r="F214" s="212" t="s">
        <v>968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SUM(P215:P232)</f>
        <v>0</v>
      </c>
      <c r="Q214" s="206"/>
      <c r="R214" s="207">
        <f>SUM(R215:R232)</f>
        <v>0.25716600000000001</v>
      </c>
      <c r="S214" s="206"/>
      <c r="T214" s="208">
        <f>SUM(T215:T232)</f>
        <v>2.9462999999999999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69</v>
      </c>
      <c r="AU214" s="210" t="s">
        <v>77</v>
      </c>
      <c r="AY214" s="209" t="s">
        <v>165</v>
      </c>
      <c r="BK214" s="211">
        <f>SUM(BK215:BK232)</f>
        <v>0</v>
      </c>
    </row>
    <row r="215" s="2" customFormat="1" ht="16.5" customHeight="1">
      <c r="A215" s="40"/>
      <c r="B215" s="41"/>
      <c r="C215" s="214" t="s">
        <v>405</v>
      </c>
      <c r="D215" s="214" t="s">
        <v>168</v>
      </c>
      <c r="E215" s="215" t="s">
        <v>1423</v>
      </c>
      <c r="F215" s="216" t="s">
        <v>1424</v>
      </c>
      <c r="G215" s="217" t="s">
        <v>209</v>
      </c>
      <c r="H215" s="218">
        <v>455</v>
      </c>
      <c r="I215" s="219"/>
      <c r="J215" s="220">
        <f>ROUND(I215*H215,2)</f>
        <v>0</v>
      </c>
      <c r="K215" s="216" t="s">
        <v>189</v>
      </c>
      <c r="L215" s="46"/>
      <c r="M215" s="221" t="s">
        <v>19</v>
      </c>
      <c r="N215" s="222" t="s">
        <v>41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0.00266</v>
      </c>
      <c r="T215" s="224">
        <f>S215*H215</f>
        <v>1.2102999999999999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283</v>
      </c>
      <c r="AT215" s="225" t="s">
        <v>168</v>
      </c>
      <c r="AU215" s="225" t="s">
        <v>79</v>
      </c>
      <c r="AY215" s="19" t="s">
        <v>165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77</v>
      </c>
      <c r="BK215" s="226">
        <f>ROUND(I215*H215,2)</f>
        <v>0</v>
      </c>
      <c r="BL215" s="19" t="s">
        <v>283</v>
      </c>
      <c r="BM215" s="225" t="s">
        <v>1751</v>
      </c>
    </row>
    <row r="216" s="2" customFormat="1">
      <c r="A216" s="40"/>
      <c r="B216" s="41"/>
      <c r="C216" s="42"/>
      <c r="D216" s="260" t="s">
        <v>191</v>
      </c>
      <c r="E216" s="42"/>
      <c r="F216" s="261" t="s">
        <v>1426</v>
      </c>
      <c r="G216" s="42"/>
      <c r="H216" s="42"/>
      <c r="I216" s="262"/>
      <c r="J216" s="42"/>
      <c r="K216" s="42"/>
      <c r="L216" s="46"/>
      <c r="M216" s="263"/>
      <c r="N216" s="26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191</v>
      </c>
      <c r="AU216" s="19" t="s">
        <v>79</v>
      </c>
    </row>
    <row r="217" s="14" customFormat="1">
      <c r="A217" s="14"/>
      <c r="B217" s="238"/>
      <c r="C217" s="239"/>
      <c r="D217" s="229" t="s">
        <v>174</v>
      </c>
      <c r="E217" s="240" t="s">
        <v>19</v>
      </c>
      <c r="F217" s="241" t="s">
        <v>1752</v>
      </c>
      <c r="G217" s="239"/>
      <c r="H217" s="242">
        <v>455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174</v>
      </c>
      <c r="AU217" s="248" t="s">
        <v>79</v>
      </c>
      <c r="AV217" s="14" t="s">
        <v>79</v>
      </c>
      <c r="AW217" s="14" t="s">
        <v>32</v>
      </c>
      <c r="AX217" s="14" t="s">
        <v>77</v>
      </c>
      <c r="AY217" s="248" t="s">
        <v>165</v>
      </c>
    </row>
    <row r="218" s="2" customFormat="1" ht="16.5" customHeight="1">
      <c r="A218" s="40"/>
      <c r="B218" s="41"/>
      <c r="C218" s="214" t="s">
        <v>410</v>
      </c>
      <c r="D218" s="214" t="s">
        <v>168</v>
      </c>
      <c r="E218" s="215" t="s">
        <v>1058</v>
      </c>
      <c r="F218" s="216" t="s">
        <v>1059</v>
      </c>
      <c r="G218" s="217" t="s">
        <v>209</v>
      </c>
      <c r="H218" s="218">
        <v>655.20000000000005</v>
      </c>
      <c r="I218" s="219"/>
      <c r="J218" s="220">
        <f>ROUND(I218*H218,2)</f>
        <v>0</v>
      </c>
      <c r="K218" s="216" t="s">
        <v>189</v>
      </c>
      <c r="L218" s="46"/>
      <c r="M218" s="221" t="s">
        <v>19</v>
      </c>
      <c r="N218" s="222" t="s">
        <v>41</v>
      </c>
      <c r="O218" s="86"/>
      <c r="P218" s="223">
        <f>O218*H218</f>
        <v>0</v>
      </c>
      <c r="Q218" s="223">
        <v>0.00013999999999999999</v>
      </c>
      <c r="R218" s="223">
        <f>Q218*H218</f>
        <v>0.091728000000000004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283</v>
      </c>
      <c r="AT218" s="225" t="s">
        <v>168</v>
      </c>
      <c r="AU218" s="225" t="s">
        <v>79</v>
      </c>
      <c r="AY218" s="19" t="s">
        <v>165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77</v>
      </c>
      <c r="BK218" s="226">
        <f>ROUND(I218*H218,2)</f>
        <v>0</v>
      </c>
      <c r="BL218" s="19" t="s">
        <v>283</v>
      </c>
      <c r="BM218" s="225" t="s">
        <v>1753</v>
      </c>
    </row>
    <row r="219" s="2" customFormat="1">
      <c r="A219" s="40"/>
      <c r="B219" s="41"/>
      <c r="C219" s="42"/>
      <c r="D219" s="260" t="s">
        <v>191</v>
      </c>
      <c r="E219" s="42"/>
      <c r="F219" s="261" t="s">
        <v>1061</v>
      </c>
      <c r="G219" s="42"/>
      <c r="H219" s="42"/>
      <c r="I219" s="262"/>
      <c r="J219" s="42"/>
      <c r="K219" s="42"/>
      <c r="L219" s="46"/>
      <c r="M219" s="263"/>
      <c r="N219" s="26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191</v>
      </c>
      <c r="AU219" s="19" t="s">
        <v>79</v>
      </c>
    </row>
    <row r="220" s="14" customFormat="1">
      <c r="A220" s="14"/>
      <c r="B220" s="238"/>
      <c r="C220" s="239"/>
      <c r="D220" s="229" t="s">
        <v>174</v>
      </c>
      <c r="E220" s="240" t="s">
        <v>19</v>
      </c>
      <c r="F220" s="241" t="s">
        <v>1754</v>
      </c>
      <c r="G220" s="239"/>
      <c r="H220" s="242">
        <v>655.20000000000005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174</v>
      </c>
      <c r="AU220" s="248" t="s">
        <v>79</v>
      </c>
      <c r="AV220" s="14" t="s">
        <v>79</v>
      </c>
      <c r="AW220" s="14" t="s">
        <v>32</v>
      </c>
      <c r="AX220" s="14" t="s">
        <v>77</v>
      </c>
      <c r="AY220" s="248" t="s">
        <v>165</v>
      </c>
    </row>
    <row r="221" s="2" customFormat="1" ht="16.5" customHeight="1">
      <c r="A221" s="40"/>
      <c r="B221" s="41"/>
      <c r="C221" s="214" t="s">
        <v>415</v>
      </c>
      <c r="D221" s="214" t="s">
        <v>168</v>
      </c>
      <c r="E221" s="215" t="s">
        <v>1430</v>
      </c>
      <c r="F221" s="216" t="s">
        <v>1431</v>
      </c>
      <c r="G221" s="217" t="s">
        <v>209</v>
      </c>
      <c r="H221" s="218">
        <v>456.30000000000001</v>
      </c>
      <c r="I221" s="219"/>
      <c r="J221" s="220">
        <f>ROUND(I221*H221,2)</f>
        <v>0</v>
      </c>
      <c r="K221" s="216" t="s">
        <v>19</v>
      </c>
      <c r="L221" s="46"/>
      <c r="M221" s="221" t="s">
        <v>19</v>
      </c>
      <c r="N221" s="222" t="s">
        <v>41</v>
      </c>
      <c r="O221" s="86"/>
      <c r="P221" s="223">
        <f>O221*H221</f>
        <v>0</v>
      </c>
      <c r="Q221" s="223">
        <v>0.00013999999999999999</v>
      </c>
      <c r="R221" s="223">
        <f>Q221*H221</f>
        <v>0.063881999999999994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283</v>
      </c>
      <c r="AT221" s="225" t="s">
        <v>168</v>
      </c>
      <c r="AU221" s="225" t="s">
        <v>79</v>
      </c>
      <c r="AY221" s="19" t="s">
        <v>165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77</v>
      </c>
      <c r="BK221" s="226">
        <f>ROUND(I221*H221,2)</f>
        <v>0</v>
      </c>
      <c r="BL221" s="19" t="s">
        <v>283</v>
      </c>
      <c r="BM221" s="225" t="s">
        <v>1755</v>
      </c>
    </row>
    <row r="222" s="14" customFormat="1">
      <c r="A222" s="14"/>
      <c r="B222" s="238"/>
      <c r="C222" s="239"/>
      <c r="D222" s="229" t="s">
        <v>174</v>
      </c>
      <c r="E222" s="240" t="s">
        <v>19</v>
      </c>
      <c r="F222" s="241" t="s">
        <v>1756</v>
      </c>
      <c r="G222" s="239"/>
      <c r="H222" s="242">
        <v>456.30000000000001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174</v>
      </c>
      <c r="AU222" s="248" t="s">
        <v>79</v>
      </c>
      <c r="AV222" s="14" t="s">
        <v>79</v>
      </c>
      <c r="AW222" s="14" t="s">
        <v>32</v>
      </c>
      <c r="AX222" s="14" t="s">
        <v>77</v>
      </c>
      <c r="AY222" s="248" t="s">
        <v>165</v>
      </c>
    </row>
    <row r="223" s="2" customFormat="1" ht="16.5" customHeight="1">
      <c r="A223" s="40"/>
      <c r="B223" s="41"/>
      <c r="C223" s="214" t="s">
        <v>421</v>
      </c>
      <c r="D223" s="214" t="s">
        <v>168</v>
      </c>
      <c r="E223" s="215" t="s">
        <v>1434</v>
      </c>
      <c r="F223" s="216" t="s">
        <v>1435</v>
      </c>
      <c r="G223" s="217" t="s">
        <v>209</v>
      </c>
      <c r="H223" s="218">
        <v>725.39999999999998</v>
      </c>
      <c r="I223" s="219"/>
      <c r="J223" s="220">
        <f>ROUND(I223*H223,2)</f>
        <v>0</v>
      </c>
      <c r="K223" s="216" t="s">
        <v>19</v>
      </c>
      <c r="L223" s="46"/>
      <c r="M223" s="221" t="s">
        <v>19</v>
      </c>
      <c r="N223" s="222" t="s">
        <v>41</v>
      </c>
      <c r="O223" s="86"/>
      <c r="P223" s="223">
        <f>O223*H223</f>
        <v>0</v>
      </c>
      <c r="Q223" s="223">
        <v>0.00013999999999999999</v>
      </c>
      <c r="R223" s="223">
        <f>Q223*H223</f>
        <v>0.10155599999999999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283</v>
      </c>
      <c r="AT223" s="225" t="s">
        <v>168</v>
      </c>
      <c r="AU223" s="225" t="s">
        <v>79</v>
      </c>
      <c r="AY223" s="19" t="s">
        <v>165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77</v>
      </c>
      <c r="BK223" s="226">
        <f>ROUND(I223*H223,2)</f>
        <v>0</v>
      </c>
      <c r="BL223" s="19" t="s">
        <v>283</v>
      </c>
      <c r="BM223" s="225" t="s">
        <v>1757</v>
      </c>
    </row>
    <row r="224" s="14" customFormat="1">
      <c r="A224" s="14"/>
      <c r="B224" s="238"/>
      <c r="C224" s="239"/>
      <c r="D224" s="229" t="s">
        <v>174</v>
      </c>
      <c r="E224" s="240" t="s">
        <v>19</v>
      </c>
      <c r="F224" s="241" t="s">
        <v>1758</v>
      </c>
      <c r="G224" s="239"/>
      <c r="H224" s="242">
        <v>725.39999999999998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174</v>
      </c>
      <c r="AU224" s="248" t="s">
        <v>79</v>
      </c>
      <c r="AV224" s="14" t="s">
        <v>79</v>
      </c>
      <c r="AW224" s="14" t="s">
        <v>32</v>
      </c>
      <c r="AX224" s="14" t="s">
        <v>77</v>
      </c>
      <c r="AY224" s="248" t="s">
        <v>165</v>
      </c>
    </row>
    <row r="225" s="2" customFormat="1" ht="16.5" customHeight="1">
      <c r="A225" s="40"/>
      <c r="B225" s="41"/>
      <c r="C225" s="214" t="s">
        <v>427</v>
      </c>
      <c r="D225" s="214" t="s">
        <v>168</v>
      </c>
      <c r="E225" s="215" t="s">
        <v>1438</v>
      </c>
      <c r="F225" s="216" t="s">
        <v>1439</v>
      </c>
      <c r="G225" s="217" t="s">
        <v>209</v>
      </c>
      <c r="H225" s="218">
        <v>248</v>
      </c>
      <c r="I225" s="219"/>
      <c r="J225" s="220">
        <f>ROUND(I225*H225,2)</f>
        <v>0</v>
      </c>
      <c r="K225" s="216" t="s">
        <v>19</v>
      </c>
      <c r="L225" s="46"/>
      <c r="M225" s="221" t="s">
        <v>19</v>
      </c>
      <c r="N225" s="222" t="s">
        <v>41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0.0070000000000000001</v>
      </c>
      <c r="T225" s="224">
        <f>S225*H225</f>
        <v>1.736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283</v>
      </c>
      <c r="AT225" s="225" t="s">
        <v>168</v>
      </c>
      <c r="AU225" s="225" t="s">
        <v>79</v>
      </c>
      <c r="AY225" s="19" t="s">
        <v>165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77</v>
      </c>
      <c r="BK225" s="226">
        <f>ROUND(I225*H225,2)</f>
        <v>0</v>
      </c>
      <c r="BL225" s="19" t="s">
        <v>283</v>
      </c>
      <c r="BM225" s="225" t="s">
        <v>1759</v>
      </c>
    </row>
    <row r="226" s="14" customFormat="1">
      <c r="A226" s="14"/>
      <c r="B226" s="238"/>
      <c r="C226" s="239"/>
      <c r="D226" s="229" t="s">
        <v>174</v>
      </c>
      <c r="E226" s="240" t="s">
        <v>19</v>
      </c>
      <c r="F226" s="241" t="s">
        <v>1760</v>
      </c>
      <c r="G226" s="239"/>
      <c r="H226" s="242">
        <v>130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174</v>
      </c>
      <c r="AU226" s="248" t="s">
        <v>79</v>
      </c>
      <c r="AV226" s="14" t="s">
        <v>79</v>
      </c>
      <c r="AW226" s="14" t="s">
        <v>32</v>
      </c>
      <c r="AX226" s="14" t="s">
        <v>70</v>
      </c>
      <c r="AY226" s="248" t="s">
        <v>165</v>
      </c>
    </row>
    <row r="227" s="14" customFormat="1">
      <c r="A227" s="14"/>
      <c r="B227" s="238"/>
      <c r="C227" s="239"/>
      <c r="D227" s="229" t="s">
        <v>174</v>
      </c>
      <c r="E227" s="240" t="s">
        <v>19</v>
      </c>
      <c r="F227" s="241" t="s">
        <v>1761</v>
      </c>
      <c r="G227" s="239"/>
      <c r="H227" s="242">
        <v>118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174</v>
      </c>
      <c r="AU227" s="248" t="s">
        <v>79</v>
      </c>
      <c r="AV227" s="14" t="s">
        <v>79</v>
      </c>
      <c r="AW227" s="14" t="s">
        <v>32</v>
      </c>
      <c r="AX227" s="14" t="s">
        <v>70</v>
      </c>
      <c r="AY227" s="248" t="s">
        <v>165</v>
      </c>
    </row>
    <row r="228" s="15" customFormat="1">
      <c r="A228" s="15"/>
      <c r="B228" s="249"/>
      <c r="C228" s="250"/>
      <c r="D228" s="229" t="s">
        <v>174</v>
      </c>
      <c r="E228" s="251" t="s">
        <v>19</v>
      </c>
      <c r="F228" s="252" t="s">
        <v>184</v>
      </c>
      <c r="G228" s="250"/>
      <c r="H228" s="253">
        <v>248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9" t="s">
        <v>174</v>
      </c>
      <c r="AU228" s="259" t="s">
        <v>79</v>
      </c>
      <c r="AV228" s="15" t="s">
        <v>172</v>
      </c>
      <c r="AW228" s="15" t="s">
        <v>32</v>
      </c>
      <c r="AX228" s="15" t="s">
        <v>77</v>
      </c>
      <c r="AY228" s="259" t="s">
        <v>165</v>
      </c>
    </row>
    <row r="229" s="2" customFormat="1" ht="24.15" customHeight="1">
      <c r="A229" s="40"/>
      <c r="B229" s="41"/>
      <c r="C229" s="214" t="s">
        <v>436</v>
      </c>
      <c r="D229" s="214" t="s">
        <v>168</v>
      </c>
      <c r="E229" s="215" t="s">
        <v>1443</v>
      </c>
      <c r="F229" s="216" t="s">
        <v>1444</v>
      </c>
      <c r="G229" s="217" t="s">
        <v>394</v>
      </c>
      <c r="H229" s="218">
        <v>0.25700000000000001</v>
      </c>
      <c r="I229" s="219"/>
      <c r="J229" s="220">
        <f>ROUND(I229*H229,2)</f>
        <v>0</v>
      </c>
      <c r="K229" s="216" t="s">
        <v>189</v>
      </c>
      <c r="L229" s="46"/>
      <c r="M229" s="221" t="s">
        <v>19</v>
      </c>
      <c r="N229" s="222" t="s">
        <v>41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283</v>
      </c>
      <c r="AT229" s="225" t="s">
        <v>168</v>
      </c>
      <c r="AU229" s="225" t="s">
        <v>79</v>
      </c>
      <c r="AY229" s="19" t="s">
        <v>165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9" t="s">
        <v>77</v>
      </c>
      <c r="BK229" s="226">
        <f>ROUND(I229*H229,2)</f>
        <v>0</v>
      </c>
      <c r="BL229" s="19" t="s">
        <v>283</v>
      </c>
      <c r="BM229" s="225" t="s">
        <v>1762</v>
      </c>
    </row>
    <row r="230" s="2" customFormat="1">
      <c r="A230" s="40"/>
      <c r="B230" s="41"/>
      <c r="C230" s="42"/>
      <c r="D230" s="260" t="s">
        <v>191</v>
      </c>
      <c r="E230" s="42"/>
      <c r="F230" s="261" t="s">
        <v>1446</v>
      </c>
      <c r="G230" s="42"/>
      <c r="H230" s="42"/>
      <c r="I230" s="262"/>
      <c r="J230" s="42"/>
      <c r="K230" s="42"/>
      <c r="L230" s="46"/>
      <c r="M230" s="263"/>
      <c r="N230" s="26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191</v>
      </c>
      <c r="AU230" s="19" t="s">
        <v>79</v>
      </c>
    </row>
    <row r="231" s="2" customFormat="1" ht="24.15" customHeight="1">
      <c r="A231" s="40"/>
      <c r="B231" s="41"/>
      <c r="C231" s="214" t="s">
        <v>447</v>
      </c>
      <c r="D231" s="214" t="s">
        <v>168</v>
      </c>
      <c r="E231" s="215" t="s">
        <v>1447</v>
      </c>
      <c r="F231" s="216" t="s">
        <v>1448</v>
      </c>
      <c r="G231" s="217" t="s">
        <v>394</v>
      </c>
      <c r="H231" s="218">
        <v>0.25700000000000001</v>
      </c>
      <c r="I231" s="219"/>
      <c r="J231" s="220">
        <f>ROUND(I231*H231,2)</f>
        <v>0</v>
      </c>
      <c r="K231" s="216" t="s">
        <v>189</v>
      </c>
      <c r="L231" s="46"/>
      <c r="M231" s="221" t="s">
        <v>19</v>
      </c>
      <c r="N231" s="222" t="s">
        <v>41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283</v>
      </c>
      <c r="AT231" s="225" t="s">
        <v>168</v>
      </c>
      <c r="AU231" s="225" t="s">
        <v>79</v>
      </c>
      <c r="AY231" s="19" t="s">
        <v>165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9" t="s">
        <v>77</v>
      </c>
      <c r="BK231" s="226">
        <f>ROUND(I231*H231,2)</f>
        <v>0</v>
      </c>
      <c r="BL231" s="19" t="s">
        <v>283</v>
      </c>
      <c r="BM231" s="225" t="s">
        <v>1763</v>
      </c>
    </row>
    <row r="232" s="2" customFormat="1">
      <c r="A232" s="40"/>
      <c r="B232" s="41"/>
      <c r="C232" s="42"/>
      <c r="D232" s="260" t="s">
        <v>191</v>
      </c>
      <c r="E232" s="42"/>
      <c r="F232" s="261" t="s">
        <v>1450</v>
      </c>
      <c r="G232" s="42"/>
      <c r="H232" s="42"/>
      <c r="I232" s="262"/>
      <c r="J232" s="42"/>
      <c r="K232" s="42"/>
      <c r="L232" s="46"/>
      <c r="M232" s="263"/>
      <c r="N232" s="26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191</v>
      </c>
      <c r="AU232" s="19" t="s">
        <v>79</v>
      </c>
    </row>
    <row r="233" s="12" customFormat="1" ht="22.8" customHeight="1">
      <c r="A233" s="12"/>
      <c r="B233" s="198"/>
      <c r="C233" s="199"/>
      <c r="D233" s="200" t="s">
        <v>69</v>
      </c>
      <c r="E233" s="212" t="s">
        <v>1072</v>
      </c>
      <c r="F233" s="212" t="s">
        <v>1073</v>
      </c>
      <c r="G233" s="199"/>
      <c r="H233" s="199"/>
      <c r="I233" s="202"/>
      <c r="J233" s="213">
        <f>BK233</f>
        <v>0</v>
      </c>
      <c r="K233" s="199"/>
      <c r="L233" s="204"/>
      <c r="M233" s="205"/>
      <c r="N233" s="206"/>
      <c r="O233" s="206"/>
      <c r="P233" s="207">
        <f>SUM(P234:P256)</f>
        <v>0</v>
      </c>
      <c r="Q233" s="206"/>
      <c r="R233" s="207">
        <f>SUM(R234:R256)</f>
        <v>18.521842499999998</v>
      </c>
      <c r="S233" s="206"/>
      <c r="T233" s="208">
        <f>SUM(T234:T256)</f>
        <v>1.211948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79</v>
      </c>
      <c r="AT233" s="210" t="s">
        <v>69</v>
      </c>
      <c r="AU233" s="210" t="s">
        <v>77</v>
      </c>
      <c r="AY233" s="209" t="s">
        <v>165</v>
      </c>
      <c r="BK233" s="211">
        <f>SUM(BK234:BK256)</f>
        <v>0</v>
      </c>
    </row>
    <row r="234" s="2" customFormat="1" ht="21.75" customHeight="1">
      <c r="A234" s="40"/>
      <c r="B234" s="41"/>
      <c r="C234" s="214" t="s">
        <v>450</v>
      </c>
      <c r="D234" s="214" t="s">
        <v>168</v>
      </c>
      <c r="E234" s="215" t="s">
        <v>1451</v>
      </c>
      <c r="F234" s="216" t="s">
        <v>1452</v>
      </c>
      <c r="G234" s="217" t="s">
        <v>551</v>
      </c>
      <c r="H234" s="218">
        <v>1071.9480000000001</v>
      </c>
      <c r="I234" s="219"/>
      <c r="J234" s="220">
        <f>ROUND(I234*H234,2)</f>
        <v>0</v>
      </c>
      <c r="K234" s="216" t="s">
        <v>189</v>
      </c>
      <c r="L234" s="46"/>
      <c r="M234" s="221" t="s">
        <v>19</v>
      </c>
      <c r="N234" s="222" t="s">
        <v>41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0.001</v>
      </c>
      <c r="T234" s="224">
        <f>S234*H234</f>
        <v>1.0719480000000001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283</v>
      </c>
      <c r="AT234" s="225" t="s">
        <v>168</v>
      </c>
      <c r="AU234" s="225" t="s">
        <v>79</v>
      </c>
      <c r="AY234" s="19" t="s">
        <v>165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77</v>
      </c>
      <c r="BK234" s="226">
        <f>ROUND(I234*H234,2)</f>
        <v>0</v>
      </c>
      <c r="BL234" s="19" t="s">
        <v>283</v>
      </c>
      <c r="BM234" s="225" t="s">
        <v>1764</v>
      </c>
    </row>
    <row r="235" s="2" customFormat="1">
      <c r="A235" s="40"/>
      <c r="B235" s="41"/>
      <c r="C235" s="42"/>
      <c r="D235" s="260" t="s">
        <v>191</v>
      </c>
      <c r="E235" s="42"/>
      <c r="F235" s="261" t="s">
        <v>1454</v>
      </c>
      <c r="G235" s="42"/>
      <c r="H235" s="42"/>
      <c r="I235" s="262"/>
      <c r="J235" s="42"/>
      <c r="K235" s="42"/>
      <c r="L235" s="46"/>
      <c r="M235" s="263"/>
      <c r="N235" s="264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191</v>
      </c>
      <c r="AU235" s="19" t="s">
        <v>79</v>
      </c>
    </row>
    <row r="236" s="14" customFormat="1">
      <c r="A236" s="14"/>
      <c r="B236" s="238"/>
      <c r="C236" s="239"/>
      <c r="D236" s="229" t="s">
        <v>174</v>
      </c>
      <c r="E236" s="240" t="s">
        <v>19</v>
      </c>
      <c r="F236" s="241" t="s">
        <v>1765</v>
      </c>
      <c r="G236" s="239"/>
      <c r="H236" s="242">
        <v>1071.9480000000001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174</v>
      </c>
      <c r="AU236" s="248" t="s">
        <v>79</v>
      </c>
      <c r="AV236" s="14" t="s">
        <v>79</v>
      </c>
      <c r="AW236" s="14" t="s">
        <v>32</v>
      </c>
      <c r="AX236" s="14" t="s">
        <v>77</v>
      </c>
      <c r="AY236" s="248" t="s">
        <v>165</v>
      </c>
    </row>
    <row r="237" s="2" customFormat="1" ht="16.5" customHeight="1">
      <c r="A237" s="40"/>
      <c r="B237" s="41"/>
      <c r="C237" s="214" t="s">
        <v>455</v>
      </c>
      <c r="D237" s="214" t="s">
        <v>168</v>
      </c>
      <c r="E237" s="215" t="s">
        <v>1456</v>
      </c>
      <c r="F237" s="216" t="s">
        <v>1457</v>
      </c>
      <c r="G237" s="217" t="s">
        <v>209</v>
      </c>
      <c r="H237" s="218">
        <v>20</v>
      </c>
      <c r="I237" s="219"/>
      <c r="J237" s="220">
        <f>ROUND(I237*H237,2)</f>
        <v>0</v>
      </c>
      <c r="K237" s="216" t="s">
        <v>189</v>
      </c>
      <c r="L237" s="46"/>
      <c r="M237" s="221" t="s">
        <v>19</v>
      </c>
      <c r="N237" s="222" t="s">
        <v>41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0.0070000000000000001</v>
      </c>
      <c r="T237" s="224">
        <f>S237*H237</f>
        <v>0.14000000000000001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283</v>
      </c>
      <c r="AT237" s="225" t="s">
        <v>168</v>
      </c>
      <c r="AU237" s="225" t="s">
        <v>79</v>
      </c>
      <c r="AY237" s="19" t="s">
        <v>165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77</v>
      </c>
      <c r="BK237" s="226">
        <f>ROUND(I237*H237,2)</f>
        <v>0</v>
      </c>
      <c r="BL237" s="19" t="s">
        <v>283</v>
      </c>
      <c r="BM237" s="225" t="s">
        <v>1766</v>
      </c>
    </row>
    <row r="238" s="2" customFormat="1">
      <c r="A238" s="40"/>
      <c r="B238" s="41"/>
      <c r="C238" s="42"/>
      <c r="D238" s="260" t="s">
        <v>191</v>
      </c>
      <c r="E238" s="42"/>
      <c r="F238" s="261" t="s">
        <v>1459</v>
      </c>
      <c r="G238" s="42"/>
      <c r="H238" s="42"/>
      <c r="I238" s="262"/>
      <c r="J238" s="42"/>
      <c r="K238" s="42"/>
      <c r="L238" s="46"/>
      <c r="M238" s="263"/>
      <c r="N238" s="264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191</v>
      </c>
      <c r="AU238" s="19" t="s">
        <v>79</v>
      </c>
    </row>
    <row r="239" s="14" customFormat="1">
      <c r="A239" s="14"/>
      <c r="B239" s="238"/>
      <c r="C239" s="239"/>
      <c r="D239" s="229" t="s">
        <v>174</v>
      </c>
      <c r="E239" s="240" t="s">
        <v>19</v>
      </c>
      <c r="F239" s="241" t="s">
        <v>1460</v>
      </c>
      <c r="G239" s="239"/>
      <c r="H239" s="242">
        <v>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174</v>
      </c>
      <c r="AU239" s="248" t="s">
        <v>79</v>
      </c>
      <c r="AV239" s="14" t="s">
        <v>79</v>
      </c>
      <c r="AW239" s="14" t="s">
        <v>32</v>
      </c>
      <c r="AX239" s="14" t="s">
        <v>70</v>
      </c>
      <c r="AY239" s="248" t="s">
        <v>165</v>
      </c>
    </row>
    <row r="240" s="14" customFormat="1">
      <c r="A240" s="14"/>
      <c r="B240" s="238"/>
      <c r="C240" s="239"/>
      <c r="D240" s="229" t="s">
        <v>174</v>
      </c>
      <c r="E240" s="240" t="s">
        <v>19</v>
      </c>
      <c r="F240" s="241" t="s">
        <v>1461</v>
      </c>
      <c r="G240" s="239"/>
      <c r="H240" s="242">
        <v>15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174</v>
      </c>
      <c r="AU240" s="248" t="s">
        <v>79</v>
      </c>
      <c r="AV240" s="14" t="s">
        <v>79</v>
      </c>
      <c r="AW240" s="14" t="s">
        <v>32</v>
      </c>
      <c r="AX240" s="14" t="s">
        <v>70</v>
      </c>
      <c r="AY240" s="248" t="s">
        <v>165</v>
      </c>
    </row>
    <row r="241" s="15" customFormat="1">
      <c r="A241" s="15"/>
      <c r="B241" s="249"/>
      <c r="C241" s="250"/>
      <c r="D241" s="229" t="s">
        <v>174</v>
      </c>
      <c r="E241" s="251" t="s">
        <v>19</v>
      </c>
      <c r="F241" s="252" t="s">
        <v>184</v>
      </c>
      <c r="G241" s="250"/>
      <c r="H241" s="253">
        <v>20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174</v>
      </c>
      <c r="AU241" s="259" t="s">
        <v>79</v>
      </c>
      <c r="AV241" s="15" t="s">
        <v>172</v>
      </c>
      <c r="AW241" s="15" t="s">
        <v>32</v>
      </c>
      <c r="AX241" s="15" t="s">
        <v>77</v>
      </c>
      <c r="AY241" s="259" t="s">
        <v>165</v>
      </c>
    </row>
    <row r="242" s="2" customFormat="1" ht="16.5" customHeight="1">
      <c r="A242" s="40"/>
      <c r="B242" s="41"/>
      <c r="C242" s="214" t="s">
        <v>458</v>
      </c>
      <c r="D242" s="214" t="s">
        <v>168</v>
      </c>
      <c r="E242" s="215" t="s">
        <v>1462</v>
      </c>
      <c r="F242" s="216" t="s">
        <v>1463</v>
      </c>
      <c r="G242" s="217" t="s">
        <v>551</v>
      </c>
      <c r="H242" s="218">
        <v>17639.849999999999</v>
      </c>
      <c r="I242" s="219"/>
      <c r="J242" s="220">
        <f>ROUND(I242*H242,2)</f>
        <v>0</v>
      </c>
      <c r="K242" s="216" t="s">
        <v>1402</v>
      </c>
      <c r="L242" s="46"/>
      <c r="M242" s="221" t="s">
        <v>19</v>
      </c>
      <c r="N242" s="222" t="s">
        <v>41</v>
      </c>
      <c r="O242" s="86"/>
      <c r="P242" s="223">
        <f>O242*H242</f>
        <v>0</v>
      </c>
      <c r="Q242" s="223">
        <v>5.0000000000000002E-05</v>
      </c>
      <c r="R242" s="223">
        <f>Q242*H242</f>
        <v>0.88199249999999996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283</v>
      </c>
      <c r="AT242" s="225" t="s">
        <v>168</v>
      </c>
      <c r="AU242" s="225" t="s">
        <v>79</v>
      </c>
      <c r="AY242" s="19" t="s">
        <v>165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9" t="s">
        <v>77</v>
      </c>
      <c r="BK242" s="226">
        <f>ROUND(I242*H242,2)</f>
        <v>0</v>
      </c>
      <c r="BL242" s="19" t="s">
        <v>283</v>
      </c>
      <c r="BM242" s="225" t="s">
        <v>1767</v>
      </c>
    </row>
    <row r="243" s="2" customFormat="1">
      <c r="A243" s="40"/>
      <c r="B243" s="41"/>
      <c r="C243" s="42"/>
      <c r="D243" s="260" t="s">
        <v>191</v>
      </c>
      <c r="E243" s="42"/>
      <c r="F243" s="261" t="s">
        <v>1465</v>
      </c>
      <c r="G243" s="42"/>
      <c r="H243" s="42"/>
      <c r="I243" s="262"/>
      <c r="J243" s="42"/>
      <c r="K243" s="42"/>
      <c r="L243" s="46"/>
      <c r="M243" s="263"/>
      <c r="N243" s="26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191</v>
      </c>
      <c r="AU243" s="19" t="s">
        <v>79</v>
      </c>
    </row>
    <row r="244" s="14" customFormat="1">
      <c r="A244" s="14"/>
      <c r="B244" s="238"/>
      <c r="C244" s="239"/>
      <c r="D244" s="229" t="s">
        <v>174</v>
      </c>
      <c r="E244" s="240" t="s">
        <v>19</v>
      </c>
      <c r="F244" s="241" t="s">
        <v>1768</v>
      </c>
      <c r="G244" s="239"/>
      <c r="H244" s="242">
        <v>6369.8500000000004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174</v>
      </c>
      <c r="AU244" s="248" t="s">
        <v>79</v>
      </c>
      <c r="AV244" s="14" t="s">
        <v>79</v>
      </c>
      <c r="AW244" s="14" t="s">
        <v>32</v>
      </c>
      <c r="AX244" s="14" t="s">
        <v>70</v>
      </c>
      <c r="AY244" s="248" t="s">
        <v>165</v>
      </c>
    </row>
    <row r="245" s="14" customFormat="1">
      <c r="A245" s="14"/>
      <c r="B245" s="238"/>
      <c r="C245" s="239"/>
      <c r="D245" s="229" t="s">
        <v>174</v>
      </c>
      <c r="E245" s="240" t="s">
        <v>19</v>
      </c>
      <c r="F245" s="241" t="s">
        <v>1769</v>
      </c>
      <c r="G245" s="239"/>
      <c r="H245" s="242">
        <v>776.48000000000002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174</v>
      </c>
      <c r="AU245" s="248" t="s">
        <v>79</v>
      </c>
      <c r="AV245" s="14" t="s">
        <v>79</v>
      </c>
      <c r="AW245" s="14" t="s">
        <v>32</v>
      </c>
      <c r="AX245" s="14" t="s">
        <v>70</v>
      </c>
      <c r="AY245" s="248" t="s">
        <v>165</v>
      </c>
    </row>
    <row r="246" s="14" customFormat="1">
      <c r="A246" s="14"/>
      <c r="B246" s="238"/>
      <c r="C246" s="239"/>
      <c r="D246" s="229" t="s">
        <v>174</v>
      </c>
      <c r="E246" s="240" t="s">
        <v>19</v>
      </c>
      <c r="F246" s="241" t="s">
        <v>1770</v>
      </c>
      <c r="G246" s="239"/>
      <c r="H246" s="242">
        <v>10493.52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174</v>
      </c>
      <c r="AU246" s="248" t="s">
        <v>79</v>
      </c>
      <c r="AV246" s="14" t="s">
        <v>79</v>
      </c>
      <c r="AW246" s="14" t="s">
        <v>32</v>
      </c>
      <c r="AX246" s="14" t="s">
        <v>70</v>
      </c>
      <c r="AY246" s="248" t="s">
        <v>165</v>
      </c>
    </row>
    <row r="247" s="15" customFormat="1">
      <c r="A247" s="15"/>
      <c r="B247" s="249"/>
      <c r="C247" s="250"/>
      <c r="D247" s="229" t="s">
        <v>174</v>
      </c>
      <c r="E247" s="251" t="s">
        <v>19</v>
      </c>
      <c r="F247" s="252" t="s">
        <v>184</v>
      </c>
      <c r="G247" s="250"/>
      <c r="H247" s="253">
        <v>17639.849999999999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9" t="s">
        <v>174</v>
      </c>
      <c r="AU247" s="259" t="s">
        <v>79</v>
      </c>
      <c r="AV247" s="15" t="s">
        <v>172</v>
      </c>
      <c r="AW247" s="15" t="s">
        <v>32</v>
      </c>
      <c r="AX247" s="15" t="s">
        <v>77</v>
      </c>
      <c r="AY247" s="259" t="s">
        <v>165</v>
      </c>
    </row>
    <row r="248" s="2" customFormat="1" ht="16.5" customHeight="1">
      <c r="A248" s="40"/>
      <c r="B248" s="41"/>
      <c r="C248" s="265" t="s">
        <v>461</v>
      </c>
      <c r="D248" s="265" t="s">
        <v>529</v>
      </c>
      <c r="E248" s="266" t="s">
        <v>1469</v>
      </c>
      <c r="F248" s="267" t="s">
        <v>1470</v>
      </c>
      <c r="G248" s="268" t="s">
        <v>551</v>
      </c>
      <c r="H248" s="269">
        <v>17639.849999999999</v>
      </c>
      <c r="I248" s="270"/>
      <c r="J248" s="271">
        <f>ROUND(I248*H248,2)</f>
        <v>0</v>
      </c>
      <c r="K248" s="267" t="s">
        <v>19</v>
      </c>
      <c r="L248" s="272"/>
      <c r="M248" s="273" t="s">
        <v>19</v>
      </c>
      <c r="N248" s="274" t="s">
        <v>41</v>
      </c>
      <c r="O248" s="86"/>
      <c r="P248" s="223">
        <f>O248*H248</f>
        <v>0</v>
      </c>
      <c r="Q248" s="223">
        <v>0.001</v>
      </c>
      <c r="R248" s="223">
        <f>Q248*H248</f>
        <v>17.639849999999999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381</v>
      </c>
      <c r="AT248" s="225" t="s">
        <v>529</v>
      </c>
      <c r="AU248" s="225" t="s">
        <v>79</v>
      </c>
      <c r="AY248" s="19" t="s">
        <v>165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77</v>
      </c>
      <c r="BK248" s="226">
        <f>ROUND(I248*H248,2)</f>
        <v>0</v>
      </c>
      <c r="BL248" s="19" t="s">
        <v>283</v>
      </c>
      <c r="BM248" s="225" t="s">
        <v>1771</v>
      </c>
    </row>
    <row r="249" s="14" customFormat="1">
      <c r="A249" s="14"/>
      <c r="B249" s="238"/>
      <c r="C249" s="239"/>
      <c r="D249" s="229" t="s">
        <v>174</v>
      </c>
      <c r="E249" s="240" t="s">
        <v>19</v>
      </c>
      <c r="F249" s="241" t="s">
        <v>1768</v>
      </c>
      <c r="G249" s="239"/>
      <c r="H249" s="242">
        <v>6369.8500000000004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174</v>
      </c>
      <c r="AU249" s="248" t="s">
        <v>79</v>
      </c>
      <c r="AV249" s="14" t="s">
        <v>79</v>
      </c>
      <c r="AW249" s="14" t="s">
        <v>32</v>
      </c>
      <c r="AX249" s="14" t="s">
        <v>70</v>
      </c>
      <c r="AY249" s="248" t="s">
        <v>165</v>
      </c>
    </row>
    <row r="250" s="14" customFormat="1">
      <c r="A250" s="14"/>
      <c r="B250" s="238"/>
      <c r="C250" s="239"/>
      <c r="D250" s="229" t="s">
        <v>174</v>
      </c>
      <c r="E250" s="240" t="s">
        <v>19</v>
      </c>
      <c r="F250" s="241" t="s">
        <v>1769</v>
      </c>
      <c r="G250" s="239"/>
      <c r="H250" s="242">
        <v>776.48000000000002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174</v>
      </c>
      <c r="AU250" s="248" t="s">
        <v>79</v>
      </c>
      <c r="AV250" s="14" t="s">
        <v>79</v>
      </c>
      <c r="AW250" s="14" t="s">
        <v>32</v>
      </c>
      <c r="AX250" s="14" t="s">
        <v>70</v>
      </c>
      <c r="AY250" s="248" t="s">
        <v>165</v>
      </c>
    </row>
    <row r="251" s="14" customFormat="1">
      <c r="A251" s="14"/>
      <c r="B251" s="238"/>
      <c r="C251" s="239"/>
      <c r="D251" s="229" t="s">
        <v>174</v>
      </c>
      <c r="E251" s="240" t="s">
        <v>19</v>
      </c>
      <c r="F251" s="241" t="s">
        <v>1770</v>
      </c>
      <c r="G251" s="239"/>
      <c r="H251" s="242">
        <v>10493.52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174</v>
      </c>
      <c r="AU251" s="248" t="s">
        <v>79</v>
      </c>
      <c r="AV251" s="14" t="s">
        <v>79</v>
      </c>
      <c r="AW251" s="14" t="s">
        <v>32</v>
      </c>
      <c r="AX251" s="14" t="s">
        <v>70</v>
      </c>
      <c r="AY251" s="248" t="s">
        <v>165</v>
      </c>
    </row>
    <row r="252" s="15" customFormat="1">
      <c r="A252" s="15"/>
      <c r="B252" s="249"/>
      <c r="C252" s="250"/>
      <c r="D252" s="229" t="s">
        <v>174</v>
      </c>
      <c r="E252" s="251" t="s">
        <v>19</v>
      </c>
      <c r="F252" s="252" t="s">
        <v>184</v>
      </c>
      <c r="G252" s="250"/>
      <c r="H252" s="253">
        <v>17639.849999999999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9" t="s">
        <v>174</v>
      </c>
      <c r="AU252" s="259" t="s">
        <v>79</v>
      </c>
      <c r="AV252" s="15" t="s">
        <v>172</v>
      </c>
      <c r="AW252" s="15" t="s">
        <v>32</v>
      </c>
      <c r="AX252" s="15" t="s">
        <v>77</v>
      </c>
      <c r="AY252" s="259" t="s">
        <v>165</v>
      </c>
    </row>
    <row r="253" s="2" customFormat="1" ht="24.15" customHeight="1">
      <c r="A253" s="40"/>
      <c r="B253" s="41"/>
      <c r="C253" s="214" t="s">
        <v>465</v>
      </c>
      <c r="D253" s="214" t="s">
        <v>168</v>
      </c>
      <c r="E253" s="215" t="s">
        <v>1472</v>
      </c>
      <c r="F253" s="216" t="s">
        <v>1473</v>
      </c>
      <c r="G253" s="217" t="s">
        <v>394</v>
      </c>
      <c r="H253" s="218">
        <v>18.521999999999998</v>
      </c>
      <c r="I253" s="219"/>
      <c r="J253" s="220">
        <f>ROUND(I253*H253,2)</f>
        <v>0</v>
      </c>
      <c r="K253" s="216" t="s">
        <v>1402</v>
      </c>
      <c r="L253" s="46"/>
      <c r="M253" s="221" t="s">
        <v>19</v>
      </c>
      <c r="N253" s="222" t="s">
        <v>41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283</v>
      </c>
      <c r="AT253" s="225" t="s">
        <v>168</v>
      </c>
      <c r="AU253" s="225" t="s">
        <v>79</v>
      </c>
      <c r="AY253" s="19" t="s">
        <v>165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77</v>
      </c>
      <c r="BK253" s="226">
        <f>ROUND(I253*H253,2)</f>
        <v>0</v>
      </c>
      <c r="BL253" s="19" t="s">
        <v>283</v>
      </c>
      <c r="BM253" s="225" t="s">
        <v>1772</v>
      </c>
    </row>
    <row r="254" s="2" customFormat="1">
      <c r="A254" s="40"/>
      <c r="B254" s="41"/>
      <c r="C254" s="42"/>
      <c r="D254" s="260" t="s">
        <v>191</v>
      </c>
      <c r="E254" s="42"/>
      <c r="F254" s="261" t="s">
        <v>1475</v>
      </c>
      <c r="G254" s="42"/>
      <c r="H254" s="42"/>
      <c r="I254" s="262"/>
      <c r="J254" s="42"/>
      <c r="K254" s="42"/>
      <c r="L254" s="46"/>
      <c r="M254" s="263"/>
      <c r="N254" s="26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191</v>
      </c>
      <c r="AU254" s="19" t="s">
        <v>79</v>
      </c>
    </row>
    <row r="255" s="2" customFormat="1" ht="24.15" customHeight="1">
      <c r="A255" s="40"/>
      <c r="B255" s="41"/>
      <c r="C255" s="214" t="s">
        <v>467</v>
      </c>
      <c r="D255" s="214" t="s">
        <v>168</v>
      </c>
      <c r="E255" s="215" t="s">
        <v>1476</v>
      </c>
      <c r="F255" s="216" t="s">
        <v>1477</v>
      </c>
      <c r="G255" s="217" t="s">
        <v>394</v>
      </c>
      <c r="H255" s="218">
        <v>18.521999999999998</v>
      </c>
      <c r="I255" s="219"/>
      <c r="J255" s="220">
        <f>ROUND(I255*H255,2)</f>
        <v>0</v>
      </c>
      <c r="K255" s="216" t="s">
        <v>189</v>
      </c>
      <c r="L255" s="46"/>
      <c r="M255" s="221" t="s">
        <v>19</v>
      </c>
      <c r="N255" s="222" t="s">
        <v>41</v>
      </c>
      <c r="O255" s="86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283</v>
      </c>
      <c r="AT255" s="225" t="s">
        <v>168</v>
      </c>
      <c r="AU255" s="225" t="s">
        <v>79</v>
      </c>
      <c r="AY255" s="19" t="s">
        <v>165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77</v>
      </c>
      <c r="BK255" s="226">
        <f>ROUND(I255*H255,2)</f>
        <v>0</v>
      </c>
      <c r="BL255" s="19" t="s">
        <v>283</v>
      </c>
      <c r="BM255" s="225" t="s">
        <v>1773</v>
      </c>
    </row>
    <row r="256" s="2" customFormat="1">
      <c r="A256" s="40"/>
      <c r="B256" s="41"/>
      <c r="C256" s="42"/>
      <c r="D256" s="260" t="s">
        <v>191</v>
      </c>
      <c r="E256" s="42"/>
      <c r="F256" s="261" t="s">
        <v>1479</v>
      </c>
      <c r="G256" s="42"/>
      <c r="H256" s="42"/>
      <c r="I256" s="262"/>
      <c r="J256" s="42"/>
      <c r="K256" s="42"/>
      <c r="L256" s="46"/>
      <c r="M256" s="263"/>
      <c r="N256" s="26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191</v>
      </c>
      <c r="AU256" s="19" t="s">
        <v>79</v>
      </c>
    </row>
    <row r="257" s="12" customFormat="1" ht="22.8" customHeight="1">
      <c r="A257" s="12"/>
      <c r="B257" s="198"/>
      <c r="C257" s="199"/>
      <c r="D257" s="200" t="s">
        <v>69</v>
      </c>
      <c r="E257" s="212" t="s">
        <v>1480</v>
      </c>
      <c r="F257" s="212" t="s">
        <v>1481</v>
      </c>
      <c r="G257" s="199"/>
      <c r="H257" s="199"/>
      <c r="I257" s="202"/>
      <c r="J257" s="213">
        <f>BK257</f>
        <v>0</v>
      </c>
      <c r="K257" s="199"/>
      <c r="L257" s="204"/>
      <c r="M257" s="205"/>
      <c r="N257" s="206"/>
      <c r="O257" s="206"/>
      <c r="P257" s="207">
        <f>SUM(P258:P286)</f>
        <v>0</v>
      </c>
      <c r="Q257" s="206"/>
      <c r="R257" s="207">
        <f>SUM(R258:R286)</f>
        <v>18.873628</v>
      </c>
      <c r="S257" s="206"/>
      <c r="T257" s="208">
        <f>SUM(T258:T286)</f>
        <v>3.8499999999999996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79</v>
      </c>
      <c r="AT257" s="210" t="s">
        <v>69</v>
      </c>
      <c r="AU257" s="210" t="s">
        <v>77</v>
      </c>
      <c r="AY257" s="209" t="s">
        <v>165</v>
      </c>
      <c r="BK257" s="211">
        <f>SUM(BK258:BK286)</f>
        <v>0</v>
      </c>
    </row>
    <row r="258" s="2" customFormat="1" ht="16.5" customHeight="1">
      <c r="A258" s="40"/>
      <c r="B258" s="41"/>
      <c r="C258" s="214" t="s">
        <v>470</v>
      </c>
      <c r="D258" s="214" t="s">
        <v>168</v>
      </c>
      <c r="E258" s="215" t="s">
        <v>1482</v>
      </c>
      <c r="F258" s="216" t="s">
        <v>1483</v>
      </c>
      <c r="G258" s="217" t="s">
        <v>209</v>
      </c>
      <c r="H258" s="218">
        <v>87.5</v>
      </c>
      <c r="I258" s="219"/>
      <c r="J258" s="220">
        <f>ROUND(I258*H258,2)</f>
        <v>0</v>
      </c>
      <c r="K258" s="216" t="s">
        <v>189</v>
      </c>
      <c r="L258" s="46"/>
      <c r="M258" s="221" t="s">
        <v>19</v>
      </c>
      <c r="N258" s="222" t="s">
        <v>41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0.043999999999999997</v>
      </c>
      <c r="T258" s="224">
        <f>S258*H258</f>
        <v>3.8499999999999996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172</v>
      </c>
      <c r="AT258" s="225" t="s">
        <v>168</v>
      </c>
      <c r="AU258" s="225" t="s">
        <v>79</v>
      </c>
      <c r="AY258" s="19" t="s">
        <v>165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77</v>
      </c>
      <c r="BK258" s="226">
        <f>ROUND(I258*H258,2)</f>
        <v>0</v>
      </c>
      <c r="BL258" s="19" t="s">
        <v>172</v>
      </c>
      <c r="BM258" s="225" t="s">
        <v>1774</v>
      </c>
    </row>
    <row r="259" s="2" customFormat="1">
      <c r="A259" s="40"/>
      <c r="B259" s="41"/>
      <c r="C259" s="42"/>
      <c r="D259" s="260" t="s">
        <v>191</v>
      </c>
      <c r="E259" s="42"/>
      <c r="F259" s="261" t="s">
        <v>1485</v>
      </c>
      <c r="G259" s="42"/>
      <c r="H259" s="42"/>
      <c r="I259" s="262"/>
      <c r="J259" s="42"/>
      <c r="K259" s="42"/>
      <c r="L259" s="46"/>
      <c r="M259" s="263"/>
      <c r="N259" s="26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191</v>
      </c>
      <c r="AU259" s="19" t="s">
        <v>79</v>
      </c>
    </row>
    <row r="260" s="14" customFormat="1">
      <c r="A260" s="14"/>
      <c r="B260" s="238"/>
      <c r="C260" s="239"/>
      <c r="D260" s="229" t="s">
        <v>174</v>
      </c>
      <c r="E260" s="240" t="s">
        <v>19</v>
      </c>
      <c r="F260" s="241" t="s">
        <v>1486</v>
      </c>
      <c r="G260" s="239"/>
      <c r="H260" s="242">
        <v>31.5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174</v>
      </c>
      <c r="AU260" s="248" t="s">
        <v>79</v>
      </c>
      <c r="AV260" s="14" t="s">
        <v>79</v>
      </c>
      <c r="AW260" s="14" t="s">
        <v>32</v>
      </c>
      <c r="AX260" s="14" t="s">
        <v>70</v>
      </c>
      <c r="AY260" s="248" t="s">
        <v>165</v>
      </c>
    </row>
    <row r="261" s="14" customFormat="1">
      <c r="A261" s="14"/>
      <c r="B261" s="238"/>
      <c r="C261" s="239"/>
      <c r="D261" s="229" t="s">
        <v>174</v>
      </c>
      <c r="E261" s="240" t="s">
        <v>19</v>
      </c>
      <c r="F261" s="241" t="s">
        <v>1487</v>
      </c>
      <c r="G261" s="239"/>
      <c r="H261" s="242">
        <v>56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174</v>
      </c>
      <c r="AU261" s="248" t="s">
        <v>79</v>
      </c>
      <c r="AV261" s="14" t="s">
        <v>79</v>
      </c>
      <c r="AW261" s="14" t="s">
        <v>32</v>
      </c>
      <c r="AX261" s="14" t="s">
        <v>70</v>
      </c>
      <c r="AY261" s="248" t="s">
        <v>165</v>
      </c>
    </row>
    <row r="262" s="15" customFormat="1">
      <c r="A262" s="15"/>
      <c r="B262" s="249"/>
      <c r="C262" s="250"/>
      <c r="D262" s="229" t="s">
        <v>174</v>
      </c>
      <c r="E262" s="251" t="s">
        <v>19</v>
      </c>
      <c r="F262" s="252" t="s">
        <v>184</v>
      </c>
      <c r="G262" s="250"/>
      <c r="H262" s="253">
        <v>87.5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9" t="s">
        <v>174</v>
      </c>
      <c r="AU262" s="259" t="s">
        <v>79</v>
      </c>
      <c r="AV262" s="15" t="s">
        <v>172</v>
      </c>
      <c r="AW262" s="15" t="s">
        <v>32</v>
      </c>
      <c r="AX262" s="15" t="s">
        <v>77</v>
      </c>
      <c r="AY262" s="259" t="s">
        <v>165</v>
      </c>
    </row>
    <row r="263" s="2" customFormat="1" ht="16.5" customHeight="1">
      <c r="A263" s="40"/>
      <c r="B263" s="41"/>
      <c r="C263" s="214" t="s">
        <v>473</v>
      </c>
      <c r="D263" s="214" t="s">
        <v>168</v>
      </c>
      <c r="E263" s="215" t="s">
        <v>1488</v>
      </c>
      <c r="F263" s="216" t="s">
        <v>1489</v>
      </c>
      <c r="G263" s="217" t="s">
        <v>209</v>
      </c>
      <c r="H263" s="218">
        <v>175</v>
      </c>
      <c r="I263" s="219"/>
      <c r="J263" s="220">
        <f>ROUND(I263*H263,2)</f>
        <v>0</v>
      </c>
      <c r="K263" s="216" t="s">
        <v>19</v>
      </c>
      <c r="L263" s="46"/>
      <c r="M263" s="221" t="s">
        <v>19</v>
      </c>
      <c r="N263" s="222" t="s">
        <v>41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283</v>
      </c>
      <c r="AT263" s="225" t="s">
        <v>168</v>
      </c>
      <c r="AU263" s="225" t="s">
        <v>79</v>
      </c>
      <c r="AY263" s="19" t="s">
        <v>165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77</v>
      </c>
      <c r="BK263" s="226">
        <f>ROUND(I263*H263,2)</f>
        <v>0</v>
      </c>
      <c r="BL263" s="19" t="s">
        <v>283</v>
      </c>
      <c r="BM263" s="225" t="s">
        <v>1775</v>
      </c>
    </row>
    <row r="264" s="14" customFormat="1">
      <c r="A264" s="14"/>
      <c r="B264" s="238"/>
      <c r="C264" s="239"/>
      <c r="D264" s="229" t="s">
        <v>174</v>
      </c>
      <c r="E264" s="240" t="s">
        <v>19</v>
      </c>
      <c r="F264" s="241" t="s">
        <v>1491</v>
      </c>
      <c r="G264" s="239"/>
      <c r="H264" s="242">
        <v>63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174</v>
      </c>
      <c r="AU264" s="248" t="s">
        <v>79</v>
      </c>
      <c r="AV264" s="14" t="s">
        <v>79</v>
      </c>
      <c r="AW264" s="14" t="s">
        <v>32</v>
      </c>
      <c r="AX264" s="14" t="s">
        <v>70</v>
      </c>
      <c r="AY264" s="248" t="s">
        <v>165</v>
      </c>
    </row>
    <row r="265" s="14" customFormat="1">
      <c r="A265" s="14"/>
      <c r="B265" s="238"/>
      <c r="C265" s="239"/>
      <c r="D265" s="229" t="s">
        <v>174</v>
      </c>
      <c r="E265" s="240" t="s">
        <v>19</v>
      </c>
      <c r="F265" s="241" t="s">
        <v>1492</v>
      </c>
      <c r="G265" s="239"/>
      <c r="H265" s="242">
        <v>112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174</v>
      </c>
      <c r="AU265" s="248" t="s">
        <v>79</v>
      </c>
      <c r="AV265" s="14" t="s">
        <v>79</v>
      </c>
      <c r="AW265" s="14" t="s">
        <v>32</v>
      </c>
      <c r="AX265" s="14" t="s">
        <v>70</v>
      </c>
      <c r="AY265" s="248" t="s">
        <v>165</v>
      </c>
    </row>
    <row r="266" s="15" customFormat="1">
      <c r="A266" s="15"/>
      <c r="B266" s="249"/>
      <c r="C266" s="250"/>
      <c r="D266" s="229" t="s">
        <v>174</v>
      </c>
      <c r="E266" s="251" t="s">
        <v>19</v>
      </c>
      <c r="F266" s="252" t="s">
        <v>184</v>
      </c>
      <c r="G266" s="250"/>
      <c r="H266" s="253">
        <v>175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9" t="s">
        <v>174</v>
      </c>
      <c r="AU266" s="259" t="s">
        <v>79</v>
      </c>
      <c r="AV266" s="15" t="s">
        <v>172</v>
      </c>
      <c r="AW266" s="15" t="s">
        <v>32</v>
      </c>
      <c r="AX266" s="15" t="s">
        <v>77</v>
      </c>
      <c r="AY266" s="259" t="s">
        <v>165</v>
      </c>
    </row>
    <row r="267" s="2" customFormat="1" ht="16.5" customHeight="1">
      <c r="A267" s="40"/>
      <c r="B267" s="41"/>
      <c r="C267" s="214" t="s">
        <v>476</v>
      </c>
      <c r="D267" s="214" t="s">
        <v>168</v>
      </c>
      <c r="E267" s="215" t="s">
        <v>1493</v>
      </c>
      <c r="F267" s="216" t="s">
        <v>1494</v>
      </c>
      <c r="G267" s="217" t="s">
        <v>291</v>
      </c>
      <c r="H267" s="218">
        <v>346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41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283</v>
      </c>
      <c r="AT267" s="225" t="s">
        <v>168</v>
      </c>
      <c r="AU267" s="225" t="s">
        <v>79</v>
      </c>
      <c r="AY267" s="19" t="s">
        <v>165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77</v>
      </c>
      <c r="BK267" s="226">
        <f>ROUND(I267*H267,2)</f>
        <v>0</v>
      </c>
      <c r="BL267" s="19" t="s">
        <v>283</v>
      </c>
      <c r="BM267" s="225" t="s">
        <v>1776</v>
      </c>
    </row>
    <row r="268" s="14" customFormat="1">
      <c r="A268" s="14"/>
      <c r="B268" s="238"/>
      <c r="C268" s="239"/>
      <c r="D268" s="229" t="s">
        <v>174</v>
      </c>
      <c r="E268" s="240" t="s">
        <v>19</v>
      </c>
      <c r="F268" s="241" t="s">
        <v>1496</v>
      </c>
      <c r="G268" s="239"/>
      <c r="H268" s="242">
        <v>138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174</v>
      </c>
      <c r="AU268" s="248" t="s">
        <v>79</v>
      </c>
      <c r="AV268" s="14" t="s">
        <v>79</v>
      </c>
      <c r="AW268" s="14" t="s">
        <v>32</v>
      </c>
      <c r="AX268" s="14" t="s">
        <v>70</v>
      </c>
      <c r="AY268" s="248" t="s">
        <v>165</v>
      </c>
    </row>
    <row r="269" s="14" customFormat="1">
      <c r="A269" s="14"/>
      <c r="B269" s="238"/>
      <c r="C269" s="239"/>
      <c r="D269" s="229" t="s">
        <v>174</v>
      </c>
      <c r="E269" s="240" t="s">
        <v>19</v>
      </c>
      <c r="F269" s="241" t="s">
        <v>1497</v>
      </c>
      <c r="G269" s="239"/>
      <c r="H269" s="242">
        <v>208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174</v>
      </c>
      <c r="AU269" s="248" t="s">
        <v>79</v>
      </c>
      <c r="AV269" s="14" t="s">
        <v>79</v>
      </c>
      <c r="AW269" s="14" t="s">
        <v>32</v>
      </c>
      <c r="AX269" s="14" t="s">
        <v>70</v>
      </c>
      <c r="AY269" s="248" t="s">
        <v>165</v>
      </c>
    </row>
    <row r="270" s="15" customFormat="1">
      <c r="A270" s="15"/>
      <c r="B270" s="249"/>
      <c r="C270" s="250"/>
      <c r="D270" s="229" t="s">
        <v>174</v>
      </c>
      <c r="E270" s="251" t="s">
        <v>19</v>
      </c>
      <c r="F270" s="252" t="s">
        <v>184</v>
      </c>
      <c r="G270" s="250"/>
      <c r="H270" s="253">
        <v>346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9" t="s">
        <v>174</v>
      </c>
      <c r="AU270" s="259" t="s">
        <v>79</v>
      </c>
      <c r="AV270" s="15" t="s">
        <v>172</v>
      </c>
      <c r="AW270" s="15" t="s">
        <v>32</v>
      </c>
      <c r="AX270" s="15" t="s">
        <v>77</v>
      </c>
      <c r="AY270" s="259" t="s">
        <v>165</v>
      </c>
    </row>
    <row r="271" s="2" customFormat="1" ht="24.15" customHeight="1">
      <c r="A271" s="40"/>
      <c r="B271" s="41"/>
      <c r="C271" s="214" t="s">
        <v>479</v>
      </c>
      <c r="D271" s="214" t="s">
        <v>168</v>
      </c>
      <c r="E271" s="215" t="s">
        <v>1498</v>
      </c>
      <c r="F271" s="216" t="s">
        <v>1499</v>
      </c>
      <c r="G271" s="217" t="s">
        <v>209</v>
      </c>
      <c r="H271" s="218">
        <v>87.5</v>
      </c>
      <c r="I271" s="219"/>
      <c r="J271" s="220">
        <f>ROUND(I271*H271,2)</f>
        <v>0</v>
      </c>
      <c r="K271" s="216" t="s">
        <v>189</v>
      </c>
      <c r="L271" s="46"/>
      <c r="M271" s="221" t="s">
        <v>19</v>
      </c>
      <c r="N271" s="222" t="s">
        <v>41</v>
      </c>
      <c r="O271" s="86"/>
      <c r="P271" s="223">
        <f>O271*H271</f>
        <v>0</v>
      </c>
      <c r="Q271" s="223">
        <v>0.034840000000000003</v>
      </c>
      <c r="R271" s="223">
        <f>Q271*H271</f>
        <v>3.0485000000000002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283</v>
      </c>
      <c r="AT271" s="225" t="s">
        <v>168</v>
      </c>
      <c r="AU271" s="225" t="s">
        <v>79</v>
      </c>
      <c r="AY271" s="19" t="s">
        <v>165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77</v>
      </c>
      <c r="BK271" s="226">
        <f>ROUND(I271*H271,2)</f>
        <v>0</v>
      </c>
      <c r="BL271" s="19" t="s">
        <v>283</v>
      </c>
      <c r="BM271" s="225" t="s">
        <v>1777</v>
      </c>
    </row>
    <row r="272" s="2" customFormat="1">
      <c r="A272" s="40"/>
      <c r="B272" s="41"/>
      <c r="C272" s="42"/>
      <c r="D272" s="260" t="s">
        <v>191</v>
      </c>
      <c r="E272" s="42"/>
      <c r="F272" s="261" t="s">
        <v>1501</v>
      </c>
      <c r="G272" s="42"/>
      <c r="H272" s="42"/>
      <c r="I272" s="262"/>
      <c r="J272" s="42"/>
      <c r="K272" s="42"/>
      <c r="L272" s="46"/>
      <c r="M272" s="263"/>
      <c r="N272" s="26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191</v>
      </c>
      <c r="AU272" s="19" t="s">
        <v>79</v>
      </c>
    </row>
    <row r="273" s="14" customFormat="1">
      <c r="A273" s="14"/>
      <c r="B273" s="238"/>
      <c r="C273" s="239"/>
      <c r="D273" s="229" t="s">
        <v>174</v>
      </c>
      <c r="E273" s="240" t="s">
        <v>19</v>
      </c>
      <c r="F273" s="241" t="s">
        <v>1486</v>
      </c>
      <c r="G273" s="239"/>
      <c r="H273" s="242">
        <v>31.5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174</v>
      </c>
      <c r="AU273" s="248" t="s">
        <v>79</v>
      </c>
      <c r="AV273" s="14" t="s">
        <v>79</v>
      </c>
      <c r="AW273" s="14" t="s">
        <v>32</v>
      </c>
      <c r="AX273" s="14" t="s">
        <v>70</v>
      </c>
      <c r="AY273" s="248" t="s">
        <v>165</v>
      </c>
    </row>
    <row r="274" s="14" customFormat="1">
      <c r="A274" s="14"/>
      <c r="B274" s="238"/>
      <c r="C274" s="239"/>
      <c r="D274" s="229" t="s">
        <v>174</v>
      </c>
      <c r="E274" s="240" t="s">
        <v>19</v>
      </c>
      <c r="F274" s="241" t="s">
        <v>1487</v>
      </c>
      <c r="G274" s="239"/>
      <c r="H274" s="242">
        <v>56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174</v>
      </c>
      <c r="AU274" s="248" t="s">
        <v>79</v>
      </c>
      <c r="AV274" s="14" t="s">
        <v>79</v>
      </c>
      <c r="AW274" s="14" t="s">
        <v>32</v>
      </c>
      <c r="AX274" s="14" t="s">
        <v>70</v>
      </c>
      <c r="AY274" s="248" t="s">
        <v>165</v>
      </c>
    </row>
    <row r="275" s="15" customFormat="1">
      <c r="A275" s="15"/>
      <c r="B275" s="249"/>
      <c r="C275" s="250"/>
      <c r="D275" s="229" t="s">
        <v>174</v>
      </c>
      <c r="E275" s="251" t="s">
        <v>19</v>
      </c>
      <c r="F275" s="252" t="s">
        <v>184</v>
      </c>
      <c r="G275" s="250"/>
      <c r="H275" s="253">
        <v>87.5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9" t="s">
        <v>174</v>
      </c>
      <c r="AU275" s="259" t="s">
        <v>79</v>
      </c>
      <c r="AV275" s="15" t="s">
        <v>172</v>
      </c>
      <c r="AW275" s="15" t="s">
        <v>32</v>
      </c>
      <c r="AX275" s="15" t="s">
        <v>77</v>
      </c>
      <c r="AY275" s="259" t="s">
        <v>165</v>
      </c>
    </row>
    <row r="276" s="2" customFormat="1" ht="16.5" customHeight="1">
      <c r="A276" s="40"/>
      <c r="B276" s="41"/>
      <c r="C276" s="214" t="s">
        <v>482</v>
      </c>
      <c r="D276" s="214" t="s">
        <v>168</v>
      </c>
      <c r="E276" s="215" t="s">
        <v>1502</v>
      </c>
      <c r="F276" s="216" t="s">
        <v>1503</v>
      </c>
      <c r="G276" s="217" t="s">
        <v>291</v>
      </c>
      <c r="H276" s="218">
        <v>346</v>
      </c>
      <c r="I276" s="219"/>
      <c r="J276" s="220">
        <f>ROUND(I276*H276,2)</f>
        <v>0</v>
      </c>
      <c r="K276" s="216" t="s">
        <v>19</v>
      </c>
      <c r="L276" s="46"/>
      <c r="M276" s="221" t="s">
        <v>19</v>
      </c>
      <c r="N276" s="222" t="s">
        <v>41</v>
      </c>
      <c r="O276" s="86"/>
      <c r="P276" s="223">
        <f>O276*H276</f>
        <v>0</v>
      </c>
      <c r="Q276" s="223">
        <v>0.032570000000000002</v>
      </c>
      <c r="R276" s="223">
        <f>Q276*H276</f>
        <v>11.269220000000001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283</v>
      </c>
      <c r="AT276" s="225" t="s">
        <v>168</v>
      </c>
      <c r="AU276" s="225" t="s">
        <v>79</v>
      </c>
      <c r="AY276" s="19" t="s">
        <v>165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77</v>
      </c>
      <c r="BK276" s="226">
        <f>ROUND(I276*H276,2)</f>
        <v>0</v>
      </c>
      <c r="BL276" s="19" t="s">
        <v>283</v>
      </c>
      <c r="BM276" s="225" t="s">
        <v>1778</v>
      </c>
    </row>
    <row r="277" s="14" customFormat="1">
      <c r="A277" s="14"/>
      <c r="B277" s="238"/>
      <c r="C277" s="239"/>
      <c r="D277" s="229" t="s">
        <v>174</v>
      </c>
      <c r="E277" s="240" t="s">
        <v>19</v>
      </c>
      <c r="F277" s="241" t="s">
        <v>1496</v>
      </c>
      <c r="G277" s="239"/>
      <c r="H277" s="242">
        <v>138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174</v>
      </c>
      <c r="AU277" s="248" t="s">
        <v>79</v>
      </c>
      <c r="AV277" s="14" t="s">
        <v>79</v>
      </c>
      <c r="AW277" s="14" t="s">
        <v>32</v>
      </c>
      <c r="AX277" s="14" t="s">
        <v>70</v>
      </c>
      <c r="AY277" s="248" t="s">
        <v>165</v>
      </c>
    </row>
    <row r="278" s="14" customFormat="1">
      <c r="A278" s="14"/>
      <c r="B278" s="238"/>
      <c r="C278" s="239"/>
      <c r="D278" s="229" t="s">
        <v>174</v>
      </c>
      <c r="E278" s="240" t="s">
        <v>19</v>
      </c>
      <c r="F278" s="241" t="s">
        <v>1497</v>
      </c>
      <c r="G278" s="239"/>
      <c r="H278" s="242">
        <v>208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8" t="s">
        <v>174</v>
      </c>
      <c r="AU278" s="248" t="s">
        <v>79</v>
      </c>
      <c r="AV278" s="14" t="s">
        <v>79</v>
      </c>
      <c r="AW278" s="14" t="s">
        <v>32</v>
      </c>
      <c r="AX278" s="14" t="s">
        <v>70</v>
      </c>
      <c r="AY278" s="248" t="s">
        <v>165</v>
      </c>
    </row>
    <row r="279" s="15" customFormat="1">
      <c r="A279" s="15"/>
      <c r="B279" s="249"/>
      <c r="C279" s="250"/>
      <c r="D279" s="229" t="s">
        <v>174</v>
      </c>
      <c r="E279" s="251" t="s">
        <v>19</v>
      </c>
      <c r="F279" s="252" t="s">
        <v>184</v>
      </c>
      <c r="G279" s="250"/>
      <c r="H279" s="253">
        <v>346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9" t="s">
        <v>174</v>
      </c>
      <c r="AU279" s="259" t="s">
        <v>79</v>
      </c>
      <c r="AV279" s="15" t="s">
        <v>172</v>
      </c>
      <c r="AW279" s="15" t="s">
        <v>32</v>
      </c>
      <c r="AX279" s="15" t="s">
        <v>77</v>
      </c>
      <c r="AY279" s="259" t="s">
        <v>165</v>
      </c>
    </row>
    <row r="280" s="2" customFormat="1" ht="37.8" customHeight="1">
      <c r="A280" s="40"/>
      <c r="B280" s="41"/>
      <c r="C280" s="214" t="s">
        <v>487</v>
      </c>
      <c r="D280" s="214" t="s">
        <v>168</v>
      </c>
      <c r="E280" s="215" t="s">
        <v>1505</v>
      </c>
      <c r="F280" s="216" t="s">
        <v>1506</v>
      </c>
      <c r="G280" s="217" t="s">
        <v>209</v>
      </c>
      <c r="H280" s="218">
        <v>282.80000000000001</v>
      </c>
      <c r="I280" s="219"/>
      <c r="J280" s="220">
        <f>ROUND(I280*H280,2)</f>
        <v>0</v>
      </c>
      <c r="K280" s="216" t="s">
        <v>189</v>
      </c>
      <c r="L280" s="46"/>
      <c r="M280" s="221" t="s">
        <v>19</v>
      </c>
      <c r="N280" s="222" t="s">
        <v>41</v>
      </c>
      <c r="O280" s="86"/>
      <c r="P280" s="223">
        <f>O280*H280</f>
        <v>0</v>
      </c>
      <c r="Q280" s="223">
        <v>0.016109999999999999</v>
      </c>
      <c r="R280" s="223">
        <f>Q280*H280</f>
        <v>4.5559079999999996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283</v>
      </c>
      <c r="AT280" s="225" t="s">
        <v>168</v>
      </c>
      <c r="AU280" s="225" t="s">
        <v>79</v>
      </c>
      <c r="AY280" s="19" t="s">
        <v>165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77</v>
      </c>
      <c r="BK280" s="226">
        <f>ROUND(I280*H280,2)</f>
        <v>0</v>
      </c>
      <c r="BL280" s="19" t="s">
        <v>283</v>
      </c>
      <c r="BM280" s="225" t="s">
        <v>1779</v>
      </c>
    </row>
    <row r="281" s="2" customFormat="1">
      <c r="A281" s="40"/>
      <c r="B281" s="41"/>
      <c r="C281" s="42"/>
      <c r="D281" s="260" t="s">
        <v>191</v>
      </c>
      <c r="E281" s="42"/>
      <c r="F281" s="261" t="s">
        <v>1508</v>
      </c>
      <c r="G281" s="42"/>
      <c r="H281" s="42"/>
      <c r="I281" s="262"/>
      <c r="J281" s="42"/>
      <c r="K281" s="42"/>
      <c r="L281" s="46"/>
      <c r="M281" s="263"/>
      <c r="N281" s="26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191</v>
      </c>
      <c r="AU281" s="19" t="s">
        <v>79</v>
      </c>
    </row>
    <row r="282" s="14" customFormat="1">
      <c r="A282" s="14"/>
      <c r="B282" s="238"/>
      <c r="C282" s="239"/>
      <c r="D282" s="229" t="s">
        <v>174</v>
      </c>
      <c r="E282" s="240" t="s">
        <v>19</v>
      </c>
      <c r="F282" s="241" t="s">
        <v>1509</v>
      </c>
      <c r="G282" s="239"/>
      <c r="H282" s="242">
        <v>282.80000000000001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8" t="s">
        <v>174</v>
      </c>
      <c r="AU282" s="248" t="s">
        <v>79</v>
      </c>
      <c r="AV282" s="14" t="s">
        <v>79</v>
      </c>
      <c r="AW282" s="14" t="s">
        <v>32</v>
      </c>
      <c r="AX282" s="14" t="s">
        <v>77</v>
      </c>
      <c r="AY282" s="248" t="s">
        <v>165</v>
      </c>
    </row>
    <row r="283" s="2" customFormat="1" ht="24.15" customHeight="1">
      <c r="A283" s="40"/>
      <c r="B283" s="41"/>
      <c r="C283" s="214" t="s">
        <v>490</v>
      </c>
      <c r="D283" s="214" t="s">
        <v>168</v>
      </c>
      <c r="E283" s="215" t="s">
        <v>1510</v>
      </c>
      <c r="F283" s="216" t="s">
        <v>1511</v>
      </c>
      <c r="G283" s="217" t="s">
        <v>394</v>
      </c>
      <c r="H283" s="218">
        <v>18.873999999999999</v>
      </c>
      <c r="I283" s="219"/>
      <c r="J283" s="220">
        <f>ROUND(I283*H283,2)</f>
        <v>0</v>
      </c>
      <c r="K283" s="216" t="s">
        <v>189</v>
      </c>
      <c r="L283" s="46"/>
      <c r="M283" s="221" t="s">
        <v>19</v>
      </c>
      <c r="N283" s="222" t="s">
        <v>41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283</v>
      </c>
      <c r="AT283" s="225" t="s">
        <v>168</v>
      </c>
      <c r="AU283" s="225" t="s">
        <v>79</v>
      </c>
      <c r="AY283" s="19" t="s">
        <v>165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77</v>
      </c>
      <c r="BK283" s="226">
        <f>ROUND(I283*H283,2)</f>
        <v>0</v>
      </c>
      <c r="BL283" s="19" t="s">
        <v>283</v>
      </c>
      <c r="BM283" s="225" t="s">
        <v>1780</v>
      </c>
    </row>
    <row r="284" s="2" customFormat="1">
      <c r="A284" s="40"/>
      <c r="B284" s="41"/>
      <c r="C284" s="42"/>
      <c r="D284" s="260" t="s">
        <v>191</v>
      </c>
      <c r="E284" s="42"/>
      <c r="F284" s="261" t="s">
        <v>1513</v>
      </c>
      <c r="G284" s="42"/>
      <c r="H284" s="42"/>
      <c r="I284" s="262"/>
      <c r="J284" s="42"/>
      <c r="K284" s="42"/>
      <c r="L284" s="46"/>
      <c r="M284" s="263"/>
      <c r="N284" s="26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191</v>
      </c>
      <c r="AU284" s="19" t="s">
        <v>79</v>
      </c>
    </row>
    <row r="285" s="2" customFormat="1" ht="24.15" customHeight="1">
      <c r="A285" s="40"/>
      <c r="B285" s="41"/>
      <c r="C285" s="214" t="s">
        <v>493</v>
      </c>
      <c r="D285" s="214" t="s">
        <v>168</v>
      </c>
      <c r="E285" s="215" t="s">
        <v>1514</v>
      </c>
      <c r="F285" s="216" t="s">
        <v>1515</v>
      </c>
      <c r="G285" s="217" t="s">
        <v>394</v>
      </c>
      <c r="H285" s="218">
        <v>18.873999999999999</v>
      </c>
      <c r="I285" s="219"/>
      <c r="J285" s="220">
        <f>ROUND(I285*H285,2)</f>
        <v>0</v>
      </c>
      <c r="K285" s="216" t="s">
        <v>189</v>
      </c>
      <c r="L285" s="46"/>
      <c r="M285" s="221" t="s">
        <v>19</v>
      </c>
      <c r="N285" s="222" t="s">
        <v>41</v>
      </c>
      <c r="O285" s="86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283</v>
      </c>
      <c r="AT285" s="225" t="s">
        <v>168</v>
      </c>
      <c r="AU285" s="225" t="s">
        <v>79</v>
      </c>
      <c r="AY285" s="19" t="s">
        <v>165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77</v>
      </c>
      <c r="BK285" s="226">
        <f>ROUND(I285*H285,2)</f>
        <v>0</v>
      </c>
      <c r="BL285" s="19" t="s">
        <v>283</v>
      </c>
      <c r="BM285" s="225" t="s">
        <v>1781</v>
      </c>
    </row>
    <row r="286" s="2" customFormat="1">
      <c r="A286" s="40"/>
      <c r="B286" s="41"/>
      <c r="C286" s="42"/>
      <c r="D286" s="260" t="s">
        <v>191</v>
      </c>
      <c r="E286" s="42"/>
      <c r="F286" s="261" t="s">
        <v>1517</v>
      </c>
      <c r="G286" s="42"/>
      <c r="H286" s="42"/>
      <c r="I286" s="262"/>
      <c r="J286" s="42"/>
      <c r="K286" s="42"/>
      <c r="L286" s="46"/>
      <c r="M286" s="263"/>
      <c r="N286" s="26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191</v>
      </c>
      <c r="AU286" s="19" t="s">
        <v>79</v>
      </c>
    </row>
    <row r="287" s="12" customFormat="1" ht="22.8" customHeight="1">
      <c r="A287" s="12"/>
      <c r="B287" s="198"/>
      <c r="C287" s="199"/>
      <c r="D287" s="200" t="s">
        <v>69</v>
      </c>
      <c r="E287" s="212" t="s">
        <v>1518</v>
      </c>
      <c r="F287" s="212" t="s">
        <v>1519</v>
      </c>
      <c r="G287" s="199"/>
      <c r="H287" s="199"/>
      <c r="I287" s="202"/>
      <c r="J287" s="213">
        <f>BK287</f>
        <v>0</v>
      </c>
      <c r="K287" s="199"/>
      <c r="L287" s="204"/>
      <c r="M287" s="205"/>
      <c r="N287" s="206"/>
      <c r="O287" s="206"/>
      <c r="P287" s="207">
        <f>SUM(P288:P337)</f>
        <v>0</v>
      </c>
      <c r="Q287" s="206"/>
      <c r="R287" s="207">
        <f>SUM(R288:R337)</f>
        <v>1.8064894100000002</v>
      </c>
      <c r="S287" s="206"/>
      <c r="T287" s="208">
        <f>SUM(T288:T337)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9" t="s">
        <v>79</v>
      </c>
      <c r="AT287" s="210" t="s">
        <v>69</v>
      </c>
      <c r="AU287" s="210" t="s">
        <v>77</v>
      </c>
      <c r="AY287" s="209" t="s">
        <v>165</v>
      </c>
      <c r="BK287" s="211">
        <f>SUM(BK288:BK337)</f>
        <v>0</v>
      </c>
    </row>
    <row r="288" s="2" customFormat="1" ht="24.15" customHeight="1">
      <c r="A288" s="40"/>
      <c r="B288" s="41"/>
      <c r="C288" s="214" t="s">
        <v>496</v>
      </c>
      <c r="D288" s="214" t="s">
        <v>168</v>
      </c>
      <c r="E288" s="215" t="s">
        <v>1520</v>
      </c>
      <c r="F288" s="216" t="s">
        <v>1521</v>
      </c>
      <c r="G288" s="217" t="s">
        <v>209</v>
      </c>
      <c r="H288" s="218">
        <v>192</v>
      </c>
      <c r="I288" s="219"/>
      <c r="J288" s="220">
        <f>ROUND(I288*H288,2)</f>
        <v>0</v>
      </c>
      <c r="K288" s="216" t="s">
        <v>189</v>
      </c>
      <c r="L288" s="46"/>
      <c r="M288" s="221" t="s">
        <v>19</v>
      </c>
      <c r="N288" s="222" t="s">
        <v>41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283</v>
      </c>
      <c r="AT288" s="225" t="s">
        <v>168</v>
      </c>
      <c r="AU288" s="225" t="s">
        <v>79</v>
      </c>
      <c r="AY288" s="19" t="s">
        <v>165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77</v>
      </c>
      <c r="BK288" s="226">
        <f>ROUND(I288*H288,2)</f>
        <v>0</v>
      </c>
      <c r="BL288" s="19" t="s">
        <v>283</v>
      </c>
      <c r="BM288" s="225" t="s">
        <v>1782</v>
      </c>
    </row>
    <row r="289" s="2" customFormat="1">
      <c r="A289" s="40"/>
      <c r="B289" s="41"/>
      <c r="C289" s="42"/>
      <c r="D289" s="260" t="s">
        <v>191</v>
      </c>
      <c r="E289" s="42"/>
      <c r="F289" s="261" t="s">
        <v>1523</v>
      </c>
      <c r="G289" s="42"/>
      <c r="H289" s="42"/>
      <c r="I289" s="262"/>
      <c r="J289" s="42"/>
      <c r="K289" s="42"/>
      <c r="L289" s="46"/>
      <c r="M289" s="263"/>
      <c r="N289" s="26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191</v>
      </c>
      <c r="AU289" s="19" t="s">
        <v>79</v>
      </c>
    </row>
    <row r="290" s="14" customFormat="1">
      <c r="A290" s="14"/>
      <c r="B290" s="238"/>
      <c r="C290" s="239"/>
      <c r="D290" s="229" t="s">
        <v>174</v>
      </c>
      <c r="E290" s="240" t="s">
        <v>19</v>
      </c>
      <c r="F290" s="241" t="s">
        <v>1783</v>
      </c>
      <c r="G290" s="239"/>
      <c r="H290" s="242">
        <v>192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174</v>
      </c>
      <c r="AU290" s="248" t="s">
        <v>79</v>
      </c>
      <c r="AV290" s="14" t="s">
        <v>79</v>
      </c>
      <c r="AW290" s="14" t="s">
        <v>32</v>
      </c>
      <c r="AX290" s="14" t="s">
        <v>77</v>
      </c>
      <c r="AY290" s="248" t="s">
        <v>165</v>
      </c>
    </row>
    <row r="291" s="2" customFormat="1" ht="24.15" customHeight="1">
      <c r="A291" s="40"/>
      <c r="B291" s="41"/>
      <c r="C291" s="214" t="s">
        <v>499</v>
      </c>
      <c r="D291" s="214" t="s">
        <v>168</v>
      </c>
      <c r="E291" s="215" t="s">
        <v>1525</v>
      </c>
      <c r="F291" s="216" t="s">
        <v>1526</v>
      </c>
      <c r="G291" s="217" t="s">
        <v>209</v>
      </c>
      <c r="H291" s="218">
        <v>1126.1590000000001</v>
      </c>
      <c r="I291" s="219"/>
      <c r="J291" s="220">
        <f>ROUND(I291*H291,2)</f>
        <v>0</v>
      </c>
      <c r="K291" s="216" t="s">
        <v>19</v>
      </c>
      <c r="L291" s="46"/>
      <c r="M291" s="221" t="s">
        <v>19</v>
      </c>
      <c r="N291" s="222" t="s">
        <v>41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283</v>
      </c>
      <c r="AT291" s="225" t="s">
        <v>168</v>
      </c>
      <c r="AU291" s="225" t="s">
        <v>79</v>
      </c>
      <c r="AY291" s="19" t="s">
        <v>165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77</v>
      </c>
      <c r="BK291" s="226">
        <f>ROUND(I291*H291,2)</f>
        <v>0</v>
      </c>
      <c r="BL291" s="19" t="s">
        <v>283</v>
      </c>
      <c r="BM291" s="225" t="s">
        <v>1784</v>
      </c>
    </row>
    <row r="292" s="14" customFormat="1">
      <c r="A292" s="14"/>
      <c r="B292" s="238"/>
      <c r="C292" s="239"/>
      <c r="D292" s="229" t="s">
        <v>174</v>
      </c>
      <c r="E292" s="240" t="s">
        <v>19</v>
      </c>
      <c r="F292" s="241" t="s">
        <v>1785</v>
      </c>
      <c r="G292" s="239"/>
      <c r="H292" s="242">
        <v>687.40899999999999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174</v>
      </c>
      <c r="AU292" s="248" t="s">
        <v>79</v>
      </c>
      <c r="AV292" s="14" t="s">
        <v>79</v>
      </c>
      <c r="AW292" s="14" t="s">
        <v>32</v>
      </c>
      <c r="AX292" s="14" t="s">
        <v>70</v>
      </c>
      <c r="AY292" s="248" t="s">
        <v>165</v>
      </c>
    </row>
    <row r="293" s="14" customFormat="1">
      <c r="A293" s="14"/>
      <c r="B293" s="238"/>
      <c r="C293" s="239"/>
      <c r="D293" s="229" t="s">
        <v>174</v>
      </c>
      <c r="E293" s="240" t="s">
        <v>19</v>
      </c>
      <c r="F293" s="241" t="s">
        <v>1786</v>
      </c>
      <c r="G293" s="239"/>
      <c r="H293" s="242">
        <v>240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174</v>
      </c>
      <c r="AU293" s="248" t="s">
        <v>79</v>
      </c>
      <c r="AV293" s="14" t="s">
        <v>79</v>
      </c>
      <c r="AW293" s="14" t="s">
        <v>32</v>
      </c>
      <c r="AX293" s="14" t="s">
        <v>70</v>
      </c>
      <c r="AY293" s="248" t="s">
        <v>165</v>
      </c>
    </row>
    <row r="294" s="14" customFormat="1">
      <c r="A294" s="14"/>
      <c r="B294" s="238"/>
      <c r="C294" s="239"/>
      <c r="D294" s="229" t="s">
        <v>174</v>
      </c>
      <c r="E294" s="240" t="s">
        <v>19</v>
      </c>
      <c r="F294" s="241" t="s">
        <v>1530</v>
      </c>
      <c r="G294" s="239"/>
      <c r="H294" s="242">
        <v>111.75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174</v>
      </c>
      <c r="AU294" s="248" t="s">
        <v>79</v>
      </c>
      <c r="AV294" s="14" t="s">
        <v>79</v>
      </c>
      <c r="AW294" s="14" t="s">
        <v>32</v>
      </c>
      <c r="AX294" s="14" t="s">
        <v>70</v>
      </c>
      <c r="AY294" s="248" t="s">
        <v>165</v>
      </c>
    </row>
    <row r="295" s="14" customFormat="1">
      <c r="A295" s="14"/>
      <c r="B295" s="238"/>
      <c r="C295" s="239"/>
      <c r="D295" s="229" t="s">
        <v>174</v>
      </c>
      <c r="E295" s="240" t="s">
        <v>19</v>
      </c>
      <c r="F295" s="241" t="s">
        <v>1531</v>
      </c>
      <c r="G295" s="239"/>
      <c r="H295" s="242">
        <v>87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8" t="s">
        <v>174</v>
      </c>
      <c r="AU295" s="248" t="s">
        <v>79</v>
      </c>
      <c r="AV295" s="14" t="s">
        <v>79</v>
      </c>
      <c r="AW295" s="14" t="s">
        <v>32</v>
      </c>
      <c r="AX295" s="14" t="s">
        <v>70</v>
      </c>
      <c r="AY295" s="248" t="s">
        <v>165</v>
      </c>
    </row>
    <row r="296" s="15" customFormat="1">
      <c r="A296" s="15"/>
      <c r="B296" s="249"/>
      <c r="C296" s="250"/>
      <c r="D296" s="229" t="s">
        <v>174</v>
      </c>
      <c r="E296" s="251" t="s">
        <v>19</v>
      </c>
      <c r="F296" s="252" t="s">
        <v>184</v>
      </c>
      <c r="G296" s="250"/>
      <c r="H296" s="253">
        <v>1126.1590000000001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9" t="s">
        <v>174</v>
      </c>
      <c r="AU296" s="259" t="s">
        <v>79</v>
      </c>
      <c r="AV296" s="15" t="s">
        <v>172</v>
      </c>
      <c r="AW296" s="15" t="s">
        <v>32</v>
      </c>
      <c r="AX296" s="15" t="s">
        <v>77</v>
      </c>
      <c r="AY296" s="259" t="s">
        <v>165</v>
      </c>
    </row>
    <row r="297" s="2" customFormat="1" ht="16.5" customHeight="1">
      <c r="A297" s="40"/>
      <c r="B297" s="41"/>
      <c r="C297" s="214" t="s">
        <v>504</v>
      </c>
      <c r="D297" s="214" t="s">
        <v>168</v>
      </c>
      <c r="E297" s="215" t="s">
        <v>1532</v>
      </c>
      <c r="F297" s="216" t="s">
        <v>1533</v>
      </c>
      <c r="G297" s="217" t="s">
        <v>209</v>
      </c>
      <c r="H297" s="218">
        <v>1126.1590000000001</v>
      </c>
      <c r="I297" s="219"/>
      <c r="J297" s="220">
        <f>ROUND(I297*H297,2)</f>
        <v>0</v>
      </c>
      <c r="K297" s="216" t="s">
        <v>189</v>
      </c>
      <c r="L297" s="46"/>
      <c r="M297" s="221" t="s">
        <v>19</v>
      </c>
      <c r="N297" s="222" t="s">
        <v>41</v>
      </c>
      <c r="O297" s="86"/>
      <c r="P297" s="223">
        <f>O297*H297</f>
        <v>0</v>
      </c>
      <c r="Q297" s="223">
        <v>0.00011</v>
      </c>
      <c r="R297" s="223">
        <f>Q297*H297</f>
        <v>0.12387749000000002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283</v>
      </c>
      <c r="AT297" s="225" t="s">
        <v>168</v>
      </c>
      <c r="AU297" s="225" t="s">
        <v>79</v>
      </c>
      <c r="AY297" s="19" t="s">
        <v>165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77</v>
      </c>
      <c r="BK297" s="226">
        <f>ROUND(I297*H297,2)</f>
        <v>0</v>
      </c>
      <c r="BL297" s="19" t="s">
        <v>283</v>
      </c>
      <c r="BM297" s="225" t="s">
        <v>1787</v>
      </c>
    </row>
    <row r="298" s="2" customFormat="1">
      <c r="A298" s="40"/>
      <c r="B298" s="41"/>
      <c r="C298" s="42"/>
      <c r="D298" s="260" t="s">
        <v>191</v>
      </c>
      <c r="E298" s="42"/>
      <c r="F298" s="261" t="s">
        <v>1535</v>
      </c>
      <c r="G298" s="42"/>
      <c r="H298" s="42"/>
      <c r="I298" s="262"/>
      <c r="J298" s="42"/>
      <c r="K298" s="42"/>
      <c r="L298" s="46"/>
      <c r="M298" s="263"/>
      <c r="N298" s="26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191</v>
      </c>
      <c r="AU298" s="19" t="s">
        <v>79</v>
      </c>
    </row>
    <row r="299" s="14" customFormat="1">
      <c r="A299" s="14"/>
      <c r="B299" s="238"/>
      <c r="C299" s="239"/>
      <c r="D299" s="229" t="s">
        <v>174</v>
      </c>
      <c r="E299" s="240" t="s">
        <v>19</v>
      </c>
      <c r="F299" s="241" t="s">
        <v>1785</v>
      </c>
      <c r="G299" s="239"/>
      <c r="H299" s="242">
        <v>687.40899999999999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174</v>
      </c>
      <c r="AU299" s="248" t="s">
        <v>79</v>
      </c>
      <c r="AV299" s="14" t="s">
        <v>79</v>
      </c>
      <c r="AW299" s="14" t="s">
        <v>32</v>
      </c>
      <c r="AX299" s="14" t="s">
        <v>70</v>
      </c>
      <c r="AY299" s="248" t="s">
        <v>165</v>
      </c>
    </row>
    <row r="300" s="14" customFormat="1">
      <c r="A300" s="14"/>
      <c r="B300" s="238"/>
      <c r="C300" s="239"/>
      <c r="D300" s="229" t="s">
        <v>174</v>
      </c>
      <c r="E300" s="240" t="s">
        <v>19</v>
      </c>
      <c r="F300" s="241" t="s">
        <v>1786</v>
      </c>
      <c r="G300" s="239"/>
      <c r="H300" s="242">
        <v>240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174</v>
      </c>
      <c r="AU300" s="248" t="s">
        <v>79</v>
      </c>
      <c r="AV300" s="14" t="s">
        <v>79</v>
      </c>
      <c r="AW300" s="14" t="s">
        <v>32</v>
      </c>
      <c r="AX300" s="14" t="s">
        <v>70</v>
      </c>
      <c r="AY300" s="248" t="s">
        <v>165</v>
      </c>
    </row>
    <row r="301" s="14" customFormat="1">
      <c r="A301" s="14"/>
      <c r="B301" s="238"/>
      <c r="C301" s="239"/>
      <c r="D301" s="229" t="s">
        <v>174</v>
      </c>
      <c r="E301" s="240" t="s">
        <v>19</v>
      </c>
      <c r="F301" s="241" t="s">
        <v>1530</v>
      </c>
      <c r="G301" s="239"/>
      <c r="H301" s="242">
        <v>111.75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174</v>
      </c>
      <c r="AU301" s="248" t="s">
        <v>79</v>
      </c>
      <c r="AV301" s="14" t="s">
        <v>79</v>
      </c>
      <c r="AW301" s="14" t="s">
        <v>32</v>
      </c>
      <c r="AX301" s="14" t="s">
        <v>70</v>
      </c>
      <c r="AY301" s="248" t="s">
        <v>165</v>
      </c>
    </row>
    <row r="302" s="14" customFormat="1">
      <c r="A302" s="14"/>
      <c r="B302" s="238"/>
      <c r="C302" s="239"/>
      <c r="D302" s="229" t="s">
        <v>174</v>
      </c>
      <c r="E302" s="240" t="s">
        <v>19</v>
      </c>
      <c r="F302" s="241" t="s">
        <v>1531</v>
      </c>
      <c r="G302" s="239"/>
      <c r="H302" s="242">
        <v>87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174</v>
      </c>
      <c r="AU302" s="248" t="s">
        <v>79</v>
      </c>
      <c r="AV302" s="14" t="s">
        <v>79</v>
      </c>
      <c r="AW302" s="14" t="s">
        <v>32</v>
      </c>
      <c r="AX302" s="14" t="s">
        <v>70</v>
      </c>
      <c r="AY302" s="248" t="s">
        <v>165</v>
      </c>
    </row>
    <row r="303" s="15" customFormat="1">
      <c r="A303" s="15"/>
      <c r="B303" s="249"/>
      <c r="C303" s="250"/>
      <c r="D303" s="229" t="s">
        <v>174</v>
      </c>
      <c r="E303" s="251" t="s">
        <v>19</v>
      </c>
      <c r="F303" s="252" t="s">
        <v>184</v>
      </c>
      <c r="G303" s="250"/>
      <c r="H303" s="253">
        <v>1126.1590000000001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9" t="s">
        <v>174</v>
      </c>
      <c r="AU303" s="259" t="s">
        <v>79</v>
      </c>
      <c r="AV303" s="15" t="s">
        <v>172</v>
      </c>
      <c r="AW303" s="15" t="s">
        <v>32</v>
      </c>
      <c r="AX303" s="15" t="s">
        <v>77</v>
      </c>
      <c r="AY303" s="259" t="s">
        <v>165</v>
      </c>
    </row>
    <row r="304" s="2" customFormat="1" ht="66.75" customHeight="1">
      <c r="A304" s="40"/>
      <c r="B304" s="41"/>
      <c r="C304" s="214" t="s">
        <v>510</v>
      </c>
      <c r="D304" s="214" t="s">
        <v>168</v>
      </c>
      <c r="E304" s="215" t="s">
        <v>1536</v>
      </c>
      <c r="F304" s="216" t="s">
        <v>1537</v>
      </c>
      <c r="G304" s="217" t="s">
        <v>209</v>
      </c>
      <c r="H304" s="218">
        <v>448.86700000000002</v>
      </c>
      <c r="I304" s="219"/>
      <c r="J304" s="220">
        <f>ROUND(I304*H304,2)</f>
        <v>0</v>
      </c>
      <c r="K304" s="216" t="s">
        <v>19</v>
      </c>
      <c r="L304" s="46"/>
      <c r="M304" s="221" t="s">
        <v>19</v>
      </c>
      <c r="N304" s="222" t="s">
        <v>41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283</v>
      </c>
      <c r="AT304" s="225" t="s">
        <v>168</v>
      </c>
      <c r="AU304" s="225" t="s">
        <v>79</v>
      </c>
      <c r="AY304" s="19" t="s">
        <v>165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77</v>
      </c>
      <c r="BK304" s="226">
        <f>ROUND(I304*H304,2)</f>
        <v>0</v>
      </c>
      <c r="BL304" s="19" t="s">
        <v>283</v>
      </c>
      <c r="BM304" s="225" t="s">
        <v>1788</v>
      </c>
    </row>
    <row r="305" s="14" customFormat="1">
      <c r="A305" s="14"/>
      <c r="B305" s="238"/>
      <c r="C305" s="239"/>
      <c r="D305" s="229" t="s">
        <v>174</v>
      </c>
      <c r="E305" s="240" t="s">
        <v>19</v>
      </c>
      <c r="F305" s="241" t="s">
        <v>1789</v>
      </c>
      <c r="G305" s="239"/>
      <c r="H305" s="242">
        <v>78.417000000000002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174</v>
      </c>
      <c r="AU305" s="248" t="s">
        <v>79</v>
      </c>
      <c r="AV305" s="14" t="s">
        <v>79</v>
      </c>
      <c r="AW305" s="14" t="s">
        <v>32</v>
      </c>
      <c r="AX305" s="14" t="s">
        <v>70</v>
      </c>
      <c r="AY305" s="248" t="s">
        <v>165</v>
      </c>
    </row>
    <row r="306" s="14" customFormat="1">
      <c r="A306" s="14"/>
      <c r="B306" s="238"/>
      <c r="C306" s="239"/>
      <c r="D306" s="229" t="s">
        <v>174</v>
      </c>
      <c r="E306" s="240" t="s">
        <v>19</v>
      </c>
      <c r="F306" s="241" t="s">
        <v>1790</v>
      </c>
      <c r="G306" s="239"/>
      <c r="H306" s="242">
        <v>242.91800000000001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174</v>
      </c>
      <c r="AU306" s="248" t="s">
        <v>79</v>
      </c>
      <c r="AV306" s="14" t="s">
        <v>79</v>
      </c>
      <c r="AW306" s="14" t="s">
        <v>32</v>
      </c>
      <c r="AX306" s="14" t="s">
        <v>70</v>
      </c>
      <c r="AY306" s="248" t="s">
        <v>165</v>
      </c>
    </row>
    <row r="307" s="14" customFormat="1">
      <c r="A307" s="14"/>
      <c r="B307" s="238"/>
      <c r="C307" s="239"/>
      <c r="D307" s="229" t="s">
        <v>174</v>
      </c>
      <c r="E307" s="240" t="s">
        <v>19</v>
      </c>
      <c r="F307" s="241" t="s">
        <v>1541</v>
      </c>
      <c r="G307" s="239"/>
      <c r="H307" s="242">
        <v>127.532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8" t="s">
        <v>174</v>
      </c>
      <c r="AU307" s="248" t="s">
        <v>79</v>
      </c>
      <c r="AV307" s="14" t="s">
        <v>79</v>
      </c>
      <c r="AW307" s="14" t="s">
        <v>32</v>
      </c>
      <c r="AX307" s="14" t="s">
        <v>70</v>
      </c>
      <c r="AY307" s="248" t="s">
        <v>165</v>
      </c>
    </row>
    <row r="308" s="15" customFormat="1">
      <c r="A308" s="15"/>
      <c r="B308" s="249"/>
      <c r="C308" s="250"/>
      <c r="D308" s="229" t="s">
        <v>174</v>
      </c>
      <c r="E308" s="251" t="s">
        <v>19</v>
      </c>
      <c r="F308" s="252" t="s">
        <v>184</v>
      </c>
      <c r="G308" s="250"/>
      <c r="H308" s="253">
        <v>448.86700000000002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9" t="s">
        <v>174</v>
      </c>
      <c r="AU308" s="259" t="s">
        <v>79</v>
      </c>
      <c r="AV308" s="15" t="s">
        <v>172</v>
      </c>
      <c r="AW308" s="15" t="s">
        <v>32</v>
      </c>
      <c r="AX308" s="15" t="s">
        <v>77</v>
      </c>
      <c r="AY308" s="259" t="s">
        <v>165</v>
      </c>
    </row>
    <row r="309" s="2" customFormat="1" ht="16.5" customHeight="1">
      <c r="A309" s="40"/>
      <c r="B309" s="41"/>
      <c r="C309" s="214" t="s">
        <v>519</v>
      </c>
      <c r="D309" s="214" t="s">
        <v>168</v>
      </c>
      <c r="E309" s="215" t="s">
        <v>1542</v>
      </c>
      <c r="F309" s="216" t="s">
        <v>1543</v>
      </c>
      <c r="G309" s="217" t="s">
        <v>209</v>
      </c>
      <c r="H309" s="218">
        <v>2438.5680000000002</v>
      </c>
      <c r="I309" s="219"/>
      <c r="J309" s="220">
        <f>ROUND(I309*H309,2)</f>
        <v>0</v>
      </c>
      <c r="K309" s="216" t="s">
        <v>19</v>
      </c>
      <c r="L309" s="46"/>
      <c r="M309" s="221" t="s">
        <v>19</v>
      </c>
      <c r="N309" s="222" t="s">
        <v>41</v>
      </c>
      <c r="O309" s="86"/>
      <c r="P309" s="223">
        <f>O309*H309</f>
        <v>0</v>
      </c>
      <c r="Q309" s="223">
        <v>0.00048000000000000001</v>
      </c>
      <c r="R309" s="223">
        <f>Q309*H309</f>
        <v>1.1705126400000001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283</v>
      </c>
      <c r="AT309" s="225" t="s">
        <v>168</v>
      </c>
      <c r="AU309" s="225" t="s">
        <v>79</v>
      </c>
      <c r="AY309" s="19" t="s">
        <v>165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77</v>
      </c>
      <c r="BK309" s="226">
        <f>ROUND(I309*H309,2)</f>
        <v>0</v>
      </c>
      <c r="BL309" s="19" t="s">
        <v>283</v>
      </c>
      <c r="BM309" s="225" t="s">
        <v>1791</v>
      </c>
    </row>
    <row r="310" s="14" customFormat="1">
      <c r="A310" s="14"/>
      <c r="B310" s="238"/>
      <c r="C310" s="239"/>
      <c r="D310" s="229" t="s">
        <v>174</v>
      </c>
      <c r="E310" s="240" t="s">
        <v>19</v>
      </c>
      <c r="F310" s="241" t="s">
        <v>1792</v>
      </c>
      <c r="G310" s="239"/>
      <c r="H310" s="242">
        <v>695.76900000000001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174</v>
      </c>
      <c r="AU310" s="248" t="s">
        <v>79</v>
      </c>
      <c r="AV310" s="14" t="s">
        <v>79</v>
      </c>
      <c r="AW310" s="14" t="s">
        <v>32</v>
      </c>
      <c r="AX310" s="14" t="s">
        <v>70</v>
      </c>
      <c r="AY310" s="248" t="s">
        <v>165</v>
      </c>
    </row>
    <row r="311" s="14" customFormat="1">
      <c r="A311" s="14"/>
      <c r="B311" s="238"/>
      <c r="C311" s="239"/>
      <c r="D311" s="229" t="s">
        <v>174</v>
      </c>
      <c r="E311" s="240" t="s">
        <v>19</v>
      </c>
      <c r="F311" s="241" t="s">
        <v>1793</v>
      </c>
      <c r="G311" s="239"/>
      <c r="H311" s="242">
        <v>242.91800000000001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174</v>
      </c>
      <c r="AU311" s="248" t="s">
        <v>79</v>
      </c>
      <c r="AV311" s="14" t="s">
        <v>79</v>
      </c>
      <c r="AW311" s="14" t="s">
        <v>32</v>
      </c>
      <c r="AX311" s="14" t="s">
        <v>70</v>
      </c>
      <c r="AY311" s="248" t="s">
        <v>165</v>
      </c>
    </row>
    <row r="312" s="14" customFormat="1">
      <c r="A312" s="14"/>
      <c r="B312" s="238"/>
      <c r="C312" s="239"/>
      <c r="D312" s="229" t="s">
        <v>174</v>
      </c>
      <c r="E312" s="240" t="s">
        <v>19</v>
      </c>
      <c r="F312" s="241" t="s">
        <v>1547</v>
      </c>
      <c r="G312" s="239"/>
      <c r="H312" s="242">
        <v>113.109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174</v>
      </c>
      <c r="AU312" s="248" t="s">
        <v>79</v>
      </c>
      <c r="AV312" s="14" t="s">
        <v>79</v>
      </c>
      <c r="AW312" s="14" t="s">
        <v>32</v>
      </c>
      <c r="AX312" s="14" t="s">
        <v>70</v>
      </c>
      <c r="AY312" s="248" t="s">
        <v>165</v>
      </c>
    </row>
    <row r="313" s="14" customFormat="1">
      <c r="A313" s="14"/>
      <c r="B313" s="238"/>
      <c r="C313" s="239"/>
      <c r="D313" s="229" t="s">
        <v>174</v>
      </c>
      <c r="E313" s="240" t="s">
        <v>19</v>
      </c>
      <c r="F313" s="241" t="s">
        <v>1548</v>
      </c>
      <c r="G313" s="239"/>
      <c r="H313" s="242">
        <v>88.058000000000007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174</v>
      </c>
      <c r="AU313" s="248" t="s">
        <v>79</v>
      </c>
      <c r="AV313" s="14" t="s">
        <v>79</v>
      </c>
      <c r="AW313" s="14" t="s">
        <v>32</v>
      </c>
      <c r="AX313" s="14" t="s">
        <v>70</v>
      </c>
      <c r="AY313" s="248" t="s">
        <v>165</v>
      </c>
    </row>
    <row r="314" s="14" customFormat="1">
      <c r="A314" s="14"/>
      <c r="B314" s="238"/>
      <c r="C314" s="239"/>
      <c r="D314" s="229" t="s">
        <v>174</v>
      </c>
      <c r="E314" s="240" t="s">
        <v>19</v>
      </c>
      <c r="F314" s="241" t="s">
        <v>1789</v>
      </c>
      <c r="G314" s="239"/>
      <c r="H314" s="242">
        <v>78.417000000000002</v>
      </c>
      <c r="I314" s="243"/>
      <c r="J314" s="239"/>
      <c r="K314" s="239"/>
      <c r="L314" s="244"/>
      <c r="M314" s="245"/>
      <c r="N314" s="246"/>
      <c r="O314" s="246"/>
      <c r="P314" s="246"/>
      <c r="Q314" s="246"/>
      <c r="R314" s="246"/>
      <c r="S314" s="246"/>
      <c r="T314" s="24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8" t="s">
        <v>174</v>
      </c>
      <c r="AU314" s="248" t="s">
        <v>79</v>
      </c>
      <c r="AV314" s="14" t="s">
        <v>79</v>
      </c>
      <c r="AW314" s="14" t="s">
        <v>32</v>
      </c>
      <c r="AX314" s="14" t="s">
        <v>70</v>
      </c>
      <c r="AY314" s="248" t="s">
        <v>165</v>
      </c>
    </row>
    <row r="315" s="14" customFormat="1">
      <c r="A315" s="14"/>
      <c r="B315" s="238"/>
      <c r="C315" s="239"/>
      <c r="D315" s="229" t="s">
        <v>174</v>
      </c>
      <c r="E315" s="240" t="s">
        <v>19</v>
      </c>
      <c r="F315" s="241" t="s">
        <v>1790</v>
      </c>
      <c r="G315" s="239"/>
      <c r="H315" s="242">
        <v>242.91800000000001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174</v>
      </c>
      <c r="AU315" s="248" t="s">
        <v>79</v>
      </c>
      <c r="AV315" s="14" t="s">
        <v>79</v>
      </c>
      <c r="AW315" s="14" t="s">
        <v>32</v>
      </c>
      <c r="AX315" s="14" t="s">
        <v>70</v>
      </c>
      <c r="AY315" s="248" t="s">
        <v>165</v>
      </c>
    </row>
    <row r="316" s="14" customFormat="1">
      <c r="A316" s="14"/>
      <c r="B316" s="238"/>
      <c r="C316" s="239"/>
      <c r="D316" s="229" t="s">
        <v>174</v>
      </c>
      <c r="E316" s="240" t="s">
        <v>19</v>
      </c>
      <c r="F316" s="241" t="s">
        <v>1541</v>
      </c>
      <c r="G316" s="239"/>
      <c r="H316" s="242">
        <v>127.532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174</v>
      </c>
      <c r="AU316" s="248" t="s">
        <v>79</v>
      </c>
      <c r="AV316" s="14" t="s">
        <v>79</v>
      </c>
      <c r="AW316" s="14" t="s">
        <v>32</v>
      </c>
      <c r="AX316" s="14" t="s">
        <v>70</v>
      </c>
      <c r="AY316" s="248" t="s">
        <v>165</v>
      </c>
    </row>
    <row r="317" s="14" customFormat="1">
      <c r="A317" s="14"/>
      <c r="B317" s="238"/>
      <c r="C317" s="239"/>
      <c r="D317" s="229" t="s">
        <v>174</v>
      </c>
      <c r="E317" s="240" t="s">
        <v>19</v>
      </c>
      <c r="F317" s="241" t="s">
        <v>1794</v>
      </c>
      <c r="G317" s="239"/>
      <c r="H317" s="242">
        <v>119.776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174</v>
      </c>
      <c r="AU317" s="248" t="s">
        <v>79</v>
      </c>
      <c r="AV317" s="14" t="s">
        <v>79</v>
      </c>
      <c r="AW317" s="14" t="s">
        <v>32</v>
      </c>
      <c r="AX317" s="14" t="s">
        <v>70</v>
      </c>
      <c r="AY317" s="248" t="s">
        <v>165</v>
      </c>
    </row>
    <row r="318" s="14" customFormat="1">
      <c r="A318" s="14"/>
      <c r="B318" s="238"/>
      <c r="C318" s="239"/>
      <c r="D318" s="229" t="s">
        <v>174</v>
      </c>
      <c r="E318" s="240" t="s">
        <v>19</v>
      </c>
      <c r="F318" s="241" t="s">
        <v>1795</v>
      </c>
      <c r="G318" s="239"/>
      <c r="H318" s="242">
        <v>29.149999999999999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174</v>
      </c>
      <c r="AU318" s="248" t="s">
        <v>79</v>
      </c>
      <c r="AV318" s="14" t="s">
        <v>79</v>
      </c>
      <c r="AW318" s="14" t="s">
        <v>32</v>
      </c>
      <c r="AX318" s="14" t="s">
        <v>70</v>
      </c>
      <c r="AY318" s="248" t="s">
        <v>165</v>
      </c>
    </row>
    <row r="319" s="14" customFormat="1">
      <c r="A319" s="14"/>
      <c r="B319" s="238"/>
      <c r="C319" s="239"/>
      <c r="D319" s="229" t="s">
        <v>174</v>
      </c>
      <c r="E319" s="240" t="s">
        <v>19</v>
      </c>
      <c r="F319" s="241" t="s">
        <v>1796</v>
      </c>
      <c r="G319" s="239"/>
      <c r="H319" s="242">
        <v>700.92100000000005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8" t="s">
        <v>174</v>
      </c>
      <c r="AU319" s="248" t="s">
        <v>79</v>
      </c>
      <c r="AV319" s="14" t="s">
        <v>79</v>
      </c>
      <c r="AW319" s="14" t="s">
        <v>32</v>
      </c>
      <c r="AX319" s="14" t="s">
        <v>70</v>
      </c>
      <c r="AY319" s="248" t="s">
        <v>165</v>
      </c>
    </row>
    <row r="320" s="15" customFormat="1">
      <c r="A320" s="15"/>
      <c r="B320" s="249"/>
      <c r="C320" s="250"/>
      <c r="D320" s="229" t="s">
        <v>174</v>
      </c>
      <c r="E320" s="251" t="s">
        <v>19</v>
      </c>
      <c r="F320" s="252" t="s">
        <v>184</v>
      </c>
      <c r="G320" s="250"/>
      <c r="H320" s="253">
        <v>2438.5680000000002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9" t="s">
        <v>174</v>
      </c>
      <c r="AU320" s="259" t="s">
        <v>79</v>
      </c>
      <c r="AV320" s="15" t="s">
        <v>172</v>
      </c>
      <c r="AW320" s="15" t="s">
        <v>32</v>
      </c>
      <c r="AX320" s="15" t="s">
        <v>77</v>
      </c>
      <c r="AY320" s="259" t="s">
        <v>165</v>
      </c>
    </row>
    <row r="321" s="2" customFormat="1" ht="16.5" customHeight="1">
      <c r="A321" s="40"/>
      <c r="B321" s="41"/>
      <c r="C321" s="214" t="s">
        <v>528</v>
      </c>
      <c r="D321" s="214" t="s">
        <v>168</v>
      </c>
      <c r="E321" s="215" t="s">
        <v>1552</v>
      </c>
      <c r="F321" s="216" t="s">
        <v>1553</v>
      </c>
      <c r="G321" s="217" t="s">
        <v>209</v>
      </c>
      <c r="H321" s="218">
        <v>2438.5680000000002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41</v>
      </c>
      <c r="O321" s="86"/>
      <c r="P321" s="223">
        <f>O321*H321</f>
        <v>0</v>
      </c>
      <c r="Q321" s="223">
        <v>0.00021000000000000001</v>
      </c>
      <c r="R321" s="223">
        <f>Q321*H321</f>
        <v>0.51209928000000005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283</v>
      </c>
      <c r="AT321" s="225" t="s">
        <v>168</v>
      </c>
      <c r="AU321" s="225" t="s">
        <v>79</v>
      </c>
      <c r="AY321" s="19" t="s">
        <v>165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77</v>
      </c>
      <c r="BK321" s="226">
        <f>ROUND(I321*H321,2)</f>
        <v>0</v>
      </c>
      <c r="BL321" s="19" t="s">
        <v>283</v>
      </c>
      <c r="BM321" s="225" t="s">
        <v>1797</v>
      </c>
    </row>
    <row r="322" s="14" customFormat="1">
      <c r="A322" s="14"/>
      <c r="B322" s="238"/>
      <c r="C322" s="239"/>
      <c r="D322" s="229" t="s">
        <v>174</v>
      </c>
      <c r="E322" s="240" t="s">
        <v>19</v>
      </c>
      <c r="F322" s="241" t="s">
        <v>1792</v>
      </c>
      <c r="G322" s="239"/>
      <c r="H322" s="242">
        <v>695.76900000000001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174</v>
      </c>
      <c r="AU322" s="248" t="s">
        <v>79</v>
      </c>
      <c r="AV322" s="14" t="s">
        <v>79</v>
      </c>
      <c r="AW322" s="14" t="s">
        <v>32</v>
      </c>
      <c r="AX322" s="14" t="s">
        <v>70</v>
      </c>
      <c r="AY322" s="248" t="s">
        <v>165</v>
      </c>
    </row>
    <row r="323" s="14" customFormat="1">
      <c r="A323" s="14"/>
      <c r="B323" s="238"/>
      <c r="C323" s="239"/>
      <c r="D323" s="229" t="s">
        <v>174</v>
      </c>
      <c r="E323" s="240" t="s">
        <v>19</v>
      </c>
      <c r="F323" s="241" t="s">
        <v>1793</v>
      </c>
      <c r="G323" s="239"/>
      <c r="H323" s="242">
        <v>242.91800000000001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174</v>
      </c>
      <c r="AU323" s="248" t="s">
        <v>79</v>
      </c>
      <c r="AV323" s="14" t="s">
        <v>79</v>
      </c>
      <c r="AW323" s="14" t="s">
        <v>32</v>
      </c>
      <c r="AX323" s="14" t="s">
        <v>70</v>
      </c>
      <c r="AY323" s="248" t="s">
        <v>165</v>
      </c>
    </row>
    <row r="324" s="14" customFormat="1">
      <c r="A324" s="14"/>
      <c r="B324" s="238"/>
      <c r="C324" s="239"/>
      <c r="D324" s="229" t="s">
        <v>174</v>
      </c>
      <c r="E324" s="240" t="s">
        <v>19</v>
      </c>
      <c r="F324" s="241" t="s">
        <v>1547</v>
      </c>
      <c r="G324" s="239"/>
      <c r="H324" s="242">
        <v>113.109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174</v>
      </c>
      <c r="AU324" s="248" t="s">
        <v>79</v>
      </c>
      <c r="AV324" s="14" t="s">
        <v>79</v>
      </c>
      <c r="AW324" s="14" t="s">
        <v>32</v>
      </c>
      <c r="AX324" s="14" t="s">
        <v>70</v>
      </c>
      <c r="AY324" s="248" t="s">
        <v>165</v>
      </c>
    </row>
    <row r="325" s="14" customFormat="1">
      <c r="A325" s="14"/>
      <c r="B325" s="238"/>
      <c r="C325" s="239"/>
      <c r="D325" s="229" t="s">
        <v>174</v>
      </c>
      <c r="E325" s="240" t="s">
        <v>19</v>
      </c>
      <c r="F325" s="241" t="s">
        <v>1548</v>
      </c>
      <c r="G325" s="239"/>
      <c r="H325" s="242">
        <v>88.058000000000007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174</v>
      </c>
      <c r="AU325" s="248" t="s">
        <v>79</v>
      </c>
      <c r="AV325" s="14" t="s">
        <v>79</v>
      </c>
      <c r="AW325" s="14" t="s">
        <v>32</v>
      </c>
      <c r="AX325" s="14" t="s">
        <v>70</v>
      </c>
      <c r="AY325" s="248" t="s">
        <v>165</v>
      </c>
    </row>
    <row r="326" s="14" customFormat="1">
      <c r="A326" s="14"/>
      <c r="B326" s="238"/>
      <c r="C326" s="239"/>
      <c r="D326" s="229" t="s">
        <v>174</v>
      </c>
      <c r="E326" s="240" t="s">
        <v>19</v>
      </c>
      <c r="F326" s="241" t="s">
        <v>1789</v>
      </c>
      <c r="G326" s="239"/>
      <c r="H326" s="242">
        <v>78.417000000000002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174</v>
      </c>
      <c r="AU326" s="248" t="s">
        <v>79</v>
      </c>
      <c r="AV326" s="14" t="s">
        <v>79</v>
      </c>
      <c r="AW326" s="14" t="s">
        <v>32</v>
      </c>
      <c r="AX326" s="14" t="s">
        <v>70</v>
      </c>
      <c r="AY326" s="248" t="s">
        <v>165</v>
      </c>
    </row>
    <row r="327" s="14" customFormat="1">
      <c r="A327" s="14"/>
      <c r="B327" s="238"/>
      <c r="C327" s="239"/>
      <c r="D327" s="229" t="s">
        <v>174</v>
      </c>
      <c r="E327" s="240" t="s">
        <v>19</v>
      </c>
      <c r="F327" s="241" t="s">
        <v>1790</v>
      </c>
      <c r="G327" s="239"/>
      <c r="H327" s="242">
        <v>242.91800000000001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174</v>
      </c>
      <c r="AU327" s="248" t="s">
        <v>79</v>
      </c>
      <c r="AV327" s="14" t="s">
        <v>79</v>
      </c>
      <c r="AW327" s="14" t="s">
        <v>32</v>
      </c>
      <c r="AX327" s="14" t="s">
        <v>70</v>
      </c>
      <c r="AY327" s="248" t="s">
        <v>165</v>
      </c>
    </row>
    <row r="328" s="14" customFormat="1">
      <c r="A328" s="14"/>
      <c r="B328" s="238"/>
      <c r="C328" s="239"/>
      <c r="D328" s="229" t="s">
        <v>174</v>
      </c>
      <c r="E328" s="240" t="s">
        <v>19</v>
      </c>
      <c r="F328" s="241" t="s">
        <v>1541</v>
      </c>
      <c r="G328" s="239"/>
      <c r="H328" s="242">
        <v>127.532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8" t="s">
        <v>174</v>
      </c>
      <c r="AU328" s="248" t="s">
        <v>79</v>
      </c>
      <c r="AV328" s="14" t="s">
        <v>79</v>
      </c>
      <c r="AW328" s="14" t="s">
        <v>32</v>
      </c>
      <c r="AX328" s="14" t="s">
        <v>70</v>
      </c>
      <c r="AY328" s="248" t="s">
        <v>165</v>
      </c>
    </row>
    <row r="329" s="14" customFormat="1">
      <c r="A329" s="14"/>
      <c r="B329" s="238"/>
      <c r="C329" s="239"/>
      <c r="D329" s="229" t="s">
        <v>174</v>
      </c>
      <c r="E329" s="240" t="s">
        <v>19</v>
      </c>
      <c r="F329" s="241" t="s">
        <v>1794</v>
      </c>
      <c r="G329" s="239"/>
      <c r="H329" s="242">
        <v>119.776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8" t="s">
        <v>174</v>
      </c>
      <c r="AU329" s="248" t="s">
        <v>79</v>
      </c>
      <c r="AV329" s="14" t="s">
        <v>79</v>
      </c>
      <c r="AW329" s="14" t="s">
        <v>32</v>
      </c>
      <c r="AX329" s="14" t="s">
        <v>70</v>
      </c>
      <c r="AY329" s="248" t="s">
        <v>165</v>
      </c>
    </row>
    <row r="330" s="14" customFormat="1">
      <c r="A330" s="14"/>
      <c r="B330" s="238"/>
      <c r="C330" s="239"/>
      <c r="D330" s="229" t="s">
        <v>174</v>
      </c>
      <c r="E330" s="240" t="s">
        <v>19</v>
      </c>
      <c r="F330" s="241" t="s">
        <v>1795</v>
      </c>
      <c r="G330" s="239"/>
      <c r="H330" s="242">
        <v>29.149999999999999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174</v>
      </c>
      <c r="AU330" s="248" t="s">
        <v>79</v>
      </c>
      <c r="AV330" s="14" t="s">
        <v>79</v>
      </c>
      <c r="AW330" s="14" t="s">
        <v>32</v>
      </c>
      <c r="AX330" s="14" t="s">
        <v>70</v>
      </c>
      <c r="AY330" s="248" t="s">
        <v>165</v>
      </c>
    </row>
    <row r="331" s="14" customFormat="1">
      <c r="A331" s="14"/>
      <c r="B331" s="238"/>
      <c r="C331" s="239"/>
      <c r="D331" s="229" t="s">
        <v>174</v>
      </c>
      <c r="E331" s="240" t="s">
        <v>19</v>
      </c>
      <c r="F331" s="241" t="s">
        <v>1796</v>
      </c>
      <c r="G331" s="239"/>
      <c r="H331" s="242">
        <v>700.92100000000005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174</v>
      </c>
      <c r="AU331" s="248" t="s">
        <v>79</v>
      </c>
      <c r="AV331" s="14" t="s">
        <v>79</v>
      </c>
      <c r="AW331" s="14" t="s">
        <v>32</v>
      </c>
      <c r="AX331" s="14" t="s">
        <v>70</v>
      </c>
      <c r="AY331" s="248" t="s">
        <v>165</v>
      </c>
    </row>
    <row r="332" s="15" customFormat="1">
      <c r="A332" s="15"/>
      <c r="B332" s="249"/>
      <c r="C332" s="250"/>
      <c r="D332" s="229" t="s">
        <v>174</v>
      </c>
      <c r="E332" s="251" t="s">
        <v>19</v>
      </c>
      <c r="F332" s="252" t="s">
        <v>184</v>
      </c>
      <c r="G332" s="250"/>
      <c r="H332" s="253">
        <v>2438.5680000000002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9" t="s">
        <v>174</v>
      </c>
      <c r="AU332" s="259" t="s">
        <v>79</v>
      </c>
      <c r="AV332" s="15" t="s">
        <v>172</v>
      </c>
      <c r="AW332" s="15" t="s">
        <v>32</v>
      </c>
      <c r="AX332" s="15" t="s">
        <v>77</v>
      </c>
      <c r="AY332" s="259" t="s">
        <v>165</v>
      </c>
    </row>
    <row r="333" s="2" customFormat="1" ht="16.5" customHeight="1">
      <c r="A333" s="40"/>
      <c r="B333" s="41"/>
      <c r="C333" s="214" t="s">
        <v>533</v>
      </c>
      <c r="D333" s="214" t="s">
        <v>168</v>
      </c>
      <c r="E333" s="215" t="s">
        <v>1555</v>
      </c>
      <c r="F333" s="216" t="s">
        <v>1556</v>
      </c>
      <c r="G333" s="217" t="s">
        <v>551</v>
      </c>
      <c r="H333" s="218">
        <v>17639.849999999999</v>
      </c>
      <c r="I333" s="219"/>
      <c r="J333" s="220">
        <f>ROUND(I333*H333,2)</f>
        <v>0</v>
      </c>
      <c r="K333" s="216" t="s">
        <v>19</v>
      </c>
      <c r="L333" s="46"/>
      <c r="M333" s="221" t="s">
        <v>19</v>
      </c>
      <c r="N333" s="222" t="s">
        <v>41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283</v>
      </c>
      <c r="AT333" s="225" t="s">
        <v>168</v>
      </c>
      <c r="AU333" s="225" t="s">
        <v>79</v>
      </c>
      <c r="AY333" s="19" t="s">
        <v>165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77</v>
      </c>
      <c r="BK333" s="226">
        <f>ROUND(I333*H333,2)</f>
        <v>0</v>
      </c>
      <c r="BL333" s="19" t="s">
        <v>283</v>
      </c>
      <c r="BM333" s="225" t="s">
        <v>1798</v>
      </c>
    </row>
    <row r="334" s="14" customFormat="1">
      <c r="A334" s="14"/>
      <c r="B334" s="238"/>
      <c r="C334" s="239"/>
      <c r="D334" s="229" t="s">
        <v>174</v>
      </c>
      <c r="E334" s="240" t="s">
        <v>19</v>
      </c>
      <c r="F334" s="241" t="s">
        <v>1768</v>
      </c>
      <c r="G334" s="239"/>
      <c r="H334" s="242">
        <v>6369.8500000000004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174</v>
      </c>
      <c r="AU334" s="248" t="s">
        <v>79</v>
      </c>
      <c r="AV334" s="14" t="s">
        <v>79</v>
      </c>
      <c r="AW334" s="14" t="s">
        <v>32</v>
      </c>
      <c r="AX334" s="14" t="s">
        <v>70</v>
      </c>
      <c r="AY334" s="248" t="s">
        <v>165</v>
      </c>
    </row>
    <row r="335" s="14" customFormat="1">
      <c r="A335" s="14"/>
      <c r="B335" s="238"/>
      <c r="C335" s="239"/>
      <c r="D335" s="229" t="s">
        <v>174</v>
      </c>
      <c r="E335" s="240" t="s">
        <v>19</v>
      </c>
      <c r="F335" s="241" t="s">
        <v>1769</v>
      </c>
      <c r="G335" s="239"/>
      <c r="H335" s="242">
        <v>776.48000000000002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8" t="s">
        <v>174</v>
      </c>
      <c r="AU335" s="248" t="s">
        <v>79</v>
      </c>
      <c r="AV335" s="14" t="s">
        <v>79</v>
      </c>
      <c r="AW335" s="14" t="s">
        <v>32</v>
      </c>
      <c r="AX335" s="14" t="s">
        <v>70</v>
      </c>
      <c r="AY335" s="248" t="s">
        <v>165</v>
      </c>
    </row>
    <row r="336" s="14" customFormat="1">
      <c r="A336" s="14"/>
      <c r="B336" s="238"/>
      <c r="C336" s="239"/>
      <c r="D336" s="229" t="s">
        <v>174</v>
      </c>
      <c r="E336" s="240" t="s">
        <v>19</v>
      </c>
      <c r="F336" s="241" t="s">
        <v>1770</v>
      </c>
      <c r="G336" s="239"/>
      <c r="H336" s="242">
        <v>10493.52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174</v>
      </c>
      <c r="AU336" s="248" t="s">
        <v>79</v>
      </c>
      <c r="AV336" s="14" t="s">
        <v>79</v>
      </c>
      <c r="AW336" s="14" t="s">
        <v>32</v>
      </c>
      <c r="AX336" s="14" t="s">
        <v>70</v>
      </c>
      <c r="AY336" s="248" t="s">
        <v>165</v>
      </c>
    </row>
    <row r="337" s="15" customFormat="1">
      <c r="A337" s="15"/>
      <c r="B337" s="249"/>
      <c r="C337" s="250"/>
      <c r="D337" s="229" t="s">
        <v>174</v>
      </c>
      <c r="E337" s="251" t="s">
        <v>19</v>
      </c>
      <c r="F337" s="252" t="s">
        <v>184</v>
      </c>
      <c r="G337" s="250"/>
      <c r="H337" s="253">
        <v>17639.849999999999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9" t="s">
        <v>174</v>
      </c>
      <c r="AU337" s="259" t="s">
        <v>79</v>
      </c>
      <c r="AV337" s="15" t="s">
        <v>172</v>
      </c>
      <c r="AW337" s="15" t="s">
        <v>32</v>
      </c>
      <c r="AX337" s="15" t="s">
        <v>77</v>
      </c>
      <c r="AY337" s="259" t="s">
        <v>165</v>
      </c>
    </row>
    <row r="338" s="12" customFormat="1" ht="25.92" customHeight="1">
      <c r="A338" s="12"/>
      <c r="B338" s="198"/>
      <c r="C338" s="199"/>
      <c r="D338" s="200" t="s">
        <v>69</v>
      </c>
      <c r="E338" s="201" t="s">
        <v>529</v>
      </c>
      <c r="F338" s="201" t="s">
        <v>1559</v>
      </c>
      <c r="G338" s="199"/>
      <c r="H338" s="199"/>
      <c r="I338" s="202"/>
      <c r="J338" s="203">
        <f>BK338</f>
        <v>0</v>
      </c>
      <c r="K338" s="199"/>
      <c r="L338" s="204"/>
      <c r="M338" s="205"/>
      <c r="N338" s="206"/>
      <c r="O338" s="206"/>
      <c r="P338" s="207">
        <f>P339</f>
        <v>0</v>
      </c>
      <c r="Q338" s="206"/>
      <c r="R338" s="207">
        <f>R339</f>
        <v>0.57797999999999994</v>
      </c>
      <c r="S338" s="206"/>
      <c r="T338" s="208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9" t="s">
        <v>166</v>
      </c>
      <c r="AT338" s="210" t="s">
        <v>69</v>
      </c>
      <c r="AU338" s="210" t="s">
        <v>70</v>
      </c>
      <c r="AY338" s="209" t="s">
        <v>165</v>
      </c>
      <c r="BK338" s="211">
        <f>BK339</f>
        <v>0</v>
      </c>
    </row>
    <row r="339" s="12" customFormat="1" ht="22.8" customHeight="1">
      <c r="A339" s="12"/>
      <c r="B339" s="198"/>
      <c r="C339" s="199"/>
      <c r="D339" s="200" t="s">
        <v>69</v>
      </c>
      <c r="E339" s="212" t="s">
        <v>1560</v>
      </c>
      <c r="F339" s="212" t="s">
        <v>1561</v>
      </c>
      <c r="G339" s="199"/>
      <c r="H339" s="199"/>
      <c r="I339" s="202"/>
      <c r="J339" s="213">
        <f>BK339</f>
        <v>0</v>
      </c>
      <c r="K339" s="199"/>
      <c r="L339" s="204"/>
      <c r="M339" s="205"/>
      <c r="N339" s="206"/>
      <c r="O339" s="206"/>
      <c r="P339" s="207">
        <f>SUM(P340:P343)</f>
        <v>0</v>
      </c>
      <c r="Q339" s="206"/>
      <c r="R339" s="207">
        <f>SUM(R340:R343)</f>
        <v>0.57797999999999994</v>
      </c>
      <c r="S339" s="206"/>
      <c r="T339" s="208">
        <f>SUM(T340:T343)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9" t="s">
        <v>166</v>
      </c>
      <c r="AT339" s="210" t="s">
        <v>69</v>
      </c>
      <c r="AU339" s="210" t="s">
        <v>77</v>
      </c>
      <c r="AY339" s="209" t="s">
        <v>165</v>
      </c>
      <c r="BK339" s="211">
        <f>SUM(BK340:BK343)</f>
        <v>0</v>
      </c>
    </row>
    <row r="340" s="2" customFormat="1" ht="16.5" customHeight="1">
      <c r="A340" s="40"/>
      <c r="B340" s="41"/>
      <c r="C340" s="214" t="s">
        <v>536</v>
      </c>
      <c r="D340" s="214" t="s">
        <v>168</v>
      </c>
      <c r="E340" s="215" t="s">
        <v>1562</v>
      </c>
      <c r="F340" s="216" t="s">
        <v>1563</v>
      </c>
      <c r="G340" s="217" t="s">
        <v>291</v>
      </c>
      <c r="H340" s="218">
        <v>234</v>
      </c>
      <c r="I340" s="219"/>
      <c r="J340" s="220">
        <f>ROUND(I340*H340,2)</f>
        <v>0</v>
      </c>
      <c r="K340" s="216" t="s">
        <v>189</v>
      </c>
      <c r="L340" s="46"/>
      <c r="M340" s="221" t="s">
        <v>19</v>
      </c>
      <c r="N340" s="222" t="s">
        <v>41</v>
      </c>
      <c r="O340" s="86"/>
      <c r="P340" s="223">
        <f>O340*H340</f>
        <v>0</v>
      </c>
      <c r="Q340" s="223">
        <v>0.00247</v>
      </c>
      <c r="R340" s="223">
        <f>Q340*H340</f>
        <v>0.57797999999999994</v>
      </c>
      <c r="S340" s="223">
        <v>0</v>
      </c>
      <c r="T340" s="224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536</v>
      </c>
      <c r="AT340" s="225" t="s">
        <v>168</v>
      </c>
      <c r="AU340" s="225" t="s">
        <v>79</v>
      </c>
      <c r="AY340" s="19" t="s">
        <v>165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77</v>
      </c>
      <c r="BK340" s="226">
        <f>ROUND(I340*H340,2)</f>
        <v>0</v>
      </c>
      <c r="BL340" s="19" t="s">
        <v>536</v>
      </c>
      <c r="BM340" s="225" t="s">
        <v>1799</v>
      </c>
    </row>
    <row r="341" s="2" customFormat="1">
      <c r="A341" s="40"/>
      <c r="B341" s="41"/>
      <c r="C341" s="42"/>
      <c r="D341" s="260" t="s">
        <v>191</v>
      </c>
      <c r="E341" s="42"/>
      <c r="F341" s="261" t="s">
        <v>1565</v>
      </c>
      <c r="G341" s="42"/>
      <c r="H341" s="42"/>
      <c r="I341" s="262"/>
      <c r="J341" s="42"/>
      <c r="K341" s="42"/>
      <c r="L341" s="46"/>
      <c r="M341" s="263"/>
      <c r="N341" s="264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191</v>
      </c>
      <c r="AU341" s="19" t="s">
        <v>79</v>
      </c>
    </row>
    <row r="342" s="14" customFormat="1">
      <c r="A342" s="14"/>
      <c r="B342" s="238"/>
      <c r="C342" s="239"/>
      <c r="D342" s="229" t="s">
        <v>174</v>
      </c>
      <c r="E342" s="240" t="s">
        <v>19</v>
      </c>
      <c r="F342" s="241" t="s">
        <v>1733</v>
      </c>
      <c r="G342" s="239"/>
      <c r="H342" s="242">
        <v>234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8" t="s">
        <v>174</v>
      </c>
      <c r="AU342" s="248" t="s">
        <v>79</v>
      </c>
      <c r="AV342" s="14" t="s">
        <v>79</v>
      </c>
      <c r="AW342" s="14" t="s">
        <v>32</v>
      </c>
      <c r="AX342" s="14" t="s">
        <v>77</v>
      </c>
      <c r="AY342" s="248" t="s">
        <v>165</v>
      </c>
    </row>
    <row r="343" s="2" customFormat="1" ht="16.5" customHeight="1">
      <c r="A343" s="40"/>
      <c r="B343" s="41"/>
      <c r="C343" s="265" t="s">
        <v>545</v>
      </c>
      <c r="D343" s="265" t="s">
        <v>529</v>
      </c>
      <c r="E343" s="266" t="s">
        <v>1566</v>
      </c>
      <c r="F343" s="267" t="s">
        <v>1567</v>
      </c>
      <c r="G343" s="268" t="s">
        <v>291</v>
      </c>
      <c r="H343" s="269">
        <v>234</v>
      </c>
      <c r="I343" s="270"/>
      <c r="J343" s="271">
        <f>ROUND(I343*H343,2)</f>
        <v>0</v>
      </c>
      <c r="K343" s="267" t="s">
        <v>19</v>
      </c>
      <c r="L343" s="272"/>
      <c r="M343" s="273" t="s">
        <v>19</v>
      </c>
      <c r="N343" s="274" t="s">
        <v>41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978</v>
      </c>
      <c r="AT343" s="225" t="s">
        <v>529</v>
      </c>
      <c r="AU343" s="225" t="s">
        <v>79</v>
      </c>
      <c r="AY343" s="19" t="s">
        <v>165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77</v>
      </c>
      <c r="BK343" s="226">
        <f>ROUND(I343*H343,2)</f>
        <v>0</v>
      </c>
      <c r="BL343" s="19" t="s">
        <v>978</v>
      </c>
      <c r="BM343" s="225" t="s">
        <v>1800</v>
      </c>
    </row>
    <row r="344" s="12" customFormat="1" ht="25.92" customHeight="1">
      <c r="A344" s="12"/>
      <c r="B344" s="198"/>
      <c r="C344" s="199"/>
      <c r="D344" s="200" t="s">
        <v>69</v>
      </c>
      <c r="E344" s="201" t="s">
        <v>1191</v>
      </c>
      <c r="F344" s="201" t="s">
        <v>1192</v>
      </c>
      <c r="G344" s="199"/>
      <c r="H344" s="199"/>
      <c r="I344" s="202"/>
      <c r="J344" s="203">
        <f>BK344</f>
        <v>0</v>
      </c>
      <c r="K344" s="199"/>
      <c r="L344" s="204"/>
      <c r="M344" s="205"/>
      <c r="N344" s="206"/>
      <c r="O344" s="206"/>
      <c r="P344" s="207">
        <f>SUM(P345:P353)</f>
        <v>0</v>
      </c>
      <c r="Q344" s="206"/>
      <c r="R344" s="207">
        <f>SUM(R345:R353)</f>
        <v>0</v>
      </c>
      <c r="S344" s="206"/>
      <c r="T344" s="208">
        <f>SUM(T345:T353)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9" t="s">
        <v>172</v>
      </c>
      <c r="AT344" s="210" t="s">
        <v>69</v>
      </c>
      <c r="AU344" s="210" t="s">
        <v>70</v>
      </c>
      <c r="AY344" s="209" t="s">
        <v>165</v>
      </c>
      <c r="BK344" s="211">
        <f>SUM(BK345:BK353)</f>
        <v>0</v>
      </c>
    </row>
    <row r="345" s="2" customFormat="1" ht="16.5" customHeight="1">
      <c r="A345" s="40"/>
      <c r="B345" s="41"/>
      <c r="C345" s="214" t="s">
        <v>548</v>
      </c>
      <c r="D345" s="214" t="s">
        <v>168</v>
      </c>
      <c r="E345" s="215" t="s">
        <v>1569</v>
      </c>
      <c r="F345" s="216" t="s">
        <v>1570</v>
      </c>
      <c r="G345" s="217" t="s">
        <v>1196</v>
      </c>
      <c r="H345" s="218">
        <v>96</v>
      </c>
      <c r="I345" s="219"/>
      <c r="J345" s="220">
        <f>ROUND(I345*H345,2)</f>
        <v>0</v>
      </c>
      <c r="K345" s="216" t="s">
        <v>19</v>
      </c>
      <c r="L345" s="46"/>
      <c r="M345" s="221" t="s">
        <v>19</v>
      </c>
      <c r="N345" s="222" t="s">
        <v>41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1197</v>
      </c>
      <c r="AT345" s="225" t="s">
        <v>168</v>
      </c>
      <c r="AU345" s="225" t="s">
        <v>77</v>
      </c>
      <c r="AY345" s="19" t="s">
        <v>165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77</v>
      </c>
      <c r="BK345" s="226">
        <f>ROUND(I345*H345,2)</f>
        <v>0</v>
      </c>
      <c r="BL345" s="19" t="s">
        <v>1197</v>
      </c>
      <c r="BM345" s="225" t="s">
        <v>1801</v>
      </c>
    </row>
    <row r="346" s="2" customFormat="1">
      <c r="A346" s="40"/>
      <c r="B346" s="41"/>
      <c r="C346" s="42"/>
      <c r="D346" s="229" t="s">
        <v>1392</v>
      </c>
      <c r="E346" s="42"/>
      <c r="F346" s="291" t="s">
        <v>1572</v>
      </c>
      <c r="G346" s="42"/>
      <c r="H346" s="42"/>
      <c r="I346" s="262"/>
      <c r="J346" s="42"/>
      <c r="K346" s="42"/>
      <c r="L346" s="46"/>
      <c r="M346" s="263"/>
      <c r="N346" s="264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1392</v>
      </c>
      <c r="AU346" s="19" t="s">
        <v>77</v>
      </c>
    </row>
    <row r="347" s="14" customFormat="1">
      <c r="A347" s="14"/>
      <c r="B347" s="238"/>
      <c r="C347" s="239"/>
      <c r="D347" s="229" t="s">
        <v>174</v>
      </c>
      <c r="E347" s="240" t="s">
        <v>19</v>
      </c>
      <c r="F347" s="241" t="s">
        <v>1802</v>
      </c>
      <c r="G347" s="239"/>
      <c r="H347" s="242">
        <v>96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8" t="s">
        <v>174</v>
      </c>
      <c r="AU347" s="248" t="s">
        <v>77</v>
      </c>
      <c r="AV347" s="14" t="s">
        <v>79</v>
      </c>
      <c r="AW347" s="14" t="s">
        <v>32</v>
      </c>
      <c r="AX347" s="14" t="s">
        <v>77</v>
      </c>
      <c r="AY347" s="248" t="s">
        <v>165</v>
      </c>
    </row>
    <row r="348" s="2" customFormat="1" ht="16.5" customHeight="1">
      <c r="A348" s="40"/>
      <c r="B348" s="41"/>
      <c r="C348" s="214" t="s">
        <v>555</v>
      </c>
      <c r="D348" s="214" t="s">
        <v>168</v>
      </c>
      <c r="E348" s="215" t="s">
        <v>1574</v>
      </c>
      <c r="F348" s="216" t="s">
        <v>1575</v>
      </c>
      <c r="G348" s="217" t="s">
        <v>1196</v>
      </c>
      <c r="H348" s="218">
        <v>72</v>
      </c>
      <c r="I348" s="219"/>
      <c r="J348" s="220">
        <f>ROUND(I348*H348,2)</f>
        <v>0</v>
      </c>
      <c r="K348" s="216" t="s">
        <v>1402</v>
      </c>
      <c r="L348" s="46"/>
      <c r="M348" s="221" t="s">
        <v>19</v>
      </c>
      <c r="N348" s="222" t="s">
        <v>41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1197</v>
      </c>
      <c r="AT348" s="225" t="s">
        <v>168</v>
      </c>
      <c r="AU348" s="225" t="s">
        <v>77</v>
      </c>
      <c r="AY348" s="19" t="s">
        <v>165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77</v>
      </c>
      <c r="BK348" s="226">
        <f>ROUND(I348*H348,2)</f>
        <v>0</v>
      </c>
      <c r="BL348" s="19" t="s">
        <v>1197</v>
      </c>
      <c r="BM348" s="225" t="s">
        <v>1803</v>
      </c>
    </row>
    <row r="349" s="2" customFormat="1">
      <c r="A349" s="40"/>
      <c r="B349" s="41"/>
      <c r="C349" s="42"/>
      <c r="D349" s="260" t="s">
        <v>191</v>
      </c>
      <c r="E349" s="42"/>
      <c r="F349" s="261" t="s">
        <v>1577</v>
      </c>
      <c r="G349" s="42"/>
      <c r="H349" s="42"/>
      <c r="I349" s="262"/>
      <c r="J349" s="42"/>
      <c r="K349" s="42"/>
      <c r="L349" s="46"/>
      <c r="M349" s="263"/>
      <c r="N349" s="264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191</v>
      </c>
      <c r="AU349" s="19" t="s">
        <v>77</v>
      </c>
    </row>
    <row r="350" s="14" customFormat="1">
      <c r="A350" s="14"/>
      <c r="B350" s="238"/>
      <c r="C350" s="239"/>
      <c r="D350" s="229" t="s">
        <v>174</v>
      </c>
      <c r="E350" s="240" t="s">
        <v>19</v>
      </c>
      <c r="F350" s="241" t="s">
        <v>1715</v>
      </c>
      <c r="G350" s="239"/>
      <c r="H350" s="242">
        <v>72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174</v>
      </c>
      <c r="AU350" s="248" t="s">
        <v>77</v>
      </c>
      <c r="AV350" s="14" t="s">
        <v>79</v>
      </c>
      <c r="AW350" s="14" t="s">
        <v>32</v>
      </c>
      <c r="AX350" s="14" t="s">
        <v>77</v>
      </c>
      <c r="AY350" s="248" t="s">
        <v>165</v>
      </c>
    </row>
    <row r="351" s="2" customFormat="1" ht="16.5" customHeight="1">
      <c r="A351" s="40"/>
      <c r="B351" s="41"/>
      <c r="C351" s="214" t="s">
        <v>564</v>
      </c>
      <c r="D351" s="214" t="s">
        <v>168</v>
      </c>
      <c r="E351" s="215" t="s">
        <v>1579</v>
      </c>
      <c r="F351" s="216" t="s">
        <v>1580</v>
      </c>
      <c r="G351" s="217" t="s">
        <v>1196</v>
      </c>
      <c r="H351" s="218">
        <v>96</v>
      </c>
      <c r="I351" s="219"/>
      <c r="J351" s="220">
        <f>ROUND(I351*H351,2)</f>
        <v>0</v>
      </c>
      <c r="K351" s="216" t="s">
        <v>19</v>
      </c>
      <c r="L351" s="46"/>
      <c r="M351" s="221" t="s">
        <v>19</v>
      </c>
      <c r="N351" s="222" t="s">
        <v>41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1197</v>
      </c>
      <c r="AT351" s="225" t="s">
        <v>168</v>
      </c>
      <c r="AU351" s="225" t="s">
        <v>77</v>
      </c>
      <c r="AY351" s="19" t="s">
        <v>165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77</v>
      </c>
      <c r="BK351" s="226">
        <f>ROUND(I351*H351,2)</f>
        <v>0</v>
      </c>
      <c r="BL351" s="19" t="s">
        <v>1197</v>
      </c>
      <c r="BM351" s="225" t="s">
        <v>1804</v>
      </c>
    </row>
    <row r="352" s="2" customFormat="1">
      <c r="A352" s="40"/>
      <c r="B352" s="41"/>
      <c r="C352" s="42"/>
      <c r="D352" s="229" t="s">
        <v>1392</v>
      </c>
      <c r="E352" s="42"/>
      <c r="F352" s="291" t="s">
        <v>1582</v>
      </c>
      <c r="G352" s="42"/>
      <c r="H352" s="42"/>
      <c r="I352" s="262"/>
      <c r="J352" s="42"/>
      <c r="K352" s="42"/>
      <c r="L352" s="46"/>
      <c r="M352" s="263"/>
      <c r="N352" s="264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1392</v>
      </c>
      <c r="AU352" s="19" t="s">
        <v>77</v>
      </c>
    </row>
    <row r="353" s="14" customFormat="1">
      <c r="A353" s="14"/>
      <c r="B353" s="238"/>
      <c r="C353" s="239"/>
      <c r="D353" s="229" t="s">
        <v>174</v>
      </c>
      <c r="E353" s="240" t="s">
        <v>19</v>
      </c>
      <c r="F353" s="241" t="s">
        <v>1805</v>
      </c>
      <c r="G353" s="239"/>
      <c r="H353" s="242">
        <v>96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174</v>
      </c>
      <c r="AU353" s="248" t="s">
        <v>77</v>
      </c>
      <c r="AV353" s="14" t="s">
        <v>79</v>
      </c>
      <c r="AW353" s="14" t="s">
        <v>32</v>
      </c>
      <c r="AX353" s="14" t="s">
        <v>77</v>
      </c>
      <c r="AY353" s="248" t="s">
        <v>165</v>
      </c>
    </row>
    <row r="354" s="12" customFormat="1" ht="25.92" customHeight="1">
      <c r="A354" s="12"/>
      <c r="B354" s="198"/>
      <c r="C354" s="199"/>
      <c r="D354" s="200" t="s">
        <v>69</v>
      </c>
      <c r="E354" s="201" t="s">
        <v>1203</v>
      </c>
      <c r="F354" s="201" t="s">
        <v>1204</v>
      </c>
      <c r="G354" s="199"/>
      <c r="H354" s="199"/>
      <c r="I354" s="202"/>
      <c r="J354" s="203">
        <f>BK354</f>
        <v>0</v>
      </c>
      <c r="K354" s="199"/>
      <c r="L354" s="204"/>
      <c r="M354" s="205"/>
      <c r="N354" s="206"/>
      <c r="O354" s="206"/>
      <c r="P354" s="207">
        <f>P355+P362+P371+P379</f>
        <v>0</v>
      </c>
      <c r="Q354" s="206"/>
      <c r="R354" s="207">
        <f>R355+R362+R371+R379</f>
        <v>0</v>
      </c>
      <c r="S354" s="206"/>
      <c r="T354" s="208">
        <f>T355+T362+T371+T379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212</v>
      </c>
      <c r="AT354" s="210" t="s">
        <v>69</v>
      </c>
      <c r="AU354" s="210" t="s">
        <v>70</v>
      </c>
      <c r="AY354" s="209" t="s">
        <v>165</v>
      </c>
      <c r="BK354" s="211">
        <f>BK355+BK362+BK371+BK379</f>
        <v>0</v>
      </c>
    </row>
    <row r="355" s="12" customFormat="1" ht="22.8" customHeight="1">
      <c r="A355" s="12"/>
      <c r="B355" s="198"/>
      <c r="C355" s="199"/>
      <c r="D355" s="200" t="s">
        <v>69</v>
      </c>
      <c r="E355" s="212" t="s">
        <v>1205</v>
      </c>
      <c r="F355" s="212" t="s">
        <v>1206</v>
      </c>
      <c r="G355" s="199"/>
      <c r="H355" s="199"/>
      <c r="I355" s="202"/>
      <c r="J355" s="213">
        <f>BK355</f>
        <v>0</v>
      </c>
      <c r="K355" s="199"/>
      <c r="L355" s="204"/>
      <c r="M355" s="205"/>
      <c r="N355" s="206"/>
      <c r="O355" s="206"/>
      <c r="P355" s="207">
        <f>SUM(P356:P361)</f>
        <v>0</v>
      </c>
      <c r="Q355" s="206"/>
      <c r="R355" s="207">
        <f>SUM(R356:R361)</f>
        <v>0</v>
      </c>
      <c r="S355" s="206"/>
      <c r="T355" s="208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9" t="s">
        <v>212</v>
      </c>
      <c r="AT355" s="210" t="s">
        <v>69</v>
      </c>
      <c r="AU355" s="210" t="s">
        <v>77</v>
      </c>
      <c r="AY355" s="209" t="s">
        <v>165</v>
      </c>
      <c r="BK355" s="211">
        <f>SUM(BK356:BK361)</f>
        <v>0</v>
      </c>
    </row>
    <row r="356" s="2" customFormat="1" ht="16.5" customHeight="1">
      <c r="A356" s="40"/>
      <c r="B356" s="41"/>
      <c r="C356" s="214" t="s">
        <v>574</v>
      </c>
      <c r="D356" s="214" t="s">
        <v>168</v>
      </c>
      <c r="E356" s="215" t="s">
        <v>1584</v>
      </c>
      <c r="F356" s="216" t="s">
        <v>1585</v>
      </c>
      <c r="G356" s="217" t="s">
        <v>203</v>
      </c>
      <c r="H356" s="218">
        <v>1</v>
      </c>
      <c r="I356" s="219"/>
      <c r="J356" s="220">
        <f>ROUND(I356*H356,2)</f>
        <v>0</v>
      </c>
      <c r="K356" s="216" t="s">
        <v>189</v>
      </c>
      <c r="L356" s="46"/>
      <c r="M356" s="221" t="s">
        <v>19</v>
      </c>
      <c r="N356" s="222" t="s">
        <v>41</v>
      </c>
      <c r="O356" s="86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5" t="s">
        <v>1210</v>
      </c>
      <c r="AT356" s="225" t="s">
        <v>168</v>
      </c>
      <c r="AU356" s="225" t="s">
        <v>79</v>
      </c>
      <c r="AY356" s="19" t="s">
        <v>165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9" t="s">
        <v>77</v>
      </c>
      <c r="BK356" s="226">
        <f>ROUND(I356*H356,2)</f>
        <v>0</v>
      </c>
      <c r="BL356" s="19" t="s">
        <v>1210</v>
      </c>
      <c r="BM356" s="225" t="s">
        <v>1806</v>
      </c>
    </row>
    <row r="357" s="2" customFormat="1">
      <c r="A357" s="40"/>
      <c r="B357" s="41"/>
      <c r="C357" s="42"/>
      <c r="D357" s="260" t="s">
        <v>191</v>
      </c>
      <c r="E357" s="42"/>
      <c r="F357" s="261" t="s">
        <v>1587</v>
      </c>
      <c r="G357" s="42"/>
      <c r="H357" s="42"/>
      <c r="I357" s="262"/>
      <c r="J357" s="42"/>
      <c r="K357" s="42"/>
      <c r="L357" s="46"/>
      <c r="M357" s="263"/>
      <c r="N357" s="264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191</v>
      </c>
      <c r="AU357" s="19" t="s">
        <v>79</v>
      </c>
    </row>
    <row r="358" s="13" customFormat="1">
      <c r="A358" s="13"/>
      <c r="B358" s="227"/>
      <c r="C358" s="228"/>
      <c r="D358" s="229" t="s">
        <v>174</v>
      </c>
      <c r="E358" s="230" t="s">
        <v>19</v>
      </c>
      <c r="F358" s="231" t="s">
        <v>1588</v>
      </c>
      <c r="G358" s="228"/>
      <c r="H358" s="230" t="s">
        <v>19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174</v>
      </c>
      <c r="AU358" s="237" t="s">
        <v>79</v>
      </c>
      <c r="AV358" s="13" t="s">
        <v>77</v>
      </c>
      <c r="AW358" s="13" t="s">
        <v>32</v>
      </c>
      <c r="AX358" s="13" t="s">
        <v>70</v>
      </c>
      <c r="AY358" s="237" t="s">
        <v>165</v>
      </c>
    </row>
    <row r="359" s="14" customFormat="1">
      <c r="A359" s="14"/>
      <c r="B359" s="238"/>
      <c r="C359" s="239"/>
      <c r="D359" s="229" t="s">
        <v>174</v>
      </c>
      <c r="E359" s="240" t="s">
        <v>19</v>
      </c>
      <c r="F359" s="241" t="s">
        <v>77</v>
      </c>
      <c r="G359" s="239"/>
      <c r="H359" s="242">
        <v>1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174</v>
      </c>
      <c r="AU359" s="248" t="s">
        <v>79</v>
      </c>
      <c r="AV359" s="14" t="s">
        <v>79</v>
      </c>
      <c r="AW359" s="14" t="s">
        <v>32</v>
      </c>
      <c r="AX359" s="14" t="s">
        <v>77</v>
      </c>
      <c r="AY359" s="248" t="s">
        <v>165</v>
      </c>
    </row>
    <row r="360" s="2" customFormat="1" ht="16.5" customHeight="1">
      <c r="A360" s="40"/>
      <c r="B360" s="41"/>
      <c r="C360" s="214" t="s">
        <v>583</v>
      </c>
      <c r="D360" s="214" t="s">
        <v>168</v>
      </c>
      <c r="E360" s="215" t="s">
        <v>1213</v>
      </c>
      <c r="F360" s="216" t="s">
        <v>1214</v>
      </c>
      <c r="G360" s="217" t="s">
        <v>203</v>
      </c>
      <c r="H360" s="218">
        <v>1</v>
      </c>
      <c r="I360" s="219"/>
      <c r="J360" s="220">
        <f>ROUND(I360*H360,2)</f>
        <v>0</v>
      </c>
      <c r="K360" s="216" t="s">
        <v>189</v>
      </c>
      <c r="L360" s="46"/>
      <c r="M360" s="221" t="s">
        <v>19</v>
      </c>
      <c r="N360" s="222" t="s">
        <v>41</v>
      </c>
      <c r="O360" s="86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5" t="s">
        <v>1210</v>
      </c>
      <c r="AT360" s="225" t="s">
        <v>168</v>
      </c>
      <c r="AU360" s="225" t="s">
        <v>79</v>
      </c>
      <c r="AY360" s="19" t="s">
        <v>165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9" t="s">
        <v>77</v>
      </c>
      <c r="BK360" s="226">
        <f>ROUND(I360*H360,2)</f>
        <v>0</v>
      </c>
      <c r="BL360" s="19" t="s">
        <v>1210</v>
      </c>
      <c r="BM360" s="225" t="s">
        <v>1807</v>
      </c>
    </row>
    <row r="361" s="2" customFormat="1">
      <c r="A361" s="40"/>
      <c r="B361" s="41"/>
      <c r="C361" s="42"/>
      <c r="D361" s="260" t="s">
        <v>191</v>
      </c>
      <c r="E361" s="42"/>
      <c r="F361" s="261" t="s">
        <v>1216</v>
      </c>
      <c r="G361" s="42"/>
      <c r="H361" s="42"/>
      <c r="I361" s="262"/>
      <c r="J361" s="42"/>
      <c r="K361" s="42"/>
      <c r="L361" s="46"/>
      <c r="M361" s="263"/>
      <c r="N361" s="26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191</v>
      </c>
      <c r="AU361" s="19" t="s">
        <v>79</v>
      </c>
    </row>
    <row r="362" s="12" customFormat="1" ht="22.8" customHeight="1">
      <c r="A362" s="12"/>
      <c r="B362" s="198"/>
      <c r="C362" s="199"/>
      <c r="D362" s="200" t="s">
        <v>69</v>
      </c>
      <c r="E362" s="212" t="s">
        <v>1217</v>
      </c>
      <c r="F362" s="212" t="s">
        <v>1218</v>
      </c>
      <c r="G362" s="199"/>
      <c r="H362" s="199"/>
      <c r="I362" s="202"/>
      <c r="J362" s="213">
        <f>BK362</f>
        <v>0</v>
      </c>
      <c r="K362" s="199"/>
      <c r="L362" s="204"/>
      <c r="M362" s="205"/>
      <c r="N362" s="206"/>
      <c r="O362" s="206"/>
      <c r="P362" s="207">
        <f>SUM(P363:P370)</f>
        <v>0</v>
      </c>
      <c r="Q362" s="206"/>
      <c r="R362" s="207">
        <f>SUM(R363:R370)</f>
        <v>0</v>
      </c>
      <c r="S362" s="206"/>
      <c r="T362" s="208">
        <f>SUM(T363:T370)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212</v>
      </c>
      <c r="AT362" s="210" t="s">
        <v>69</v>
      </c>
      <c r="AU362" s="210" t="s">
        <v>77</v>
      </c>
      <c r="AY362" s="209" t="s">
        <v>165</v>
      </c>
      <c r="BK362" s="211">
        <f>SUM(BK363:BK370)</f>
        <v>0</v>
      </c>
    </row>
    <row r="363" s="2" customFormat="1" ht="16.5" customHeight="1">
      <c r="A363" s="40"/>
      <c r="B363" s="41"/>
      <c r="C363" s="214" t="s">
        <v>594</v>
      </c>
      <c r="D363" s="214" t="s">
        <v>168</v>
      </c>
      <c r="E363" s="215" t="s">
        <v>1220</v>
      </c>
      <c r="F363" s="216" t="s">
        <v>1218</v>
      </c>
      <c r="G363" s="217" t="s">
        <v>203</v>
      </c>
      <c r="H363" s="218">
        <v>1</v>
      </c>
      <c r="I363" s="219"/>
      <c r="J363" s="220">
        <f>ROUND(I363*H363,2)</f>
        <v>0</v>
      </c>
      <c r="K363" s="216" t="s">
        <v>189</v>
      </c>
      <c r="L363" s="46"/>
      <c r="M363" s="221" t="s">
        <v>19</v>
      </c>
      <c r="N363" s="222" t="s">
        <v>41</v>
      </c>
      <c r="O363" s="86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1210</v>
      </c>
      <c r="AT363" s="225" t="s">
        <v>168</v>
      </c>
      <c r="AU363" s="225" t="s">
        <v>79</v>
      </c>
      <c r="AY363" s="19" t="s">
        <v>165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77</v>
      </c>
      <c r="BK363" s="226">
        <f>ROUND(I363*H363,2)</f>
        <v>0</v>
      </c>
      <c r="BL363" s="19" t="s">
        <v>1210</v>
      </c>
      <c r="BM363" s="225" t="s">
        <v>1808</v>
      </c>
    </row>
    <row r="364" s="2" customFormat="1">
      <c r="A364" s="40"/>
      <c r="B364" s="41"/>
      <c r="C364" s="42"/>
      <c r="D364" s="260" t="s">
        <v>191</v>
      </c>
      <c r="E364" s="42"/>
      <c r="F364" s="261" t="s">
        <v>1222</v>
      </c>
      <c r="G364" s="42"/>
      <c r="H364" s="42"/>
      <c r="I364" s="262"/>
      <c r="J364" s="42"/>
      <c r="K364" s="42"/>
      <c r="L364" s="46"/>
      <c r="M364" s="263"/>
      <c r="N364" s="264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191</v>
      </c>
      <c r="AU364" s="19" t="s">
        <v>79</v>
      </c>
    </row>
    <row r="365" s="2" customFormat="1" ht="16.5" customHeight="1">
      <c r="A365" s="40"/>
      <c r="B365" s="41"/>
      <c r="C365" s="214" t="s">
        <v>601</v>
      </c>
      <c r="D365" s="214" t="s">
        <v>168</v>
      </c>
      <c r="E365" s="215" t="s">
        <v>1224</v>
      </c>
      <c r="F365" s="216" t="s">
        <v>1225</v>
      </c>
      <c r="G365" s="217" t="s">
        <v>203</v>
      </c>
      <c r="H365" s="218">
        <v>1</v>
      </c>
      <c r="I365" s="219"/>
      <c r="J365" s="220">
        <f>ROUND(I365*H365,2)</f>
        <v>0</v>
      </c>
      <c r="K365" s="216" t="s">
        <v>19</v>
      </c>
      <c r="L365" s="46"/>
      <c r="M365" s="221" t="s">
        <v>19</v>
      </c>
      <c r="N365" s="222" t="s">
        <v>41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172</v>
      </c>
      <c r="AT365" s="225" t="s">
        <v>168</v>
      </c>
      <c r="AU365" s="225" t="s">
        <v>79</v>
      </c>
      <c r="AY365" s="19" t="s">
        <v>165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77</v>
      </c>
      <c r="BK365" s="226">
        <f>ROUND(I365*H365,2)</f>
        <v>0</v>
      </c>
      <c r="BL365" s="19" t="s">
        <v>172</v>
      </c>
      <c r="BM365" s="225" t="s">
        <v>1809</v>
      </c>
    </row>
    <row r="366" s="13" customFormat="1">
      <c r="A366" s="13"/>
      <c r="B366" s="227"/>
      <c r="C366" s="228"/>
      <c r="D366" s="229" t="s">
        <v>174</v>
      </c>
      <c r="E366" s="230" t="s">
        <v>19</v>
      </c>
      <c r="F366" s="231" t="s">
        <v>1227</v>
      </c>
      <c r="G366" s="228"/>
      <c r="H366" s="230" t="s">
        <v>19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174</v>
      </c>
      <c r="AU366" s="237" t="s">
        <v>79</v>
      </c>
      <c r="AV366" s="13" t="s">
        <v>77</v>
      </c>
      <c r="AW366" s="13" t="s">
        <v>32</v>
      </c>
      <c r="AX366" s="13" t="s">
        <v>70</v>
      </c>
      <c r="AY366" s="237" t="s">
        <v>165</v>
      </c>
    </row>
    <row r="367" s="13" customFormat="1">
      <c r="A367" s="13"/>
      <c r="B367" s="227"/>
      <c r="C367" s="228"/>
      <c r="D367" s="229" t="s">
        <v>174</v>
      </c>
      <c r="E367" s="230" t="s">
        <v>19</v>
      </c>
      <c r="F367" s="231" t="s">
        <v>1228</v>
      </c>
      <c r="G367" s="228"/>
      <c r="H367" s="230" t="s">
        <v>19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174</v>
      </c>
      <c r="AU367" s="237" t="s">
        <v>79</v>
      </c>
      <c r="AV367" s="13" t="s">
        <v>77</v>
      </c>
      <c r="AW367" s="13" t="s">
        <v>32</v>
      </c>
      <c r="AX367" s="13" t="s">
        <v>70</v>
      </c>
      <c r="AY367" s="237" t="s">
        <v>165</v>
      </c>
    </row>
    <row r="368" s="14" customFormat="1">
      <c r="A368" s="14"/>
      <c r="B368" s="238"/>
      <c r="C368" s="239"/>
      <c r="D368" s="229" t="s">
        <v>174</v>
      </c>
      <c r="E368" s="240" t="s">
        <v>19</v>
      </c>
      <c r="F368" s="241" t="s">
        <v>77</v>
      </c>
      <c r="G368" s="239"/>
      <c r="H368" s="242">
        <v>1</v>
      </c>
      <c r="I368" s="243"/>
      <c r="J368" s="239"/>
      <c r="K368" s="239"/>
      <c r="L368" s="244"/>
      <c r="M368" s="245"/>
      <c r="N368" s="246"/>
      <c r="O368" s="246"/>
      <c r="P368" s="246"/>
      <c r="Q368" s="246"/>
      <c r="R368" s="246"/>
      <c r="S368" s="246"/>
      <c r="T368" s="24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8" t="s">
        <v>174</v>
      </c>
      <c r="AU368" s="248" t="s">
        <v>79</v>
      </c>
      <c r="AV368" s="14" t="s">
        <v>79</v>
      </c>
      <c r="AW368" s="14" t="s">
        <v>32</v>
      </c>
      <c r="AX368" s="14" t="s">
        <v>77</v>
      </c>
      <c r="AY368" s="248" t="s">
        <v>165</v>
      </c>
    </row>
    <row r="369" s="2" customFormat="1" ht="16.5" customHeight="1">
      <c r="A369" s="40"/>
      <c r="B369" s="41"/>
      <c r="C369" s="214" t="s">
        <v>608</v>
      </c>
      <c r="D369" s="214" t="s">
        <v>168</v>
      </c>
      <c r="E369" s="215" t="s">
        <v>1810</v>
      </c>
      <c r="F369" s="216" t="s">
        <v>1593</v>
      </c>
      <c r="G369" s="217" t="s">
        <v>203</v>
      </c>
      <c r="H369" s="218">
        <v>1</v>
      </c>
      <c r="I369" s="219"/>
      <c r="J369" s="220">
        <f>ROUND(I369*H369,2)</f>
        <v>0</v>
      </c>
      <c r="K369" s="216" t="s">
        <v>19</v>
      </c>
      <c r="L369" s="46"/>
      <c r="M369" s="221" t="s">
        <v>19</v>
      </c>
      <c r="N369" s="222" t="s">
        <v>41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1210</v>
      </c>
      <c r="AT369" s="225" t="s">
        <v>168</v>
      </c>
      <c r="AU369" s="225" t="s">
        <v>79</v>
      </c>
      <c r="AY369" s="19" t="s">
        <v>165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77</v>
      </c>
      <c r="BK369" s="226">
        <f>ROUND(I369*H369,2)</f>
        <v>0</v>
      </c>
      <c r="BL369" s="19" t="s">
        <v>1210</v>
      </c>
      <c r="BM369" s="225" t="s">
        <v>1811</v>
      </c>
    </row>
    <row r="370" s="14" customFormat="1">
      <c r="A370" s="14"/>
      <c r="B370" s="238"/>
      <c r="C370" s="239"/>
      <c r="D370" s="229" t="s">
        <v>174</v>
      </c>
      <c r="E370" s="240" t="s">
        <v>19</v>
      </c>
      <c r="F370" s="241" t="s">
        <v>1596</v>
      </c>
      <c r="G370" s="239"/>
      <c r="H370" s="242">
        <v>1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174</v>
      </c>
      <c r="AU370" s="248" t="s">
        <v>79</v>
      </c>
      <c r="AV370" s="14" t="s">
        <v>79</v>
      </c>
      <c r="AW370" s="14" t="s">
        <v>32</v>
      </c>
      <c r="AX370" s="14" t="s">
        <v>77</v>
      </c>
      <c r="AY370" s="248" t="s">
        <v>165</v>
      </c>
    </row>
    <row r="371" s="12" customFormat="1" ht="22.8" customHeight="1">
      <c r="A371" s="12"/>
      <c r="B371" s="198"/>
      <c r="C371" s="199"/>
      <c r="D371" s="200" t="s">
        <v>69</v>
      </c>
      <c r="E371" s="212" t="s">
        <v>1229</v>
      </c>
      <c r="F371" s="212" t="s">
        <v>1230</v>
      </c>
      <c r="G371" s="199"/>
      <c r="H371" s="199"/>
      <c r="I371" s="202"/>
      <c r="J371" s="213">
        <f>BK371</f>
        <v>0</v>
      </c>
      <c r="K371" s="199"/>
      <c r="L371" s="204"/>
      <c r="M371" s="205"/>
      <c r="N371" s="206"/>
      <c r="O371" s="206"/>
      <c r="P371" s="207">
        <f>SUM(P372:P378)</f>
        <v>0</v>
      </c>
      <c r="Q371" s="206"/>
      <c r="R371" s="207">
        <f>SUM(R372:R378)</f>
        <v>0</v>
      </c>
      <c r="S371" s="206"/>
      <c r="T371" s="208">
        <f>SUM(T372:T378)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9" t="s">
        <v>212</v>
      </c>
      <c r="AT371" s="210" t="s">
        <v>69</v>
      </c>
      <c r="AU371" s="210" t="s">
        <v>77</v>
      </c>
      <c r="AY371" s="209" t="s">
        <v>165</v>
      </c>
      <c r="BK371" s="211">
        <f>SUM(BK372:BK378)</f>
        <v>0</v>
      </c>
    </row>
    <row r="372" s="2" customFormat="1" ht="16.5" customHeight="1">
      <c r="A372" s="40"/>
      <c r="B372" s="41"/>
      <c r="C372" s="214" t="s">
        <v>614</v>
      </c>
      <c r="D372" s="214" t="s">
        <v>168</v>
      </c>
      <c r="E372" s="215" t="s">
        <v>1232</v>
      </c>
      <c r="F372" s="216" t="s">
        <v>1233</v>
      </c>
      <c r="G372" s="217" t="s">
        <v>203</v>
      </c>
      <c r="H372" s="218">
        <v>1</v>
      </c>
      <c r="I372" s="219"/>
      <c r="J372" s="220">
        <f>ROUND(I372*H372,2)</f>
        <v>0</v>
      </c>
      <c r="K372" s="216" t="s">
        <v>189</v>
      </c>
      <c r="L372" s="46"/>
      <c r="M372" s="221" t="s">
        <v>19</v>
      </c>
      <c r="N372" s="222" t="s">
        <v>41</v>
      </c>
      <c r="O372" s="86"/>
      <c r="P372" s="223">
        <f>O372*H372</f>
        <v>0</v>
      </c>
      <c r="Q372" s="223">
        <v>0</v>
      </c>
      <c r="R372" s="223">
        <f>Q372*H372</f>
        <v>0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1210</v>
      </c>
      <c r="AT372" s="225" t="s">
        <v>168</v>
      </c>
      <c r="AU372" s="225" t="s">
        <v>79</v>
      </c>
      <c r="AY372" s="19" t="s">
        <v>165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77</v>
      </c>
      <c r="BK372" s="226">
        <f>ROUND(I372*H372,2)</f>
        <v>0</v>
      </c>
      <c r="BL372" s="19" t="s">
        <v>1210</v>
      </c>
      <c r="BM372" s="225" t="s">
        <v>1812</v>
      </c>
    </row>
    <row r="373" s="2" customFormat="1">
      <c r="A373" s="40"/>
      <c r="B373" s="41"/>
      <c r="C373" s="42"/>
      <c r="D373" s="260" t="s">
        <v>191</v>
      </c>
      <c r="E373" s="42"/>
      <c r="F373" s="261" t="s">
        <v>1235</v>
      </c>
      <c r="G373" s="42"/>
      <c r="H373" s="42"/>
      <c r="I373" s="262"/>
      <c r="J373" s="42"/>
      <c r="K373" s="42"/>
      <c r="L373" s="46"/>
      <c r="M373" s="263"/>
      <c r="N373" s="26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191</v>
      </c>
      <c r="AU373" s="19" t="s">
        <v>79</v>
      </c>
    </row>
    <row r="374" s="13" customFormat="1">
      <c r="A374" s="13"/>
      <c r="B374" s="227"/>
      <c r="C374" s="228"/>
      <c r="D374" s="229" t="s">
        <v>174</v>
      </c>
      <c r="E374" s="230" t="s">
        <v>19</v>
      </c>
      <c r="F374" s="231" t="s">
        <v>1236</v>
      </c>
      <c r="G374" s="228"/>
      <c r="H374" s="230" t="s">
        <v>19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174</v>
      </c>
      <c r="AU374" s="237" t="s">
        <v>79</v>
      </c>
      <c r="AV374" s="13" t="s">
        <v>77</v>
      </c>
      <c r="AW374" s="13" t="s">
        <v>32</v>
      </c>
      <c r="AX374" s="13" t="s">
        <v>70</v>
      </c>
      <c r="AY374" s="237" t="s">
        <v>165</v>
      </c>
    </row>
    <row r="375" s="13" customFormat="1">
      <c r="A375" s="13"/>
      <c r="B375" s="227"/>
      <c r="C375" s="228"/>
      <c r="D375" s="229" t="s">
        <v>174</v>
      </c>
      <c r="E375" s="230" t="s">
        <v>19</v>
      </c>
      <c r="F375" s="231" t="s">
        <v>1237</v>
      </c>
      <c r="G375" s="228"/>
      <c r="H375" s="230" t="s">
        <v>19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174</v>
      </c>
      <c r="AU375" s="237" t="s">
        <v>79</v>
      </c>
      <c r="AV375" s="13" t="s">
        <v>77</v>
      </c>
      <c r="AW375" s="13" t="s">
        <v>32</v>
      </c>
      <c r="AX375" s="13" t="s">
        <v>70</v>
      </c>
      <c r="AY375" s="237" t="s">
        <v>165</v>
      </c>
    </row>
    <row r="376" s="13" customFormat="1">
      <c r="A376" s="13"/>
      <c r="B376" s="227"/>
      <c r="C376" s="228"/>
      <c r="D376" s="229" t="s">
        <v>174</v>
      </c>
      <c r="E376" s="230" t="s">
        <v>19</v>
      </c>
      <c r="F376" s="231" t="s">
        <v>1238</v>
      </c>
      <c r="G376" s="228"/>
      <c r="H376" s="230" t="s">
        <v>19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174</v>
      </c>
      <c r="AU376" s="237" t="s">
        <v>79</v>
      </c>
      <c r="AV376" s="13" t="s">
        <v>77</v>
      </c>
      <c r="AW376" s="13" t="s">
        <v>32</v>
      </c>
      <c r="AX376" s="13" t="s">
        <v>70</v>
      </c>
      <c r="AY376" s="237" t="s">
        <v>165</v>
      </c>
    </row>
    <row r="377" s="14" customFormat="1">
      <c r="A377" s="14"/>
      <c r="B377" s="238"/>
      <c r="C377" s="239"/>
      <c r="D377" s="229" t="s">
        <v>174</v>
      </c>
      <c r="E377" s="240" t="s">
        <v>19</v>
      </c>
      <c r="F377" s="241" t="s">
        <v>77</v>
      </c>
      <c r="G377" s="239"/>
      <c r="H377" s="242">
        <v>1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174</v>
      </c>
      <c r="AU377" s="248" t="s">
        <v>79</v>
      </c>
      <c r="AV377" s="14" t="s">
        <v>79</v>
      </c>
      <c r="AW377" s="14" t="s">
        <v>32</v>
      </c>
      <c r="AX377" s="14" t="s">
        <v>77</v>
      </c>
      <c r="AY377" s="248" t="s">
        <v>165</v>
      </c>
    </row>
    <row r="378" s="2" customFormat="1" ht="16.5" customHeight="1">
      <c r="A378" s="40"/>
      <c r="B378" s="41"/>
      <c r="C378" s="214" t="s">
        <v>622</v>
      </c>
      <c r="D378" s="214" t="s">
        <v>168</v>
      </c>
      <c r="E378" s="215" t="s">
        <v>1240</v>
      </c>
      <c r="F378" s="216" t="s">
        <v>1241</v>
      </c>
      <c r="G378" s="217" t="s">
        <v>203</v>
      </c>
      <c r="H378" s="218">
        <v>1</v>
      </c>
      <c r="I378" s="219"/>
      <c r="J378" s="220">
        <f>ROUND(I378*H378,2)</f>
        <v>0</v>
      </c>
      <c r="K378" s="216" t="s">
        <v>19</v>
      </c>
      <c r="L378" s="46"/>
      <c r="M378" s="221" t="s">
        <v>19</v>
      </c>
      <c r="N378" s="222" t="s">
        <v>41</v>
      </c>
      <c r="O378" s="86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1210</v>
      </c>
      <c r="AT378" s="225" t="s">
        <v>168</v>
      </c>
      <c r="AU378" s="225" t="s">
        <v>79</v>
      </c>
      <c r="AY378" s="19" t="s">
        <v>165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77</v>
      </c>
      <c r="BK378" s="226">
        <f>ROUND(I378*H378,2)</f>
        <v>0</v>
      </c>
      <c r="BL378" s="19" t="s">
        <v>1210</v>
      </c>
      <c r="BM378" s="225" t="s">
        <v>1813</v>
      </c>
    </row>
    <row r="379" s="12" customFormat="1" ht="22.8" customHeight="1">
      <c r="A379" s="12"/>
      <c r="B379" s="198"/>
      <c r="C379" s="199"/>
      <c r="D379" s="200" t="s">
        <v>69</v>
      </c>
      <c r="E379" s="212" t="s">
        <v>1243</v>
      </c>
      <c r="F379" s="212" t="s">
        <v>1244</v>
      </c>
      <c r="G379" s="199"/>
      <c r="H379" s="199"/>
      <c r="I379" s="202"/>
      <c r="J379" s="213">
        <f>BK379</f>
        <v>0</v>
      </c>
      <c r="K379" s="199"/>
      <c r="L379" s="204"/>
      <c r="M379" s="205"/>
      <c r="N379" s="206"/>
      <c r="O379" s="206"/>
      <c r="P379" s="207">
        <f>SUM(P380:P381)</f>
        <v>0</v>
      </c>
      <c r="Q379" s="206"/>
      <c r="R379" s="207">
        <f>SUM(R380:R381)</f>
        <v>0</v>
      </c>
      <c r="S379" s="206"/>
      <c r="T379" s="208">
        <f>SUM(T380:T381)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9" t="s">
        <v>212</v>
      </c>
      <c r="AT379" s="210" t="s">
        <v>69</v>
      </c>
      <c r="AU379" s="210" t="s">
        <v>77</v>
      </c>
      <c r="AY379" s="209" t="s">
        <v>165</v>
      </c>
      <c r="BK379" s="211">
        <f>SUM(BK380:BK381)</f>
        <v>0</v>
      </c>
    </row>
    <row r="380" s="2" customFormat="1" ht="16.5" customHeight="1">
      <c r="A380" s="40"/>
      <c r="B380" s="41"/>
      <c r="C380" s="214" t="s">
        <v>630</v>
      </c>
      <c r="D380" s="214" t="s">
        <v>168</v>
      </c>
      <c r="E380" s="215" t="s">
        <v>1251</v>
      </c>
      <c r="F380" s="216" t="s">
        <v>1252</v>
      </c>
      <c r="G380" s="217" t="s">
        <v>203</v>
      </c>
      <c r="H380" s="218">
        <v>1</v>
      </c>
      <c r="I380" s="219"/>
      <c r="J380" s="220">
        <f>ROUND(I380*H380,2)</f>
        <v>0</v>
      </c>
      <c r="K380" s="216" t="s">
        <v>189</v>
      </c>
      <c r="L380" s="46"/>
      <c r="M380" s="221" t="s">
        <v>19</v>
      </c>
      <c r="N380" s="222" t="s">
        <v>41</v>
      </c>
      <c r="O380" s="86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1210</v>
      </c>
      <c r="AT380" s="225" t="s">
        <v>168</v>
      </c>
      <c r="AU380" s="225" t="s">
        <v>79</v>
      </c>
      <c r="AY380" s="19" t="s">
        <v>165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9" t="s">
        <v>77</v>
      </c>
      <c r="BK380" s="226">
        <f>ROUND(I380*H380,2)</f>
        <v>0</v>
      </c>
      <c r="BL380" s="19" t="s">
        <v>1210</v>
      </c>
      <c r="BM380" s="225" t="s">
        <v>1814</v>
      </c>
    </row>
    <row r="381" s="2" customFormat="1">
      <c r="A381" s="40"/>
      <c r="B381" s="41"/>
      <c r="C381" s="42"/>
      <c r="D381" s="260" t="s">
        <v>191</v>
      </c>
      <c r="E381" s="42"/>
      <c r="F381" s="261" t="s">
        <v>1254</v>
      </c>
      <c r="G381" s="42"/>
      <c r="H381" s="42"/>
      <c r="I381" s="262"/>
      <c r="J381" s="42"/>
      <c r="K381" s="42"/>
      <c r="L381" s="46"/>
      <c r="M381" s="287"/>
      <c r="N381" s="288"/>
      <c r="O381" s="289"/>
      <c r="P381" s="289"/>
      <c r="Q381" s="289"/>
      <c r="R381" s="289"/>
      <c r="S381" s="289"/>
      <c r="T381" s="29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191</v>
      </c>
      <c r="AU381" s="19" t="s">
        <v>79</v>
      </c>
    </row>
    <row r="382" s="2" customFormat="1" ht="6.96" customHeight="1">
      <c r="A382" s="40"/>
      <c r="B382" s="61"/>
      <c r="C382" s="62"/>
      <c r="D382" s="62"/>
      <c r="E382" s="62"/>
      <c r="F382" s="62"/>
      <c r="G382" s="62"/>
      <c r="H382" s="62"/>
      <c r="I382" s="62"/>
      <c r="J382" s="62"/>
      <c r="K382" s="62"/>
      <c r="L382" s="46"/>
      <c r="M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</row>
  </sheetData>
  <sheetProtection sheet="1" autoFilter="0" formatColumns="0" formatRows="0" objects="1" scenarios="1" spinCount="100000" saltValue="EYGi0Ti6ZjJp3V/FDyiGudFN2nd5LlRXXI9LOkhsFrIiix3qEdlmZLi/C2quimSXGAP/ec4SUVsBS3aA0bHfkg==" hashValue="iGp3ThN8nuT+MynoKrCm0QTTRLJgGkoUbXwXihbDW/wKoEZDMytAbdCP0v8qwnH8idA+i15qEQWlJppLYemIRg==" algorithmName="SHA-512" password="CC35"/>
  <autoFilter ref="C106:K3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5:H95"/>
    <mergeCell ref="E97:H97"/>
    <mergeCell ref="E99:H99"/>
    <mergeCell ref="L2:V2"/>
  </mergeCells>
  <hyperlinks>
    <hyperlink ref="F111" r:id="rId1" display="https://podminky.urs.cz/item/CS_URS_2023_01/113106151"/>
    <hyperlink ref="F114" r:id="rId2" display="https://podminky.urs.cz/item/CS_URS_2023_01/119003227"/>
    <hyperlink ref="F117" r:id="rId3" display="https://podminky.urs.cz/item/CS_URS_2023_01/119003228"/>
    <hyperlink ref="F121" r:id="rId4" display="https://podminky.urs.cz/item/CS_URS_2023_01/596211110"/>
    <hyperlink ref="F127" r:id="rId5" display="https://podminky.urs.cz/item/CS_URS_2023_01/619991011"/>
    <hyperlink ref="F130" r:id="rId6" display="https://podminky.urs.cz/item/CS_URS_2023_01/625681014"/>
    <hyperlink ref="F133" r:id="rId7" display="https://podminky.urs.cz/item/CS_URS_2023_01/625681035"/>
    <hyperlink ref="F143" r:id="rId8" display="https://podminky.urs.cz/item/CS_URS_2023_01/939902121"/>
    <hyperlink ref="F146" r:id="rId9" display="https://podminky.urs.cz/item/CS_URS_2023_01/939902141"/>
    <hyperlink ref="F149" r:id="rId10" display="https://podminky.urs.cz/item/CS_URS_2023_01/945412111"/>
    <hyperlink ref="F153" r:id="rId11" display="https://podminky.urs.cz/item/CS_URS_2023_01/997002511"/>
    <hyperlink ref="F155" r:id="rId12" display="https://podminky.urs.cz/item/CS_URS_2023_01/997002519"/>
    <hyperlink ref="F157" r:id="rId13" display="https://podminky.urs.cz/item/CS_URS_2023_01/997013813"/>
    <hyperlink ref="F160" r:id="rId14" display="https://podminky.urs.cz/item/CS_URS_2023_01/997013841"/>
    <hyperlink ref="F165" r:id="rId15" display="https://podminky.urs.cz/item/CS_URS_2023_01/721242805"/>
    <hyperlink ref="F168" r:id="rId16" display="https://podminky.urs.cz/item/CS_URS_2023_01/721249102"/>
    <hyperlink ref="F173" r:id="rId17" display="https://podminky.urs.cz/item/CS_URS_2023_01/742340801"/>
    <hyperlink ref="F176" r:id="rId18" display="https://podminky.urs.cz/item/CS_URS_2023_01/742410063"/>
    <hyperlink ref="F179" r:id="rId19" display="https://podminky.urs.cz/item/CS_URS_2023_01/742410801"/>
    <hyperlink ref="F183" r:id="rId20" display="https://podminky.urs.cz/item/CS_URS_2023_01/764001891"/>
    <hyperlink ref="F186" r:id="rId21" display="https://podminky.urs.cz/item/CS_URS_2023_01/764004831"/>
    <hyperlink ref="F189" r:id="rId22" display="https://podminky.urs.cz/item/CS_URS_2023_01/764004861"/>
    <hyperlink ref="F197" r:id="rId23" display="https://podminky.urs.cz/item/CS_URS_2023_01/764121411"/>
    <hyperlink ref="F202" r:id="rId24" display="https://podminky.urs.cz/item/CS_URS_2022_01/764204109"/>
    <hyperlink ref="F205" r:id="rId25" display="https://podminky.urs.cz/item/CS_URS_2023_01/764213638"/>
    <hyperlink ref="F208" r:id="rId26" display="https://podminky.urs.cz/item/CS_URS_2022_01/764518623"/>
    <hyperlink ref="F211" r:id="rId27" display="https://podminky.urs.cz/item/CS_URS_2023_01/998764101"/>
    <hyperlink ref="F213" r:id="rId28" display="https://podminky.urs.cz/item/CS_URS_2023_01/998764192"/>
    <hyperlink ref="F216" r:id="rId29" display="https://podminky.urs.cz/item/CS_URS_2023_01/765142801"/>
    <hyperlink ref="F219" r:id="rId30" display="https://podminky.urs.cz/item/CS_URS_2023_01/765192001"/>
    <hyperlink ref="F230" r:id="rId31" display="https://podminky.urs.cz/item/CS_URS_2023_01/998765101"/>
    <hyperlink ref="F232" r:id="rId32" display="https://podminky.urs.cz/item/CS_URS_2023_01/998765192"/>
    <hyperlink ref="F235" r:id="rId33" display="https://podminky.urs.cz/item/CS_URS_2023_01/767996802"/>
    <hyperlink ref="F238" r:id="rId34" display="https://podminky.urs.cz/item/CS_URS_2023_01/767392801"/>
    <hyperlink ref="F243" r:id="rId35" display="https://podminky.urs.cz/item/CS_URS_2022_01/767995116"/>
    <hyperlink ref="F254" r:id="rId36" display="https://podminky.urs.cz/item/CS_URS_2022_01/998767101"/>
    <hyperlink ref="F256" r:id="rId37" display="https://podminky.urs.cz/item/CS_URS_2023_01/998767192"/>
    <hyperlink ref="F259" r:id="rId38" display="https://podminky.urs.cz/item/CS_URS_2023_01/787100812"/>
    <hyperlink ref="F272" r:id="rId39" display="https://podminky.urs.cz/item/CS_URS_2023_01/787192523"/>
    <hyperlink ref="F281" r:id="rId40" display="https://podminky.urs.cz/item/CS_URS_2023_01/787317148"/>
    <hyperlink ref="F284" r:id="rId41" display="https://podminky.urs.cz/item/CS_URS_2023_01/998787101"/>
    <hyperlink ref="F286" r:id="rId42" display="https://podminky.urs.cz/item/CS_URS_2023_01/998787192"/>
    <hyperlink ref="F289" r:id="rId43" display="https://podminky.urs.cz/item/CS_URS_2023_01/789111151"/>
    <hyperlink ref="F298" r:id="rId44" display="https://podminky.urs.cz/item/CS_URS_2023_01/789123240"/>
    <hyperlink ref="F341" r:id="rId45" display="https://podminky.urs.cz/item/CS_URS_2023_01/220260702"/>
    <hyperlink ref="F349" r:id="rId46" display="https://podminky.urs.cz/item/CS_URS_2022_01/HZS4131"/>
    <hyperlink ref="F357" r:id="rId47" display="https://podminky.urs.cz/item/CS_URS_2023_01/013244000"/>
    <hyperlink ref="F361" r:id="rId48" display="https://podminky.urs.cz/item/CS_URS_2023_01/013254000"/>
    <hyperlink ref="F364" r:id="rId49" display="https://podminky.urs.cz/item/CS_URS_2023_01/030001000"/>
    <hyperlink ref="F373" r:id="rId50" display="https://podminky.urs.cz/item/CS_URS_2023_01/071103000"/>
    <hyperlink ref="F381" r:id="rId51" display="https://podminky.urs.cz/item/CS_URS_2023_01/094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1695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1815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ROUND((SUM(BE88:BE132)),  2)</f>
        <v>0</v>
      </c>
      <c r="G35" s="40"/>
      <c r="H35" s="40"/>
      <c r="I35" s="159">
        <v>0.20999999999999999</v>
      </c>
      <c r="J35" s="158">
        <f>ROUND(((SUM(BE88:BE132))*I35),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ROUND((SUM(BF88:BF132)),  2)</f>
        <v>0</v>
      </c>
      <c r="G36" s="40"/>
      <c r="H36" s="40"/>
      <c r="I36" s="159">
        <v>0.14999999999999999</v>
      </c>
      <c r="J36" s="158">
        <f>ROUND(((SUM(BF88:BF132))*I36),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ROUND((SUM(BG88:BG132)),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ROUND((SUM(BH88:BH132)),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ROUND((SUM(BI88:BI132)),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1695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30.2 - Děčín hl.n., nástupiště č. 3 - oprava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1816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1602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1603</v>
      </c>
      <c r="E66" s="184"/>
      <c r="F66" s="184"/>
      <c r="G66" s="184"/>
      <c r="H66" s="184"/>
      <c r="I66" s="184"/>
      <c r="J66" s="185">
        <f>J127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150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Děčín ON - oprava zastřešení nástupišť v žst. Děčín, hl.n.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1695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30.2 - Děčín hl.n., nástupiště č. 3 - oprava elektroinstalace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Děčín</v>
      </c>
      <c r="G82" s="42"/>
      <c r="H82" s="42"/>
      <c r="I82" s="34" t="s">
        <v>23</v>
      </c>
      <c r="J82" s="74" t="str">
        <f>IF(J14="","",J14)</f>
        <v>22. 6. 2023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31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33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151</v>
      </c>
      <c r="D87" s="190" t="s">
        <v>55</v>
      </c>
      <c r="E87" s="190" t="s">
        <v>51</v>
      </c>
      <c r="F87" s="190" t="s">
        <v>52</v>
      </c>
      <c r="G87" s="190" t="s">
        <v>152</v>
      </c>
      <c r="H87" s="190" t="s">
        <v>153</v>
      </c>
      <c r="I87" s="190" t="s">
        <v>154</v>
      </c>
      <c r="J87" s="190" t="s">
        <v>124</v>
      </c>
      <c r="K87" s="191" t="s">
        <v>155</v>
      </c>
      <c r="L87" s="192"/>
      <c r="M87" s="94" t="s">
        <v>19</v>
      </c>
      <c r="N87" s="95" t="s">
        <v>40</v>
      </c>
      <c r="O87" s="95" t="s">
        <v>156</v>
      </c>
      <c r="P87" s="95" t="s">
        <v>157</v>
      </c>
      <c r="Q87" s="95" t="s">
        <v>158</v>
      </c>
      <c r="R87" s="95" t="s">
        <v>159</v>
      </c>
      <c r="S87" s="95" t="s">
        <v>160</v>
      </c>
      <c r="T87" s="96" t="s">
        <v>161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162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69</v>
      </c>
      <c r="AU88" s="19" t="s">
        <v>125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69</v>
      </c>
      <c r="E89" s="201" t="s">
        <v>1604</v>
      </c>
      <c r="F89" s="201" t="s">
        <v>1817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P90+P127</f>
        <v>0</v>
      </c>
      <c r="Q89" s="206"/>
      <c r="R89" s="207">
        <f>R90+R127</f>
        <v>0</v>
      </c>
      <c r="S89" s="206"/>
      <c r="T89" s="208">
        <f>T90+T127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69</v>
      </c>
      <c r="AU89" s="210" t="s">
        <v>70</v>
      </c>
      <c r="AY89" s="209" t="s">
        <v>165</v>
      </c>
      <c r="BK89" s="211">
        <f>BK90+BK127</f>
        <v>0</v>
      </c>
    </row>
    <row r="90" s="12" customFormat="1" ht="22.8" customHeight="1">
      <c r="A90" s="12"/>
      <c r="B90" s="198"/>
      <c r="C90" s="199"/>
      <c r="D90" s="200" t="s">
        <v>69</v>
      </c>
      <c r="E90" s="212" t="s">
        <v>1606</v>
      </c>
      <c r="F90" s="212" t="s">
        <v>1607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SUM(P91:P126)</f>
        <v>0</v>
      </c>
      <c r="Q90" s="206"/>
      <c r="R90" s="207">
        <f>SUM(R91:R126)</f>
        <v>0</v>
      </c>
      <c r="S90" s="206"/>
      <c r="T90" s="208">
        <f>SUM(T91:T126)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77</v>
      </c>
      <c r="AT90" s="210" t="s">
        <v>69</v>
      </c>
      <c r="AU90" s="210" t="s">
        <v>77</v>
      </c>
      <c r="AY90" s="209" t="s">
        <v>165</v>
      </c>
      <c r="BK90" s="211">
        <f>SUM(BK91:BK126)</f>
        <v>0</v>
      </c>
    </row>
    <row r="91" s="2" customFormat="1" ht="16.5" customHeight="1">
      <c r="A91" s="40"/>
      <c r="B91" s="41"/>
      <c r="C91" s="214" t="s">
        <v>77</v>
      </c>
      <c r="D91" s="214" t="s">
        <v>168</v>
      </c>
      <c r="E91" s="215" t="s">
        <v>1608</v>
      </c>
      <c r="F91" s="216" t="s">
        <v>1609</v>
      </c>
      <c r="G91" s="217" t="s">
        <v>291</v>
      </c>
      <c r="H91" s="218">
        <v>340</v>
      </c>
      <c r="I91" s="219"/>
      <c r="J91" s="220">
        <f>ROUND(I91*H91,2)</f>
        <v>0</v>
      </c>
      <c r="K91" s="216" t="s">
        <v>1610</v>
      </c>
      <c r="L91" s="46"/>
      <c r="M91" s="221" t="s">
        <v>19</v>
      </c>
      <c r="N91" s="222" t="s">
        <v>41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172</v>
      </c>
      <c r="AT91" s="225" t="s">
        <v>168</v>
      </c>
      <c r="AU91" s="225" t="s">
        <v>79</v>
      </c>
      <c r="AY91" s="19" t="s">
        <v>165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77</v>
      </c>
      <c r="BK91" s="226">
        <f>ROUND(I91*H91,2)</f>
        <v>0</v>
      </c>
      <c r="BL91" s="19" t="s">
        <v>172</v>
      </c>
      <c r="BM91" s="225" t="s">
        <v>1818</v>
      </c>
    </row>
    <row r="92" s="2" customFormat="1" ht="16.5" customHeight="1">
      <c r="A92" s="40"/>
      <c r="B92" s="41"/>
      <c r="C92" s="265" t="s">
        <v>79</v>
      </c>
      <c r="D92" s="265" t="s">
        <v>529</v>
      </c>
      <c r="E92" s="266" t="s">
        <v>1611</v>
      </c>
      <c r="F92" s="267" t="s">
        <v>1612</v>
      </c>
      <c r="G92" s="268" t="s">
        <v>291</v>
      </c>
      <c r="H92" s="269">
        <v>340</v>
      </c>
      <c r="I92" s="270"/>
      <c r="J92" s="271">
        <f>ROUND(I92*H92,2)</f>
        <v>0</v>
      </c>
      <c r="K92" s="267" t="s">
        <v>1610</v>
      </c>
      <c r="L92" s="272"/>
      <c r="M92" s="273" t="s">
        <v>19</v>
      </c>
      <c r="N92" s="274" t="s">
        <v>41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236</v>
      </c>
      <c r="AT92" s="225" t="s">
        <v>529</v>
      </c>
      <c r="AU92" s="225" t="s">
        <v>79</v>
      </c>
      <c r="AY92" s="19" t="s">
        <v>165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77</v>
      </c>
      <c r="BK92" s="226">
        <f>ROUND(I92*H92,2)</f>
        <v>0</v>
      </c>
      <c r="BL92" s="19" t="s">
        <v>172</v>
      </c>
      <c r="BM92" s="225" t="s">
        <v>1819</v>
      </c>
    </row>
    <row r="93" s="2" customFormat="1" ht="16.5" customHeight="1">
      <c r="A93" s="40"/>
      <c r="B93" s="41"/>
      <c r="C93" s="214" t="s">
        <v>166</v>
      </c>
      <c r="D93" s="214" t="s">
        <v>168</v>
      </c>
      <c r="E93" s="215" t="s">
        <v>1613</v>
      </c>
      <c r="F93" s="216" t="s">
        <v>1614</v>
      </c>
      <c r="G93" s="217" t="s">
        <v>291</v>
      </c>
      <c r="H93" s="218">
        <v>736</v>
      </c>
      <c r="I93" s="219"/>
      <c r="J93" s="220">
        <f>ROUND(I93*H93,2)</f>
        <v>0</v>
      </c>
      <c r="K93" s="216" t="s">
        <v>1610</v>
      </c>
      <c r="L93" s="46"/>
      <c r="M93" s="221" t="s">
        <v>19</v>
      </c>
      <c r="N93" s="222" t="s">
        <v>41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172</v>
      </c>
      <c r="AT93" s="225" t="s">
        <v>168</v>
      </c>
      <c r="AU93" s="225" t="s">
        <v>79</v>
      </c>
      <c r="AY93" s="19" t="s">
        <v>165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77</v>
      </c>
      <c r="BK93" s="226">
        <f>ROUND(I93*H93,2)</f>
        <v>0</v>
      </c>
      <c r="BL93" s="19" t="s">
        <v>172</v>
      </c>
      <c r="BM93" s="225" t="s">
        <v>1820</v>
      </c>
    </row>
    <row r="94" s="2" customFormat="1" ht="16.5" customHeight="1">
      <c r="A94" s="40"/>
      <c r="B94" s="41"/>
      <c r="C94" s="265" t="s">
        <v>172</v>
      </c>
      <c r="D94" s="265" t="s">
        <v>529</v>
      </c>
      <c r="E94" s="266" t="s">
        <v>1615</v>
      </c>
      <c r="F94" s="267" t="s">
        <v>1616</v>
      </c>
      <c r="G94" s="268" t="s">
        <v>291</v>
      </c>
      <c r="H94" s="269">
        <v>736</v>
      </c>
      <c r="I94" s="270"/>
      <c r="J94" s="271">
        <f>ROUND(I94*H94,2)</f>
        <v>0</v>
      </c>
      <c r="K94" s="267" t="s">
        <v>1610</v>
      </c>
      <c r="L94" s="272"/>
      <c r="M94" s="273" t="s">
        <v>19</v>
      </c>
      <c r="N94" s="274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236</v>
      </c>
      <c r="AT94" s="225" t="s">
        <v>529</v>
      </c>
      <c r="AU94" s="225" t="s">
        <v>79</v>
      </c>
      <c r="AY94" s="19" t="s">
        <v>165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77</v>
      </c>
      <c r="BK94" s="226">
        <f>ROUND(I94*H94,2)</f>
        <v>0</v>
      </c>
      <c r="BL94" s="19" t="s">
        <v>172</v>
      </c>
      <c r="BM94" s="225" t="s">
        <v>1821</v>
      </c>
    </row>
    <row r="95" s="2" customFormat="1" ht="16.5" customHeight="1">
      <c r="A95" s="40"/>
      <c r="B95" s="41"/>
      <c r="C95" s="214" t="s">
        <v>212</v>
      </c>
      <c r="D95" s="214" t="s">
        <v>168</v>
      </c>
      <c r="E95" s="215" t="s">
        <v>1617</v>
      </c>
      <c r="F95" s="216" t="s">
        <v>1618</v>
      </c>
      <c r="G95" s="217" t="s">
        <v>188</v>
      </c>
      <c r="H95" s="218">
        <v>29</v>
      </c>
      <c r="I95" s="219"/>
      <c r="J95" s="220">
        <f>ROUND(I95*H95,2)</f>
        <v>0</v>
      </c>
      <c r="K95" s="216" t="s">
        <v>1610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172</v>
      </c>
      <c r="AT95" s="225" t="s">
        <v>168</v>
      </c>
      <c r="AU95" s="225" t="s">
        <v>79</v>
      </c>
      <c r="AY95" s="19" t="s">
        <v>165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77</v>
      </c>
      <c r="BK95" s="226">
        <f>ROUND(I95*H95,2)</f>
        <v>0</v>
      </c>
      <c r="BL95" s="19" t="s">
        <v>172</v>
      </c>
      <c r="BM95" s="225" t="s">
        <v>1822</v>
      </c>
    </row>
    <row r="96" s="2" customFormat="1" ht="24.15" customHeight="1">
      <c r="A96" s="40"/>
      <c r="B96" s="41"/>
      <c r="C96" s="265" t="s">
        <v>205</v>
      </c>
      <c r="D96" s="265" t="s">
        <v>529</v>
      </c>
      <c r="E96" s="266" t="s">
        <v>1619</v>
      </c>
      <c r="F96" s="267" t="s">
        <v>1620</v>
      </c>
      <c r="G96" s="268" t="s">
        <v>188</v>
      </c>
      <c r="H96" s="269">
        <v>29</v>
      </c>
      <c r="I96" s="270"/>
      <c r="J96" s="271">
        <f>ROUND(I96*H96,2)</f>
        <v>0</v>
      </c>
      <c r="K96" s="267" t="s">
        <v>1610</v>
      </c>
      <c r="L96" s="272"/>
      <c r="M96" s="273" t="s">
        <v>19</v>
      </c>
      <c r="N96" s="274" t="s">
        <v>41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236</v>
      </c>
      <c r="AT96" s="225" t="s">
        <v>529</v>
      </c>
      <c r="AU96" s="225" t="s">
        <v>79</v>
      </c>
      <c r="AY96" s="19" t="s">
        <v>165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77</v>
      </c>
      <c r="BK96" s="226">
        <f>ROUND(I96*H96,2)</f>
        <v>0</v>
      </c>
      <c r="BL96" s="19" t="s">
        <v>172</v>
      </c>
      <c r="BM96" s="225" t="s">
        <v>1823</v>
      </c>
    </row>
    <row r="97" s="2" customFormat="1" ht="16.5" customHeight="1">
      <c r="A97" s="40"/>
      <c r="B97" s="41"/>
      <c r="C97" s="214" t="s">
        <v>230</v>
      </c>
      <c r="D97" s="214" t="s">
        <v>168</v>
      </c>
      <c r="E97" s="215" t="s">
        <v>1621</v>
      </c>
      <c r="F97" s="216" t="s">
        <v>1622</v>
      </c>
      <c r="G97" s="217" t="s">
        <v>188</v>
      </c>
      <c r="H97" s="218">
        <v>232</v>
      </c>
      <c r="I97" s="219"/>
      <c r="J97" s="220">
        <f>ROUND(I97*H97,2)</f>
        <v>0</v>
      </c>
      <c r="K97" s="216" t="s">
        <v>1610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172</v>
      </c>
      <c r="AT97" s="225" t="s">
        <v>168</v>
      </c>
      <c r="AU97" s="225" t="s">
        <v>79</v>
      </c>
      <c r="AY97" s="19" t="s">
        <v>165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77</v>
      </c>
      <c r="BK97" s="226">
        <f>ROUND(I97*H97,2)</f>
        <v>0</v>
      </c>
      <c r="BL97" s="19" t="s">
        <v>172</v>
      </c>
      <c r="BM97" s="225" t="s">
        <v>1824</v>
      </c>
    </row>
    <row r="98" s="2" customFormat="1" ht="16.5" customHeight="1">
      <c r="A98" s="40"/>
      <c r="B98" s="41"/>
      <c r="C98" s="265" t="s">
        <v>236</v>
      </c>
      <c r="D98" s="265" t="s">
        <v>529</v>
      </c>
      <c r="E98" s="266" t="s">
        <v>1623</v>
      </c>
      <c r="F98" s="267" t="s">
        <v>1624</v>
      </c>
      <c r="G98" s="268" t="s">
        <v>188</v>
      </c>
      <c r="H98" s="269">
        <v>232</v>
      </c>
      <c r="I98" s="270"/>
      <c r="J98" s="271">
        <f>ROUND(I98*H98,2)</f>
        <v>0</v>
      </c>
      <c r="K98" s="267" t="s">
        <v>1610</v>
      </c>
      <c r="L98" s="272"/>
      <c r="M98" s="273" t="s">
        <v>19</v>
      </c>
      <c r="N98" s="274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236</v>
      </c>
      <c r="AT98" s="225" t="s">
        <v>529</v>
      </c>
      <c r="AU98" s="225" t="s">
        <v>79</v>
      </c>
      <c r="AY98" s="19" t="s">
        <v>165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77</v>
      </c>
      <c r="BK98" s="226">
        <f>ROUND(I98*H98,2)</f>
        <v>0</v>
      </c>
      <c r="BL98" s="19" t="s">
        <v>172</v>
      </c>
      <c r="BM98" s="225" t="s">
        <v>1825</v>
      </c>
    </row>
    <row r="99" s="2" customFormat="1" ht="24.15" customHeight="1">
      <c r="A99" s="40"/>
      <c r="B99" s="41"/>
      <c r="C99" s="214" t="s">
        <v>223</v>
      </c>
      <c r="D99" s="214" t="s">
        <v>168</v>
      </c>
      <c r="E99" s="215" t="s">
        <v>1625</v>
      </c>
      <c r="F99" s="216" t="s">
        <v>1626</v>
      </c>
      <c r="G99" s="217" t="s">
        <v>203</v>
      </c>
      <c r="H99" s="218">
        <v>1</v>
      </c>
      <c r="I99" s="219"/>
      <c r="J99" s="220">
        <f>ROUND(I99*H99,2)</f>
        <v>0</v>
      </c>
      <c r="K99" s="216" t="s">
        <v>1627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172</v>
      </c>
      <c r="AT99" s="225" t="s">
        <v>168</v>
      </c>
      <c r="AU99" s="225" t="s">
        <v>79</v>
      </c>
      <c r="AY99" s="19" t="s">
        <v>165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77</v>
      </c>
      <c r="BK99" s="226">
        <f>ROUND(I99*H99,2)</f>
        <v>0</v>
      </c>
      <c r="BL99" s="19" t="s">
        <v>172</v>
      </c>
      <c r="BM99" s="225" t="s">
        <v>1826</v>
      </c>
    </row>
    <row r="100" s="2" customFormat="1" ht="16.5" customHeight="1">
      <c r="A100" s="40"/>
      <c r="B100" s="41"/>
      <c r="C100" s="214" t="s">
        <v>248</v>
      </c>
      <c r="D100" s="214" t="s">
        <v>168</v>
      </c>
      <c r="E100" s="215" t="s">
        <v>1628</v>
      </c>
      <c r="F100" s="216" t="s">
        <v>1629</v>
      </c>
      <c r="G100" s="217" t="s">
        <v>188</v>
      </c>
      <c r="H100" s="218">
        <v>210</v>
      </c>
      <c r="I100" s="219"/>
      <c r="J100" s="220">
        <f>ROUND(I100*H100,2)</f>
        <v>0</v>
      </c>
      <c r="K100" s="216" t="s">
        <v>1610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172</v>
      </c>
      <c r="AT100" s="225" t="s">
        <v>168</v>
      </c>
      <c r="AU100" s="225" t="s">
        <v>79</v>
      </c>
      <c r="AY100" s="19" t="s">
        <v>165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77</v>
      </c>
      <c r="BK100" s="226">
        <f>ROUND(I100*H100,2)</f>
        <v>0</v>
      </c>
      <c r="BL100" s="19" t="s">
        <v>172</v>
      </c>
      <c r="BM100" s="225" t="s">
        <v>1827</v>
      </c>
    </row>
    <row r="101" s="2" customFormat="1" ht="16.5" customHeight="1">
      <c r="A101" s="40"/>
      <c r="B101" s="41"/>
      <c r="C101" s="214" t="s">
        <v>253</v>
      </c>
      <c r="D101" s="214" t="s">
        <v>168</v>
      </c>
      <c r="E101" s="215" t="s">
        <v>1630</v>
      </c>
      <c r="F101" s="216" t="s">
        <v>1631</v>
      </c>
      <c r="G101" s="217" t="s">
        <v>291</v>
      </c>
      <c r="H101" s="218">
        <v>160</v>
      </c>
      <c r="I101" s="219"/>
      <c r="J101" s="220">
        <f>ROUND(I101*H101,2)</f>
        <v>0</v>
      </c>
      <c r="K101" s="216" t="s">
        <v>1610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172</v>
      </c>
      <c r="AT101" s="225" t="s">
        <v>168</v>
      </c>
      <c r="AU101" s="225" t="s">
        <v>79</v>
      </c>
      <c r="AY101" s="19" t="s">
        <v>165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77</v>
      </c>
      <c r="BK101" s="226">
        <f>ROUND(I101*H101,2)</f>
        <v>0</v>
      </c>
      <c r="BL101" s="19" t="s">
        <v>172</v>
      </c>
      <c r="BM101" s="225" t="s">
        <v>1828</v>
      </c>
    </row>
    <row r="102" s="2" customFormat="1" ht="16.5" customHeight="1">
      <c r="A102" s="40"/>
      <c r="B102" s="41"/>
      <c r="C102" s="265" t="s">
        <v>262</v>
      </c>
      <c r="D102" s="265" t="s">
        <v>529</v>
      </c>
      <c r="E102" s="266" t="s">
        <v>1632</v>
      </c>
      <c r="F102" s="267" t="s">
        <v>1633</v>
      </c>
      <c r="G102" s="268" t="s">
        <v>291</v>
      </c>
      <c r="H102" s="269">
        <v>160</v>
      </c>
      <c r="I102" s="270"/>
      <c r="J102" s="271">
        <f>ROUND(I102*H102,2)</f>
        <v>0</v>
      </c>
      <c r="K102" s="267" t="s">
        <v>1610</v>
      </c>
      <c r="L102" s="272"/>
      <c r="M102" s="273" t="s">
        <v>19</v>
      </c>
      <c r="N102" s="274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236</v>
      </c>
      <c r="AT102" s="225" t="s">
        <v>529</v>
      </c>
      <c r="AU102" s="225" t="s">
        <v>79</v>
      </c>
      <c r="AY102" s="19" t="s">
        <v>165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77</v>
      </c>
      <c r="BK102" s="226">
        <f>ROUND(I102*H102,2)</f>
        <v>0</v>
      </c>
      <c r="BL102" s="19" t="s">
        <v>172</v>
      </c>
      <c r="BM102" s="225" t="s">
        <v>1829</v>
      </c>
    </row>
    <row r="103" s="2" customFormat="1" ht="16.5" customHeight="1">
      <c r="A103" s="40"/>
      <c r="B103" s="41"/>
      <c r="C103" s="214" t="s">
        <v>268</v>
      </c>
      <c r="D103" s="214" t="s">
        <v>168</v>
      </c>
      <c r="E103" s="215" t="s">
        <v>1634</v>
      </c>
      <c r="F103" s="216" t="s">
        <v>1635</v>
      </c>
      <c r="G103" s="217" t="s">
        <v>463</v>
      </c>
      <c r="H103" s="218">
        <v>148</v>
      </c>
      <c r="I103" s="219"/>
      <c r="J103" s="220">
        <f>ROUND(I103*H103,2)</f>
        <v>0</v>
      </c>
      <c r="K103" s="216" t="s">
        <v>1610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172</v>
      </c>
      <c r="AT103" s="225" t="s">
        <v>168</v>
      </c>
      <c r="AU103" s="225" t="s">
        <v>79</v>
      </c>
      <c r="AY103" s="19" t="s">
        <v>165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77</v>
      </c>
      <c r="BK103" s="226">
        <f>ROUND(I103*H103,2)</f>
        <v>0</v>
      </c>
      <c r="BL103" s="19" t="s">
        <v>172</v>
      </c>
      <c r="BM103" s="225" t="s">
        <v>1830</v>
      </c>
    </row>
    <row r="104" s="2" customFormat="1" ht="16.5" customHeight="1">
      <c r="A104" s="40"/>
      <c r="B104" s="41"/>
      <c r="C104" s="214" t="s">
        <v>273</v>
      </c>
      <c r="D104" s="214" t="s">
        <v>168</v>
      </c>
      <c r="E104" s="215" t="s">
        <v>1636</v>
      </c>
      <c r="F104" s="216" t="s">
        <v>1637</v>
      </c>
      <c r="G104" s="217" t="s">
        <v>463</v>
      </c>
      <c r="H104" s="218">
        <v>48</v>
      </c>
      <c r="I104" s="219"/>
      <c r="J104" s="220">
        <f>ROUND(I104*H104,2)</f>
        <v>0</v>
      </c>
      <c r="K104" s="216" t="s">
        <v>1610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172</v>
      </c>
      <c r="AT104" s="225" t="s">
        <v>168</v>
      </c>
      <c r="AU104" s="225" t="s">
        <v>79</v>
      </c>
      <c r="AY104" s="19" t="s">
        <v>165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77</v>
      </c>
      <c r="BK104" s="226">
        <f>ROUND(I104*H104,2)</f>
        <v>0</v>
      </c>
      <c r="BL104" s="19" t="s">
        <v>172</v>
      </c>
      <c r="BM104" s="225" t="s">
        <v>1831</v>
      </c>
    </row>
    <row r="105" s="2" customFormat="1" ht="16.5" customHeight="1">
      <c r="A105" s="40"/>
      <c r="B105" s="41"/>
      <c r="C105" s="214" t="s">
        <v>8</v>
      </c>
      <c r="D105" s="214" t="s">
        <v>168</v>
      </c>
      <c r="E105" s="215" t="s">
        <v>1638</v>
      </c>
      <c r="F105" s="216" t="s">
        <v>1639</v>
      </c>
      <c r="G105" s="217" t="s">
        <v>291</v>
      </c>
      <c r="H105" s="218">
        <v>107.59999999999999</v>
      </c>
      <c r="I105" s="219"/>
      <c r="J105" s="220">
        <f>ROUND(I105*H105,2)</f>
        <v>0</v>
      </c>
      <c r="K105" s="216" t="s">
        <v>1610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172</v>
      </c>
      <c r="AT105" s="225" t="s">
        <v>168</v>
      </c>
      <c r="AU105" s="225" t="s">
        <v>79</v>
      </c>
      <c r="AY105" s="19" t="s">
        <v>165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77</v>
      </c>
      <c r="BK105" s="226">
        <f>ROUND(I105*H105,2)</f>
        <v>0</v>
      </c>
      <c r="BL105" s="19" t="s">
        <v>172</v>
      </c>
      <c r="BM105" s="225" t="s">
        <v>1832</v>
      </c>
    </row>
    <row r="106" s="2" customFormat="1" ht="16.5" customHeight="1">
      <c r="A106" s="40"/>
      <c r="B106" s="41"/>
      <c r="C106" s="214" t="s">
        <v>283</v>
      </c>
      <c r="D106" s="214" t="s">
        <v>168</v>
      </c>
      <c r="E106" s="215" t="s">
        <v>1640</v>
      </c>
      <c r="F106" s="216" t="s">
        <v>1641</v>
      </c>
      <c r="G106" s="217" t="s">
        <v>463</v>
      </c>
      <c r="H106" s="218">
        <v>86</v>
      </c>
      <c r="I106" s="219"/>
      <c r="J106" s="220">
        <f>ROUND(I106*H106,2)</f>
        <v>0</v>
      </c>
      <c r="K106" s="216" t="s">
        <v>1610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172</v>
      </c>
      <c r="AT106" s="225" t="s">
        <v>168</v>
      </c>
      <c r="AU106" s="225" t="s">
        <v>79</v>
      </c>
      <c r="AY106" s="19" t="s">
        <v>165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77</v>
      </c>
      <c r="BK106" s="226">
        <f>ROUND(I106*H106,2)</f>
        <v>0</v>
      </c>
      <c r="BL106" s="19" t="s">
        <v>172</v>
      </c>
      <c r="BM106" s="225" t="s">
        <v>1833</v>
      </c>
    </row>
    <row r="107" s="2" customFormat="1" ht="16.5" customHeight="1">
      <c r="A107" s="40"/>
      <c r="B107" s="41"/>
      <c r="C107" s="214" t="s">
        <v>288</v>
      </c>
      <c r="D107" s="214" t="s">
        <v>168</v>
      </c>
      <c r="E107" s="215" t="s">
        <v>1642</v>
      </c>
      <c r="F107" s="216" t="s">
        <v>1643</v>
      </c>
      <c r="G107" s="217" t="s">
        <v>463</v>
      </c>
      <c r="H107" s="218">
        <v>11</v>
      </c>
      <c r="I107" s="219"/>
      <c r="J107" s="220">
        <f>ROUND(I107*H107,2)</f>
        <v>0</v>
      </c>
      <c r="K107" s="216" t="s">
        <v>1610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172</v>
      </c>
      <c r="AT107" s="225" t="s">
        <v>168</v>
      </c>
      <c r="AU107" s="225" t="s">
        <v>79</v>
      </c>
      <c r="AY107" s="19" t="s">
        <v>165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77</v>
      </c>
      <c r="BK107" s="226">
        <f>ROUND(I107*H107,2)</f>
        <v>0</v>
      </c>
      <c r="BL107" s="19" t="s">
        <v>172</v>
      </c>
      <c r="BM107" s="225" t="s">
        <v>1834</v>
      </c>
    </row>
    <row r="108" s="2" customFormat="1" ht="16.5" customHeight="1">
      <c r="A108" s="40"/>
      <c r="B108" s="41"/>
      <c r="C108" s="214" t="s">
        <v>296</v>
      </c>
      <c r="D108" s="214" t="s">
        <v>168</v>
      </c>
      <c r="E108" s="215" t="s">
        <v>1644</v>
      </c>
      <c r="F108" s="216" t="s">
        <v>1645</v>
      </c>
      <c r="G108" s="217" t="s">
        <v>203</v>
      </c>
      <c r="H108" s="218">
        <v>1</v>
      </c>
      <c r="I108" s="219"/>
      <c r="J108" s="220">
        <f>ROUND(I108*H108,2)</f>
        <v>0</v>
      </c>
      <c r="K108" s="216" t="s">
        <v>1627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172</v>
      </c>
      <c r="AT108" s="225" t="s">
        <v>168</v>
      </c>
      <c r="AU108" s="225" t="s">
        <v>79</v>
      </c>
      <c r="AY108" s="19" t="s">
        <v>165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77</v>
      </c>
      <c r="BK108" s="226">
        <f>ROUND(I108*H108,2)</f>
        <v>0</v>
      </c>
      <c r="BL108" s="19" t="s">
        <v>172</v>
      </c>
      <c r="BM108" s="225" t="s">
        <v>1835</v>
      </c>
    </row>
    <row r="109" s="2" customFormat="1" ht="16.5" customHeight="1">
      <c r="A109" s="40"/>
      <c r="B109" s="41"/>
      <c r="C109" s="214" t="s">
        <v>302</v>
      </c>
      <c r="D109" s="214" t="s">
        <v>168</v>
      </c>
      <c r="E109" s="215" t="s">
        <v>1646</v>
      </c>
      <c r="F109" s="216" t="s">
        <v>1647</v>
      </c>
      <c r="G109" s="217" t="s">
        <v>463</v>
      </c>
      <c r="H109" s="218">
        <v>48</v>
      </c>
      <c r="I109" s="219"/>
      <c r="J109" s="220">
        <f>ROUND(I109*H109,2)</f>
        <v>0</v>
      </c>
      <c r="K109" s="216" t="s">
        <v>1610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172</v>
      </c>
      <c r="AT109" s="225" t="s">
        <v>168</v>
      </c>
      <c r="AU109" s="225" t="s">
        <v>79</v>
      </c>
      <c r="AY109" s="19" t="s">
        <v>165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77</v>
      </c>
      <c r="BK109" s="226">
        <f>ROUND(I109*H109,2)</f>
        <v>0</v>
      </c>
      <c r="BL109" s="19" t="s">
        <v>172</v>
      </c>
      <c r="BM109" s="225" t="s">
        <v>1836</v>
      </c>
    </row>
    <row r="110" s="2" customFormat="1" ht="16.5" customHeight="1">
      <c r="A110" s="40"/>
      <c r="B110" s="41"/>
      <c r="C110" s="265" t="s">
        <v>307</v>
      </c>
      <c r="D110" s="265" t="s">
        <v>529</v>
      </c>
      <c r="E110" s="266" t="s">
        <v>1648</v>
      </c>
      <c r="F110" s="267" t="s">
        <v>1649</v>
      </c>
      <c r="G110" s="268" t="s">
        <v>463</v>
      </c>
      <c r="H110" s="269">
        <v>48</v>
      </c>
      <c r="I110" s="270"/>
      <c r="J110" s="271">
        <f>ROUND(I110*H110,2)</f>
        <v>0</v>
      </c>
      <c r="K110" s="267" t="s">
        <v>1610</v>
      </c>
      <c r="L110" s="272"/>
      <c r="M110" s="273" t="s">
        <v>19</v>
      </c>
      <c r="N110" s="274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236</v>
      </c>
      <c r="AT110" s="225" t="s">
        <v>529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1837</v>
      </c>
    </row>
    <row r="111" s="2" customFormat="1" ht="24.15" customHeight="1">
      <c r="A111" s="40"/>
      <c r="B111" s="41"/>
      <c r="C111" s="214" t="s">
        <v>7</v>
      </c>
      <c r="D111" s="214" t="s">
        <v>168</v>
      </c>
      <c r="E111" s="215" t="s">
        <v>1650</v>
      </c>
      <c r="F111" s="216" t="s">
        <v>1651</v>
      </c>
      <c r="G111" s="217" t="s">
        <v>291</v>
      </c>
      <c r="H111" s="218">
        <v>4</v>
      </c>
      <c r="I111" s="219"/>
      <c r="J111" s="220">
        <f>ROUND(I111*H111,2)</f>
        <v>0</v>
      </c>
      <c r="K111" s="216" t="s">
        <v>1610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172</v>
      </c>
      <c r="AT111" s="225" t="s">
        <v>168</v>
      </c>
      <c r="AU111" s="225" t="s">
        <v>79</v>
      </c>
      <c r="AY111" s="19" t="s">
        <v>165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77</v>
      </c>
      <c r="BK111" s="226">
        <f>ROUND(I111*H111,2)</f>
        <v>0</v>
      </c>
      <c r="BL111" s="19" t="s">
        <v>172</v>
      </c>
      <c r="BM111" s="225" t="s">
        <v>1838</v>
      </c>
    </row>
    <row r="112" s="2" customFormat="1" ht="16.5" customHeight="1">
      <c r="A112" s="40"/>
      <c r="B112" s="41"/>
      <c r="C112" s="214" t="s">
        <v>319</v>
      </c>
      <c r="D112" s="214" t="s">
        <v>168</v>
      </c>
      <c r="E112" s="215" t="s">
        <v>1652</v>
      </c>
      <c r="F112" s="216" t="s">
        <v>1653</v>
      </c>
      <c r="G112" s="217" t="s">
        <v>188</v>
      </c>
      <c r="H112" s="218">
        <v>1</v>
      </c>
      <c r="I112" s="219"/>
      <c r="J112" s="220">
        <f>ROUND(I112*H112,2)</f>
        <v>0</v>
      </c>
      <c r="K112" s="216" t="s">
        <v>1610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172</v>
      </c>
      <c r="AT112" s="225" t="s">
        <v>168</v>
      </c>
      <c r="AU112" s="225" t="s">
        <v>79</v>
      </c>
      <c r="AY112" s="19" t="s">
        <v>165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77</v>
      </c>
      <c r="BK112" s="226">
        <f>ROUND(I112*H112,2)</f>
        <v>0</v>
      </c>
      <c r="BL112" s="19" t="s">
        <v>172</v>
      </c>
      <c r="BM112" s="225" t="s">
        <v>1839</v>
      </c>
    </row>
    <row r="113" s="2" customFormat="1" ht="16.5" customHeight="1">
      <c r="A113" s="40"/>
      <c r="B113" s="41"/>
      <c r="C113" s="214" t="s">
        <v>327</v>
      </c>
      <c r="D113" s="214" t="s">
        <v>168</v>
      </c>
      <c r="E113" s="215" t="s">
        <v>1654</v>
      </c>
      <c r="F113" s="216" t="s">
        <v>1655</v>
      </c>
      <c r="G113" s="217" t="s">
        <v>188</v>
      </c>
      <c r="H113" s="218">
        <v>23</v>
      </c>
      <c r="I113" s="219"/>
      <c r="J113" s="220">
        <f>ROUND(I113*H113,2)</f>
        <v>0</v>
      </c>
      <c r="K113" s="216" t="s">
        <v>1610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1840</v>
      </c>
    </row>
    <row r="114" s="2" customFormat="1" ht="24.15" customHeight="1">
      <c r="A114" s="40"/>
      <c r="B114" s="41"/>
      <c r="C114" s="214" t="s">
        <v>337</v>
      </c>
      <c r="D114" s="214" t="s">
        <v>168</v>
      </c>
      <c r="E114" s="215" t="s">
        <v>1656</v>
      </c>
      <c r="F114" s="216" t="s">
        <v>1657</v>
      </c>
      <c r="G114" s="217" t="s">
        <v>188</v>
      </c>
      <c r="H114" s="218">
        <v>36</v>
      </c>
      <c r="I114" s="219"/>
      <c r="J114" s="220">
        <f>ROUND(I114*H114,2)</f>
        <v>0</v>
      </c>
      <c r="K114" s="216" t="s">
        <v>1610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172</v>
      </c>
      <c r="AT114" s="225" t="s">
        <v>168</v>
      </c>
      <c r="AU114" s="225" t="s">
        <v>79</v>
      </c>
      <c r="AY114" s="19" t="s">
        <v>165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77</v>
      </c>
      <c r="BK114" s="226">
        <f>ROUND(I114*H114,2)</f>
        <v>0</v>
      </c>
      <c r="BL114" s="19" t="s">
        <v>172</v>
      </c>
      <c r="BM114" s="225" t="s">
        <v>1841</v>
      </c>
    </row>
    <row r="115" s="2" customFormat="1" ht="16.5" customHeight="1">
      <c r="A115" s="40"/>
      <c r="B115" s="41"/>
      <c r="C115" s="214" t="s">
        <v>342</v>
      </c>
      <c r="D115" s="214" t="s">
        <v>168</v>
      </c>
      <c r="E115" s="215" t="s">
        <v>1658</v>
      </c>
      <c r="F115" s="216" t="s">
        <v>1659</v>
      </c>
      <c r="G115" s="217" t="s">
        <v>188</v>
      </c>
      <c r="H115" s="218">
        <v>10</v>
      </c>
      <c r="I115" s="219"/>
      <c r="J115" s="220">
        <f>ROUND(I115*H115,2)</f>
        <v>0</v>
      </c>
      <c r="K115" s="216" t="s">
        <v>1610</v>
      </c>
      <c r="L115" s="46"/>
      <c r="M115" s="221" t="s">
        <v>19</v>
      </c>
      <c r="N115" s="222" t="s">
        <v>41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172</v>
      </c>
      <c r="AT115" s="225" t="s">
        <v>168</v>
      </c>
      <c r="AU115" s="225" t="s">
        <v>79</v>
      </c>
      <c r="AY115" s="19" t="s">
        <v>165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77</v>
      </c>
      <c r="BK115" s="226">
        <f>ROUND(I115*H115,2)</f>
        <v>0</v>
      </c>
      <c r="BL115" s="19" t="s">
        <v>172</v>
      </c>
      <c r="BM115" s="225" t="s">
        <v>1842</v>
      </c>
    </row>
    <row r="116" s="2" customFormat="1" ht="24.15" customHeight="1">
      <c r="A116" s="40"/>
      <c r="B116" s="41"/>
      <c r="C116" s="214" t="s">
        <v>348</v>
      </c>
      <c r="D116" s="214" t="s">
        <v>168</v>
      </c>
      <c r="E116" s="215" t="s">
        <v>1660</v>
      </c>
      <c r="F116" s="216" t="s">
        <v>1661</v>
      </c>
      <c r="G116" s="217" t="s">
        <v>188</v>
      </c>
      <c r="H116" s="218">
        <v>36</v>
      </c>
      <c r="I116" s="219"/>
      <c r="J116" s="220">
        <f>ROUND(I116*H116,2)</f>
        <v>0</v>
      </c>
      <c r="K116" s="216" t="s">
        <v>1610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168</v>
      </c>
      <c r="AU116" s="225" t="s">
        <v>79</v>
      </c>
      <c r="AY116" s="19" t="s">
        <v>165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172</v>
      </c>
      <c r="BM116" s="225" t="s">
        <v>1843</v>
      </c>
    </row>
    <row r="117" s="2" customFormat="1" ht="24.15" customHeight="1">
      <c r="A117" s="40"/>
      <c r="B117" s="41"/>
      <c r="C117" s="214" t="s">
        <v>353</v>
      </c>
      <c r="D117" s="214" t="s">
        <v>168</v>
      </c>
      <c r="E117" s="215" t="s">
        <v>1662</v>
      </c>
      <c r="F117" s="216" t="s">
        <v>1663</v>
      </c>
      <c r="G117" s="217" t="s">
        <v>291</v>
      </c>
      <c r="H117" s="218">
        <v>720</v>
      </c>
      <c r="I117" s="219"/>
      <c r="J117" s="220">
        <f>ROUND(I117*H117,2)</f>
        <v>0</v>
      </c>
      <c r="K117" s="216" t="s">
        <v>1610</v>
      </c>
      <c r="L117" s="46"/>
      <c r="M117" s="221" t="s">
        <v>19</v>
      </c>
      <c r="N117" s="222" t="s">
        <v>41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172</v>
      </c>
      <c r="AT117" s="225" t="s">
        <v>168</v>
      </c>
      <c r="AU117" s="225" t="s">
        <v>79</v>
      </c>
      <c r="AY117" s="19" t="s">
        <v>165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172</v>
      </c>
      <c r="BM117" s="225" t="s">
        <v>1844</v>
      </c>
    </row>
    <row r="118" s="2" customFormat="1" ht="16.5" customHeight="1">
      <c r="A118" s="40"/>
      <c r="B118" s="41"/>
      <c r="C118" s="214" t="s">
        <v>359</v>
      </c>
      <c r="D118" s="214" t="s">
        <v>168</v>
      </c>
      <c r="E118" s="215" t="s">
        <v>1664</v>
      </c>
      <c r="F118" s="216" t="s">
        <v>1665</v>
      </c>
      <c r="G118" s="217" t="s">
        <v>188</v>
      </c>
      <c r="H118" s="218">
        <v>486</v>
      </c>
      <c r="I118" s="219"/>
      <c r="J118" s="220">
        <f>ROUND(I118*H118,2)</f>
        <v>0</v>
      </c>
      <c r="K118" s="216" t="s">
        <v>1610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172</v>
      </c>
      <c r="AT118" s="225" t="s">
        <v>168</v>
      </c>
      <c r="AU118" s="225" t="s">
        <v>79</v>
      </c>
      <c r="AY118" s="19" t="s">
        <v>165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77</v>
      </c>
      <c r="BK118" s="226">
        <f>ROUND(I118*H118,2)</f>
        <v>0</v>
      </c>
      <c r="BL118" s="19" t="s">
        <v>172</v>
      </c>
      <c r="BM118" s="225" t="s">
        <v>1845</v>
      </c>
    </row>
    <row r="119" s="2" customFormat="1" ht="16.5" customHeight="1">
      <c r="A119" s="40"/>
      <c r="B119" s="41"/>
      <c r="C119" s="214" t="s">
        <v>365</v>
      </c>
      <c r="D119" s="214" t="s">
        <v>168</v>
      </c>
      <c r="E119" s="215" t="s">
        <v>1666</v>
      </c>
      <c r="F119" s="216" t="s">
        <v>1667</v>
      </c>
      <c r="G119" s="217" t="s">
        <v>188</v>
      </c>
      <c r="H119" s="218">
        <v>18</v>
      </c>
      <c r="I119" s="219"/>
      <c r="J119" s="220">
        <f>ROUND(I119*H119,2)</f>
        <v>0</v>
      </c>
      <c r="K119" s="216" t="s">
        <v>1610</v>
      </c>
      <c r="L119" s="46"/>
      <c r="M119" s="221" t="s">
        <v>19</v>
      </c>
      <c r="N119" s="222" t="s">
        <v>41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172</v>
      </c>
      <c r="AT119" s="225" t="s">
        <v>168</v>
      </c>
      <c r="AU119" s="225" t="s">
        <v>79</v>
      </c>
      <c r="AY119" s="19" t="s">
        <v>165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77</v>
      </c>
      <c r="BK119" s="226">
        <f>ROUND(I119*H119,2)</f>
        <v>0</v>
      </c>
      <c r="BL119" s="19" t="s">
        <v>172</v>
      </c>
      <c r="BM119" s="225" t="s">
        <v>1846</v>
      </c>
    </row>
    <row r="120" s="2" customFormat="1" ht="21.75" customHeight="1">
      <c r="A120" s="40"/>
      <c r="B120" s="41"/>
      <c r="C120" s="214" t="s">
        <v>370</v>
      </c>
      <c r="D120" s="214" t="s">
        <v>168</v>
      </c>
      <c r="E120" s="215" t="s">
        <v>1668</v>
      </c>
      <c r="F120" s="216" t="s">
        <v>1671</v>
      </c>
      <c r="G120" s="217" t="s">
        <v>203</v>
      </c>
      <c r="H120" s="218">
        <v>1</v>
      </c>
      <c r="I120" s="219"/>
      <c r="J120" s="220">
        <f>ROUND(I120*H120,2)</f>
        <v>0</v>
      </c>
      <c r="K120" s="216" t="s">
        <v>1627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172</v>
      </c>
      <c r="AT120" s="225" t="s">
        <v>168</v>
      </c>
      <c r="AU120" s="225" t="s">
        <v>79</v>
      </c>
      <c r="AY120" s="19" t="s">
        <v>165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172</v>
      </c>
      <c r="BM120" s="225" t="s">
        <v>1847</v>
      </c>
    </row>
    <row r="121" s="2" customFormat="1" ht="16.5" customHeight="1">
      <c r="A121" s="40"/>
      <c r="B121" s="41"/>
      <c r="C121" s="214" t="s">
        <v>376</v>
      </c>
      <c r="D121" s="214" t="s">
        <v>168</v>
      </c>
      <c r="E121" s="215" t="s">
        <v>1672</v>
      </c>
      <c r="F121" s="216" t="s">
        <v>1673</v>
      </c>
      <c r="G121" s="217" t="s">
        <v>188</v>
      </c>
      <c r="H121" s="218">
        <v>36</v>
      </c>
      <c r="I121" s="219"/>
      <c r="J121" s="220">
        <f>ROUND(I121*H121,2)</f>
        <v>0</v>
      </c>
      <c r="K121" s="216" t="s">
        <v>1610</v>
      </c>
      <c r="L121" s="46"/>
      <c r="M121" s="221" t="s">
        <v>19</v>
      </c>
      <c r="N121" s="222" t="s">
        <v>41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172</v>
      </c>
      <c r="AT121" s="225" t="s">
        <v>168</v>
      </c>
      <c r="AU121" s="225" t="s">
        <v>79</v>
      </c>
      <c r="AY121" s="19" t="s">
        <v>165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77</v>
      </c>
      <c r="BK121" s="226">
        <f>ROUND(I121*H121,2)</f>
        <v>0</v>
      </c>
      <c r="BL121" s="19" t="s">
        <v>172</v>
      </c>
      <c r="BM121" s="225" t="s">
        <v>1848</v>
      </c>
    </row>
    <row r="122" s="2" customFormat="1" ht="16.5" customHeight="1">
      <c r="A122" s="40"/>
      <c r="B122" s="41"/>
      <c r="C122" s="214" t="s">
        <v>381</v>
      </c>
      <c r="D122" s="214" t="s">
        <v>168</v>
      </c>
      <c r="E122" s="215" t="s">
        <v>1674</v>
      </c>
      <c r="F122" s="216" t="s">
        <v>1675</v>
      </c>
      <c r="G122" s="217" t="s">
        <v>188</v>
      </c>
      <c r="H122" s="218">
        <v>36</v>
      </c>
      <c r="I122" s="219"/>
      <c r="J122" s="220">
        <f>ROUND(I122*H122,2)</f>
        <v>0</v>
      </c>
      <c r="K122" s="216" t="s">
        <v>1610</v>
      </c>
      <c r="L122" s="46"/>
      <c r="M122" s="221" t="s">
        <v>19</v>
      </c>
      <c r="N122" s="222" t="s">
        <v>41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172</v>
      </c>
      <c r="AT122" s="225" t="s">
        <v>168</v>
      </c>
      <c r="AU122" s="225" t="s">
        <v>79</v>
      </c>
      <c r="AY122" s="19" t="s">
        <v>165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77</v>
      </c>
      <c r="BK122" s="226">
        <f>ROUND(I122*H122,2)</f>
        <v>0</v>
      </c>
      <c r="BL122" s="19" t="s">
        <v>172</v>
      </c>
      <c r="BM122" s="225" t="s">
        <v>1849</v>
      </c>
    </row>
    <row r="123" s="2" customFormat="1" ht="16.5" customHeight="1">
      <c r="A123" s="40"/>
      <c r="B123" s="41"/>
      <c r="C123" s="214" t="s">
        <v>386</v>
      </c>
      <c r="D123" s="214" t="s">
        <v>168</v>
      </c>
      <c r="E123" s="215" t="s">
        <v>1676</v>
      </c>
      <c r="F123" s="216" t="s">
        <v>1677</v>
      </c>
      <c r="G123" s="217" t="s">
        <v>188</v>
      </c>
      <c r="H123" s="218">
        <v>13</v>
      </c>
      <c r="I123" s="219"/>
      <c r="J123" s="220">
        <f>ROUND(I123*H123,2)</f>
        <v>0</v>
      </c>
      <c r="K123" s="216" t="s">
        <v>1610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172</v>
      </c>
      <c r="AT123" s="225" t="s">
        <v>168</v>
      </c>
      <c r="AU123" s="225" t="s">
        <v>79</v>
      </c>
      <c r="AY123" s="19" t="s">
        <v>165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172</v>
      </c>
      <c r="BM123" s="225" t="s">
        <v>1850</v>
      </c>
    </row>
    <row r="124" s="2" customFormat="1" ht="16.5" customHeight="1">
      <c r="A124" s="40"/>
      <c r="B124" s="41"/>
      <c r="C124" s="214" t="s">
        <v>391</v>
      </c>
      <c r="D124" s="214" t="s">
        <v>168</v>
      </c>
      <c r="E124" s="215" t="s">
        <v>1678</v>
      </c>
      <c r="F124" s="216" t="s">
        <v>1679</v>
      </c>
      <c r="G124" s="217" t="s">
        <v>188</v>
      </c>
      <c r="H124" s="218">
        <v>6</v>
      </c>
      <c r="I124" s="219"/>
      <c r="J124" s="220">
        <f>ROUND(I124*H124,2)</f>
        <v>0</v>
      </c>
      <c r="K124" s="216" t="s">
        <v>1610</v>
      </c>
      <c r="L124" s="46"/>
      <c r="M124" s="221" t="s">
        <v>19</v>
      </c>
      <c r="N124" s="222" t="s">
        <v>41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172</v>
      </c>
      <c r="AT124" s="225" t="s">
        <v>168</v>
      </c>
      <c r="AU124" s="225" t="s">
        <v>79</v>
      </c>
      <c r="AY124" s="19" t="s">
        <v>165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77</v>
      </c>
      <c r="BK124" s="226">
        <f>ROUND(I124*H124,2)</f>
        <v>0</v>
      </c>
      <c r="BL124" s="19" t="s">
        <v>172</v>
      </c>
      <c r="BM124" s="225" t="s">
        <v>1851</v>
      </c>
    </row>
    <row r="125" s="2" customFormat="1" ht="16.5" customHeight="1">
      <c r="A125" s="40"/>
      <c r="B125" s="41"/>
      <c r="C125" s="214" t="s">
        <v>398</v>
      </c>
      <c r="D125" s="214" t="s">
        <v>168</v>
      </c>
      <c r="E125" s="215" t="s">
        <v>1680</v>
      </c>
      <c r="F125" s="216" t="s">
        <v>1681</v>
      </c>
      <c r="G125" s="217" t="s">
        <v>188</v>
      </c>
      <c r="H125" s="218">
        <v>13</v>
      </c>
      <c r="I125" s="219"/>
      <c r="J125" s="220">
        <f>ROUND(I125*H125,2)</f>
        <v>0</v>
      </c>
      <c r="K125" s="216" t="s">
        <v>1610</v>
      </c>
      <c r="L125" s="46"/>
      <c r="M125" s="221" t="s">
        <v>19</v>
      </c>
      <c r="N125" s="222" t="s">
        <v>41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172</v>
      </c>
      <c r="AT125" s="225" t="s">
        <v>168</v>
      </c>
      <c r="AU125" s="225" t="s">
        <v>79</v>
      </c>
      <c r="AY125" s="19" t="s">
        <v>165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77</v>
      </c>
      <c r="BK125" s="226">
        <f>ROUND(I125*H125,2)</f>
        <v>0</v>
      </c>
      <c r="BL125" s="19" t="s">
        <v>172</v>
      </c>
      <c r="BM125" s="225" t="s">
        <v>1852</v>
      </c>
    </row>
    <row r="126" s="2" customFormat="1" ht="16.5" customHeight="1">
      <c r="A126" s="40"/>
      <c r="B126" s="41"/>
      <c r="C126" s="214" t="s">
        <v>405</v>
      </c>
      <c r="D126" s="214" t="s">
        <v>168</v>
      </c>
      <c r="E126" s="215" t="s">
        <v>1682</v>
      </c>
      <c r="F126" s="216" t="s">
        <v>1683</v>
      </c>
      <c r="G126" s="217" t="s">
        <v>188</v>
      </c>
      <c r="H126" s="218">
        <v>31</v>
      </c>
      <c r="I126" s="219"/>
      <c r="J126" s="220">
        <f>ROUND(I126*H126,2)</f>
        <v>0</v>
      </c>
      <c r="K126" s="216" t="s">
        <v>1610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172</v>
      </c>
      <c r="AT126" s="225" t="s">
        <v>168</v>
      </c>
      <c r="AU126" s="225" t="s">
        <v>79</v>
      </c>
      <c r="AY126" s="19" t="s">
        <v>165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172</v>
      </c>
      <c r="BM126" s="225" t="s">
        <v>1853</v>
      </c>
    </row>
    <row r="127" s="12" customFormat="1" ht="22.8" customHeight="1">
      <c r="A127" s="12"/>
      <c r="B127" s="198"/>
      <c r="C127" s="199"/>
      <c r="D127" s="200" t="s">
        <v>69</v>
      </c>
      <c r="E127" s="212" t="s">
        <v>1684</v>
      </c>
      <c r="F127" s="212" t="s">
        <v>1685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SUM(P128:P132)</f>
        <v>0</v>
      </c>
      <c r="Q127" s="206"/>
      <c r="R127" s="207">
        <f>SUM(R128:R132)</f>
        <v>0</v>
      </c>
      <c r="S127" s="206"/>
      <c r="T127" s="208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77</v>
      </c>
      <c r="AT127" s="210" t="s">
        <v>69</v>
      </c>
      <c r="AU127" s="210" t="s">
        <v>77</v>
      </c>
      <c r="AY127" s="209" t="s">
        <v>165</v>
      </c>
      <c r="BK127" s="211">
        <f>SUM(BK128:BK132)</f>
        <v>0</v>
      </c>
    </row>
    <row r="128" s="2" customFormat="1" ht="16.5" customHeight="1">
      <c r="A128" s="40"/>
      <c r="B128" s="41"/>
      <c r="C128" s="214" t="s">
        <v>410</v>
      </c>
      <c r="D128" s="214" t="s">
        <v>168</v>
      </c>
      <c r="E128" s="215" t="s">
        <v>1686</v>
      </c>
      <c r="F128" s="216" t="s">
        <v>1687</v>
      </c>
      <c r="G128" s="217" t="s">
        <v>1091</v>
      </c>
      <c r="H128" s="286"/>
      <c r="I128" s="219"/>
      <c r="J128" s="220">
        <f>ROUND(I128*H128,2)</f>
        <v>0</v>
      </c>
      <c r="K128" s="216" t="s">
        <v>1610</v>
      </c>
      <c r="L128" s="46"/>
      <c r="M128" s="221" t="s">
        <v>19</v>
      </c>
      <c r="N128" s="222" t="s">
        <v>41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172</v>
      </c>
      <c r="AT128" s="225" t="s">
        <v>168</v>
      </c>
      <c r="AU128" s="225" t="s">
        <v>79</v>
      </c>
      <c r="AY128" s="19" t="s">
        <v>165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77</v>
      </c>
      <c r="BK128" s="226">
        <f>ROUND(I128*H128,2)</f>
        <v>0</v>
      </c>
      <c r="BL128" s="19" t="s">
        <v>172</v>
      </c>
      <c r="BM128" s="225" t="s">
        <v>1854</v>
      </c>
    </row>
    <row r="129" s="2" customFormat="1" ht="24.15" customHeight="1">
      <c r="A129" s="40"/>
      <c r="B129" s="41"/>
      <c r="C129" s="214" t="s">
        <v>415</v>
      </c>
      <c r="D129" s="214" t="s">
        <v>168</v>
      </c>
      <c r="E129" s="215" t="s">
        <v>1688</v>
      </c>
      <c r="F129" s="216" t="s">
        <v>1689</v>
      </c>
      <c r="G129" s="217" t="s">
        <v>463</v>
      </c>
      <c r="H129" s="218">
        <v>1</v>
      </c>
      <c r="I129" s="219"/>
      <c r="J129" s="220">
        <f>ROUND(I129*H129,2)</f>
        <v>0</v>
      </c>
      <c r="K129" s="216" t="s">
        <v>1610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172</v>
      </c>
      <c r="AT129" s="225" t="s">
        <v>168</v>
      </c>
      <c r="AU129" s="225" t="s">
        <v>79</v>
      </c>
      <c r="AY129" s="19" t="s">
        <v>165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172</v>
      </c>
      <c r="BM129" s="225" t="s">
        <v>1855</v>
      </c>
    </row>
    <row r="130" s="13" customFormat="1">
      <c r="A130" s="13"/>
      <c r="B130" s="227"/>
      <c r="C130" s="228"/>
      <c r="D130" s="229" t="s">
        <v>174</v>
      </c>
      <c r="E130" s="230" t="s">
        <v>19</v>
      </c>
      <c r="F130" s="231" t="s">
        <v>1690</v>
      </c>
      <c r="G130" s="228"/>
      <c r="H130" s="230" t="s">
        <v>19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174</v>
      </c>
      <c r="AU130" s="237" t="s">
        <v>79</v>
      </c>
      <c r="AV130" s="13" t="s">
        <v>77</v>
      </c>
      <c r="AW130" s="13" t="s">
        <v>32</v>
      </c>
      <c r="AX130" s="13" t="s">
        <v>70</v>
      </c>
      <c r="AY130" s="237" t="s">
        <v>165</v>
      </c>
    </row>
    <row r="131" s="14" customFormat="1">
      <c r="A131" s="14"/>
      <c r="B131" s="238"/>
      <c r="C131" s="239"/>
      <c r="D131" s="229" t="s">
        <v>174</v>
      </c>
      <c r="E131" s="240" t="s">
        <v>19</v>
      </c>
      <c r="F131" s="241" t="s">
        <v>77</v>
      </c>
      <c r="G131" s="239"/>
      <c r="H131" s="242">
        <v>1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79</v>
      </c>
      <c r="AV131" s="14" t="s">
        <v>79</v>
      </c>
      <c r="AW131" s="14" t="s">
        <v>32</v>
      </c>
      <c r="AX131" s="14" t="s">
        <v>77</v>
      </c>
      <c r="AY131" s="248" t="s">
        <v>165</v>
      </c>
    </row>
    <row r="132" s="2" customFormat="1" ht="16.5" customHeight="1">
      <c r="A132" s="40"/>
      <c r="B132" s="41"/>
      <c r="C132" s="214" t="s">
        <v>421</v>
      </c>
      <c r="D132" s="214" t="s">
        <v>168</v>
      </c>
      <c r="E132" s="215" t="s">
        <v>1691</v>
      </c>
      <c r="F132" s="216" t="s">
        <v>1692</v>
      </c>
      <c r="G132" s="217" t="s">
        <v>1196</v>
      </c>
      <c r="H132" s="218">
        <v>20</v>
      </c>
      <c r="I132" s="219"/>
      <c r="J132" s="220">
        <f>ROUND(I132*H132,2)</f>
        <v>0</v>
      </c>
      <c r="K132" s="216" t="s">
        <v>19</v>
      </c>
      <c r="L132" s="46"/>
      <c r="M132" s="292" t="s">
        <v>19</v>
      </c>
      <c r="N132" s="293" t="s">
        <v>41</v>
      </c>
      <c r="O132" s="289"/>
      <c r="P132" s="294">
        <f>O132*H132</f>
        <v>0</v>
      </c>
      <c r="Q132" s="294">
        <v>0</v>
      </c>
      <c r="R132" s="294">
        <f>Q132*H132</f>
        <v>0</v>
      </c>
      <c r="S132" s="294">
        <v>0</v>
      </c>
      <c r="T132" s="29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172</v>
      </c>
      <c r="AT132" s="225" t="s">
        <v>168</v>
      </c>
      <c r="AU132" s="225" t="s">
        <v>79</v>
      </c>
      <c r="AY132" s="19" t="s">
        <v>165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172</v>
      </c>
      <c r="BM132" s="225" t="s">
        <v>1856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T6wMmrivRQ6Yk5ThbY1MYS8QcBe5c4myWfxEA0XbH8f8yk4NhFX5BJDIh6DH6XAjidFex42KCOKVMyTchAK25w==" hashValue="OJn4Y4jOa/svTbkap9QbTPiS8x8ACAtHENEpt+PwcKsLwsmF+nvzgtkCl1hf8n1j9ELgCDTaNwIOejmN6OfIyw==" algorithmName="SHA-512" password="CC35"/>
  <autoFilter ref="C87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1857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1858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ROUND(J107,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ROUND((SUM(BE107:BE360)),  2)</f>
        <v>0</v>
      </c>
      <c r="G35" s="40"/>
      <c r="H35" s="40"/>
      <c r="I35" s="159">
        <v>0.20999999999999999</v>
      </c>
      <c r="J35" s="158">
        <f>ROUND(((SUM(BE107:BE360))*I35),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ROUND((SUM(BF107:BF360)),  2)</f>
        <v>0</v>
      </c>
      <c r="G36" s="40"/>
      <c r="H36" s="40"/>
      <c r="I36" s="159">
        <v>0.14999999999999999</v>
      </c>
      <c r="J36" s="158">
        <f>ROUND(((SUM(BF107:BF360))*I36),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ROUND((SUM(BG107:BG360)),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ROUND((SUM(BH107:BH360)),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ROUND((SUM(BI107:BI360)),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1857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40.1 - Děčín hl.n., nástupiště č. 4 - oprava zastřešení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J107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J108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1257</v>
      </c>
      <c r="E65" s="184"/>
      <c r="F65" s="184"/>
      <c r="G65" s="184"/>
      <c r="H65" s="184"/>
      <c r="I65" s="184"/>
      <c r="J65" s="185">
        <f>J109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1258</v>
      </c>
      <c r="E66" s="184"/>
      <c r="F66" s="184"/>
      <c r="G66" s="184"/>
      <c r="H66" s="184"/>
      <c r="I66" s="184"/>
      <c r="J66" s="185">
        <f>J119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129</v>
      </c>
      <c r="E67" s="184"/>
      <c r="F67" s="184"/>
      <c r="G67" s="184"/>
      <c r="H67" s="184"/>
      <c r="I67" s="184"/>
      <c r="J67" s="185">
        <f>J125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J144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131</v>
      </c>
      <c r="E69" s="184"/>
      <c r="F69" s="184"/>
      <c r="G69" s="184"/>
      <c r="H69" s="184"/>
      <c r="I69" s="184"/>
      <c r="J69" s="185">
        <f>J159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133</v>
      </c>
      <c r="E70" s="179"/>
      <c r="F70" s="179"/>
      <c r="G70" s="179"/>
      <c r="H70" s="179"/>
      <c r="I70" s="179"/>
      <c r="J70" s="180">
        <f>J175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1259</v>
      </c>
      <c r="E71" s="184"/>
      <c r="F71" s="184"/>
      <c r="G71" s="184"/>
      <c r="H71" s="184"/>
      <c r="I71" s="184"/>
      <c r="J71" s="185">
        <f>J176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1260</v>
      </c>
      <c r="E72" s="184"/>
      <c r="F72" s="184"/>
      <c r="G72" s="184"/>
      <c r="H72" s="184"/>
      <c r="I72" s="184"/>
      <c r="J72" s="185">
        <f>J184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140</v>
      </c>
      <c r="E73" s="184"/>
      <c r="F73" s="184"/>
      <c r="G73" s="184"/>
      <c r="H73" s="184"/>
      <c r="I73" s="184"/>
      <c r="J73" s="185">
        <f>J194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141</v>
      </c>
      <c r="E74" s="184"/>
      <c r="F74" s="184"/>
      <c r="G74" s="184"/>
      <c r="H74" s="184"/>
      <c r="I74" s="184"/>
      <c r="J74" s="185">
        <f>J214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142</v>
      </c>
      <c r="E75" s="184"/>
      <c r="F75" s="184"/>
      <c r="G75" s="184"/>
      <c r="H75" s="184"/>
      <c r="I75" s="184"/>
      <c r="J75" s="185">
        <f>J229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1261</v>
      </c>
      <c r="E76" s="184"/>
      <c r="F76" s="184"/>
      <c r="G76" s="184"/>
      <c r="H76" s="184"/>
      <c r="I76" s="184"/>
      <c r="J76" s="185">
        <f>J248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1262</v>
      </c>
      <c r="E77" s="184"/>
      <c r="F77" s="184"/>
      <c r="G77" s="184"/>
      <c r="H77" s="184"/>
      <c r="I77" s="184"/>
      <c r="J77" s="185">
        <f>J266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1263</v>
      </c>
      <c r="E78" s="179"/>
      <c r="F78" s="179"/>
      <c r="G78" s="179"/>
      <c r="H78" s="179"/>
      <c r="I78" s="179"/>
      <c r="J78" s="180">
        <f>J314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2"/>
      <c r="C79" s="127"/>
      <c r="D79" s="183" t="s">
        <v>1264</v>
      </c>
      <c r="E79" s="184"/>
      <c r="F79" s="184"/>
      <c r="G79" s="184"/>
      <c r="H79" s="184"/>
      <c r="I79" s="184"/>
      <c r="J79" s="185">
        <f>J315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6"/>
      <c r="C80" s="177"/>
      <c r="D80" s="178" t="s">
        <v>144</v>
      </c>
      <c r="E80" s="179"/>
      <c r="F80" s="179"/>
      <c r="G80" s="179"/>
      <c r="H80" s="179"/>
      <c r="I80" s="179"/>
      <c r="J80" s="180">
        <f>J320</f>
        <v>0</v>
      </c>
      <c r="K80" s="177"/>
      <c r="L80" s="181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76"/>
      <c r="C81" s="177"/>
      <c r="D81" s="178" t="s">
        <v>145</v>
      </c>
      <c r="E81" s="179"/>
      <c r="F81" s="179"/>
      <c r="G81" s="179"/>
      <c r="H81" s="179"/>
      <c r="I81" s="179"/>
      <c r="J81" s="180">
        <f>J333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2"/>
      <c r="C82" s="127"/>
      <c r="D82" s="183" t="s">
        <v>146</v>
      </c>
      <c r="E82" s="184"/>
      <c r="F82" s="184"/>
      <c r="G82" s="184"/>
      <c r="H82" s="184"/>
      <c r="I82" s="184"/>
      <c r="J82" s="185">
        <f>J334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147</v>
      </c>
      <c r="E83" s="184"/>
      <c r="F83" s="184"/>
      <c r="G83" s="184"/>
      <c r="H83" s="184"/>
      <c r="I83" s="184"/>
      <c r="J83" s="185">
        <f>J341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148</v>
      </c>
      <c r="E84" s="184"/>
      <c r="F84" s="184"/>
      <c r="G84" s="184"/>
      <c r="H84" s="184"/>
      <c r="I84" s="184"/>
      <c r="J84" s="185">
        <f>J350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149</v>
      </c>
      <c r="E85" s="184"/>
      <c r="F85" s="184"/>
      <c r="G85" s="184"/>
      <c r="H85" s="184"/>
      <c r="I85" s="184"/>
      <c r="J85" s="185">
        <f>J358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150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71" t="str">
        <f>E7</f>
        <v>Děčín ON - oprava zastřešení nástupišť v žst. Děčín, hl.n.</v>
      </c>
      <c r="F95" s="34"/>
      <c r="G95" s="34"/>
      <c r="H95" s="34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" customFormat="1" ht="12" customHeight="1">
      <c r="B96" s="23"/>
      <c r="C96" s="34" t="s">
        <v>118</v>
      </c>
      <c r="D96" s="24"/>
      <c r="E96" s="24"/>
      <c r="F96" s="24"/>
      <c r="G96" s="24"/>
      <c r="H96" s="24"/>
      <c r="I96" s="24"/>
      <c r="J96" s="24"/>
      <c r="K96" s="24"/>
      <c r="L96" s="22"/>
    </row>
    <row r="97" s="2" customFormat="1" ht="16.5" customHeight="1">
      <c r="A97" s="40"/>
      <c r="B97" s="41"/>
      <c r="C97" s="42"/>
      <c r="D97" s="42"/>
      <c r="E97" s="171" t="s">
        <v>1857</v>
      </c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120</v>
      </c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E11</f>
        <v>40.1 - Děčín hl.n., nástupiště č. 4 - oprava zastřešení</v>
      </c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F14</f>
        <v>Děčín</v>
      </c>
      <c r="G101" s="42"/>
      <c r="H101" s="42"/>
      <c r="I101" s="34" t="s">
        <v>23</v>
      </c>
      <c r="J101" s="74" t="str">
        <f>IF(J14="","",J14)</f>
        <v>22. 6. 2023</v>
      </c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25</v>
      </c>
      <c r="D103" s="42"/>
      <c r="E103" s="42"/>
      <c r="F103" s="29" t="str">
        <f>E17</f>
        <v xml:space="preserve"> </v>
      </c>
      <c r="G103" s="42"/>
      <c r="H103" s="42"/>
      <c r="I103" s="34" t="s">
        <v>31</v>
      </c>
      <c r="J103" s="38" t="str">
        <f>E23</f>
        <v xml:space="preserve"> 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29</v>
      </c>
      <c r="D104" s="42"/>
      <c r="E104" s="42"/>
      <c r="F104" s="29" t="str">
        <f>IF(E20="","",E20)</f>
        <v>Vyplň údaj</v>
      </c>
      <c r="G104" s="42"/>
      <c r="H104" s="42"/>
      <c r="I104" s="34" t="s">
        <v>33</v>
      </c>
      <c r="J104" s="38" t="str">
        <f>E26</f>
        <v xml:space="preserve"> 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87"/>
      <c r="B106" s="188"/>
      <c r="C106" s="189" t="s">
        <v>151</v>
      </c>
      <c r="D106" s="190" t="s">
        <v>55</v>
      </c>
      <c r="E106" s="190" t="s">
        <v>51</v>
      </c>
      <c r="F106" s="190" t="s">
        <v>52</v>
      </c>
      <c r="G106" s="190" t="s">
        <v>152</v>
      </c>
      <c r="H106" s="190" t="s">
        <v>153</v>
      </c>
      <c r="I106" s="190" t="s">
        <v>154</v>
      </c>
      <c r="J106" s="190" t="s">
        <v>124</v>
      </c>
      <c r="K106" s="191" t="s">
        <v>155</v>
      </c>
      <c r="L106" s="192"/>
      <c r="M106" s="94" t="s">
        <v>19</v>
      </c>
      <c r="N106" s="95" t="s">
        <v>40</v>
      </c>
      <c r="O106" s="95" t="s">
        <v>156</v>
      </c>
      <c r="P106" s="95" t="s">
        <v>157</v>
      </c>
      <c r="Q106" s="95" t="s">
        <v>158</v>
      </c>
      <c r="R106" s="95" t="s">
        <v>159</v>
      </c>
      <c r="S106" s="95" t="s">
        <v>160</v>
      </c>
      <c r="T106" s="96" t="s">
        <v>161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</row>
    <row r="107" s="2" customFormat="1" ht="22.8" customHeight="1">
      <c r="A107" s="40"/>
      <c r="B107" s="41"/>
      <c r="C107" s="101" t="s">
        <v>162</v>
      </c>
      <c r="D107" s="42"/>
      <c r="E107" s="42"/>
      <c r="F107" s="42"/>
      <c r="G107" s="42"/>
      <c r="H107" s="42"/>
      <c r="I107" s="42"/>
      <c r="J107" s="193">
        <f>BK107</f>
        <v>0</v>
      </c>
      <c r="K107" s="42"/>
      <c r="L107" s="46"/>
      <c r="M107" s="97"/>
      <c r="N107" s="194"/>
      <c r="O107" s="98"/>
      <c r="P107" s="195">
        <f>P108+P175+P314+P320+P333</f>
        <v>0</v>
      </c>
      <c r="Q107" s="98"/>
      <c r="R107" s="195">
        <f>R108+R175+R314+R320+R333</f>
        <v>13.695577699999999</v>
      </c>
      <c r="S107" s="98"/>
      <c r="T107" s="196">
        <f>T108+T175+T314+T320+T333</f>
        <v>8.0406256000000003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69</v>
      </c>
      <c r="AU107" s="19" t="s">
        <v>125</v>
      </c>
      <c r="BK107" s="197">
        <f>BK108+BK175+BK314+BK320+BK333</f>
        <v>0</v>
      </c>
    </row>
    <row r="108" s="12" customFormat="1" ht="25.92" customHeight="1">
      <c r="A108" s="12"/>
      <c r="B108" s="198"/>
      <c r="C108" s="199"/>
      <c r="D108" s="200" t="s">
        <v>69</v>
      </c>
      <c r="E108" s="201" t="s">
        <v>163</v>
      </c>
      <c r="F108" s="201" t="s">
        <v>164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P109+P119+P125+P144+P159</f>
        <v>0</v>
      </c>
      <c r="Q108" s="206"/>
      <c r="R108" s="207">
        <f>R109+R119+R125+R144+R159</f>
        <v>4.9200956599999994</v>
      </c>
      <c r="S108" s="206"/>
      <c r="T108" s="208">
        <f>T109+T119+T125+T144+T159</f>
        <v>4.1699999999999999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77</v>
      </c>
      <c r="AT108" s="210" t="s">
        <v>69</v>
      </c>
      <c r="AU108" s="210" t="s">
        <v>70</v>
      </c>
      <c r="AY108" s="209" t="s">
        <v>165</v>
      </c>
      <c r="BK108" s="211">
        <f>BK109+BK119+BK125+BK144+BK159</f>
        <v>0</v>
      </c>
    </row>
    <row r="109" s="12" customFormat="1" ht="22.8" customHeight="1">
      <c r="A109" s="12"/>
      <c r="B109" s="198"/>
      <c r="C109" s="199"/>
      <c r="D109" s="200" t="s">
        <v>69</v>
      </c>
      <c r="E109" s="212" t="s">
        <v>77</v>
      </c>
      <c r="F109" s="212" t="s">
        <v>1265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SUM(P110:P118)</f>
        <v>0</v>
      </c>
      <c r="Q109" s="206"/>
      <c r="R109" s="207">
        <f>SUM(R110:R118)</f>
        <v>0.0037724999999999994</v>
      </c>
      <c r="S109" s="206"/>
      <c r="T109" s="208">
        <f>SUM(T110:T118)</f>
        <v>4.1699999999999999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77</v>
      </c>
      <c r="AT109" s="210" t="s">
        <v>69</v>
      </c>
      <c r="AU109" s="210" t="s">
        <v>77</v>
      </c>
      <c r="AY109" s="209" t="s">
        <v>165</v>
      </c>
      <c r="BK109" s="211">
        <f>SUM(BK110:BK118)</f>
        <v>0</v>
      </c>
    </row>
    <row r="110" s="2" customFormat="1" ht="33" customHeight="1">
      <c r="A110" s="40"/>
      <c r="B110" s="41"/>
      <c r="C110" s="214" t="s">
        <v>77</v>
      </c>
      <c r="D110" s="214" t="s">
        <v>168</v>
      </c>
      <c r="E110" s="215" t="s">
        <v>1266</v>
      </c>
      <c r="F110" s="216" t="s">
        <v>1267</v>
      </c>
      <c r="G110" s="217" t="s">
        <v>209</v>
      </c>
      <c r="H110" s="218">
        <v>10</v>
      </c>
      <c r="I110" s="219"/>
      <c r="J110" s="220">
        <f>ROUND(I110*H110,2)</f>
        <v>0</v>
      </c>
      <c r="K110" s="216" t="s">
        <v>189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0.41699999999999998</v>
      </c>
      <c r="T110" s="224">
        <f>S110*H110</f>
        <v>4.1699999999999999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172</v>
      </c>
      <c r="AT110" s="225" t="s">
        <v>168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1859</v>
      </c>
    </row>
    <row r="111" s="2" customFormat="1">
      <c r="A111" s="40"/>
      <c r="B111" s="41"/>
      <c r="C111" s="42"/>
      <c r="D111" s="260" t="s">
        <v>191</v>
      </c>
      <c r="E111" s="42"/>
      <c r="F111" s="261" t="s">
        <v>1269</v>
      </c>
      <c r="G111" s="42"/>
      <c r="H111" s="42"/>
      <c r="I111" s="262"/>
      <c r="J111" s="42"/>
      <c r="K111" s="42"/>
      <c r="L111" s="46"/>
      <c r="M111" s="263"/>
      <c r="N111" s="26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191</v>
      </c>
      <c r="AU111" s="19" t="s">
        <v>79</v>
      </c>
    </row>
    <row r="112" s="14" customFormat="1">
      <c r="A112" s="14"/>
      <c r="B112" s="238"/>
      <c r="C112" s="239"/>
      <c r="D112" s="229" t="s">
        <v>174</v>
      </c>
      <c r="E112" s="240" t="s">
        <v>19</v>
      </c>
      <c r="F112" s="241" t="s">
        <v>1860</v>
      </c>
      <c r="G112" s="239"/>
      <c r="H112" s="242">
        <v>10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174</v>
      </c>
      <c r="AU112" s="248" t="s">
        <v>79</v>
      </c>
      <c r="AV112" s="14" t="s">
        <v>79</v>
      </c>
      <c r="AW112" s="14" t="s">
        <v>32</v>
      </c>
      <c r="AX112" s="14" t="s">
        <v>77</v>
      </c>
      <c r="AY112" s="248" t="s">
        <v>165</v>
      </c>
    </row>
    <row r="113" s="2" customFormat="1" ht="24.15" customHeight="1">
      <c r="A113" s="40"/>
      <c r="B113" s="41"/>
      <c r="C113" s="214" t="s">
        <v>79</v>
      </c>
      <c r="D113" s="214" t="s">
        <v>168</v>
      </c>
      <c r="E113" s="215" t="s">
        <v>1271</v>
      </c>
      <c r="F113" s="216" t="s">
        <v>1272</v>
      </c>
      <c r="G113" s="217" t="s">
        <v>291</v>
      </c>
      <c r="H113" s="218">
        <v>25.149999999999999</v>
      </c>
      <c r="I113" s="219"/>
      <c r="J113" s="220">
        <f>ROUND(I113*H113,2)</f>
        <v>0</v>
      </c>
      <c r="K113" s="216" t="s">
        <v>189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0.00014999999999999999</v>
      </c>
      <c r="R113" s="223">
        <f>Q113*H113</f>
        <v>0.0037724999999999994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1861</v>
      </c>
    </row>
    <row r="114" s="2" customFormat="1">
      <c r="A114" s="40"/>
      <c r="B114" s="41"/>
      <c r="C114" s="42"/>
      <c r="D114" s="260" t="s">
        <v>191</v>
      </c>
      <c r="E114" s="42"/>
      <c r="F114" s="261" t="s">
        <v>1274</v>
      </c>
      <c r="G114" s="42"/>
      <c r="H114" s="42"/>
      <c r="I114" s="262"/>
      <c r="J114" s="42"/>
      <c r="K114" s="42"/>
      <c r="L114" s="46"/>
      <c r="M114" s="263"/>
      <c r="N114" s="26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191</v>
      </c>
      <c r="AU114" s="19" t="s">
        <v>79</v>
      </c>
    </row>
    <row r="115" s="14" customFormat="1">
      <c r="A115" s="14"/>
      <c r="B115" s="238"/>
      <c r="C115" s="239"/>
      <c r="D115" s="229" t="s">
        <v>174</v>
      </c>
      <c r="E115" s="240" t="s">
        <v>19</v>
      </c>
      <c r="F115" s="241" t="s">
        <v>1862</v>
      </c>
      <c r="G115" s="239"/>
      <c r="H115" s="242">
        <v>25.149999999999999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174</v>
      </c>
      <c r="AU115" s="248" t="s">
        <v>79</v>
      </c>
      <c r="AV115" s="14" t="s">
        <v>79</v>
      </c>
      <c r="AW115" s="14" t="s">
        <v>32</v>
      </c>
      <c r="AX115" s="14" t="s">
        <v>77</v>
      </c>
      <c r="AY115" s="248" t="s">
        <v>165</v>
      </c>
    </row>
    <row r="116" s="2" customFormat="1" ht="24.15" customHeight="1">
      <c r="A116" s="40"/>
      <c r="B116" s="41"/>
      <c r="C116" s="214" t="s">
        <v>166</v>
      </c>
      <c r="D116" s="214" t="s">
        <v>168</v>
      </c>
      <c r="E116" s="215" t="s">
        <v>1276</v>
      </c>
      <c r="F116" s="216" t="s">
        <v>1277</v>
      </c>
      <c r="G116" s="217" t="s">
        <v>291</v>
      </c>
      <c r="H116" s="218">
        <v>25.149999999999999</v>
      </c>
      <c r="I116" s="219"/>
      <c r="J116" s="220">
        <f>ROUND(I116*H116,2)</f>
        <v>0</v>
      </c>
      <c r="K116" s="216" t="s">
        <v>189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168</v>
      </c>
      <c r="AU116" s="225" t="s">
        <v>79</v>
      </c>
      <c r="AY116" s="19" t="s">
        <v>165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172</v>
      </c>
      <c r="BM116" s="225" t="s">
        <v>1863</v>
      </c>
    </row>
    <row r="117" s="2" customFormat="1">
      <c r="A117" s="40"/>
      <c r="B117" s="41"/>
      <c r="C117" s="42"/>
      <c r="D117" s="260" t="s">
        <v>191</v>
      </c>
      <c r="E117" s="42"/>
      <c r="F117" s="261" t="s">
        <v>1279</v>
      </c>
      <c r="G117" s="42"/>
      <c r="H117" s="42"/>
      <c r="I117" s="262"/>
      <c r="J117" s="42"/>
      <c r="K117" s="42"/>
      <c r="L117" s="46"/>
      <c r="M117" s="263"/>
      <c r="N117" s="26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191</v>
      </c>
      <c r="AU117" s="19" t="s">
        <v>79</v>
      </c>
    </row>
    <row r="118" s="14" customFormat="1">
      <c r="A118" s="14"/>
      <c r="B118" s="238"/>
      <c r="C118" s="239"/>
      <c r="D118" s="229" t="s">
        <v>174</v>
      </c>
      <c r="E118" s="240" t="s">
        <v>19</v>
      </c>
      <c r="F118" s="241" t="s">
        <v>1862</v>
      </c>
      <c r="G118" s="239"/>
      <c r="H118" s="242">
        <v>25.149999999999999</v>
      </c>
      <c r="I118" s="243"/>
      <c r="J118" s="239"/>
      <c r="K118" s="239"/>
      <c r="L118" s="244"/>
      <c r="M118" s="245"/>
      <c r="N118" s="246"/>
      <c r="O118" s="246"/>
      <c r="P118" s="246"/>
      <c r="Q118" s="246"/>
      <c r="R118" s="246"/>
      <c r="S118" s="246"/>
      <c r="T118" s="24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8" t="s">
        <v>174</v>
      </c>
      <c r="AU118" s="248" t="s">
        <v>79</v>
      </c>
      <c r="AV118" s="14" t="s">
        <v>79</v>
      </c>
      <c r="AW118" s="14" t="s">
        <v>32</v>
      </c>
      <c r="AX118" s="14" t="s">
        <v>77</v>
      </c>
      <c r="AY118" s="248" t="s">
        <v>165</v>
      </c>
    </row>
    <row r="119" s="12" customFormat="1" ht="22.8" customHeight="1">
      <c r="A119" s="12"/>
      <c r="B119" s="198"/>
      <c r="C119" s="199"/>
      <c r="D119" s="200" t="s">
        <v>69</v>
      </c>
      <c r="E119" s="212" t="s">
        <v>212</v>
      </c>
      <c r="F119" s="212" t="s">
        <v>1280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SUM(P120:P124)</f>
        <v>0</v>
      </c>
      <c r="Q119" s="206"/>
      <c r="R119" s="207">
        <f>SUM(R120:R124)</f>
        <v>2.0560999999999998</v>
      </c>
      <c r="S119" s="206"/>
      <c r="T119" s="208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77</v>
      </c>
      <c r="AT119" s="210" t="s">
        <v>69</v>
      </c>
      <c r="AU119" s="210" t="s">
        <v>77</v>
      </c>
      <c r="AY119" s="209" t="s">
        <v>165</v>
      </c>
      <c r="BK119" s="211">
        <f>SUM(BK120:BK124)</f>
        <v>0</v>
      </c>
    </row>
    <row r="120" s="2" customFormat="1" ht="37.8" customHeight="1">
      <c r="A120" s="40"/>
      <c r="B120" s="41"/>
      <c r="C120" s="214" t="s">
        <v>172</v>
      </c>
      <c r="D120" s="214" t="s">
        <v>168</v>
      </c>
      <c r="E120" s="215" t="s">
        <v>1281</v>
      </c>
      <c r="F120" s="216" t="s">
        <v>1282</v>
      </c>
      <c r="G120" s="217" t="s">
        <v>209</v>
      </c>
      <c r="H120" s="218">
        <v>10</v>
      </c>
      <c r="I120" s="219"/>
      <c r="J120" s="220">
        <f>ROUND(I120*H120,2)</f>
        <v>0</v>
      </c>
      <c r="K120" s="216" t="s">
        <v>189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0.089219999999999994</v>
      </c>
      <c r="R120" s="223">
        <f>Q120*H120</f>
        <v>0.89219999999999988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172</v>
      </c>
      <c r="AT120" s="225" t="s">
        <v>168</v>
      </c>
      <c r="AU120" s="225" t="s">
        <v>79</v>
      </c>
      <c r="AY120" s="19" t="s">
        <v>165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172</v>
      </c>
      <c r="BM120" s="225" t="s">
        <v>1864</v>
      </c>
    </row>
    <row r="121" s="2" customFormat="1">
      <c r="A121" s="40"/>
      <c r="B121" s="41"/>
      <c r="C121" s="42"/>
      <c r="D121" s="260" t="s">
        <v>191</v>
      </c>
      <c r="E121" s="42"/>
      <c r="F121" s="261" t="s">
        <v>1284</v>
      </c>
      <c r="G121" s="42"/>
      <c r="H121" s="42"/>
      <c r="I121" s="262"/>
      <c r="J121" s="42"/>
      <c r="K121" s="42"/>
      <c r="L121" s="46"/>
      <c r="M121" s="263"/>
      <c r="N121" s="26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191</v>
      </c>
      <c r="AU121" s="19" t="s">
        <v>79</v>
      </c>
    </row>
    <row r="122" s="14" customFormat="1">
      <c r="A122" s="14"/>
      <c r="B122" s="238"/>
      <c r="C122" s="239"/>
      <c r="D122" s="229" t="s">
        <v>174</v>
      </c>
      <c r="E122" s="240" t="s">
        <v>19</v>
      </c>
      <c r="F122" s="241" t="s">
        <v>1865</v>
      </c>
      <c r="G122" s="239"/>
      <c r="H122" s="242">
        <v>10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174</v>
      </c>
      <c r="AU122" s="248" t="s">
        <v>79</v>
      </c>
      <c r="AV122" s="14" t="s">
        <v>79</v>
      </c>
      <c r="AW122" s="14" t="s">
        <v>32</v>
      </c>
      <c r="AX122" s="14" t="s">
        <v>77</v>
      </c>
      <c r="AY122" s="248" t="s">
        <v>165</v>
      </c>
    </row>
    <row r="123" s="2" customFormat="1" ht="16.5" customHeight="1">
      <c r="A123" s="40"/>
      <c r="B123" s="41"/>
      <c r="C123" s="265" t="s">
        <v>212</v>
      </c>
      <c r="D123" s="265" t="s">
        <v>529</v>
      </c>
      <c r="E123" s="266" t="s">
        <v>1285</v>
      </c>
      <c r="F123" s="267" t="s">
        <v>1286</v>
      </c>
      <c r="G123" s="268" t="s">
        <v>209</v>
      </c>
      <c r="H123" s="269">
        <v>10.300000000000001</v>
      </c>
      <c r="I123" s="270"/>
      <c r="J123" s="271">
        <f>ROUND(I123*H123,2)</f>
        <v>0</v>
      </c>
      <c r="K123" s="267" t="s">
        <v>189</v>
      </c>
      <c r="L123" s="272"/>
      <c r="M123" s="273" t="s">
        <v>19</v>
      </c>
      <c r="N123" s="274" t="s">
        <v>41</v>
      </c>
      <c r="O123" s="86"/>
      <c r="P123" s="223">
        <f>O123*H123</f>
        <v>0</v>
      </c>
      <c r="Q123" s="223">
        <v>0.113</v>
      </c>
      <c r="R123" s="223">
        <f>Q123*H123</f>
        <v>1.1639000000000002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236</v>
      </c>
      <c r="AT123" s="225" t="s">
        <v>529</v>
      </c>
      <c r="AU123" s="225" t="s">
        <v>79</v>
      </c>
      <c r="AY123" s="19" t="s">
        <v>165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172</v>
      </c>
      <c r="BM123" s="225" t="s">
        <v>1866</v>
      </c>
    </row>
    <row r="124" s="14" customFormat="1">
      <c r="A124" s="14"/>
      <c r="B124" s="238"/>
      <c r="C124" s="239"/>
      <c r="D124" s="229" t="s">
        <v>174</v>
      </c>
      <c r="E124" s="239"/>
      <c r="F124" s="241" t="s">
        <v>1867</v>
      </c>
      <c r="G124" s="239"/>
      <c r="H124" s="242">
        <v>10.300000000000001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174</v>
      </c>
      <c r="AU124" s="248" t="s">
        <v>79</v>
      </c>
      <c r="AV124" s="14" t="s">
        <v>79</v>
      </c>
      <c r="AW124" s="14" t="s">
        <v>4</v>
      </c>
      <c r="AX124" s="14" t="s">
        <v>77</v>
      </c>
      <c r="AY124" s="248" t="s">
        <v>165</v>
      </c>
    </row>
    <row r="125" s="12" customFormat="1" ht="22.8" customHeight="1">
      <c r="A125" s="12"/>
      <c r="B125" s="198"/>
      <c r="C125" s="199"/>
      <c r="D125" s="200" t="s">
        <v>69</v>
      </c>
      <c r="E125" s="212" t="s">
        <v>205</v>
      </c>
      <c r="F125" s="212" t="s">
        <v>206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SUM(P126:P143)</f>
        <v>0</v>
      </c>
      <c r="Q125" s="206"/>
      <c r="R125" s="207">
        <f>SUM(R126:R143)</f>
        <v>2.8602231599999994</v>
      </c>
      <c r="S125" s="206"/>
      <c r="T125" s="208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77</v>
      </c>
      <c r="AT125" s="210" t="s">
        <v>69</v>
      </c>
      <c r="AU125" s="210" t="s">
        <v>77</v>
      </c>
      <c r="AY125" s="209" t="s">
        <v>165</v>
      </c>
      <c r="BK125" s="211">
        <f>SUM(BK126:BK143)</f>
        <v>0</v>
      </c>
    </row>
    <row r="126" s="2" customFormat="1" ht="24.15" customHeight="1">
      <c r="A126" s="40"/>
      <c r="B126" s="41"/>
      <c r="C126" s="214" t="s">
        <v>205</v>
      </c>
      <c r="D126" s="214" t="s">
        <v>168</v>
      </c>
      <c r="E126" s="215" t="s">
        <v>1289</v>
      </c>
      <c r="F126" s="216" t="s">
        <v>1290</v>
      </c>
      <c r="G126" s="217" t="s">
        <v>209</v>
      </c>
      <c r="H126" s="218">
        <v>15</v>
      </c>
      <c r="I126" s="219"/>
      <c r="J126" s="220">
        <f>ROUND(I126*H126,2)</f>
        <v>0</v>
      </c>
      <c r="K126" s="216" t="s">
        <v>189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172</v>
      </c>
      <c r="AT126" s="225" t="s">
        <v>168</v>
      </c>
      <c r="AU126" s="225" t="s">
        <v>79</v>
      </c>
      <c r="AY126" s="19" t="s">
        <v>165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172</v>
      </c>
      <c r="BM126" s="225" t="s">
        <v>1868</v>
      </c>
    </row>
    <row r="127" s="2" customFormat="1">
      <c r="A127" s="40"/>
      <c r="B127" s="41"/>
      <c r="C127" s="42"/>
      <c r="D127" s="260" t="s">
        <v>191</v>
      </c>
      <c r="E127" s="42"/>
      <c r="F127" s="261" t="s">
        <v>1292</v>
      </c>
      <c r="G127" s="42"/>
      <c r="H127" s="42"/>
      <c r="I127" s="262"/>
      <c r="J127" s="42"/>
      <c r="K127" s="42"/>
      <c r="L127" s="46"/>
      <c r="M127" s="263"/>
      <c r="N127" s="26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191</v>
      </c>
      <c r="AU127" s="19" t="s">
        <v>79</v>
      </c>
    </row>
    <row r="128" s="14" customFormat="1">
      <c r="A128" s="14"/>
      <c r="B128" s="238"/>
      <c r="C128" s="239"/>
      <c r="D128" s="229" t="s">
        <v>174</v>
      </c>
      <c r="E128" s="240" t="s">
        <v>19</v>
      </c>
      <c r="F128" s="241" t="s">
        <v>1869</v>
      </c>
      <c r="G128" s="239"/>
      <c r="H128" s="242">
        <v>15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8" t="s">
        <v>174</v>
      </c>
      <c r="AU128" s="248" t="s">
        <v>79</v>
      </c>
      <c r="AV128" s="14" t="s">
        <v>79</v>
      </c>
      <c r="AW128" s="14" t="s">
        <v>32</v>
      </c>
      <c r="AX128" s="14" t="s">
        <v>77</v>
      </c>
      <c r="AY128" s="248" t="s">
        <v>165</v>
      </c>
    </row>
    <row r="129" s="2" customFormat="1" ht="16.5" customHeight="1">
      <c r="A129" s="40"/>
      <c r="B129" s="41"/>
      <c r="C129" s="214" t="s">
        <v>230</v>
      </c>
      <c r="D129" s="214" t="s">
        <v>168</v>
      </c>
      <c r="E129" s="215" t="s">
        <v>1870</v>
      </c>
      <c r="F129" s="216" t="s">
        <v>1871</v>
      </c>
      <c r="G129" s="217" t="s">
        <v>209</v>
      </c>
      <c r="H129" s="218">
        <v>96</v>
      </c>
      <c r="I129" s="219"/>
      <c r="J129" s="220">
        <f>ROUND(I129*H129,2)</f>
        <v>0</v>
      </c>
      <c r="K129" s="216" t="s">
        <v>189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0.0089999999999999993</v>
      </c>
      <c r="R129" s="223">
        <f>Q129*H129</f>
        <v>0.86399999999999988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172</v>
      </c>
      <c r="AT129" s="225" t="s">
        <v>168</v>
      </c>
      <c r="AU129" s="225" t="s">
        <v>79</v>
      </c>
      <c r="AY129" s="19" t="s">
        <v>165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172</v>
      </c>
      <c r="BM129" s="225" t="s">
        <v>1872</v>
      </c>
    </row>
    <row r="130" s="2" customFormat="1">
      <c r="A130" s="40"/>
      <c r="B130" s="41"/>
      <c r="C130" s="42"/>
      <c r="D130" s="260" t="s">
        <v>191</v>
      </c>
      <c r="E130" s="42"/>
      <c r="F130" s="261" t="s">
        <v>1873</v>
      </c>
      <c r="G130" s="42"/>
      <c r="H130" s="42"/>
      <c r="I130" s="262"/>
      <c r="J130" s="42"/>
      <c r="K130" s="42"/>
      <c r="L130" s="46"/>
      <c r="M130" s="263"/>
      <c r="N130" s="26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191</v>
      </c>
      <c r="AU130" s="19" t="s">
        <v>79</v>
      </c>
    </row>
    <row r="131" s="14" customFormat="1">
      <c r="A131" s="14"/>
      <c r="B131" s="238"/>
      <c r="C131" s="239"/>
      <c r="D131" s="229" t="s">
        <v>174</v>
      </c>
      <c r="E131" s="240" t="s">
        <v>19</v>
      </c>
      <c r="F131" s="241" t="s">
        <v>1874</v>
      </c>
      <c r="G131" s="239"/>
      <c r="H131" s="242">
        <v>96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79</v>
      </c>
      <c r="AV131" s="14" t="s">
        <v>79</v>
      </c>
      <c r="AW131" s="14" t="s">
        <v>32</v>
      </c>
      <c r="AX131" s="14" t="s">
        <v>77</v>
      </c>
      <c r="AY131" s="248" t="s">
        <v>165</v>
      </c>
    </row>
    <row r="132" s="2" customFormat="1" ht="16.5" customHeight="1">
      <c r="A132" s="40"/>
      <c r="B132" s="41"/>
      <c r="C132" s="214" t="s">
        <v>236</v>
      </c>
      <c r="D132" s="214" t="s">
        <v>168</v>
      </c>
      <c r="E132" s="215" t="s">
        <v>1875</v>
      </c>
      <c r="F132" s="216" t="s">
        <v>1876</v>
      </c>
      <c r="G132" s="217" t="s">
        <v>209</v>
      </c>
      <c r="H132" s="218">
        <v>96</v>
      </c>
      <c r="I132" s="219"/>
      <c r="J132" s="220">
        <f>ROUND(I132*H132,2)</f>
        <v>0</v>
      </c>
      <c r="K132" s="216" t="s">
        <v>189</v>
      </c>
      <c r="L132" s="46"/>
      <c r="M132" s="221" t="s">
        <v>19</v>
      </c>
      <c r="N132" s="222" t="s">
        <v>41</v>
      </c>
      <c r="O132" s="86"/>
      <c r="P132" s="223">
        <f>O132*H132</f>
        <v>0</v>
      </c>
      <c r="Q132" s="223">
        <v>0.00022000000000000001</v>
      </c>
      <c r="R132" s="223">
        <f>Q132*H132</f>
        <v>0.02112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172</v>
      </c>
      <c r="AT132" s="225" t="s">
        <v>168</v>
      </c>
      <c r="AU132" s="225" t="s">
        <v>79</v>
      </c>
      <c r="AY132" s="19" t="s">
        <v>165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172</v>
      </c>
      <c r="BM132" s="225" t="s">
        <v>1877</v>
      </c>
    </row>
    <row r="133" s="2" customFormat="1">
      <c r="A133" s="40"/>
      <c r="B133" s="41"/>
      <c r="C133" s="42"/>
      <c r="D133" s="260" t="s">
        <v>191</v>
      </c>
      <c r="E133" s="42"/>
      <c r="F133" s="261" t="s">
        <v>1878</v>
      </c>
      <c r="G133" s="42"/>
      <c r="H133" s="42"/>
      <c r="I133" s="262"/>
      <c r="J133" s="42"/>
      <c r="K133" s="42"/>
      <c r="L133" s="46"/>
      <c r="M133" s="263"/>
      <c r="N133" s="26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191</v>
      </c>
      <c r="AU133" s="19" t="s">
        <v>79</v>
      </c>
    </row>
    <row r="134" s="14" customFormat="1">
      <c r="A134" s="14"/>
      <c r="B134" s="238"/>
      <c r="C134" s="239"/>
      <c r="D134" s="229" t="s">
        <v>174</v>
      </c>
      <c r="E134" s="240" t="s">
        <v>19</v>
      </c>
      <c r="F134" s="241" t="s">
        <v>1874</v>
      </c>
      <c r="G134" s="239"/>
      <c r="H134" s="242">
        <v>96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8" t="s">
        <v>174</v>
      </c>
      <c r="AU134" s="248" t="s">
        <v>79</v>
      </c>
      <c r="AV134" s="14" t="s">
        <v>79</v>
      </c>
      <c r="AW134" s="14" t="s">
        <v>32</v>
      </c>
      <c r="AX134" s="14" t="s">
        <v>77</v>
      </c>
      <c r="AY134" s="248" t="s">
        <v>165</v>
      </c>
    </row>
    <row r="135" s="2" customFormat="1" ht="16.5" customHeight="1">
      <c r="A135" s="40"/>
      <c r="B135" s="41"/>
      <c r="C135" s="214" t="s">
        <v>223</v>
      </c>
      <c r="D135" s="214" t="s">
        <v>168</v>
      </c>
      <c r="E135" s="215" t="s">
        <v>1879</v>
      </c>
      <c r="F135" s="216" t="s">
        <v>1880</v>
      </c>
      <c r="G135" s="217" t="s">
        <v>209</v>
      </c>
      <c r="H135" s="218">
        <v>96</v>
      </c>
      <c r="I135" s="219"/>
      <c r="J135" s="220">
        <f>ROUND(I135*H135,2)</f>
        <v>0</v>
      </c>
      <c r="K135" s="216" t="s">
        <v>189</v>
      </c>
      <c r="L135" s="46"/>
      <c r="M135" s="221" t="s">
        <v>19</v>
      </c>
      <c r="N135" s="222" t="s">
        <v>41</v>
      </c>
      <c r="O135" s="86"/>
      <c r="P135" s="223">
        <f>O135*H135</f>
        <v>0</v>
      </c>
      <c r="Q135" s="223">
        <v>0.02</v>
      </c>
      <c r="R135" s="223">
        <f>Q135*H135</f>
        <v>1.9199999999999999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172</v>
      </c>
      <c r="AT135" s="225" t="s">
        <v>168</v>
      </c>
      <c r="AU135" s="225" t="s">
        <v>79</v>
      </c>
      <c r="AY135" s="19" t="s">
        <v>165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77</v>
      </c>
      <c r="BK135" s="226">
        <f>ROUND(I135*H135,2)</f>
        <v>0</v>
      </c>
      <c r="BL135" s="19" t="s">
        <v>172</v>
      </c>
      <c r="BM135" s="225" t="s">
        <v>1881</v>
      </c>
    </row>
    <row r="136" s="2" customFormat="1">
      <c r="A136" s="40"/>
      <c r="B136" s="41"/>
      <c r="C136" s="42"/>
      <c r="D136" s="260" t="s">
        <v>191</v>
      </c>
      <c r="E136" s="42"/>
      <c r="F136" s="261" t="s">
        <v>1882</v>
      </c>
      <c r="G136" s="42"/>
      <c r="H136" s="42"/>
      <c r="I136" s="262"/>
      <c r="J136" s="42"/>
      <c r="K136" s="42"/>
      <c r="L136" s="46"/>
      <c r="M136" s="263"/>
      <c r="N136" s="26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191</v>
      </c>
      <c r="AU136" s="19" t="s">
        <v>79</v>
      </c>
    </row>
    <row r="137" s="14" customFormat="1">
      <c r="A137" s="14"/>
      <c r="B137" s="238"/>
      <c r="C137" s="239"/>
      <c r="D137" s="229" t="s">
        <v>174</v>
      </c>
      <c r="E137" s="240" t="s">
        <v>19</v>
      </c>
      <c r="F137" s="241" t="s">
        <v>1874</v>
      </c>
      <c r="G137" s="239"/>
      <c r="H137" s="242">
        <v>96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174</v>
      </c>
      <c r="AU137" s="248" t="s">
        <v>79</v>
      </c>
      <c r="AV137" s="14" t="s">
        <v>79</v>
      </c>
      <c r="AW137" s="14" t="s">
        <v>32</v>
      </c>
      <c r="AX137" s="14" t="s">
        <v>77</v>
      </c>
      <c r="AY137" s="248" t="s">
        <v>165</v>
      </c>
    </row>
    <row r="138" s="2" customFormat="1" ht="16.5" customHeight="1">
      <c r="A138" s="40"/>
      <c r="B138" s="41"/>
      <c r="C138" s="214" t="s">
        <v>248</v>
      </c>
      <c r="D138" s="214" t="s">
        <v>168</v>
      </c>
      <c r="E138" s="215" t="s">
        <v>1294</v>
      </c>
      <c r="F138" s="216" t="s">
        <v>1295</v>
      </c>
      <c r="G138" s="217" t="s">
        <v>291</v>
      </c>
      <c r="H138" s="218">
        <v>10.5</v>
      </c>
      <c r="I138" s="219"/>
      <c r="J138" s="220">
        <f>ROUND(I138*H138,2)</f>
        <v>0</v>
      </c>
      <c r="K138" s="216" t="s">
        <v>189</v>
      </c>
      <c r="L138" s="46"/>
      <c r="M138" s="221" t="s">
        <v>19</v>
      </c>
      <c r="N138" s="222" t="s">
        <v>41</v>
      </c>
      <c r="O138" s="86"/>
      <c r="P138" s="223">
        <f>O138*H138</f>
        <v>0</v>
      </c>
      <c r="Q138" s="223">
        <v>0.00155</v>
      </c>
      <c r="R138" s="223">
        <f>Q138*H138</f>
        <v>0.016274999999999998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172</v>
      </c>
      <c r="AT138" s="225" t="s">
        <v>168</v>
      </c>
      <c r="AU138" s="225" t="s">
        <v>79</v>
      </c>
      <c r="AY138" s="19" t="s">
        <v>165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77</v>
      </c>
      <c r="BK138" s="226">
        <f>ROUND(I138*H138,2)</f>
        <v>0</v>
      </c>
      <c r="BL138" s="19" t="s">
        <v>172</v>
      </c>
      <c r="BM138" s="225" t="s">
        <v>1883</v>
      </c>
    </row>
    <row r="139" s="2" customFormat="1">
      <c r="A139" s="40"/>
      <c r="B139" s="41"/>
      <c r="C139" s="42"/>
      <c r="D139" s="260" t="s">
        <v>191</v>
      </c>
      <c r="E139" s="42"/>
      <c r="F139" s="261" t="s">
        <v>1297</v>
      </c>
      <c r="G139" s="42"/>
      <c r="H139" s="42"/>
      <c r="I139" s="262"/>
      <c r="J139" s="42"/>
      <c r="K139" s="42"/>
      <c r="L139" s="46"/>
      <c r="M139" s="263"/>
      <c r="N139" s="26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191</v>
      </c>
      <c r="AU139" s="19" t="s">
        <v>79</v>
      </c>
    </row>
    <row r="140" s="14" customFormat="1">
      <c r="A140" s="14"/>
      <c r="B140" s="238"/>
      <c r="C140" s="239"/>
      <c r="D140" s="229" t="s">
        <v>174</v>
      </c>
      <c r="E140" s="240" t="s">
        <v>19</v>
      </c>
      <c r="F140" s="241" t="s">
        <v>1884</v>
      </c>
      <c r="G140" s="239"/>
      <c r="H140" s="242">
        <v>10.5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174</v>
      </c>
      <c r="AU140" s="248" t="s">
        <v>79</v>
      </c>
      <c r="AV140" s="14" t="s">
        <v>79</v>
      </c>
      <c r="AW140" s="14" t="s">
        <v>32</v>
      </c>
      <c r="AX140" s="14" t="s">
        <v>77</v>
      </c>
      <c r="AY140" s="248" t="s">
        <v>165</v>
      </c>
    </row>
    <row r="141" s="2" customFormat="1" ht="16.5" customHeight="1">
      <c r="A141" s="40"/>
      <c r="B141" s="41"/>
      <c r="C141" s="214" t="s">
        <v>253</v>
      </c>
      <c r="D141" s="214" t="s">
        <v>168</v>
      </c>
      <c r="E141" s="215" t="s">
        <v>1299</v>
      </c>
      <c r="F141" s="216" t="s">
        <v>1300</v>
      </c>
      <c r="G141" s="217" t="s">
        <v>209</v>
      </c>
      <c r="H141" s="218">
        <v>107.856</v>
      </c>
      <c r="I141" s="219"/>
      <c r="J141" s="220">
        <f>ROUND(I141*H141,2)</f>
        <v>0</v>
      </c>
      <c r="K141" s="216" t="s">
        <v>189</v>
      </c>
      <c r="L141" s="46"/>
      <c r="M141" s="221" t="s">
        <v>19</v>
      </c>
      <c r="N141" s="222" t="s">
        <v>41</v>
      </c>
      <c r="O141" s="86"/>
      <c r="P141" s="223">
        <f>O141*H141</f>
        <v>0</v>
      </c>
      <c r="Q141" s="223">
        <v>0.00036000000000000002</v>
      </c>
      <c r="R141" s="223">
        <f>Q141*H141</f>
        <v>0.03882816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172</v>
      </c>
      <c r="AT141" s="225" t="s">
        <v>168</v>
      </c>
      <c r="AU141" s="225" t="s">
        <v>79</v>
      </c>
      <c r="AY141" s="19" t="s">
        <v>165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77</v>
      </c>
      <c r="BK141" s="226">
        <f>ROUND(I141*H141,2)</f>
        <v>0</v>
      </c>
      <c r="BL141" s="19" t="s">
        <v>172</v>
      </c>
      <c r="BM141" s="225" t="s">
        <v>1885</v>
      </c>
    </row>
    <row r="142" s="2" customFormat="1">
      <c r="A142" s="40"/>
      <c r="B142" s="41"/>
      <c r="C142" s="42"/>
      <c r="D142" s="260" t="s">
        <v>191</v>
      </c>
      <c r="E142" s="42"/>
      <c r="F142" s="261" t="s">
        <v>1302</v>
      </c>
      <c r="G142" s="42"/>
      <c r="H142" s="42"/>
      <c r="I142" s="262"/>
      <c r="J142" s="42"/>
      <c r="K142" s="42"/>
      <c r="L142" s="46"/>
      <c r="M142" s="263"/>
      <c r="N142" s="26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191</v>
      </c>
      <c r="AU142" s="19" t="s">
        <v>79</v>
      </c>
    </row>
    <row r="143" s="14" customFormat="1">
      <c r="A143" s="14"/>
      <c r="B143" s="238"/>
      <c r="C143" s="239"/>
      <c r="D143" s="229" t="s">
        <v>174</v>
      </c>
      <c r="E143" s="240" t="s">
        <v>19</v>
      </c>
      <c r="F143" s="241" t="s">
        <v>1886</v>
      </c>
      <c r="G143" s="239"/>
      <c r="H143" s="242">
        <v>107.856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174</v>
      </c>
      <c r="AU143" s="248" t="s">
        <v>79</v>
      </c>
      <c r="AV143" s="14" t="s">
        <v>79</v>
      </c>
      <c r="AW143" s="14" t="s">
        <v>32</v>
      </c>
      <c r="AX143" s="14" t="s">
        <v>77</v>
      </c>
      <c r="AY143" s="248" t="s">
        <v>165</v>
      </c>
    </row>
    <row r="144" s="12" customFormat="1" ht="22.8" customHeight="1">
      <c r="A144" s="12"/>
      <c r="B144" s="198"/>
      <c r="C144" s="199"/>
      <c r="D144" s="200" t="s">
        <v>69</v>
      </c>
      <c r="E144" s="212" t="s">
        <v>223</v>
      </c>
      <c r="F144" s="212" t="s">
        <v>224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SUM(P145:P158)</f>
        <v>0</v>
      </c>
      <c r="Q144" s="206"/>
      <c r="R144" s="207">
        <f>SUM(R145:R158)</f>
        <v>0</v>
      </c>
      <c r="S144" s="206"/>
      <c r="T144" s="208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77</v>
      </c>
      <c r="AT144" s="210" t="s">
        <v>69</v>
      </c>
      <c r="AU144" s="210" t="s">
        <v>77</v>
      </c>
      <c r="AY144" s="209" t="s">
        <v>165</v>
      </c>
      <c r="BK144" s="211">
        <f>SUM(BK145:BK158)</f>
        <v>0</v>
      </c>
    </row>
    <row r="145" s="2" customFormat="1" ht="16.5" customHeight="1">
      <c r="A145" s="40"/>
      <c r="B145" s="41"/>
      <c r="C145" s="214" t="s">
        <v>262</v>
      </c>
      <c r="D145" s="214" t="s">
        <v>168</v>
      </c>
      <c r="E145" s="215" t="s">
        <v>1304</v>
      </c>
      <c r="F145" s="216" t="s">
        <v>1305</v>
      </c>
      <c r="G145" s="217" t="s">
        <v>171</v>
      </c>
      <c r="H145" s="218">
        <v>40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41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172</v>
      </c>
      <c r="AT145" s="225" t="s">
        <v>168</v>
      </c>
      <c r="AU145" s="225" t="s">
        <v>79</v>
      </c>
      <c r="AY145" s="19" t="s">
        <v>165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77</v>
      </c>
      <c r="BK145" s="226">
        <f>ROUND(I145*H145,2)</f>
        <v>0</v>
      </c>
      <c r="BL145" s="19" t="s">
        <v>172</v>
      </c>
      <c r="BM145" s="225" t="s">
        <v>1887</v>
      </c>
    </row>
    <row r="146" s="14" customFormat="1">
      <c r="A146" s="14"/>
      <c r="B146" s="238"/>
      <c r="C146" s="239"/>
      <c r="D146" s="229" t="s">
        <v>174</v>
      </c>
      <c r="E146" s="240" t="s">
        <v>19</v>
      </c>
      <c r="F146" s="241" t="s">
        <v>1888</v>
      </c>
      <c r="G146" s="239"/>
      <c r="H146" s="242">
        <v>40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174</v>
      </c>
      <c r="AU146" s="248" t="s">
        <v>79</v>
      </c>
      <c r="AV146" s="14" t="s">
        <v>79</v>
      </c>
      <c r="AW146" s="14" t="s">
        <v>32</v>
      </c>
      <c r="AX146" s="14" t="s">
        <v>77</v>
      </c>
      <c r="AY146" s="248" t="s">
        <v>165</v>
      </c>
    </row>
    <row r="147" s="2" customFormat="1" ht="16.5" customHeight="1">
      <c r="A147" s="40"/>
      <c r="B147" s="41"/>
      <c r="C147" s="214" t="s">
        <v>268</v>
      </c>
      <c r="D147" s="214" t="s">
        <v>168</v>
      </c>
      <c r="E147" s="215" t="s">
        <v>1308</v>
      </c>
      <c r="F147" s="216" t="s">
        <v>1305</v>
      </c>
      <c r="G147" s="217" t="s">
        <v>171</v>
      </c>
      <c r="H147" s="218">
        <v>40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41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172</v>
      </c>
      <c r="AT147" s="225" t="s">
        <v>168</v>
      </c>
      <c r="AU147" s="225" t="s">
        <v>79</v>
      </c>
      <c r="AY147" s="19" t="s">
        <v>165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77</v>
      </c>
      <c r="BK147" s="226">
        <f>ROUND(I147*H147,2)</f>
        <v>0</v>
      </c>
      <c r="BL147" s="19" t="s">
        <v>172</v>
      </c>
      <c r="BM147" s="225" t="s">
        <v>1889</v>
      </c>
    </row>
    <row r="148" s="14" customFormat="1">
      <c r="A148" s="14"/>
      <c r="B148" s="238"/>
      <c r="C148" s="239"/>
      <c r="D148" s="229" t="s">
        <v>174</v>
      </c>
      <c r="E148" s="240" t="s">
        <v>19</v>
      </c>
      <c r="F148" s="241" t="s">
        <v>1890</v>
      </c>
      <c r="G148" s="239"/>
      <c r="H148" s="242">
        <v>40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174</v>
      </c>
      <c r="AU148" s="248" t="s">
        <v>79</v>
      </c>
      <c r="AV148" s="14" t="s">
        <v>79</v>
      </c>
      <c r="AW148" s="14" t="s">
        <v>32</v>
      </c>
      <c r="AX148" s="14" t="s">
        <v>77</v>
      </c>
      <c r="AY148" s="248" t="s">
        <v>165</v>
      </c>
    </row>
    <row r="149" s="2" customFormat="1" ht="16.5" customHeight="1">
      <c r="A149" s="40"/>
      <c r="B149" s="41"/>
      <c r="C149" s="214" t="s">
        <v>273</v>
      </c>
      <c r="D149" s="214" t="s">
        <v>168</v>
      </c>
      <c r="E149" s="215" t="s">
        <v>1311</v>
      </c>
      <c r="F149" s="216" t="s">
        <v>1312</v>
      </c>
      <c r="G149" s="217" t="s">
        <v>188</v>
      </c>
      <c r="H149" s="218">
        <v>2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41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172</v>
      </c>
      <c r="AT149" s="225" t="s">
        <v>168</v>
      </c>
      <c r="AU149" s="225" t="s">
        <v>79</v>
      </c>
      <c r="AY149" s="19" t="s">
        <v>165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77</v>
      </c>
      <c r="BK149" s="226">
        <f>ROUND(I149*H149,2)</f>
        <v>0</v>
      </c>
      <c r="BL149" s="19" t="s">
        <v>172</v>
      </c>
      <c r="BM149" s="225" t="s">
        <v>1891</v>
      </c>
    </row>
    <row r="150" s="14" customFormat="1">
      <c r="A150" s="14"/>
      <c r="B150" s="238"/>
      <c r="C150" s="239"/>
      <c r="D150" s="229" t="s">
        <v>174</v>
      </c>
      <c r="E150" s="240" t="s">
        <v>19</v>
      </c>
      <c r="F150" s="241" t="s">
        <v>1892</v>
      </c>
      <c r="G150" s="239"/>
      <c r="H150" s="242">
        <v>2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174</v>
      </c>
      <c r="AU150" s="248" t="s">
        <v>79</v>
      </c>
      <c r="AV150" s="14" t="s">
        <v>79</v>
      </c>
      <c r="AW150" s="14" t="s">
        <v>32</v>
      </c>
      <c r="AX150" s="14" t="s">
        <v>77</v>
      </c>
      <c r="AY150" s="248" t="s">
        <v>165</v>
      </c>
    </row>
    <row r="151" s="2" customFormat="1" ht="24.15" customHeight="1">
      <c r="A151" s="40"/>
      <c r="B151" s="41"/>
      <c r="C151" s="214" t="s">
        <v>8</v>
      </c>
      <c r="D151" s="214" t="s">
        <v>168</v>
      </c>
      <c r="E151" s="215" t="s">
        <v>1893</v>
      </c>
      <c r="F151" s="216" t="s">
        <v>1894</v>
      </c>
      <c r="G151" s="217" t="s">
        <v>171</v>
      </c>
      <c r="H151" s="218">
        <v>520</v>
      </c>
      <c r="I151" s="219"/>
      <c r="J151" s="220">
        <f>ROUND(I151*H151,2)</f>
        <v>0</v>
      </c>
      <c r="K151" s="216" t="s">
        <v>189</v>
      </c>
      <c r="L151" s="46"/>
      <c r="M151" s="221" t="s">
        <v>19</v>
      </c>
      <c r="N151" s="222" t="s">
        <v>41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172</v>
      </c>
      <c r="AT151" s="225" t="s">
        <v>168</v>
      </c>
      <c r="AU151" s="225" t="s">
        <v>79</v>
      </c>
      <c r="AY151" s="19" t="s">
        <v>165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77</v>
      </c>
      <c r="BK151" s="226">
        <f>ROUND(I151*H151,2)</f>
        <v>0</v>
      </c>
      <c r="BL151" s="19" t="s">
        <v>172</v>
      </c>
      <c r="BM151" s="225" t="s">
        <v>1895</v>
      </c>
    </row>
    <row r="152" s="2" customFormat="1">
      <c r="A152" s="40"/>
      <c r="B152" s="41"/>
      <c r="C152" s="42"/>
      <c r="D152" s="260" t="s">
        <v>191</v>
      </c>
      <c r="E152" s="42"/>
      <c r="F152" s="261" t="s">
        <v>1896</v>
      </c>
      <c r="G152" s="42"/>
      <c r="H152" s="42"/>
      <c r="I152" s="262"/>
      <c r="J152" s="42"/>
      <c r="K152" s="42"/>
      <c r="L152" s="46"/>
      <c r="M152" s="263"/>
      <c r="N152" s="26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191</v>
      </c>
      <c r="AU152" s="19" t="s">
        <v>79</v>
      </c>
    </row>
    <row r="153" s="14" customFormat="1">
      <c r="A153" s="14"/>
      <c r="B153" s="238"/>
      <c r="C153" s="239"/>
      <c r="D153" s="229" t="s">
        <v>174</v>
      </c>
      <c r="E153" s="240" t="s">
        <v>19</v>
      </c>
      <c r="F153" s="241" t="s">
        <v>1897</v>
      </c>
      <c r="G153" s="239"/>
      <c r="H153" s="242">
        <v>520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174</v>
      </c>
      <c r="AU153" s="248" t="s">
        <v>79</v>
      </c>
      <c r="AV153" s="14" t="s">
        <v>79</v>
      </c>
      <c r="AW153" s="14" t="s">
        <v>32</v>
      </c>
      <c r="AX153" s="14" t="s">
        <v>77</v>
      </c>
      <c r="AY153" s="248" t="s">
        <v>165</v>
      </c>
    </row>
    <row r="154" s="2" customFormat="1" ht="24.15" customHeight="1">
      <c r="A154" s="40"/>
      <c r="B154" s="41"/>
      <c r="C154" s="214" t="s">
        <v>283</v>
      </c>
      <c r="D154" s="214" t="s">
        <v>168</v>
      </c>
      <c r="E154" s="215" t="s">
        <v>1898</v>
      </c>
      <c r="F154" s="216" t="s">
        <v>1899</v>
      </c>
      <c r="G154" s="217" t="s">
        <v>171</v>
      </c>
      <c r="H154" s="218">
        <v>520</v>
      </c>
      <c r="I154" s="219"/>
      <c r="J154" s="220">
        <f>ROUND(I154*H154,2)</f>
        <v>0</v>
      </c>
      <c r="K154" s="216" t="s">
        <v>189</v>
      </c>
      <c r="L154" s="46"/>
      <c r="M154" s="221" t="s">
        <v>19</v>
      </c>
      <c r="N154" s="222" t="s">
        <v>41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172</v>
      </c>
      <c r="AT154" s="225" t="s">
        <v>168</v>
      </c>
      <c r="AU154" s="225" t="s">
        <v>79</v>
      </c>
      <c r="AY154" s="19" t="s">
        <v>165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77</v>
      </c>
      <c r="BK154" s="226">
        <f>ROUND(I154*H154,2)</f>
        <v>0</v>
      </c>
      <c r="BL154" s="19" t="s">
        <v>172</v>
      </c>
      <c r="BM154" s="225" t="s">
        <v>1900</v>
      </c>
    </row>
    <row r="155" s="2" customFormat="1">
      <c r="A155" s="40"/>
      <c r="B155" s="41"/>
      <c r="C155" s="42"/>
      <c r="D155" s="260" t="s">
        <v>191</v>
      </c>
      <c r="E155" s="42"/>
      <c r="F155" s="261" t="s">
        <v>1901</v>
      </c>
      <c r="G155" s="42"/>
      <c r="H155" s="42"/>
      <c r="I155" s="262"/>
      <c r="J155" s="42"/>
      <c r="K155" s="42"/>
      <c r="L155" s="46"/>
      <c r="M155" s="263"/>
      <c r="N155" s="26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191</v>
      </c>
      <c r="AU155" s="19" t="s">
        <v>79</v>
      </c>
    </row>
    <row r="156" s="14" customFormat="1">
      <c r="A156" s="14"/>
      <c r="B156" s="238"/>
      <c r="C156" s="239"/>
      <c r="D156" s="229" t="s">
        <v>174</v>
      </c>
      <c r="E156" s="240" t="s">
        <v>19</v>
      </c>
      <c r="F156" s="241" t="s">
        <v>1897</v>
      </c>
      <c r="G156" s="239"/>
      <c r="H156" s="242">
        <v>520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174</v>
      </c>
      <c r="AU156" s="248" t="s">
        <v>79</v>
      </c>
      <c r="AV156" s="14" t="s">
        <v>79</v>
      </c>
      <c r="AW156" s="14" t="s">
        <v>32</v>
      </c>
      <c r="AX156" s="14" t="s">
        <v>77</v>
      </c>
      <c r="AY156" s="248" t="s">
        <v>165</v>
      </c>
    </row>
    <row r="157" s="2" customFormat="1" ht="16.5" customHeight="1">
      <c r="A157" s="40"/>
      <c r="B157" s="41"/>
      <c r="C157" s="265" t="s">
        <v>288</v>
      </c>
      <c r="D157" s="265" t="s">
        <v>529</v>
      </c>
      <c r="E157" s="266" t="s">
        <v>1902</v>
      </c>
      <c r="F157" s="267" t="s">
        <v>1903</v>
      </c>
      <c r="G157" s="268" t="s">
        <v>171</v>
      </c>
      <c r="H157" s="269">
        <v>10400</v>
      </c>
      <c r="I157" s="270"/>
      <c r="J157" s="271">
        <f>ROUND(I157*H157,2)</f>
        <v>0</v>
      </c>
      <c r="K157" s="267" t="s">
        <v>189</v>
      </c>
      <c r="L157" s="272"/>
      <c r="M157" s="273" t="s">
        <v>19</v>
      </c>
      <c r="N157" s="274" t="s">
        <v>41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236</v>
      </c>
      <c r="AT157" s="225" t="s">
        <v>529</v>
      </c>
      <c r="AU157" s="225" t="s">
        <v>79</v>
      </c>
      <c r="AY157" s="19" t="s">
        <v>165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77</v>
      </c>
      <c r="BK157" s="226">
        <f>ROUND(I157*H157,2)</f>
        <v>0</v>
      </c>
      <c r="BL157" s="19" t="s">
        <v>172</v>
      </c>
      <c r="BM157" s="225" t="s">
        <v>1904</v>
      </c>
    </row>
    <row r="158" s="14" customFormat="1">
      <c r="A158" s="14"/>
      <c r="B158" s="238"/>
      <c r="C158" s="239"/>
      <c r="D158" s="229" t="s">
        <v>174</v>
      </c>
      <c r="E158" s="240" t="s">
        <v>19</v>
      </c>
      <c r="F158" s="241" t="s">
        <v>1905</v>
      </c>
      <c r="G158" s="239"/>
      <c r="H158" s="242">
        <v>10400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174</v>
      </c>
      <c r="AU158" s="248" t="s">
        <v>79</v>
      </c>
      <c r="AV158" s="14" t="s">
        <v>79</v>
      </c>
      <c r="AW158" s="14" t="s">
        <v>32</v>
      </c>
      <c r="AX158" s="14" t="s">
        <v>77</v>
      </c>
      <c r="AY158" s="248" t="s">
        <v>165</v>
      </c>
    </row>
    <row r="159" s="12" customFormat="1" ht="22.8" customHeight="1">
      <c r="A159" s="12"/>
      <c r="B159" s="198"/>
      <c r="C159" s="199"/>
      <c r="D159" s="200" t="s">
        <v>69</v>
      </c>
      <c r="E159" s="212" t="s">
        <v>403</v>
      </c>
      <c r="F159" s="212" t="s">
        <v>404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SUM(P160:P174)</f>
        <v>0</v>
      </c>
      <c r="Q159" s="206"/>
      <c r="R159" s="207">
        <f>SUM(R160:R174)</f>
        <v>0</v>
      </c>
      <c r="S159" s="206"/>
      <c r="T159" s="208">
        <f>SUM(T160:T174)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77</v>
      </c>
      <c r="AT159" s="210" t="s">
        <v>69</v>
      </c>
      <c r="AU159" s="210" t="s">
        <v>77</v>
      </c>
      <c r="AY159" s="209" t="s">
        <v>165</v>
      </c>
      <c r="BK159" s="211">
        <f>SUM(BK160:BK174)</f>
        <v>0</v>
      </c>
    </row>
    <row r="160" s="2" customFormat="1" ht="24.15" customHeight="1">
      <c r="A160" s="40"/>
      <c r="B160" s="41"/>
      <c r="C160" s="214" t="s">
        <v>296</v>
      </c>
      <c r="D160" s="214" t="s">
        <v>168</v>
      </c>
      <c r="E160" s="215" t="s">
        <v>1331</v>
      </c>
      <c r="F160" s="216" t="s">
        <v>1332</v>
      </c>
      <c r="G160" s="217" t="s">
        <v>394</v>
      </c>
      <c r="H160" s="218">
        <v>8.0410000000000004</v>
      </c>
      <c r="I160" s="219"/>
      <c r="J160" s="220">
        <f>ROUND(I160*H160,2)</f>
        <v>0</v>
      </c>
      <c r="K160" s="216" t="s">
        <v>189</v>
      </c>
      <c r="L160" s="46"/>
      <c r="M160" s="221" t="s">
        <v>19</v>
      </c>
      <c r="N160" s="222" t="s">
        <v>41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172</v>
      </c>
      <c r="AT160" s="225" t="s">
        <v>168</v>
      </c>
      <c r="AU160" s="225" t="s">
        <v>79</v>
      </c>
      <c r="AY160" s="19" t="s">
        <v>165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77</v>
      </c>
      <c r="BK160" s="226">
        <f>ROUND(I160*H160,2)</f>
        <v>0</v>
      </c>
      <c r="BL160" s="19" t="s">
        <v>172</v>
      </c>
      <c r="BM160" s="225" t="s">
        <v>1906</v>
      </c>
    </row>
    <row r="161" s="2" customFormat="1">
      <c r="A161" s="40"/>
      <c r="B161" s="41"/>
      <c r="C161" s="42"/>
      <c r="D161" s="260" t="s">
        <v>191</v>
      </c>
      <c r="E161" s="42"/>
      <c r="F161" s="261" t="s">
        <v>1334</v>
      </c>
      <c r="G161" s="42"/>
      <c r="H161" s="42"/>
      <c r="I161" s="262"/>
      <c r="J161" s="42"/>
      <c r="K161" s="42"/>
      <c r="L161" s="46"/>
      <c r="M161" s="263"/>
      <c r="N161" s="26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191</v>
      </c>
      <c r="AU161" s="19" t="s">
        <v>79</v>
      </c>
    </row>
    <row r="162" s="2" customFormat="1" ht="24.15" customHeight="1">
      <c r="A162" s="40"/>
      <c r="B162" s="41"/>
      <c r="C162" s="214" t="s">
        <v>302</v>
      </c>
      <c r="D162" s="214" t="s">
        <v>168</v>
      </c>
      <c r="E162" s="215" t="s">
        <v>1335</v>
      </c>
      <c r="F162" s="216" t="s">
        <v>1336</v>
      </c>
      <c r="G162" s="217" t="s">
        <v>394</v>
      </c>
      <c r="H162" s="218">
        <v>8.0410000000000004</v>
      </c>
      <c r="I162" s="219"/>
      <c r="J162" s="220">
        <f>ROUND(I162*H162,2)</f>
        <v>0</v>
      </c>
      <c r="K162" s="216" t="s">
        <v>189</v>
      </c>
      <c r="L162" s="46"/>
      <c r="M162" s="221" t="s">
        <v>19</v>
      </c>
      <c r="N162" s="222" t="s">
        <v>41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172</v>
      </c>
      <c r="AT162" s="225" t="s">
        <v>168</v>
      </c>
      <c r="AU162" s="225" t="s">
        <v>79</v>
      </c>
      <c r="AY162" s="19" t="s">
        <v>165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77</v>
      </c>
      <c r="BK162" s="226">
        <f>ROUND(I162*H162,2)</f>
        <v>0</v>
      </c>
      <c r="BL162" s="19" t="s">
        <v>172</v>
      </c>
      <c r="BM162" s="225" t="s">
        <v>1907</v>
      </c>
    </row>
    <row r="163" s="2" customFormat="1">
      <c r="A163" s="40"/>
      <c r="B163" s="41"/>
      <c r="C163" s="42"/>
      <c r="D163" s="260" t="s">
        <v>191</v>
      </c>
      <c r="E163" s="42"/>
      <c r="F163" s="261" t="s">
        <v>1338</v>
      </c>
      <c r="G163" s="42"/>
      <c r="H163" s="42"/>
      <c r="I163" s="262"/>
      <c r="J163" s="42"/>
      <c r="K163" s="42"/>
      <c r="L163" s="46"/>
      <c r="M163" s="263"/>
      <c r="N163" s="26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191</v>
      </c>
      <c r="AU163" s="19" t="s">
        <v>79</v>
      </c>
    </row>
    <row r="164" s="2" customFormat="1" ht="24.15" customHeight="1">
      <c r="A164" s="40"/>
      <c r="B164" s="41"/>
      <c r="C164" s="214" t="s">
        <v>307</v>
      </c>
      <c r="D164" s="214" t="s">
        <v>168</v>
      </c>
      <c r="E164" s="215" t="s">
        <v>1908</v>
      </c>
      <c r="F164" s="216" t="s">
        <v>1909</v>
      </c>
      <c r="G164" s="217" t="s">
        <v>394</v>
      </c>
      <c r="H164" s="218">
        <v>1.5</v>
      </c>
      <c r="I164" s="219"/>
      <c r="J164" s="220">
        <f>ROUND(I164*H164,2)</f>
        <v>0</v>
      </c>
      <c r="K164" s="216" t="s">
        <v>189</v>
      </c>
      <c r="L164" s="46"/>
      <c r="M164" s="221" t="s">
        <v>19</v>
      </c>
      <c r="N164" s="222" t="s">
        <v>41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172</v>
      </c>
      <c r="AT164" s="225" t="s">
        <v>168</v>
      </c>
      <c r="AU164" s="225" t="s">
        <v>79</v>
      </c>
      <c r="AY164" s="19" t="s">
        <v>165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77</v>
      </c>
      <c r="BK164" s="226">
        <f>ROUND(I164*H164,2)</f>
        <v>0</v>
      </c>
      <c r="BL164" s="19" t="s">
        <v>172</v>
      </c>
      <c r="BM164" s="225" t="s">
        <v>1910</v>
      </c>
    </row>
    <row r="165" s="2" customFormat="1">
      <c r="A165" s="40"/>
      <c r="B165" s="41"/>
      <c r="C165" s="42"/>
      <c r="D165" s="260" t="s">
        <v>191</v>
      </c>
      <c r="E165" s="42"/>
      <c r="F165" s="261" t="s">
        <v>1911</v>
      </c>
      <c r="G165" s="42"/>
      <c r="H165" s="42"/>
      <c r="I165" s="262"/>
      <c r="J165" s="42"/>
      <c r="K165" s="42"/>
      <c r="L165" s="46"/>
      <c r="M165" s="263"/>
      <c r="N165" s="26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191</v>
      </c>
      <c r="AU165" s="19" t="s">
        <v>79</v>
      </c>
    </row>
    <row r="166" s="14" customFormat="1">
      <c r="A166" s="14"/>
      <c r="B166" s="238"/>
      <c r="C166" s="239"/>
      <c r="D166" s="229" t="s">
        <v>174</v>
      </c>
      <c r="E166" s="240" t="s">
        <v>19</v>
      </c>
      <c r="F166" s="241" t="s">
        <v>1912</v>
      </c>
      <c r="G166" s="239"/>
      <c r="H166" s="242">
        <v>1.5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174</v>
      </c>
      <c r="AU166" s="248" t="s">
        <v>79</v>
      </c>
      <c r="AV166" s="14" t="s">
        <v>79</v>
      </c>
      <c r="AW166" s="14" t="s">
        <v>32</v>
      </c>
      <c r="AX166" s="14" t="s">
        <v>77</v>
      </c>
      <c r="AY166" s="248" t="s">
        <v>165</v>
      </c>
    </row>
    <row r="167" s="2" customFormat="1" ht="24.15" customHeight="1">
      <c r="A167" s="40"/>
      <c r="B167" s="41"/>
      <c r="C167" s="214" t="s">
        <v>7</v>
      </c>
      <c r="D167" s="214" t="s">
        <v>168</v>
      </c>
      <c r="E167" s="215" t="s">
        <v>1339</v>
      </c>
      <c r="F167" s="216" t="s">
        <v>1340</v>
      </c>
      <c r="G167" s="217" t="s">
        <v>394</v>
      </c>
      <c r="H167" s="218">
        <v>0.22</v>
      </c>
      <c r="I167" s="219"/>
      <c r="J167" s="220">
        <f>ROUND(I167*H167,2)</f>
        <v>0</v>
      </c>
      <c r="K167" s="216" t="s">
        <v>189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172</v>
      </c>
      <c r="AT167" s="225" t="s">
        <v>168</v>
      </c>
      <c r="AU167" s="225" t="s">
        <v>79</v>
      </c>
      <c r="AY167" s="19" t="s">
        <v>165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77</v>
      </c>
      <c r="BK167" s="226">
        <f>ROUND(I167*H167,2)</f>
        <v>0</v>
      </c>
      <c r="BL167" s="19" t="s">
        <v>172</v>
      </c>
      <c r="BM167" s="225" t="s">
        <v>1913</v>
      </c>
    </row>
    <row r="168" s="2" customFormat="1">
      <c r="A168" s="40"/>
      <c r="B168" s="41"/>
      <c r="C168" s="42"/>
      <c r="D168" s="260" t="s">
        <v>191</v>
      </c>
      <c r="E168" s="42"/>
      <c r="F168" s="261" t="s">
        <v>1342</v>
      </c>
      <c r="G168" s="42"/>
      <c r="H168" s="42"/>
      <c r="I168" s="262"/>
      <c r="J168" s="42"/>
      <c r="K168" s="42"/>
      <c r="L168" s="46"/>
      <c r="M168" s="263"/>
      <c r="N168" s="26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191</v>
      </c>
      <c r="AU168" s="19" t="s">
        <v>79</v>
      </c>
    </row>
    <row r="169" s="14" customFormat="1">
      <c r="A169" s="14"/>
      <c r="B169" s="238"/>
      <c r="C169" s="239"/>
      <c r="D169" s="229" t="s">
        <v>174</v>
      </c>
      <c r="E169" s="240" t="s">
        <v>19</v>
      </c>
      <c r="F169" s="241" t="s">
        <v>1914</v>
      </c>
      <c r="G169" s="239"/>
      <c r="H169" s="242">
        <v>0.185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174</v>
      </c>
      <c r="AU169" s="248" t="s">
        <v>79</v>
      </c>
      <c r="AV169" s="14" t="s">
        <v>79</v>
      </c>
      <c r="AW169" s="14" t="s">
        <v>32</v>
      </c>
      <c r="AX169" s="14" t="s">
        <v>70</v>
      </c>
      <c r="AY169" s="248" t="s">
        <v>165</v>
      </c>
    </row>
    <row r="170" s="14" customFormat="1">
      <c r="A170" s="14"/>
      <c r="B170" s="238"/>
      <c r="C170" s="239"/>
      <c r="D170" s="229" t="s">
        <v>174</v>
      </c>
      <c r="E170" s="240" t="s">
        <v>19</v>
      </c>
      <c r="F170" s="241" t="s">
        <v>1915</v>
      </c>
      <c r="G170" s="239"/>
      <c r="H170" s="242">
        <v>0.035000000000000003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174</v>
      </c>
      <c r="AU170" s="248" t="s">
        <v>79</v>
      </c>
      <c r="AV170" s="14" t="s">
        <v>79</v>
      </c>
      <c r="AW170" s="14" t="s">
        <v>32</v>
      </c>
      <c r="AX170" s="14" t="s">
        <v>70</v>
      </c>
      <c r="AY170" s="248" t="s">
        <v>165</v>
      </c>
    </row>
    <row r="171" s="15" customFormat="1">
      <c r="A171" s="15"/>
      <c r="B171" s="249"/>
      <c r="C171" s="250"/>
      <c r="D171" s="229" t="s">
        <v>174</v>
      </c>
      <c r="E171" s="251" t="s">
        <v>19</v>
      </c>
      <c r="F171" s="252" t="s">
        <v>184</v>
      </c>
      <c r="G171" s="250"/>
      <c r="H171" s="253">
        <v>0.22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9" t="s">
        <v>174</v>
      </c>
      <c r="AU171" s="259" t="s">
        <v>79</v>
      </c>
      <c r="AV171" s="15" t="s">
        <v>172</v>
      </c>
      <c r="AW171" s="15" t="s">
        <v>32</v>
      </c>
      <c r="AX171" s="15" t="s">
        <v>77</v>
      </c>
      <c r="AY171" s="259" t="s">
        <v>165</v>
      </c>
    </row>
    <row r="172" s="2" customFormat="1" ht="33" customHeight="1">
      <c r="A172" s="40"/>
      <c r="B172" s="41"/>
      <c r="C172" s="214" t="s">
        <v>319</v>
      </c>
      <c r="D172" s="214" t="s">
        <v>168</v>
      </c>
      <c r="E172" s="215" t="s">
        <v>1344</v>
      </c>
      <c r="F172" s="216" t="s">
        <v>1345</v>
      </c>
      <c r="G172" s="217" t="s">
        <v>394</v>
      </c>
      <c r="H172" s="218">
        <v>0.031</v>
      </c>
      <c r="I172" s="219"/>
      <c r="J172" s="220">
        <f>ROUND(I172*H172,2)</f>
        <v>0</v>
      </c>
      <c r="K172" s="216" t="s">
        <v>189</v>
      </c>
      <c r="L172" s="46"/>
      <c r="M172" s="221" t="s">
        <v>19</v>
      </c>
      <c r="N172" s="222" t="s">
        <v>41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172</v>
      </c>
      <c r="AT172" s="225" t="s">
        <v>168</v>
      </c>
      <c r="AU172" s="225" t="s">
        <v>79</v>
      </c>
      <c r="AY172" s="19" t="s">
        <v>165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77</v>
      </c>
      <c r="BK172" s="226">
        <f>ROUND(I172*H172,2)</f>
        <v>0</v>
      </c>
      <c r="BL172" s="19" t="s">
        <v>172</v>
      </c>
      <c r="BM172" s="225" t="s">
        <v>1916</v>
      </c>
    </row>
    <row r="173" s="2" customFormat="1">
      <c r="A173" s="40"/>
      <c r="B173" s="41"/>
      <c r="C173" s="42"/>
      <c r="D173" s="260" t="s">
        <v>191</v>
      </c>
      <c r="E173" s="42"/>
      <c r="F173" s="261" t="s">
        <v>1347</v>
      </c>
      <c r="G173" s="42"/>
      <c r="H173" s="42"/>
      <c r="I173" s="262"/>
      <c r="J173" s="42"/>
      <c r="K173" s="42"/>
      <c r="L173" s="46"/>
      <c r="M173" s="263"/>
      <c r="N173" s="26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191</v>
      </c>
      <c r="AU173" s="19" t="s">
        <v>79</v>
      </c>
    </row>
    <row r="174" s="14" customFormat="1">
      <c r="A174" s="14"/>
      <c r="B174" s="238"/>
      <c r="C174" s="239"/>
      <c r="D174" s="229" t="s">
        <v>174</v>
      </c>
      <c r="E174" s="240" t="s">
        <v>19</v>
      </c>
      <c r="F174" s="241" t="s">
        <v>1917</v>
      </c>
      <c r="G174" s="239"/>
      <c r="H174" s="242">
        <v>0.031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174</v>
      </c>
      <c r="AU174" s="248" t="s">
        <v>79</v>
      </c>
      <c r="AV174" s="14" t="s">
        <v>79</v>
      </c>
      <c r="AW174" s="14" t="s">
        <v>32</v>
      </c>
      <c r="AX174" s="14" t="s">
        <v>77</v>
      </c>
      <c r="AY174" s="248" t="s">
        <v>165</v>
      </c>
    </row>
    <row r="175" s="12" customFormat="1" ht="25.92" customHeight="1">
      <c r="A175" s="12"/>
      <c r="B175" s="198"/>
      <c r="C175" s="199"/>
      <c r="D175" s="200" t="s">
        <v>69</v>
      </c>
      <c r="E175" s="201" t="s">
        <v>441</v>
      </c>
      <c r="F175" s="201" t="s">
        <v>442</v>
      </c>
      <c r="G175" s="199"/>
      <c r="H175" s="199"/>
      <c r="I175" s="202"/>
      <c r="J175" s="203">
        <f>BK175</f>
        <v>0</v>
      </c>
      <c r="K175" s="199"/>
      <c r="L175" s="204"/>
      <c r="M175" s="205"/>
      <c r="N175" s="206"/>
      <c r="O175" s="206"/>
      <c r="P175" s="207">
        <f>P176+P184+P194+P214+P229+P248+P266</f>
        <v>0</v>
      </c>
      <c r="Q175" s="206"/>
      <c r="R175" s="207">
        <f>R176+R184+R194+R214+R229+R248+R266</f>
        <v>8.6509940400000005</v>
      </c>
      <c r="S175" s="206"/>
      <c r="T175" s="208">
        <f>T176+T184+T194+T214+T229+T248+T266</f>
        <v>3.8706256000000003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79</v>
      </c>
      <c r="AT175" s="210" t="s">
        <v>69</v>
      </c>
      <c r="AU175" s="210" t="s">
        <v>70</v>
      </c>
      <c r="AY175" s="209" t="s">
        <v>165</v>
      </c>
      <c r="BK175" s="211">
        <f>BK176+BK184+BK194+BK214+BK229+BK248+BK266</f>
        <v>0</v>
      </c>
    </row>
    <row r="176" s="12" customFormat="1" ht="22.8" customHeight="1">
      <c r="A176" s="12"/>
      <c r="B176" s="198"/>
      <c r="C176" s="199"/>
      <c r="D176" s="200" t="s">
        <v>69</v>
      </c>
      <c r="E176" s="212" t="s">
        <v>1349</v>
      </c>
      <c r="F176" s="212" t="s">
        <v>1350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SUM(P177:P183)</f>
        <v>0</v>
      </c>
      <c r="Q176" s="206"/>
      <c r="R176" s="207">
        <f>SUM(R177:R183)</f>
        <v>0.053039999999999997</v>
      </c>
      <c r="S176" s="206"/>
      <c r="T176" s="208">
        <f>SUM(T177:T183)</f>
        <v>0.070440000000000003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79</v>
      </c>
      <c r="AT176" s="210" t="s">
        <v>69</v>
      </c>
      <c r="AU176" s="210" t="s">
        <v>77</v>
      </c>
      <c r="AY176" s="209" t="s">
        <v>165</v>
      </c>
      <c r="BK176" s="211">
        <f>SUM(BK177:BK183)</f>
        <v>0</v>
      </c>
    </row>
    <row r="177" s="2" customFormat="1" ht="16.5" customHeight="1">
      <c r="A177" s="40"/>
      <c r="B177" s="41"/>
      <c r="C177" s="214" t="s">
        <v>327</v>
      </c>
      <c r="D177" s="214" t="s">
        <v>168</v>
      </c>
      <c r="E177" s="215" t="s">
        <v>1351</v>
      </c>
      <c r="F177" s="216" t="s">
        <v>1352</v>
      </c>
      <c r="G177" s="217" t="s">
        <v>188</v>
      </c>
      <c r="H177" s="218">
        <v>2</v>
      </c>
      <c r="I177" s="219"/>
      <c r="J177" s="220">
        <f>ROUND(I177*H177,2)</f>
        <v>0</v>
      </c>
      <c r="K177" s="216" t="s">
        <v>189</v>
      </c>
      <c r="L177" s="46"/>
      <c r="M177" s="221" t="s">
        <v>19</v>
      </c>
      <c r="N177" s="222" t="s">
        <v>41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0.035220000000000001</v>
      </c>
      <c r="T177" s="224">
        <f>S177*H177</f>
        <v>0.070440000000000003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283</v>
      </c>
      <c r="AT177" s="225" t="s">
        <v>168</v>
      </c>
      <c r="AU177" s="225" t="s">
        <v>79</v>
      </c>
      <c r="AY177" s="19" t="s">
        <v>165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77</v>
      </c>
      <c r="BK177" s="226">
        <f>ROUND(I177*H177,2)</f>
        <v>0</v>
      </c>
      <c r="BL177" s="19" t="s">
        <v>283</v>
      </c>
      <c r="BM177" s="225" t="s">
        <v>1918</v>
      </c>
    </row>
    <row r="178" s="2" customFormat="1">
      <c r="A178" s="40"/>
      <c r="B178" s="41"/>
      <c r="C178" s="42"/>
      <c r="D178" s="260" t="s">
        <v>191</v>
      </c>
      <c r="E178" s="42"/>
      <c r="F178" s="261" t="s">
        <v>1354</v>
      </c>
      <c r="G178" s="42"/>
      <c r="H178" s="42"/>
      <c r="I178" s="262"/>
      <c r="J178" s="42"/>
      <c r="K178" s="42"/>
      <c r="L178" s="46"/>
      <c r="M178" s="263"/>
      <c r="N178" s="26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191</v>
      </c>
      <c r="AU178" s="19" t="s">
        <v>79</v>
      </c>
    </row>
    <row r="179" s="14" customFormat="1">
      <c r="A179" s="14"/>
      <c r="B179" s="238"/>
      <c r="C179" s="239"/>
      <c r="D179" s="229" t="s">
        <v>174</v>
      </c>
      <c r="E179" s="240" t="s">
        <v>19</v>
      </c>
      <c r="F179" s="241" t="s">
        <v>79</v>
      </c>
      <c r="G179" s="239"/>
      <c r="H179" s="242">
        <v>2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174</v>
      </c>
      <c r="AU179" s="248" t="s">
        <v>79</v>
      </c>
      <c r="AV179" s="14" t="s">
        <v>79</v>
      </c>
      <c r="AW179" s="14" t="s">
        <v>32</v>
      </c>
      <c r="AX179" s="14" t="s">
        <v>77</v>
      </c>
      <c r="AY179" s="248" t="s">
        <v>165</v>
      </c>
    </row>
    <row r="180" s="2" customFormat="1" ht="16.5" customHeight="1">
      <c r="A180" s="40"/>
      <c r="B180" s="41"/>
      <c r="C180" s="214" t="s">
        <v>337</v>
      </c>
      <c r="D180" s="214" t="s">
        <v>168</v>
      </c>
      <c r="E180" s="215" t="s">
        <v>1355</v>
      </c>
      <c r="F180" s="216" t="s">
        <v>1356</v>
      </c>
      <c r="G180" s="217" t="s">
        <v>188</v>
      </c>
      <c r="H180" s="218">
        <v>2</v>
      </c>
      <c r="I180" s="219"/>
      <c r="J180" s="220">
        <f>ROUND(I180*H180,2)</f>
        <v>0</v>
      </c>
      <c r="K180" s="216" t="s">
        <v>189</v>
      </c>
      <c r="L180" s="46"/>
      <c r="M180" s="221" t="s">
        <v>19</v>
      </c>
      <c r="N180" s="222" t="s">
        <v>41</v>
      </c>
      <c r="O180" s="86"/>
      <c r="P180" s="223">
        <f>O180*H180</f>
        <v>0</v>
      </c>
      <c r="Q180" s="223">
        <v>0.0010200000000000001</v>
      </c>
      <c r="R180" s="223">
        <f>Q180*H180</f>
        <v>0.0020400000000000001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283</v>
      </c>
      <c r="AT180" s="225" t="s">
        <v>168</v>
      </c>
      <c r="AU180" s="225" t="s">
        <v>79</v>
      </c>
      <c r="AY180" s="19" t="s">
        <v>165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77</v>
      </c>
      <c r="BK180" s="226">
        <f>ROUND(I180*H180,2)</f>
        <v>0</v>
      </c>
      <c r="BL180" s="19" t="s">
        <v>283</v>
      </c>
      <c r="BM180" s="225" t="s">
        <v>1919</v>
      </c>
    </row>
    <row r="181" s="2" customFormat="1">
      <c r="A181" s="40"/>
      <c r="B181" s="41"/>
      <c r="C181" s="42"/>
      <c r="D181" s="260" t="s">
        <v>191</v>
      </c>
      <c r="E181" s="42"/>
      <c r="F181" s="261" t="s">
        <v>1358</v>
      </c>
      <c r="G181" s="42"/>
      <c r="H181" s="42"/>
      <c r="I181" s="262"/>
      <c r="J181" s="42"/>
      <c r="K181" s="42"/>
      <c r="L181" s="46"/>
      <c r="M181" s="263"/>
      <c r="N181" s="26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191</v>
      </c>
      <c r="AU181" s="19" t="s">
        <v>79</v>
      </c>
    </row>
    <row r="182" s="14" customFormat="1">
      <c r="A182" s="14"/>
      <c r="B182" s="238"/>
      <c r="C182" s="239"/>
      <c r="D182" s="229" t="s">
        <v>174</v>
      </c>
      <c r="E182" s="240" t="s">
        <v>19</v>
      </c>
      <c r="F182" s="241" t="s">
        <v>79</v>
      </c>
      <c r="G182" s="239"/>
      <c r="H182" s="242">
        <v>2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174</v>
      </c>
      <c r="AU182" s="248" t="s">
        <v>79</v>
      </c>
      <c r="AV182" s="14" t="s">
        <v>79</v>
      </c>
      <c r="AW182" s="14" t="s">
        <v>32</v>
      </c>
      <c r="AX182" s="14" t="s">
        <v>77</v>
      </c>
      <c r="AY182" s="248" t="s">
        <v>165</v>
      </c>
    </row>
    <row r="183" s="2" customFormat="1" ht="16.5" customHeight="1">
      <c r="A183" s="40"/>
      <c r="B183" s="41"/>
      <c r="C183" s="265" t="s">
        <v>342</v>
      </c>
      <c r="D183" s="265" t="s">
        <v>529</v>
      </c>
      <c r="E183" s="266" t="s">
        <v>1359</v>
      </c>
      <c r="F183" s="267" t="s">
        <v>1360</v>
      </c>
      <c r="G183" s="268" t="s">
        <v>188</v>
      </c>
      <c r="H183" s="269">
        <v>2</v>
      </c>
      <c r="I183" s="270"/>
      <c r="J183" s="271">
        <f>ROUND(I183*H183,2)</f>
        <v>0</v>
      </c>
      <c r="K183" s="267" t="s">
        <v>189</v>
      </c>
      <c r="L183" s="272"/>
      <c r="M183" s="273" t="s">
        <v>19</v>
      </c>
      <c r="N183" s="274" t="s">
        <v>41</v>
      </c>
      <c r="O183" s="86"/>
      <c r="P183" s="223">
        <f>O183*H183</f>
        <v>0</v>
      </c>
      <c r="Q183" s="223">
        <v>0.025499999999999998</v>
      </c>
      <c r="R183" s="223">
        <f>Q183*H183</f>
        <v>0.050999999999999997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381</v>
      </c>
      <c r="AT183" s="225" t="s">
        <v>529</v>
      </c>
      <c r="AU183" s="225" t="s">
        <v>79</v>
      </c>
      <c r="AY183" s="19" t="s">
        <v>165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77</v>
      </c>
      <c r="BK183" s="226">
        <f>ROUND(I183*H183,2)</f>
        <v>0</v>
      </c>
      <c r="BL183" s="19" t="s">
        <v>283</v>
      </c>
      <c r="BM183" s="225" t="s">
        <v>1920</v>
      </c>
    </row>
    <row r="184" s="12" customFormat="1" ht="22.8" customHeight="1">
      <c r="A184" s="12"/>
      <c r="B184" s="198"/>
      <c r="C184" s="199"/>
      <c r="D184" s="200" t="s">
        <v>69</v>
      </c>
      <c r="E184" s="212" t="s">
        <v>1362</v>
      </c>
      <c r="F184" s="212" t="s">
        <v>1363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SUM(P185:P193)</f>
        <v>0</v>
      </c>
      <c r="Q184" s="206"/>
      <c r="R184" s="207">
        <f>SUM(R185:R193)</f>
        <v>0</v>
      </c>
      <c r="S184" s="206"/>
      <c r="T184" s="208">
        <f>SUM(T185:T193)</f>
        <v>0.0090000000000000011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79</v>
      </c>
      <c r="AT184" s="210" t="s">
        <v>69</v>
      </c>
      <c r="AU184" s="210" t="s">
        <v>77</v>
      </c>
      <c r="AY184" s="209" t="s">
        <v>165</v>
      </c>
      <c r="BK184" s="211">
        <f>SUM(BK185:BK193)</f>
        <v>0</v>
      </c>
    </row>
    <row r="185" s="2" customFormat="1" ht="16.5" customHeight="1">
      <c r="A185" s="40"/>
      <c r="B185" s="41"/>
      <c r="C185" s="214" t="s">
        <v>348</v>
      </c>
      <c r="D185" s="214" t="s">
        <v>168</v>
      </c>
      <c r="E185" s="215" t="s">
        <v>1364</v>
      </c>
      <c r="F185" s="216" t="s">
        <v>1365</v>
      </c>
      <c r="G185" s="217" t="s">
        <v>188</v>
      </c>
      <c r="H185" s="218">
        <v>2</v>
      </c>
      <c r="I185" s="219"/>
      <c r="J185" s="220">
        <f>ROUND(I185*H185,2)</f>
        <v>0</v>
      </c>
      <c r="K185" s="216" t="s">
        <v>189</v>
      </c>
      <c r="L185" s="46"/>
      <c r="M185" s="221" t="s">
        <v>19</v>
      </c>
      <c r="N185" s="222" t="s">
        <v>41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0.002</v>
      </c>
      <c r="T185" s="224">
        <f>S185*H185</f>
        <v>0.0040000000000000001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283</v>
      </c>
      <c r="AT185" s="225" t="s">
        <v>168</v>
      </c>
      <c r="AU185" s="225" t="s">
        <v>79</v>
      </c>
      <c r="AY185" s="19" t="s">
        <v>165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77</v>
      </c>
      <c r="BK185" s="226">
        <f>ROUND(I185*H185,2)</f>
        <v>0</v>
      </c>
      <c r="BL185" s="19" t="s">
        <v>283</v>
      </c>
      <c r="BM185" s="225" t="s">
        <v>1921</v>
      </c>
    </row>
    <row r="186" s="2" customFormat="1">
      <c r="A186" s="40"/>
      <c r="B186" s="41"/>
      <c r="C186" s="42"/>
      <c r="D186" s="260" t="s">
        <v>191</v>
      </c>
      <c r="E186" s="42"/>
      <c r="F186" s="261" t="s">
        <v>1367</v>
      </c>
      <c r="G186" s="42"/>
      <c r="H186" s="42"/>
      <c r="I186" s="262"/>
      <c r="J186" s="42"/>
      <c r="K186" s="42"/>
      <c r="L186" s="46"/>
      <c r="M186" s="263"/>
      <c r="N186" s="26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191</v>
      </c>
      <c r="AU186" s="19" t="s">
        <v>79</v>
      </c>
    </row>
    <row r="187" s="14" customFormat="1">
      <c r="A187" s="14"/>
      <c r="B187" s="238"/>
      <c r="C187" s="239"/>
      <c r="D187" s="229" t="s">
        <v>174</v>
      </c>
      <c r="E187" s="240" t="s">
        <v>19</v>
      </c>
      <c r="F187" s="241" t="s">
        <v>79</v>
      </c>
      <c r="G187" s="239"/>
      <c r="H187" s="242">
        <v>2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174</v>
      </c>
      <c r="AU187" s="248" t="s">
        <v>79</v>
      </c>
      <c r="AV187" s="14" t="s">
        <v>79</v>
      </c>
      <c r="AW187" s="14" t="s">
        <v>32</v>
      </c>
      <c r="AX187" s="14" t="s">
        <v>77</v>
      </c>
      <c r="AY187" s="248" t="s">
        <v>165</v>
      </c>
    </row>
    <row r="188" s="2" customFormat="1" ht="16.5" customHeight="1">
      <c r="A188" s="40"/>
      <c r="B188" s="41"/>
      <c r="C188" s="214" t="s">
        <v>353</v>
      </c>
      <c r="D188" s="214" t="s">
        <v>168</v>
      </c>
      <c r="E188" s="215" t="s">
        <v>1368</v>
      </c>
      <c r="F188" s="216" t="s">
        <v>1369</v>
      </c>
      <c r="G188" s="217" t="s">
        <v>188</v>
      </c>
      <c r="H188" s="218">
        <v>2</v>
      </c>
      <c r="I188" s="219"/>
      <c r="J188" s="220">
        <f>ROUND(I188*H188,2)</f>
        <v>0</v>
      </c>
      <c r="K188" s="216" t="s">
        <v>189</v>
      </c>
      <c r="L188" s="46"/>
      <c r="M188" s="221" t="s">
        <v>19</v>
      </c>
      <c r="N188" s="222" t="s">
        <v>41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283</v>
      </c>
      <c r="AT188" s="225" t="s">
        <v>168</v>
      </c>
      <c r="AU188" s="225" t="s">
        <v>79</v>
      </c>
      <c r="AY188" s="19" t="s">
        <v>165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77</v>
      </c>
      <c r="BK188" s="226">
        <f>ROUND(I188*H188,2)</f>
        <v>0</v>
      </c>
      <c r="BL188" s="19" t="s">
        <v>283</v>
      </c>
      <c r="BM188" s="225" t="s">
        <v>1922</v>
      </c>
    </row>
    <row r="189" s="2" customFormat="1">
      <c r="A189" s="40"/>
      <c r="B189" s="41"/>
      <c r="C189" s="42"/>
      <c r="D189" s="260" t="s">
        <v>191</v>
      </c>
      <c r="E189" s="42"/>
      <c r="F189" s="261" t="s">
        <v>1371</v>
      </c>
      <c r="G189" s="42"/>
      <c r="H189" s="42"/>
      <c r="I189" s="262"/>
      <c r="J189" s="42"/>
      <c r="K189" s="42"/>
      <c r="L189" s="46"/>
      <c r="M189" s="263"/>
      <c r="N189" s="26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191</v>
      </c>
      <c r="AU189" s="19" t="s">
        <v>79</v>
      </c>
    </row>
    <row r="190" s="14" customFormat="1">
      <c r="A190" s="14"/>
      <c r="B190" s="238"/>
      <c r="C190" s="239"/>
      <c r="D190" s="229" t="s">
        <v>174</v>
      </c>
      <c r="E190" s="240" t="s">
        <v>19</v>
      </c>
      <c r="F190" s="241" t="s">
        <v>79</v>
      </c>
      <c r="G190" s="239"/>
      <c r="H190" s="242">
        <v>2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174</v>
      </c>
      <c r="AU190" s="248" t="s">
        <v>79</v>
      </c>
      <c r="AV190" s="14" t="s">
        <v>79</v>
      </c>
      <c r="AW190" s="14" t="s">
        <v>32</v>
      </c>
      <c r="AX190" s="14" t="s">
        <v>77</v>
      </c>
      <c r="AY190" s="248" t="s">
        <v>165</v>
      </c>
    </row>
    <row r="191" s="2" customFormat="1" ht="16.5" customHeight="1">
      <c r="A191" s="40"/>
      <c r="B191" s="41"/>
      <c r="C191" s="214" t="s">
        <v>359</v>
      </c>
      <c r="D191" s="214" t="s">
        <v>168</v>
      </c>
      <c r="E191" s="215" t="s">
        <v>1372</v>
      </c>
      <c r="F191" s="216" t="s">
        <v>1373</v>
      </c>
      <c r="G191" s="217" t="s">
        <v>188</v>
      </c>
      <c r="H191" s="218">
        <v>2</v>
      </c>
      <c r="I191" s="219"/>
      <c r="J191" s="220">
        <f>ROUND(I191*H191,2)</f>
        <v>0</v>
      </c>
      <c r="K191" s="216" t="s">
        <v>189</v>
      </c>
      <c r="L191" s="46"/>
      <c r="M191" s="221" t="s">
        <v>19</v>
      </c>
      <c r="N191" s="222" t="s">
        <v>41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0.0025000000000000001</v>
      </c>
      <c r="T191" s="224">
        <f>S191*H191</f>
        <v>0.0050000000000000001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283</v>
      </c>
      <c r="AT191" s="225" t="s">
        <v>168</v>
      </c>
      <c r="AU191" s="225" t="s">
        <v>79</v>
      </c>
      <c r="AY191" s="19" t="s">
        <v>165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77</v>
      </c>
      <c r="BK191" s="226">
        <f>ROUND(I191*H191,2)</f>
        <v>0</v>
      </c>
      <c r="BL191" s="19" t="s">
        <v>283</v>
      </c>
      <c r="BM191" s="225" t="s">
        <v>1923</v>
      </c>
    </row>
    <row r="192" s="2" customFormat="1">
      <c r="A192" s="40"/>
      <c r="B192" s="41"/>
      <c r="C192" s="42"/>
      <c r="D192" s="260" t="s">
        <v>191</v>
      </c>
      <c r="E192" s="42"/>
      <c r="F192" s="261" t="s">
        <v>1375</v>
      </c>
      <c r="G192" s="42"/>
      <c r="H192" s="42"/>
      <c r="I192" s="262"/>
      <c r="J192" s="42"/>
      <c r="K192" s="42"/>
      <c r="L192" s="46"/>
      <c r="M192" s="263"/>
      <c r="N192" s="26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191</v>
      </c>
      <c r="AU192" s="19" t="s">
        <v>79</v>
      </c>
    </row>
    <row r="193" s="14" customFormat="1">
      <c r="A193" s="14"/>
      <c r="B193" s="238"/>
      <c r="C193" s="239"/>
      <c r="D193" s="229" t="s">
        <v>174</v>
      </c>
      <c r="E193" s="240" t="s">
        <v>19</v>
      </c>
      <c r="F193" s="241" t="s">
        <v>79</v>
      </c>
      <c r="G193" s="239"/>
      <c r="H193" s="242">
        <v>2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174</v>
      </c>
      <c r="AU193" s="248" t="s">
        <v>79</v>
      </c>
      <c r="AV193" s="14" t="s">
        <v>79</v>
      </c>
      <c r="AW193" s="14" t="s">
        <v>32</v>
      </c>
      <c r="AX193" s="14" t="s">
        <v>77</v>
      </c>
      <c r="AY193" s="248" t="s">
        <v>165</v>
      </c>
    </row>
    <row r="194" s="12" customFormat="1" ht="22.8" customHeight="1">
      <c r="A194" s="12"/>
      <c r="B194" s="198"/>
      <c r="C194" s="199"/>
      <c r="D194" s="200" t="s">
        <v>69</v>
      </c>
      <c r="E194" s="212" t="s">
        <v>737</v>
      </c>
      <c r="F194" s="212" t="s">
        <v>738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SUM(P195:P213)</f>
        <v>0</v>
      </c>
      <c r="Q194" s="206"/>
      <c r="R194" s="207">
        <f>SUM(R195:R213)</f>
        <v>0.040340000000000001</v>
      </c>
      <c r="S194" s="206"/>
      <c r="T194" s="208">
        <f>SUM(T195:T213)</f>
        <v>0.077399999999999997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79</v>
      </c>
      <c r="AT194" s="210" t="s">
        <v>69</v>
      </c>
      <c r="AU194" s="210" t="s">
        <v>77</v>
      </c>
      <c r="AY194" s="209" t="s">
        <v>165</v>
      </c>
      <c r="BK194" s="211">
        <f>SUM(BK195:BK213)</f>
        <v>0</v>
      </c>
    </row>
    <row r="195" s="2" customFormat="1" ht="16.5" customHeight="1">
      <c r="A195" s="40"/>
      <c r="B195" s="41"/>
      <c r="C195" s="214" t="s">
        <v>365</v>
      </c>
      <c r="D195" s="214" t="s">
        <v>168</v>
      </c>
      <c r="E195" s="215" t="s">
        <v>1924</v>
      </c>
      <c r="F195" s="216" t="s">
        <v>1925</v>
      </c>
      <c r="G195" s="217" t="s">
        <v>291</v>
      </c>
      <c r="H195" s="218">
        <v>14</v>
      </c>
      <c r="I195" s="219"/>
      <c r="J195" s="220">
        <f>ROUND(I195*H195,2)</f>
        <v>0</v>
      </c>
      <c r="K195" s="216" t="s">
        <v>189</v>
      </c>
      <c r="L195" s="46"/>
      <c r="M195" s="221" t="s">
        <v>19</v>
      </c>
      <c r="N195" s="222" t="s">
        <v>41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0.0018699999999999999</v>
      </c>
      <c r="T195" s="224">
        <f>S195*H195</f>
        <v>0.026179999999999998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283</v>
      </c>
      <c r="AT195" s="225" t="s">
        <v>168</v>
      </c>
      <c r="AU195" s="225" t="s">
        <v>79</v>
      </c>
      <c r="AY195" s="19" t="s">
        <v>165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77</v>
      </c>
      <c r="BK195" s="226">
        <f>ROUND(I195*H195,2)</f>
        <v>0</v>
      </c>
      <c r="BL195" s="19" t="s">
        <v>283</v>
      </c>
      <c r="BM195" s="225" t="s">
        <v>1926</v>
      </c>
    </row>
    <row r="196" s="2" customFormat="1">
      <c r="A196" s="40"/>
      <c r="B196" s="41"/>
      <c r="C196" s="42"/>
      <c r="D196" s="260" t="s">
        <v>191</v>
      </c>
      <c r="E196" s="42"/>
      <c r="F196" s="261" t="s">
        <v>1927</v>
      </c>
      <c r="G196" s="42"/>
      <c r="H196" s="42"/>
      <c r="I196" s="262"/>
      <c r="J196" s="42"/>
      <c r="K196" s="42"/>
      <c r="L196" s="46"/>
      <c r="M196" s="263"/>
      <c r="N196" s="26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191</v>
      </c>
      <c r="AU196" s="19" t="s">
        <v>79</v>
      </c>
    </row>
    <row r="197" s="14" customFormat="1">
      <c r="A197" s="14"/>
      <c r="B197" s="238"/>
      <c r="C197" s="239"/>
      <c r="D197" s="229" t="s">
        <v>174</v>
      </c>
      <c r="E197" s="240" t="s">
        <v>19</v>
      </c>
      <c r="F197" s="241" t="s">
        <v>1928</v>
      </c>
      <c r="G197" s="239"/>
      <c r="H197" s="242">
        <v>14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174</v>
      </c>
      <c r="AU197" s="248" t="s">
        <v>79</v>
      </c>
      <c r="AV197" s="14" t="s">
        <v>79</v>
      </c>
      <c r="AW197" s="14" t="s">
        <v>32</v>
      </c>
      <c r="AX197" s="14" t="s">
        <v>77</v>
      </c>
      <c r="AY197" s="248" t="s">
        <v>165</v>
      </c>
    </row>
    <row r="198" s="2" customFormat="1" ht="16.5" customHeight="1">
      <c r="A198" s="40"/>
      <c r="B198" s="41"/>
      <c r="C198" s="214" t="s">
        <v>370</v>
      </c>
      <c r="D198" s="214" t="s">
        <v>168</v>
      </c>
      <c r="E198" s="215" t="s">
        <v>805</v>
      </c>
      <c r="F198" s="216" t="s">
        <v>806</v>
      </c>
      <c r="G198" s="217" t="s">
        <v>291</v>
      </c>
      <c r="H198" s="218">
        <v>13</v>
      </c>
      <c r="I198" s="219"/>
      <c r="J198" s="220">
        <f>ROUND(I198*H198,2)</f>
        <v>0</v>
      </c>
      <c r="K198" s="216" t="s">
        <v>189</v>
      </c>
      <c r="L198" s="46"/>
      <c r="M198" s="221" t="s">
        <v>19</v>
      </c>
      <c r="N198" s="222" t="s">
        <v>41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0.0039399999999999999</v>
      </c>
      <c r="T198" s="224">
        <f>S198*H198</f>
        <v>0.051220000000000002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172</v>
      </c>
      <c r="AT198" s="225" t="s">
        <v>168</v>
      </c>
      <c r="AU198" s="225" t="s">
        <v>79</v>
      </c>
      <c r="AY198" s="19" t="s">
        <v>165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77</v>
      </c>
      <c r="BK198" s="226">
        <f>ROUND(I198*H198,2)</f>
        <v>0</v>
      </c>
      <c r="BL198" s="19" t="s">
        <v>172</v>
      </c>
      <c r="BM198" s="225" t="s">
        <v>1929</v>
      </c>
    </row>
    <row r="199" s="2" customFormat="1">
      <c r="A199" s="40"/>
      <c r="B199" s="41"/>
      <c r="C199" s="42"/>
      <c r="D199" s="260" t="s">
        <v>191</v>
      </c>
      <c r="E199" s="42"/>
      <c r="F199" s="261" t="s">
        <v>808</v>
      </c>
      <c r="G199" s="42"/>
      <c r="H199" s="42"/>
      <c r="I199" s="262"/>
      <c r="J199" s="42"/>
      <c r="K199" s="42"/>
      <c r="L199" s="46"/>
      <c r="M199" s="263"/>
      <c r="N199" s="26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191</v>
      </c>
      <c r="AU199" s="19" t="s">
        <v>79</v>
      </c>
    </row>
    <row r="200" s="14" customFormat="1">
      <c r="A200" s="14"/>
      <c r="B200" s="238"/>
      <c r="C200" s="239"/>
      <c r="D200" s="229" t="s">
        <v>174</v>
      </c>
      <c r="E200" s="240" t="s">
        <v>19</v>
      </c>
      <c r="F200" s="241" t="s">
        <v>1930</v>
      </c>
      <c r="G200" s="239"/>
      <c r="H200" s="242">
        <v>13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174</v>
      </c>
      <c r="AU200" s="248" t="s">
        <v>79</v>
      </c>
      <c r="AV200" s="14" t="s">
        <v>79</v>
      </c>
      <c r="AW200" s="14" t="s">
        <v>32</v>
      </c>
      <c r="AX200" s="14" t="s">
        <v>77</v>
      </c>
      <c r="AY200" s="248" t="s">
        <v>165</v>
      </c>
    </row>
    <row r="201" s="2" customFormat="1" ht="16.5" customHeight="1">
      <c r="A201" s="40"/>
      <c r="B201" s="41"/>
      <c r="C201" s="214" t="s">
        <v>376</v>
      </c>
      <c r="D201" s="214" t="s">
        <v>168</v>
      </c>
      <c r="E201" s="215" t="s">
        <v>1400</v>
      </c>
      <c r="F201" s="216" t="s">
        <v>1401</v>
      </c>
      <c r="G201" s="217" t="s">
        <v>291</v>
      </c>
      <c r="H201" s="218">
        <v>14</v>
      </c>
      <c r="I201" s="219"/>
      <c r="J201" s="220">
        <f>ROUND(I201*H201,2)</f>
        <v>0</v>
      </c>
      <c r="K201" s="216" t="s">
        <v>1402</v>
      </c>
      <c r="L201" s="46"/>
      <c r="M201" s="221" t="s">
        <v>19</v>
      </c>
      <c r="N201" s="222" t="s">
        <v>41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283</v>
      </c>
      <c r="AT201" s="225" t="s">
        <v>168</v>
      </c>
      <c r="AU201" s="225" t="s">
        <v>79</v>
      </c>
      <c r="AY201" s="19" t="s">
        <v>165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77</v>
      </c>
      <c r="BK201" s="226">
        <f>ROUND(I201*H201,2)</f>
        <v>0</v>
      </c>
      <c r="BL201" s="19" t="s">
        <v>283</v>
      </c>
      <c r="BM201" s="225" t="s">
        <v>1931</v>
      </c>
    </row>
    <row r="202" s="2" customFormat="1">
      <c r="A202" s="40"/>
      <c r="B202" s="41"/>
      <c r="C202" s="42"/>
      <c r="D202" s="260" t="s">
        <v>191</v>
      </c>
      <c r="E202" s="42"/>
      <c r="F202" s="261" t="s">
        <v>1404</v>
      </c>
      <c r="G202" s="42"/>
      <c r="H202" s="42"/>
      <c r="I202" s="262"/>
      <c r="J202" s="42"/>
      <c r="K202" s="42"/>
      <c r="L202" s="46"/>
      <c r="M202" s="263"/>
      <c r="N202" s="26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191</v>
      </c>
      <c r="AU202" s="19" t="s">
        <v>79</v>
      </c>
    </row>
    <row r="203" s="14" customFormat="1">
      <c r="A203" s="14"/>
      <c r="B203" s="238"/>
      <c r="C203" s="239"/>
      <c r="D203" s="229" t="s">
        <v>174</v>
      </c>
      <c r="E203" s="240" t="s">
        <v>19</v>
      </c>
      <c r="F203" s="241" t="s">
        <v>1928</v>
      </c>
      <c r="G203" s="239"/>
      <c r="H203" s="242">
        <v>14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174</v>
      </c>
      <c r="AU203" s="248" t="s">
        <v>79</v>
      </c>
      <c r="AV203" s="14" t="s">
        <v>79</v>
      </c>
      <c r="AW203" s="14" t="s">
        <v>32</v>
      </c>
      <c r="AX203" s="14" t="s">
        <v>77</v>
      </c>
      <c r="AY203" s="248" t="s">
        <v>165</v>
      </c>
    </row>
    <row r="204" s="2" customFormat="1" ht="24.15" customHeight="1">
      <c r="A204" s="40"/>
      <c r="B204" s="41"/>
      <c r="C204" s="214" t="s">
        <v>381</v>
      </c>
      <c r="D204" s="214" t="s">
        <v>168</v>
      </c>
      <c r="E204" s="215" t="s">
        <v>1406</v>
      </c>
      <c r="F204" s="216" t="s">
        <v>1407</v>
      </c>
      <c r="G204" s="217" t="s">
        <v>291</v>
      </c>
      <c r="H204" s="218">
        <v>2</v>
      </c>
      <c r="I204" s="219"/>
      <c r="J204" s="220">
        <f>ROUND(I204*H204,2)</f>
        <v>0</v>
      </c>
      <c r="K204" s="216" t="s">
        <v>189</v>
      </c>
      <c r="L204" s="46"/>
      <c r="M204" s="221" t="s">
        <v>19</v>
      </c>
      <c r="N204" s="222" t="s">
        <v>41</v>
      </c>
      <c r="O204" s="86"/>
      <c r="P204" s="223">
        <f>O204*H204</f>
        <v>0</v>
      </c>
      <c r="Q204" s="223">
        <v>0.0065199999999999998</v>
      </c>
      <c r="R204" s="223">
        <f>Q204*H204</f>
        <v>0.01304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283</v>
      </c>
      <c r="AT204" s="225" t="s">
        <v>168</v>
      </c>
      <c r="AU204" s="225" t="s">
        <v>79</v>
      </c>
      <c r="AY204" s="19" t="s">
        <v>165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77</v>
      </c>
      <c r="BK204" s="226">
        <f>ROUND(I204*H204,2)</f>
        <v>0</v>
      </c>
      <c r="BL204" s="19" t="s">
        <v>283</v>
      </c>
      <c r="BM204" s="225" t="s">
        <v>1932</v>
      </c>
    </row>
    <row r="205" s="2" customFormat="1">
      <c r="A205" s="40"/>
      <c r="B205" s="41"/>
      <c r="C205" s="42"/>
      <c r="D205" s="260" t="s">
        <v>191</v>
      </c>
      <c r="E205" s="42"/>
      <c r="F205" s="261" t="s">
        <v>1409</v>
      </c>
      <c r="G205" s="42"/>
      <c r="H205" s="42"/>
      <c r="I205" s="262"/>
      <c r="J205" s="42"/>
      <c r="K205" s="42"/>
      <c r="L205" s="46"/>
      <c r="M205" s="263"/>
      <c r="N205" s="26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191</v>
      </c>
      <c r="AU205" s="19" t="s">
        <v>79</v>
      </c>
    </row>
    <row r="206" s="14" customFormat="1">
      <c r="A206" s="14"/>
      <c r="B206" s="238"/>
      <c r="C206" s="239"/>
      <c r="D206" s="229" t="s">
        <v>174</v>
      </c>
      <c r="E206" s="240" t="s">
        <v>19</v>
      </c>
      <c r="F206" s="241" t="s">
        <v>79</v>
      </c>
      <c r="G206" s="239"/>
      <c r="H206" s="242">
        <v>2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174</v>
      </c>
      <c r="AU206" s="248" t="s">
        <v>79</v>
      </c>
      <c r="AV206" s="14" t="s">
        <v>79</v>
      </c>
      <c r="AW206" s="14" t="s">
        <v>32</v>
      </c>
      <c r="AX206" s="14" t="s">
        <v>77</v>
      </c>
      <c r="AY206" s="248" t="s">
        <v>165</v>
      </c>
    </row>
    <row r="207" s="2" customFormat="1" ht="24.15" customHeight="1">
      <c r="A207" s="40"/>
      <c r="B207" s="41"/>
      <c r="C207" s="214" t="s">
        <v>386</v>
      </c>
      <c r="D207" s="214" t="s">
        <v>168</v>
      </c>
      <c r="E207" s="215" t="s">
        <v>1411</v>
      </c>
      <c r="F207" s="216" t="s">
        <v>1412</v>
      </c>
      <c r="G207" s="217" t="s">
        <v>291</v>
      </c>
      <c r="H207" s="218">
        <v>13</v>
      </c>
      <c r="I207" s="219"/>
      <c r="J207" s="220">
        <f>ROUND(I207*H207,2)</f>
        <v>0</v>
      </c>
      <c r="K207" s="216" t="s">
        <v>1402</v>
      </c>
      <c r="L207" s="46"/>
      <c r="M207" s="221" t="s">
        <v>19</v>
      </c>
      <c r="N207" s="222" t="s">
        <v>41</v>
      </c>
      <c r="O207" s="86"/>
      <c r="P207" s="223">
        <f>O207*H207</f>
        <v>0</v>
      </c>
      <c r="Q207" s="223">
        <v>0.0020999999999999999</v>
      </c>
      <c r="R207" s="223">
        <f>Q207*H207</f>
        <v>0.027299999999999998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283</v>
      </c>
      <c r="AT207" s="225" t="s">
        <v>168</v>
      </c>
      <c r="AU207" s="225" t="s">
        <v>79</v>
      </c>
      <c r="AY207" s="19" t="s">
        <v>165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77</v>
      </c>
      <c r="BK207" s="226">
        <f>ROUND(I207*H207,2)</f>
        <v>0</v>
      </c>
      <c r="BL207" s="19" t="s">
        <v>283</v>
      </c>
      <c r="BM207" s="225" t="s">
        <v>1933</v>
      </c>
    </row>
    <row r="208" s="2" customFormat="1">
      <c r="A208" s="40"/>
      <c r="B208" s="41"/>
      <c r="C208" s="42"/>
      <c r="D208" s="260" t="s">
        <v>191</v>
      </c>
      <c r="E208" s="42"/>
      <c r="F208" s="261" t="s">
        <v>1414</v>
      </c>
      <c r="G208" s="42"/>
      <c r="H208" s="42"/>
      <c r="I208" s="262"/>
      <c r="J208" s="42"/>
      <c r="K208" s="42"/>
      <c r="L208" s="46"/>
      <c r="M208" s="263"/>
      <c r="N208" s="26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191</v>
      </c>
      <c r="AU208" s="19" t="s">
        <v>79</v>
      </c>
    </row>
    <row r="209" s="14" customFormat="1">
      <c r="A209" s="14"/>
      <c r="B209" s="238"/>
      <c r="C209" s="239"/>
      <c r="D209" s="229" t="s">
        <v>174</v>
      </c>
      <c r="E209" s="240" t="s">
        <v>19</v>
      </c>
      <c r="F209" s="241" t="s">
        <v>268</v>
      </c>
      <c r="G209" s="239"/>
      <c r="H209" s="242">
        <v>13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174</v>
      </c>
      <c r="AU209" s="248" t="s">
        <v>79</v>
      </c>
      <c r="AV209" s="14" t="s">
        <v>79</v>
      </c>
      <c r="AW209" s="14" t="s">
        <v>32</v>
      </c>
      <c r="AX209" s="14" t="s">
        <v>77</v>
      </c>
      <c r="AY209" s="248" t="s">
        <v>165</v>
      </c>
    </row>
    <row r="210" s="2" customFormat="1" ht="24.15" customHeight="1">
      <c r="A210" s="40"/>
      <c r="B210" s="41"/>
      <c r="C210" s="214" t="s">
        <v>391</v>
      </c>
      <c r="D210" s="214" t="s">
        <v>168</v>
      </c>
      <c r="E210" s="215" t="s">
        <v>1415</v>
      </c>
      <c r="F210" s="216" t="s">
        <v>1416</v>
      </c>
      <c r="G210" s="217" t="s">
        <v>394</v>
      </c>
      <c r="H210" s="218">
        <v>0.040000000000000001</v>
      </c>
      <c r="I210" s="219"/>
      <c r="J210" s="220">
        <f>ROUND(I210*H210,2)</f>
        <v>0</v>
      </c>
      <c r="K210" s="216" t="s">
        <v>189</v>
      </c>
      <c r="L210" s="46"/>
      <c r="M210" s="221" t="s">
        <v>19</v>
      </c>
      <c r="N210" s="222" t="s">
        <v>41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283</v>
      </c>
      <c r="AT210" s="225" t="s">
        <v>168</v>
      </c>
      <c r="AU210" s="225" t="s">
        <v>79</v>
      </c>
      <c r="AY210" s="19" t="s">
        <v>165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77</v>
      </c>
      <c r="BK210" s="226">
        <f>ROUND(I210*H210,2)</f>
        <v>0</v>
      </c>
      <c r="BL210" s="19" t="s">
        <v>283</v>
      </c>
      <c r="BM210" s="225" t="s">
        <v>1934</v>
      </c>
    </row>
    <row r="211" s="2" customFormat="1">
      <c r="A211" s="40"/>
      <c r="B211" s="41"/>
      <c r="C211" s="42"/>
      <c r="D211" s="260" t="s">
        <v>191</v>
      </c>
      <c r="E211" s="42"/>
      <c r="F211" s="261" t="s">
        <v>1418</v>
      </c>
      <c r="G211" s="42"/>
      <c r="H211" s="42"/>
      <c r="I211" s="262"/>
      <c r="J211" s="42"/>
      <c r="K211" s="42"/>
      <c r="L211" s="46"/>
      <c r="M211" s="263"/>
      <c r="N211" s="26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191</v>
      </c>
      <c r="AU211" s="19" t="s">
        <v>79</v>
      </c>
    </row>
    <row r="212" s="2" customFormat="1" ht="24.15" customHeight="1">
      <c r="A212" s="40"/>
      <c r="B212" s="41"/>
      <c r="C212" s="214" t="s">
        <v>398</v>
      </c>
      <c r="D212" s="214" t="s">
        <v>168</v>
      </c>
      <c r="E212" s="215" t="s">
        <v>1419</v>
      </c>
      <c r="F212" s="216" t="s">
        <v>1420</v>
      </c>
      <c r="G212" s="217" t="s">
        <v>394</v>
      </c>
      <c r="H212" s="218">
        <v>0.040000000000000001</v>
      </c>
      <c r="I212" s="219"/>
      <c r="J212" s="220">
        <f>ROUND(I212*H212,2)</f>
        <v>0</v>
      </c>
      <c r="K212" s="216" t="s">
        <v>189</v>
      </c>
      <c r="L212" s="46"/>
      <c r="M212" s="221" t="s">
        <v>19</v>
      </c>
      <c r="N212" s="222" t="s">
        <v>41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283</v>
      </c>
      <c r="AT212" s="225" t="s">
        <v>168</v>
      </c>
      <c r="AU212" s="225" t="s">
        <v>79</v>
      </c>
      <c r="AY212" s="19" t="s">
        <v>165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77</v>
      </c>
      <c r="BK212" s="226">
        <f>ROUND(I212*H212,2)</f>
        <v>0</v>
      </c>
      <c r="BL212" s="19" t="s">
        <v>283</v>
      </c>
      <c r="BM212" s="225" t="s">
        <v>1935</v>
      </c>
    </row>
    <row r="213" s="2" customFormat="1">
      <c r="A213" s="40"/>
      <c r="B213" s="41"/>
      <c r="C213" s="42"/>
      <c r="D213" s="260" t="s">
        <v>191</v>
      </c>
      <c r="E213" s="42"/>
      <c r="F213" s="261" t="s">
        <v>1422</v>
      </c>
      <c r="G213" s="42"/>
      <c r="H213" s="42"/>
      <c r="I213" s="262"/>
      <c r="J213" s="42"/>
      <c r="K213" s="42"/>
      <c r="L213" s="46"/>
      <c r="M213" s="263"/>
      <c r="N213" s="264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191</v>
      </c>
      <c r="AU213" s="19" t="s">
        <v>79</v>
      </c>
    </row>
    <row r="214" s="12" customFormat="1" ht="22.8" customHeight="1">
      <c r="A214" s="12"/>
      <c r="B214" s="198"/>
      <c r="C214" s="199"/>
      <c r="D214" s="200" t="s">
        <v>69</v>
      </c>
      <c r="E214" s="212" t="s">
        <v>967</v>
      </c>
      <c r="F214" s="212" t="s">
        <v>968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SUM(P215:P228)</f>
        <v>0</v>
      </c>
      <c r="Q214" s="206"/>
      <c r="R214" s="207">
        <f>SUM(R215:R228)</f>
        <v>0.050327199999999996</v>
      </c>
      <c r="S214" s="206"/>
      <c r="T214" s="208">
        <f>SUM(T215:T228)</f>
        <v>0.34409760000000006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79</v>
      </c>
      <c r="AT214" s="210" t="s">
        <v>69</v>
      </c>
      <c r="AU214" s="210" t="s">
        <v>77</v>
      </c>
      <c r="AY214" s="209" t="s">
        <v>165</v>
      </c>
      <c r="BK214" s="211">
        <f>SUM(BK215:BK228)</f>
        <v>0</v>
      </c>
    </row>
    <row r="215" s="2" customFormat="1" ht="16.5" customHeight="1">
      <c r="A215" s="40"/>
      <c r="B215" s="41"/>
      <c r="C215" s="214" t="s">
        <v>405</v>
      </c>
      <c r="D215" s="214" t="s">
        <v>168</v>
      </c>
      <c r="E215" s="215" t="s">
        <v>1423</v>
      </c>
      <c r="F215" s="216" t="s">
        <v>1424</v>
      </c>
      <c r="G215" s="217" t="s">
        <v>209</v>
      </c>
      <c r="H215" s="218">
        <v>129.36000000000001</v>
      </c>
      <c r="I215" s="219"/>
      <c r="J215" s="220">
        <f>ROUND(I215*H215,2)</f>
        <v>0</v>
      </c>
      <c r="K215" s="216" t="s">
        <v>189</v>
      </c>
      <c r="L215" s="46"/>
      <c r="M215" s="221" t="s">
        <v>19</v>
      </c>
      <c r="N215" s="222" t="s">
        <v>41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0.00266</v>
      </c>
      <c r="T215" s="224">
        <f>S215*H215</f>
        <v>0.34409760000000006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283</v>
      </c>
      <c r="AT215" s="225" t="s">
        <v>168</v>
      </c>
      <c r="AU215" s="225" t="s">
        <v>79</v>
      </c>
      <c r="AY215" s="19" t="s">
        <v>165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77</v>
      </c>
      <c r="BK215" s="226">
        <f>ROUND(I215*H215,2)</f>
        <v>0</v>
      </c>
      <c r="BL215" s="19" t="s">
        <v>283</v>
      </c>
      <c r="BM215" s="225" t="s">
        <v>1936</v>
      </c>
    </row>
    <row r="216" s="2" customFormat="1">
      <c r="A216" s="40"/>
      <c r="B216" s="41"/>
      <c r="C216" s="42"/>
      <c r="D216" s="260" t="s">
        <v>191</v>
      </c>
      <c r="E216" s="42"/>
      <c r="F216" s="261" t="s">
        <v>1426</v>
      </c>
      <c r="G216" s="42"/>
      <c r="H216" s="42"/>
      <c r="I216" s="262"/>
      <c r="J216" s="42"/>
      <c r="K216" s="42"/>
      <c r="L216" s="46"/>
      <c r="M216" s="263"/>
      <c r="N216" s="26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191</v>
      </c>
      <c r="AU216" s="19" t="s">
        <v>79</v>
      </c>
    </row>
    <row r="217" s="14" customFormat="1">
      <c r="A217" s="14"/>
      <c r="B217" s="238"/>
      <c r="C217" s="239"/>
      <c r="D217" s="229" t="s">
        <v>174</v>
      </c>
      <c r="E217" s="240" t="s">
        <v>19</v>
      </c>
      <c r="F217" s="241" t="s">
        <v>1937</v>
      </c>
      <c r="G217" s="239"/>
      <c r="H217" s="242">
        <v>129.36000000000001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174</v>
      </c>
      <c r="AU217" s="248" t="s">
        <v>79</v>
      </c>
      <c r="AV217" s="14" t="s">
        <v>79</v>
      </c>
      <c r="AW217" s="14" t="s">
        <v>32</v>
      </c>
      <c r="AX217" s="14" t="s">
        <v>77</v>
      </c>
      <c r="AY217" s="248" t="s">
        <v>165</v>
      </c>
    </row>
    <row r="218" s="2" customFormat="1" ht="16.5" customHeight="1">
      <c r="A218" s="40"/>
      <c r="B218" s="41"/>
      <c r="C218" s="214" t="s">
        <v>410</v>
      </c>
      <c r="D218" s="214" t="s">
        <v>168</v>
      </c>
      <c r="E218" s="215" t="s">
        <v>1058</v>
      </c>
      <c r="F218" s="216" t="s">
        <v>1059</v>
      </c>
      <c r="G218" s="217" t="s">
        <v>209</v>
      </c>
      <c r="H218" s="218">
        <v>110</v>
      </c>
      <c r="I218" s="219"/>
      <c r="J218" s="220">
        <f>ROUND(I218*H218,2)</f>
        <v>0</v>
      </c>
      <c r="K218" s="216" t="s">
        <v>189</v>
      </c>
      <c r="L218" s="46"/>
      <c r="M218" s="221" t="s">
        <v>19</v>
      </c>
      <c r="N218" s="222" t="s">
        <v>41</v>
      </c>
      <c r="O218" s="86"/>
      <c r="P218" s="223">
        <f>O218*H218</f>
        <v>0</v>
      </c>
      <c r="Q218" s="223">
        <v>0.00013999999999999999</v>
      </c>
      <c r="R218" s="223">
        <f>Q218*H218</f>
        <v>0.015399999999999999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283</v>
      </c>
      <c r="AT218" s="225" t="s">
        <v>168</v>
      </c>
      <c r="AU218" s="225" t="s">
        <v>79</v>
      </c>
      <c r="AY218" s="19" t="s">
        <v>165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77</v>
      </c>
      <c r="BK218" s="226">
        <f>ROUND(I218*H218,2)</f>
        <v>0</v>
      </c>
      <c r="BL218" s="19" t="s">
        <v>283</v>
      </c>
      <c r="BM218" s="225" t="s">
        <v>1938</v>
      </c>
    </row>
    <row r="219" s="2" customFormat="1">
      <c r="A219" s="40"/>
      <c r="B219" s="41"/>
      <c r="C219" s="42"/>
      <c r="D219" s="260" t="s">
        <v>191</v>
      </c>
      <c r="E219" s="42"/>
      <c r="F219" s="261" t="s">
        <v>1061</v>
      </c>
      <c r="G219" s="42"/>
      <c r="H219" s="42"/>
      <c r="I219" s="262"/>
      <c r="J219" s="42"/>
      <c r="K219" s="42"/>
      <c r="L219" s="46"/>
      <c r="M219" s="263"/>
      <c r="N219" s="264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191</v>
      </c>
      <c r="AU219" s="19" t="s">
        <v>79</v>
      </c>
    </row>
    <row r="220" s="14" customFormat="1">
      <c r="A220" s="14"/>
      <c r="B220" s="238"/>
      <c r="C220" s="239"/>
      <c r="D220" s="229" t="s">
        <v>174</v>
      </c>
      <c r="E220" s="240" t="s">
        <v>19</v>
      </c>
      <c r="F220" s="241" t="s">
        <v>1939</v>
      </c>
      <c r="G220" s="239"/>
      <c r="H220" s="242">
        <v>110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174</v>
      </c>
      <c r="AU220" s="248" t="s">
        <v>79</v>
      </c>
      <c r="AV220" s="14" t="s">
        <v>79</v>
      </c>
      <c r="AW220" s="14" t="s">
        <v>32</v>
      </c>
      <c r="AX220" s="14" t="s">
        <v>77</v>
      </c>
      <c r="AY220" s="248" t="s">
        <v>165</v>
      </c>
    </row>
    <row r="221" s="2" customFormat="1" ht="16.5" customHeight="1">
      <c r="A221" s="40"/>
      <c r="B221" s="41"/>
      <c r="C221" s="214" t="s">
        <v>415</v>
      </c>
      <c r="D221" s="214" t="s">
        <v>168</v>
      </c>
      <c r="E221" s="215" t="s">
        <v>1430</v>
      </c>
      <c r="F221" s="216" t="s">
        <v>1431</v>
      </c>
      <c r="G221" s="217" t="s">
        <v>209</v>
      </c>
      <c r="H221" s="218">
        <v>93.239999999999995</v>
      </c>
      <c r="I221" s="219"/>
      <c r="J221" s="220">
        <f>ROUND(I221*H221,2)</f>
        <v>0</v>
      </c>
      <c r="K221" s="216" t="s">
        <v>19</v>
      </c>
      <c r="L221" s="46"/>
      <c r="M221" s="221" t="s">
        <v>19</v>
      </c>
      <c r="N221" s="222" t="s">
        <v>41</v>
      </c>
      <c r="O221" s="86"/>
      <c r="P221" s="223">
        <f>O221*H221</f>
        <v>0</v>
      </c>
      <c r="Q221" s="223">
        <v>0.00013999999999999999</v>
      </c>
      <c r="R221" s="223">
        <f>Q221*H221</f>
        <v>0.013053599999999999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283</v>
      </c>
      <c r="AT221" s="225" t="s">
        <v>168</v>
      </c>
      <c r="AU221" s="225" t="s">
        <v>79</v>
      </c>
      <c r="AY221" s="19" t="s">
        <v>165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77</v>
      </c>
      <c r="BK221" s="226">
        <f>ROUND(I221*H221,2)</f>
        <v>0</v>
      </c>
      <c r="BL221" s="19" t="s">
        <v>283</v>
      </c>
      <c r="BM221" s="225" t="s">
        <v>1940</v>
      </c>
    </row>
    <row r="222" s="14" customFormat="1">
      <c r="A222" s="14"/>
      <c r="B222" s="238"/>
      <c r="C222" s="239"/>
      <c r="D222" s="229" t="s">
        <v>174</v>
      </c>
      <c r="E222" s="240" t="s">
        <v>19</v>
      </c>
      <c r="F222" s="241" t="s">
        <v>1941</v>
      </c>
      <c r="G222" s="239"/>
      <c r="H222" s="242">
        <v>93.239999999999995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174</v>
      </c>
      <c r="AU222" s="248" t="s">
        <v>79</v>
      </c>
      <c r="AV222" s="14" t="s">
        <v>79</v>
      </c>
      <c r="AW222" s="14" t="s">
        <v>32</v>
      </c>
      <c r="AX222" s="14" t="s">
        <v>77</v>
      </c>
      <c r="AY222" s="248" t="s">
        <v>165</v>
      </c>
    </row>
    <row r="223" s="2" customFormat="1" ht="16.5" customHeight="1">
      <c r="A223" s="40"/>
      <c r="B223" s="41"/>
      <c r="C223" s="214" t="s">
        <v>421</v>
      </c>
      <c r="D223" s="214" t="s">
        <v>168</v>
      </c>
      <c r="E223" s="215" t="s">
        <v>1434</v>
      </c>
      <c r="F223" s="216" t="s">
        <v>1942</v>
      </c>
      <c r="G223" s="217" t="s">
        <v>209</v>
      </c>
      <c r="H223" s="218">
        <v>156.24000000000001</v>
      </c>
      <c r="I223" s="219"/>
      <c r="J223" s="220">
        <f>ROUND(I223*H223,2)</f>
        <v>0</v>
      </c>
      <c r="K223" s="216" t="s">
        <v>19</v>
      </c>
      <c r="L223" s="46"/>
      <c r="M223" s="221" t="s">
        <v>19</v>
      </c>
      <c r="N223" s="222" t="s">
        <v>41</v>
      </c>
      <c r="O223" s="86"/>
      <c r="P223" s="223">
        <f>O223*H223</f>
        <v>0</v>
      </c>
      <c r="Q223" s="223">
        <v>0.00013999999999999999</v>
      </c>
      <c r="R223" s="223">
        <f>Q223*H223</f>
        <v>0.0218736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283</v>
      </c>
      <c r="AT223" s="225" t="s">
        <v>168</v>
      </c>
      <c r="AU223" s="225" t="s">
        <v>79</v>
      </c>
      <c r="AY223" s="19" t="s">
        <v>165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77</v>
      </c>
      <c r="BK223" s="226">
        <f>ROUND(I223*H223,2)</f>
        <v>0</v>
      </c>
      <c r="BL223" s="19" t="s">
        <v>283</v>
      </c>
      <c r="BM223" s="225" t="s">
        <v>1943</v>
      </c>
    </row>
    <row r="224" s="14" customFormat="1">
      <c r="A224" s="14"/>
      <c r="B224" s="238"/>
      <c r="C224" s="239"/>
      <c r="D224" s="229" t="s">
        <v>174</v>
      </c>
      <c r="E224" s="240" t="s">
        <v>19</v>
      </c>
      <c r="F224" s="241" t="s">
        <v>1944</v>
      </c>
      <c r="G224" s="239"/>
      <c r="H224" s="242">
        <v>156.24000000000001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174</v>
      </c>
      <c r="AU224" s="248" t="s">
        <v>79</v>
      </c>
      <c r="AV224" s="14" t="s">
        <v>79</v>
      </c>
      <c r="AW224" s="14" t="s">
        <v>32</v>
      </c>
      <c r="AX224" s="14" t="s">
        <v>77</v>
      </c>
      <c r="AY224" s="248" t="s">
        <v>165</v>
      </c>
    </row>
    <row r="225" s="2" customFormat="1" ht="24.15" customHeight="1">
      <c r="A225" s="40"/>
      <c r="B225" s="41"/>
      <c r="C225" s="214" t="s">
        <v>427</v>
      </c>
      <c r="D225" s="214" t="s">
        <v>168</v>
      </c>
      <c r="E225" s="215" t="s">
        <v>1443</v>
      </c>
      <c r="F225" s="216" t="s">
        <v>1444</v>
      </c>
      <c r="G225" s="217" t="s">
        <v>394</v>
      </c>
      <c r="H225" s="218">
        <v>0.050000000000000003</v>
      </c>
      <c r="I225" s="219"/>
      <c r="J225" s="220">
        <f>ROUND(I225*H225,2)</f>
        <v>0</v>
      </c>
      <c r="K225" s="216" t="s">
        <v>189</v>
      </c>
      <c r="L225" s="46"/>
      <c r="M225" s="221" t="s">
        <v>19</v>
      </c>
      <c r="N225" s="222" t="s">
        <v>41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283</v>
      </c>
      <c r="AT225" s="225" t="s">
        <v>168</v>
      </c>
      <c r="AU225" s="225" t="s">
        <v>79</v>
      </c>
      <c r="AY225" s="19" t="s">
        <v>165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77</v>
      </c>
      <c r="BK225" s="226">
        <f>ROUND(I225*H225,2)</f>
        <v>0</v>
      </c>
      <c r="BL225" s="19" t="s">
        <v>283</v>
      </c>
      <c r="BM225" s="225" t="s">
        <v>1945</v>
      </c>
    </row>
    <row r="226" s="2" customFormat="1">
      <c r="A226" s="40"/>
      <c r="B226" s="41"/>
      <c r="C226" s="42"/>
      <c r="D226" s="260" t="s">
        <v>191</v>
      </c>
      <c r="E226" s="42"/>
      <c r="F226" s="261" t="s">
        <v>1446</v>
      </c>
      <c r="G226" s="42"/>
      <c r="H226" s="42"/>
      <c r="I226" s="262"/>
      <c r="J226" s="42"/>
      <c r="K226" s="42"/>
      <c r="L226" s="46"/>
      <c r="M226" s="263"/>
      <c r="N226" s="26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191</v>
      </c>
      <c r="AU226" s="19" t="s">
        <v>79</v>
      </c>
    </row>
    <row r="227" s="2" customFormat="1" ht="24.15" customHeight="1">
      <c r="A227" s="40"/>
      <c r="B227" s="41"/>
      <c r="C227" s="214" t="s">
        <v>436</v>
      </c>
      <c r="D227" s="214" t="s">
        <v>168</v>
      </c>
      <c r="E227" s="215" t="s">
        <v>1447</v>
      </c>
      <c r="F227" s="216" t="s">
        <v>1448</v>
      </c>
      <c r="G227" s="217" t="s">
        <v>394</v>
      </c>
      <c r="H227" s="218">
        <v>0.050000000000000003</v>
      </c>
      <c r="I227" s="219"/>
      <c r="J227" s="220">
        <f>ROUND(I227*H227,2)</f>
        <v>0</v>
      </c>
      <c r="K227" s="216" t="s">
        <v>189</v>
      </c>
      <c r="L227" s="46"/>
      <c r="M227" s="221" t="s">
        <v>19</v>
      </c>
      <c r="N227" s="222" t="s">
        <v>41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283</v>
      </c>
      <c r="AT227" s="225" t="s">
        <v>168</v>
      </c>
      <c r="AU227" s="225" t="s">
        <v>79</v>
      </c>
      <c r="AY227" s="19" t="s">
        <v>165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77</v>
      </c>
      <c r="BK227" s="226">
        <f>ROUND(I227*H227,2)</f>
        <v>0</v>
      </c>
      <c r="BL227" s="19" t="s">
        <v>283</v>
      </c>
      <c r="BM227" s="225" t="s">
        <v>1946</v>
      </c>
    </row>
    <row r="228" s="2" customFormat="1">
      <c r="A228" s="40"/>
      <c r="B228" s="41"/>
      <c r="C228" s="42"/>
      <c r="D228" s="260" t="s">
        <v>191</v>
      </c>
      <c r="E228" s="42"/>
      <c r="F228" s="261" t="s">
        <v>1450</v>
      </c>
      <c r="G228" s="42"/>
      <c r="H228" s="42"/>
      <c r="I228" s="262"/>
      <c r="J228" s="42"/>
      <c r="K228" s="42"/>
      <c r="L228" s="46"/>
      <c r="M228" s="263"/>
      <c r="N228" s="264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191</v>
      </c>
      <c r="AU228" s="19" t="s">
        <v>79</v>
      </c>
    </row>
    <row r="229" s="12" customFormat="1" ht="22.8" customHeight="1">
      <c r="A229" s="12"/>
      <c r="B229" s="198"/>
      <c r="C229" s="199"/>
      <c r="D229" s="200" t="s">
        <v>69</v>
      </c>
      <c r="E229" s="212" t="s">
        <v>1072</v>
      </c>
      <c r="F229" s="212" t="s">
        <v>1073</v>
      </c>
      <c r="G229" s="199"/>
      <c r="H229" s="199"/>
      <c r="I229" s="202"/>
      <c r="J229" s="213">
        <f>BK229</f>
        <v>0</v>
      </c>
      <c r="K229" s="199"/>
      <c r="L229" s="204"/>
      <c r="M229" s="205"/>
      <c r="N229" s="206"/>
      <c r="O229" s="206"/>
      <c r="P229" s="207">
        <f>SUM(P230:P247)</f>
        <v>0</v>
      </c>
      <c r="Q229" s="206"/>
      <c r="R229" s="207">
        <f>SUM(R230:R247)</f>
        <v>1.4035979999999999</v>
      </c>
      <c r="S229" s="206"/>
      <c r="T229" s="208">
        <f>SUM(T230:T247)</f>
        <v>0.21268799999999999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79</v>
      </c>
      <c r="AT229" s="210" t="s">
        <v>69</v>
      </c>
      <c r="AU229" s="210" t="s">
        <v>77</v>
      </c>
      <c r="AY229" s="209" t="s">
        <v>165</v>
      </c>
      <c r="BK229" s="211">
        <f>SUM(BK230:BK247)</f>
        <v>0</v>
      </c>
    </row>
    <row r="230" s="2" customFormat="1" ht="21.75" customHeight="1">
      <c r="A230" s="40"/>
      <c r="B230" s="41"/>
      <c r="C230" s="214" t="s">
        <v>447</v>
      </c>
      <c r="D230" s="214" t="s">
        <v>168</v>
      </c>
      <c r="E230" s="215" t="s">
        <v>1451</v>
      </c>
      <c r="F230" s="216" t="s">
        <v>1452</v>
      </c>
      <c r="G230" s="217" t="s">
        <v>551</v>
      </c>
      <c r="H230" s="218">
        <v>212.68799999999999</v>
      </c>
      <c r="I230" s="219"/>
      <c r="J230" s="220">
        <f>ROUND(I230*H230,2)</f>
        <v>0</v>
      </c>
      <c r="K230" s="216" t="s">
        <v>189</v>
      </c>
      <c r="L230" s="46"/>
      <c r="M230" s="221" t="s">
        <v>19</v>
      </c>
      <c r="N230" s="222" t="s">
        <v>41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0.001</v>
      </c>
      <c r="T230" s="224">
        <f>S230*H230</f>
        <v>0.21268799999999999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283</v>
      </c>
      <c r="AT230" s="225" t="s">
        <v>168</v>
      </c>
      <c r="AU230" s="225" t="s">
        <v>79</v>
      </c>
      <c r="AY230" s="19" t="s">
        <v>165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77</v>
      </c>
      <c r="BK230" s="226">
        <f>ROUND(I230*H230,2)</f>
        <v>0</v>
      </c>
      <c r="BL230" s="19" t="s">
        <v>283</v>
      </c>
      <c r="BM230" s="225" t="s">
        <v>1947</v>
      </c>
    </row>
    <row r="231" s="2" customFormat="1">
      <c r="A231" s="40"/>
      <c r="B231" s="41"/>
      <c r="C231" s="42"/>
      <c r="D231" s="260" t="s">
        <v>191</v>
      </c>
      <c r="E231" s="42"/>
      <c r="F231" s="261" t="s">
        <v>1454</v>
      </c>
      <c r="G231" s="42"/>
      <c r="H231" s="42"/>
      <c r="I231" s="262"/>
      <c r="J231" s="42"/>
      <c r="K231" s="42"/>
      <c r="L231" s="46"/>
      <c r="M231" s="263"/>
      <c r="N231" s="26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191</v>
      </c>
      <c r="AU231" s="19" t="s">
        <v>79</v>
      </c>
    </row>
    <row r="232" s="14" customFormat="1">
      <c r="A232" s="14"/>
      <c r="B232" s="238"/>
      <c r="C232" s="239"/>
      <c r="D232" s="229" t="s">
        <v>174</v>
      </c>
      <c r="E232" s="240" t="s">
        <v>19</v>
      </c>
      <c r="F232" s="241" t="s">
        <v>1948</v>
      </c>
      <c r="G232" s="239"/>
      <c r="H232" s="242">
        <v>212.68799999999999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174</v>
      </c>
      <c r="AU232" s="248" t="s">
        <v>79</v>
      </c>
      <c r="AV232" s="14" t="s">
        <v>79</v>
      </c>
      <c r="AW232" s="14" t="s">
        <v>32</v>
      </c>
      <c r="AX232" s="14" t="s">
        <v>77</v>
      </c>
      <c r="AY232" s="248" t="s">
        <v>165</v>
      </c>
    </row>
    <row r="233" s="2" customFormat="1" ht="16.5" customHeight="1">
      <c r="A233" s="40"/>
      <c r="B233" s="41"/>
      <c r="C233" s="214" t="s">
        <v>450</v>
      </c>
      <c r="D233" s="214" t="s">
        <v>168</v>
      </c>
      <c r="E233" s="215" t="s">
        <v>1462</v>
      </c>
      <c r="F233" s="216" t="s">
        <v>1463</v>
      </c>
      <c r="G233" s="217" t="s">
        <v>551</v>
      </c>
      <c r="H233" s="218">
        <v>1336.76</v>
      </c>
      <c r="I233" s="219"/>
      <c r="J233" s="220">
        <f>ROUND(I233*H233,2)</f>
        <v>0</v>
      </c>
      <c r="K233" s="216" t="s">
        <v>1402</v>
      </c>
      <c r="L233" s="46"/>
      <c r="M233" s="221" t="s">
        <v>19</v>
      </c>
      <c r="N233" s="222" t="s">
        <v>41</v>
      </c>
      <c r="O233" s="86"/>
      <c r="P233" s="223">
        <f>O233*H233</f>
        <v>0</v>
      </c>
      <c r="Q233" s="223">
        <v>5.0000000000000002E-05</v>
      </c>
      <c r="R233" s="223">
        <f>Q233*H233</f>
        <v>0.066838000000000009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283</v>
      </c>
      <c r="AT233" s="225" t="s">
        <v>168</v>
      </c>
      <c r="AU233" s="225" t="s">
        <v>79</v>
      </c>
      <c r="AY233" s="19" t="s">
        <v>165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77</v>
      </c>
      <c r="BK233" s="226">
        <f>ROUND(I233*H233,2)</f>
        <v>0</v>
      </c>
      <c r="BL233" s="19" t="s">
        <v>283</v>
      </c>
      <c r="BM233" s="225" t="s">
        <v>1949</v>
      </c>
    </row>
    <row r="234" s="2" customFormat="1">
      <c r="A234" s="40"/>
      <c r="B234" s="41"/>
      <c r="C234" s="42"/>
      <c r="D234" s="260" t="s">
        <v>191</v>
      </c>
      <c r="E234" s="42"/>
      <c r="F234" s="261" t="s">
        <v>1465</v>
      </c>
      <c r="G234" s="42"/>
      <c r="H234" s="42"/>
      <c r="I234" s="262"/>
      <c r="J234" s="42"/>
      <c r="K234" s="42"/>
      <c r="L234" s="46"/>
      <c r="M234" s="263"/>
      <c r="N234" s="26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191</v>
      </c>
      <c r="AU234" s="19" t="s">
        <v>79</v>
      </c>
    </row>
    <row r="235" s="14" customFormat="1">
      <c r="A235" s="14"/>
      <c r="B235" s="238"/>
      <c r="C235" s="239"/>
      <c r="D235" s="229" t="s">
        <v>174</v>
      </c>
      <c r="E235" s="240" t="s">
        <v>19</v>
      </c>
      <c r="F235" s="241" t="s">
        <v>1950</v>
      </c>
      <c r="G235" s="239"/>
      <c r="H235" s="242">
        <v>485.185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174</v>
      </c>
      <c r="AU235" s="248" t="s">
        <v>79</v>
      </c>
      <c r="AV235" s="14" t="s">
        <v>79</v>
      </c>
      <c r="AW235" s="14" t="s">
        <v>32</v>
      </c>
      <c r="AX235" s="14" t="s">
        <v>70</v>
      </c>
      <c r="AY235" s="248" t="s">
        <v>165</v>
      </c>
    </row>
    <row r="236" s="14" customFormat="1">
      <c r="A236" s="14"/>
      <c r="B236" s="238"/>
      <c r="C236" s="239"/>
      <c r="D236" s="229" t="s">
        <v>174</v>
      </c>
      <c r="E236" s="240" t="s">
        <v>19</v>
      </c>
      <c r="F236" s="241" t="s">
        <v>1951</v>
      </c>
      <c r="G236" s="239"/>
      <c r="H236" s="242">
        <v>194.12000000000001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174</v>
      </c>
      <c r="AU236" s="248" t="s">
        <v>79</v>
      </c>
      <c r="AV236" s="14" t="s">
        <v>79</v>
      </c>
      <c r="AW236" s="14" t="s">
        <v>32</v>
      </c>
      <c r="AX236" s="14" t="s">
        <v>70</v>
      </c>
      <c r="AY236" s="248" t="s">
        <v>165</v>
      </c>
    </row>
    <row r="237" s="14" customFormat="1">
      <c r="A237" s="14"/>
      <c r="B237" s="238"/>
      <c r="C237" s="239"/>
      <c r="D237" s="229" t="s">
        <v>174</v>
      </c>
      <c r="E237" s="240" t="s">
        <v>19</v>
      </c>
      <c r="F237" s="241" t="s">
        <v>1952</v>
      </c>
      <c r="G237" s="239"/>
      <c r="H237" s="242">
        <v>657.45500000000004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174</v>
      </c>
      <c r="AU237" s="248" t="s">
        <v>79</v>
      </c>
      <c r="AV237" s="14" t="s">
        <v>79</v>
      </c>
      <c r="AW237" s="14" t="s">
        <v>32</v>
      </c>
      <c r="AX237" s="14" t="s">
        <v>70</v>
      </c>
      <c r="AY237" s="248" t="s">
        <v>165</v>
      </c>
    </row>
    <row r="238" s="15" customFormat="1">
      <c r="A238" s="15"/>
      <c r="B238" s="249"/>
      <c r="C238" s="250"/>
      <c r="D238" s="229" t="s">
        <v>174</v>
      </c>
      <c r="E238" s="251" t="s">
        <v>19</v>
      </c>
      <c r="F238" s="252" t="s">
        <v>184</v>
      </c>
      <c r="G238" s="250"/>
      <c r="H238" s="253">
        <v>1336.7600000000002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174</v>
      </c>
      <c r="AU238" s="259" t="s">
        <v>79</v>
      </c>
      <c r="AV238" s="15" t="s">
        <v>172</v>
      </c>
      <c r="AW238" s="15" t="s">
        <v>32</v>
      </c>
      <c r="AX238" s="15" t="s">
        <v>77</v>
      </c>
      <c r="AY238" s="259" t="s">
        <v>165</v>
      </c>
    </row>
    <row r="239" s="2" customFormat="1" ht="16.5" customHeight="1">
      <c r="A239" s="40"/>
      <c r="B239" s="41"/>
      <c r="C239" s="265" t="s">
        <v>455</v>
      </c>
      <c r="D239" s="265" t="s">
        <v>529</v>
      </c>
      <c r="E239" s="266" t="s">
        <v>1469</v>
      </c>
      <c r="F239" s="267" t="s">
        <v>1470</v>
      </c>
      <c r="G239" s="268" t="s">
        <v>551</v>
      </c>
      <c r="H239" s="269">
        <v>1336.76</v>
      </c>
      <c r="I239" s="270"/>
      <c r="J239" s="271">
        <f>ROUND(I239*H239,2)</f>
        <v>0</v>
      </c>
      <c r="K239" s="267" t="s">
        <v>19</v>
      </c>
      <c r="L239" s="272"/>
      <c r="M239" s="273" t="s">
        <v>19</v>
      </c>
      <c r="N239" s="274" t="s">
        <v>41</v>
      </c>
      <c r="O239" s="86"/>
      <c r="P239" s="223">
        <f>O239*H239</f>
        <v>0</v>
      </c>
      <c r="Q239" s="223">
        <v>0.001</v>
      </c>
      <c r="R239" s="223">
        <f>Q239*H239</f>
        <v>1.33676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381</v>
      </c>
      <c r="AT239" s="225" t="s">
        <v>529</v>
      </c>
      <c r="AU239" s="225" t="s">
        <v>79</v>
      </c>
      <c r="AY239" s="19" t="s">
        <v>165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77</v>
      </c>
      <c r="BK239" s="226">
        <f>ROUND(I239*H239,2)</f>
        <v>0</v>
      </c>
      <c r="BL239" s="19" t="s">
        <v>283</v>
      </c>
      <c r="BM239" s="225" t="s">
        <v>1953</v>
      </c>
    </row>
    <row r="240" s="14" customFormat="1">
      <c r="A240" s="14"/>
      <c r="B240" s="238"/>
      <c r="C240" s="239"/>
      <c r="D240" s="229" t="s">
        <v>174</v>
      </c>
      <c r="E240" s="240" t="s">
        <v>19</v>
      </c>
      <c r="F240" s="241" t="s">
        <v>1950</v>
      </c>
      <c r="G240" s="239"/>
      <c r="H240" s="242">
        <v>485.185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174</v>
      </c>
      <c r="AU240" s="248" t="s">
        <v>79</v>
      </c>
      <c r="AV240" s="14" t="s">
        <v>79</v>
      </c>
      <c r="AW240" s="14" t="s">
        <v>32</v>
      </c>
      <c r="AX240" s="14" t="s">
        <v>70</v>
      </c>
      <c r="AY240" s="248" t="s">
        <v>165</v>
      </c>
    </row>
    <row r="241" s="14" customFormat="1">
      <c r="A241" s="14"/>
      <c r="B241" s="238"/>
      <c r="C241" s="239"/>
      <c r="D241" s="229" t="s">
        <v>174</v>
      </c>
      <c r="E241" s="240" t="s">
        <v>19</v>
      </c>
      <c r="F241" s="241" t="s">
        <v>1951</v>
      </c>
      <c r="G241" s="239"/>
      <c r="H241" s="242">
        <v>194.12000000000001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174</v>
      </c>
      <c r="AU241" s="248" t="s">
        <v>79</v>
      </c>
      <c r="AV241" s="14" t="s">
        <v>79</v>
      </c>
      <c r="AW241" s="14" t="s">
        <v>32</v>
      </c>
      <c r="AX241" s="14" t="s">
        <v>70</v>
      </c>
      <c r="AY241" s="248" t="s">
        <v>165</v>
      </c>
    </row>
    <row r="242" s="14" customFormat="1">
      <c r="A242" s="14"/>
      <c r="B242" s="238"/>
      <c r="C242" s="239"/>
      <c r="D242" s="229" t="s">
        <v>174</v>
      </c>
      <c r="E242" s="240" t="s">
        <v>19</v>
      </c>
      <c r="F242" s="241" t="s">
        <v>1952</v>
      </c>
      <c r="G242" s="239"/>
      <c r="H242" s="242">
        <v>657.45500000000004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174</v>
      </c>
      <c r="AU242" s="248" t="s">
        <v>79</v>
      </c>
      <c r="AV242" s="14" t="s">
        <v>79</v>
      </c>
      <c r="AW242" s="14" t="s">
        <v>32</v>
      </c>
      <c r="AX242" s="14" t="s">
        <v>70</v>
      </c>
      <c r="AY242" s="248" t="s">
        <v>165</v>
      </c>
    </row>
    <row r="243" s="15" customFormat="1">
      <c r="A243" s="15"/>
      <c r="B243" s="249"/>
      <c r="C243" s="250"/>
      <c r="D243" s="229" t="s">
        <v>174</v>
      </c>
      <c r="E243" s="251" t="s">
        <v>19</v>
      </c>
      <c r="F243" s="252" t="s">
        <v>184</v>
      </c>
      <c r="G243" s="250"/>
      <c r="H243" s="253">
        <v>1336.7600000000002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9" t="s">
        <v>174</v>
      </c>
      <c r="AU243" s="259" t="s">
        <v>79</v>
      </c>
      <c r="AV243" s="15" t="s">
        <v>172</v>
      </c>
      <c r="AW243" s="15" t="s">
        <v>32</v>
      </c>
      <c r="AX243" s="15" t="s">
        <v>77</v>
      </c>
      <c r="AY243" s="259" t="s">
        <v>165</v>
      </c>
    </row>
    <row r="244" s="2" customFormat="1" ht="24.15" customHeight="1">
      <c r="A244" s="40"/>
      <c r="B244" s="41"/>
      <c r="C244" s="214" t="s">
        <v>458</v>
      </c>
      <c r="D244" s="214" t="s">
        <v>168</v>
      </c>
      <c r="E244" s="215" t="s">
        <v>1472</v>
      </c>
      <c r="F244" s="216" t="s">
        <v>1473</v>
      </c>
      <c r="G244" s="217" t="s">
        <v>394</v>
      </c>
      <c r="H244" s="218">
        <v>1.4039999999999999</v>
      </c>
      <c r="I244" s="219"/>
      <c r="J244" s="220">
        <f>ROUND(I244*H244,2)</f>
        <v>0</v>
      </c>
      <c r="K244" s="216" t="s">
        <v>1402</v>
      </c>
      <c r="L244" s="46"/>
      <c r="M244" s="221" t="s">
        <v>19</v>
      </c>
      <c r="N244" s="222" t="s">
        <v>41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283</v>
      </c>
      <c r="AT244" s="225" t="s">
        <v>168</v>
      </c>
      <c r="AU244" s="225" t="s">
        <v>79</v>
      </c>
      <c r="AY244" s="19" t="s">
        <v>165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77</v>
      </c>
      <c r="BK244" s="226">
        <f>ROUND(I244*H244,2)</f>
        <v>0</v>
      </c>
      <c r="BL244" s="19" t="s">
        <v>283</v>
      </c>
      <c r="BM244" s="225" t="s">
        <v>1954</v>
      </c>
    </row>
    <row r="245" s="2" customFormat="1">
      <c r="A245" s="40"/>
      <c r="B245" s="41"/>
      <c r="C245" s="42"/>
      <c r="D245" s="260" t="s">
        <v>191</v>
      </c>
      <c r="E245" s="42"/>
      <c r="F245" s="261" t="s">
        <v>1475</v>
      </c>
      <c r="G245" s="42"/>
      <c r="H245" s="42"/>
      <c r="I245" s="262"/>
      <c r="J245" s="42"/>
      <c r="K245" s="42"/>
      <c r="L245" s="46"/>
      <c r="M245" s="263"/>
      <c r="N245" s="26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191</v>
      </c>
      <c r="AU245" s="19" t="s">
        <v>79</v>
      </c>
    </row>
    <row r="246" s="2" customFormat="1" ht="24.15" customHeight="1">
      <c r="A246" s="40"/>
      <c r="B246" s="41"/>
      <c r="C246" s="214" t="s">
        <v>461</v>
      </c>
      <c r="D246" s="214" t="s">
        <v>168</v>
      </c>
      <c r="E246" s="215" t="s">
        <v>1476</v>
      </c>
      <c r="F246" s="216" t="s">
        <v>1477</v>
      </c>
      <c r="G246" s="217" t="s">
        <v>394</v>
      </c>
      <c r="H246" s="218">
        <v>1.4039999999999999</v>
      </c>
      <c r="I246" s="219"/>
      <c r="J246" s="220">
        <f>ROUND(I246*H246,2)</f>
        <v>0</v>
      </c>
      <c r="K246" s="216" t="s">
        <v>189</v>
      </c>
      <c r="L246" s="46"/>
      <c r="M246" s="221" t="s">
        <v>19</v>
      </c>
      <c r="N246" s="222" t="s">
        <v>41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283</v>
      </c>
      <c r="AT246" s="225" t="s">
        <v>168</v>
      </c>
      <c r="AU246" s="225" t="s">
        <v>79</v>
      </c>
      <c r="AY246" s="19" t="s">
        <v>165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77</v>
      </c>
      <c r="BK246" s="226">
        <f>ROUND(I246*H246,2)</f>
        <v>0</v>
      </c>
      <c r="BL246" s="19" t="s">
        <v>283</v>
      </c>
      <c r="BM246" s="225" t="s">
        <v>1955</v>
      </c>
    </row>
    <row r="247" s="2" customFormat="1">
      <c r="A247" s="40"/>
      <c r="B247" s="41"/>
      <c r="C247" s="42"/>
      <c r="D247" s="260" t="s">
        <v>191</v>
      </c>
      <c r="E247" s="42"/>
      <c r="F247" s="261" t="s">
        <v>1479</v>
      </c>
      <c r="G247" s="42"/>
      <c r="H247" s="42"/>
      <c r="I247" s="262"/>
      <c r="J247" s="42"/>
      <c r="K247" s="42"/>
      <c r="L247" s="46"/>
      <c r="M247" s="263"/>
      <c r="N247" s="26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191</v>
      </c>
      <c r="AU247" s="19" t="s">
        <v>79</v>
      </c>
    </row>
    <row r="248" s="12" customFormat="1" ht="22.8" customHeight="1">
      <c r="A248" s="12"/>
      <c r="B248" s="198"/>
      <c r="C248" s="199"/>
      <c r="D248" s="200" t="s">
        <v>69</v>
      </c>
      <c r="E248" s="212" t="s">
        <v>1480</v>
      </c>
      <c r="F248" s="212" t="s">
        <v>1481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SUM(P249:P265)</f>
        <v>0</v>
      </c>
      <c r="Q248" s="206"/>
      <c r="R248" s="207">
        <f>SUM(R249:R265)</f>
        <v>6.7938328000000006</v>
      </c>
      <c r="S248" s="206"/>
      <c r="T248" s="208">
        <f>SUM(T249:T265)</f>
        <v>3.157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79</v>
      </c>
      <c r="AT248" s="210" t="s">
        <v>69</v>
      </c>
      <c r="AU248" s="210" t="s">
        <v>77</v>
      </c>
      <c r="AY248" s="209" t="s">
        <v>165</v>
      </c>
      <c r="BK248" s="211">
        <f>SUM(BK249:BK265)</f>
        <v>0</v>
      </c>
    </row>
    <row r="249" s="2" customFormat="1" ht="16.5" customHeight="1">
      <c r="A249" s="40"/>
      <c r="B249" s="41"/>
      <c r="C249" s="214" t="s">
        <v>465</v>
      </c>
      <c r="D249" s="214" t="s">
        <v>168</v>
      </c>
      <c r="E249" s="215" t="s">
        <v>1482</v>
      </c>
      <c r="F249" s="216" t="s">
        <v>1483</v>
      </c>
      <c r="G249" s="217" t="s">
        <v>209</v>
      </c>
      <c r="H249" s="218">
        <v>71.75</v>
      </c>
      <c r="I249" s="219"/>
      <c r="J249" s="220">
        <f>ROUND(I249*H249,2)</f>
        <v>0</v>
      </c>
      <c r="K249" s="216" t="s">
        <v>189</v>
      </c>
      <c r="L249" s="46"/>
      <c r="M249" s="221" t="s">
        <v>19</v>
      </c>
      <c r="N249" s="222" t="s">
        <v>41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0.043999999999999997</v>
      </c>
      <c r="T249" s="224">
        <f>S249*H249</f>
        <v>3.157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172</v>
      </c>
      <c r="AT249" s="225" t="s">
        <v>168</v>
      </c>
      <c r="AU249" s="225" t="s">
        <v>79</v>
      </c>
      <c r="AY249" s="19" t="s">
        <v>165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77</v>
      </c>
      <c r="BK249" s="226">
        <f>ROUND(I249*H249,2)</f>
        <v>0</v>
      </c>
      <c r="BL249" s="19" t="s">
        <v>172</v>
      </c>
      <c r="BM249" s="225" t="s">
        <v>1956</v>
      </c>
    </row>
    <row r="250" s="2" customFormat="1">
      <c r="A250" s="40"/>
      <c r="B250" s="41"/>
      <c r="C250" s="42"/>
      <c r="D250" s="260" t="s">
        <v>191</v>
      </c>
      <c r="E250" s="42"/>
      <c r="F250" s="261" t="s">
        <v>1485</v>
      </c>
      <c r="G250" s="42"/>
      <c r="H250" s="42"/>
      <c r="I250" s="262"/>
      <c r="J250" s="42"/>
      <c r="K250" s="42"/>
      <c r="L250" s="46"/>
      <c r="M250" s="263"/>
      <c r="N250" s="26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191</v>
      </c>
      <c r="AU250" s="19" t="s">
        <v>79</v>
      </c>
    </row>
    <row r="251" s="14" customFormat="1">
      <c r="A251" s="14"/>
      <c r="B251" s="238"/>
      <c r="C251" s="239"/>
      <c r="D251" s="229" t="s">
        <v>174</v>
      </c>
      <c r="E251" s="240" t="s">
        <v>19</v>
      </c>
      <c r="F251" s="241" t="s">
        <v>1957</v>
      </c>
      <c r="G251" s="239"/>
      <c r="H251" s="242">
        <v>71.75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174</v>
      </c>
      <c r="AU251" s="248" t="s">
        <v>79</v>
      </c>
      <c r="AV251" s="14" t="s">
        <v>79</v>
      </c>
      <c r="AW251" s="14" t="s">
        <v>32</v>
      </c>
      <c r="AX251" s="14" t="s">
        <v>77</v>
      </c>
      <c r="AY251" s="248" t="s">
        <v>165</v>
      </c>
    </row>
    <row r="252" s="2" customFormat="1" ht="24.15" customHeight="1">
      <c r="A252" s="40"/>
      <c r="B252" s="41"/>
      <c r="C252" s="214" t="s">
        <v>467</v>
      </c>
      <c r="D252" s="214" t="s">
        <v>168</v>
      </c>
      <c r="E252" s="215" t="s">
        <v>1498</v>
      </c>
      <c r="F252" s="216" t="s">
        <v>1499</v>
      </c>
      <c r="G252" s="217" t="s">
        <v>209</v>
      </c>
      <c r="H252" s="218">
        <v>71.75</v>
      </c>
      <c r="I252" s="219"/>
      <c r="J252" s="220">
        <f>ROUND(I252*H252,2)</f>
        <v>0</v>
      </c>
      <c r="K252" s="216" t="s">
        <v>189</v>
      </c>
      <c r="L252" s="46"/>
      <c r="M252" s="221" t="s">
        <v>19</v>
      </c>
      <c r="N252" s="222" t="s">
        <v>41</v>
      </c>
      <c r="O252" s="86"/>
      <c r="P252" s="223">
        <f>O252*H252</f>
        <v>0</v>
      </c>
      <c r="Q252" s="223">
        <v>0.034840000000000003</v>
      </c>
      <c r="R252" s="223">
        <f>Q252*H252</f>
        <v>2.4997700000000003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172</v>
      </c>
      <c r="AT252" s="225" t="s">
        <v>168</v>
      </c>
      <c r="AU252" s="225" t="s">
        <v>79</v>
      </c>
      <c r="AY252" s="19" t="s">
        <v>165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77</v>
      </c>
      <c r="BK252" s="226">
        <f>ROUND(I252*H252,2)</f>
        <v>0</v>
      </c>
      <c r="BL252" s="19" t="s">
        <v>172</v>
      </c>
      <c r="BM252" s="225" t="s">
        <v>1958</v>
      </c>
    </row>
    <row r="253" s="2" customFormat="1">
      <c r="A253" s="40"/>
      <c r="B253" s="41"/>
      <c r="C253" s="42"/>
      <c r="D253" s="260" t="s">
        <v>191</v>
      </c>
      <c r="E253" s="42"/>
      <c r="F253" s="261" t="s">
        <v>1501</v>
      </c>
      <c r="G253" s="42"/>
      <c r="H253" s="42"/>
      <c r="I253" s="262"/>
      <c r="J253" s="42"/>
      <c r="K253" s="42"/>
      <c r="L253" s="46"/>
      <c r="M253" s="263"/>
      <c r="N253" s="26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191</v>
      </c>
      <c r="AU253" s="19" t="s">
        <v>79</v>
      </c>
    </row>
    <row r="254" s="14" customFormat="1">
      <c r="A254" s="14"/>
      <c r="B254" s="238"/>
      <c r="C254" s="239"/>
      <c r="D254" s="229" t="s">
        <v>174</v>
      </c>
      <c r="E254" s="240" t="s">
        <v>19</v>
      </c>
      <c r="F254" s="241" t="s">
        <v>1957</v>
      </c>
      <c r="G254" s="239"/>
      <c r="H254" s="242">
        <v>71.75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174</v>
      </c>
      <c r="AU254" s="248" t="s">
        <v>79</v>
      </c>
      <c r="AV254" s="14" t="s">
        <v>79</v>
      </c>
      <c r="AW254" s="14" t="s">
        <v>32</v>
      </c>
      <c r="AX254" s="14" t="s">
        <v>77</v>
      </c>
      <c r="AY254" s="248" t="s">
        <v>165</v>
      </c>
    </row>
    <row r="255" s="2" customFormat="1" ht="16.5" customHeight="1">
      <c r="A255" s="40"/>
      <c r="B255" s="41"/>
      <c r="C255" s="265" t="s">
        <v>470</v>
      </c>
      <c r="D255" s="265" t="s">
        <v>529</v>
      </c>
      <c r="E255" s="266" t="s">
        <v>1959</v>
      </c>
      <c r="F255" s="267" t="s">
        <v>1960</v>
      </c>
      <c r="G255" s="268" t="s">
        <v>209</v>
      </c>
      <c r="H255" s="269">
        <v>71.75</v>
      </c>
      <c r="I255" s="270"/>
      <c r="J255" s="271">
        <f>ROUND(I255*H255,2)</f>
        <v>0</v>
      </c>
      <c r="K255" s="267" t="s">
        <v>19</v>
      </c>
      <c r="L255" s="272"/>
      <c r="M255" s="273" t="s">
        <v>19</v>
      </c>
      <c r="N255" s="274" t="s">
        <v>41</v>
      </c>
      <c r="O255" s="86"/>
      <c r="P255" s="223">
        <f>O255*H255</f>
        <v>0</v>
      </c>
      <c r="Q255" s="223">
        <v>0.031</v>
      </c>
      <c r="R255" s="223">
        <f>Q255*H255</f>
        <v>2.2242500000000001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236</v>
      </c>
      <c r="AT255" s="225" t="s">
        <v>529</v>
      </c>
      <c r="AU255" s="225" t="s">
        <v>79</v>
      </c>
      <c r="AY255" s="19" t="s">
        <v>165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77</v>
      </c>
      <c r="BK255" s="226">
        <f>ROUND(I255*H255,2)</f>
        <v>0</v>
      </c>
      <c r="BL255" s="19" t="s">
        <v>172</v>
      </c>
      <c r="BM255" s="225" t="s">
        <v>1961</v>
      </c>
    </row>
    <row r="256" s="14" customFormat="1">
      <c r="A256" s="14"/>
      <c r="B256" s="238"/>
      <c r="C256" s="239"/>
      <c r="D256" s="229" t="s">
        <v>174</v>
      </c>
      <c r="E256" s="240" t="s">
        <v>19</v>
      </c>
      <c r="F256" s="241" t="s">
        <v>1957</v>
      </c>
      <c r="G256" s="239"/>
      <c r="H256" s="242">
        <v>71.75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174</v>
      </c>
      <c r="AU256" s="248" t="s">
        <v>79</v>
      </c>
      <c r="AV256" s="14" t="s">
        <v>79</v>
      </c>
      <c r="AW256" s="14" t="s">
        <v>32</v>
      </c>
      <c r="AX256" s="14" t="s">
        <v>77</v>
      </c>
      <c r="AY256" s="248" t="s">
        <v>165</v>
      </c>
    </row>
    <row r="257" s="2" customFormat="1" ht="37.8" customHeight="1">
      <c r="A257" s="40"/>
      <c r="B257" s="41"/>
      <c r="C257" s="214" t="s">
        <v>473</v>
      </c>
      <c r="D257" s="214" t="s">
        <v>168</v>
      </c>
      <c r="E257" s="215" t="s">
        <v>1505</v>
      </c>
      <c r="F257" s="216" t="s">
        <v>1506</v>
      </c>
      <c r="G257" s="217" t="s">
        <v>209</v>
      </c>
      <c r="H257" s="218">
        <v>128.47999999999999</v>
      </c>
      <c r="I257" s="219"/>
      <c r="J257" s="220">
        <f>ROUND(I257*H257,2)</f>
        <v>0</v>
      </c>
      <c r="K257" s="216" t="s">
        <v>189</v>
      </c>
      <c r="L257" s="46"/>
      <c r="M257" s="221" t="s">
        <v>19</v>
      </c>
      <c r="N257" s="222" t="s">
        <v>41</v>
      </c>
      <c r="O257" s="86"/>
      <c r="P257" s="223">
        <f>O257*H257</f>
        <v>0</v>
      </c>
      <c r="Q257" s="223">
        <v>0.016109999999999999</v>
      </c>
      <c r="R257" s="223">
        <f>Q257*H257</f>
        <v>2.0698127999999998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283</v>
      </c>
      <c r="AT257" s="225" t="s">
        <v>168</v>
      </c>
      <c r="AU257" s="225" t="s">
        <v>79</v>
      </c>
      <c r="AY257" s="19" t="s">
        <v>165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77</v>
      </c>
      <c r="BK257" s="226">
        <f>ROUND(I257*H257,2)</f>
        <v>0</v>
      </c>
      <c r="BL257" s="19" t="s">
        <v>283</v>
      </c>
      <c r="BM257" s="225" t="s">
        <v>1962</v>
      </c>
    </row>
    <row r="258" s="2" customFormat="1">
      <c r="A258" s="40"/>
      <c r="B258" s="41"/>
      <c r="C258" s="42"/>
      <c r="D258" s="260" t="s">
        <v>191</v>
      </c>
      <c r="E258" s="42"/>
      <c r="F258" s="261" t="s">
        <v>1508</v>
      </c>
      <c r="G258" s="42"/>
      <c r="H258" s="42"/>
      <c r="I258" s="262"/>
      <c r="J258" s="42"/>
      <c r="K258" s="42"/>
      <c r="L258" s="46"/>
      <c r="M258" s="263"/>
      <c r="N258" s="264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191</v>
      </c>
      <c r="AU258" s="19" t="s">
        <v>79</v>
      </c>
    </row>
    <row r="259" s="14" customFormat="1">
      <c r="A259" s="14"/>
      <c r="B259" s="238"/>
      <c r="C259" s="239"/>
      <c r="D259" s="229" t="s">
        <v>174</v>
      </c>
      <c r="E259" s="240" t="s">
        <v>19</v>
      </c>
      <c r="F259" s="241" t="s">
        <v>1963</v>
      </c>
      <c r="G259" s="239"/>
      <c r="H259" s="242">
        <v>110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174</v>
      </c>
      <c r="AU259" s="248" t="s">
        <v>79</v>
      </c>
      <c r="AV259" s="14" t="s">
        <v>79</v>
      </c>
      <c r="AW259" s="14" t="s">
        <v>32</v>
      </c>
      <c r="AX259" s="14" t="s">
        <v>70</v>
      </c>
      <c r="AY259" s="248" t="s">
        <v>165</v>
      </c>
    </row>
    <row r="260" s="14" customFormat="1">
      <c r="A260" s="14"/>
      <c r="B260" s="238"/>
      <c r="C260" s="239"/>
      <c r="D260" s="229" t="s">
        <v>174</v>
      </c>
      <c r="E260" s="240" t="s">
        <v>19</v>
      </c>
      <c r="F260" s="241" t="s">
        <v>1964</v>
      </c>
      <c r="G260" s="239"/>
      <c r="H260" s="242">
        <v>18.48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174</v>
      </c>
      <c r="AU260" s="248" t="s">
        <v>79</v>
      </c>
      <c r="AV260" s="14" t="s">
        <v>79</v>
      </c>
      <c r="AW260" s="14" t="s">
        <v>32</v>
      </c>
      <c r="AX260" s="14" t="s">
        <v>70</v>
      </c>
      <c r="AY260" s="248" t="s">
        <v>165</v>
      </c>
    </row>
    <row r="261" s="15" customFormat="1">
      <c r="A261" s="15"/>
      <c r="B261" s="249"/>
      <c r="C261" s="250"/>
      <c r="D261" s="229" t="s">
        <v>174</v>
      </c>
      <c r="E261" s="251" t="s">
        <v>19</v>
      </c>
      <c r="F261" s="252" t="s">
        <v>184</v>
      </c>
      <c r="G261" s="250"/>
      <c r="H261" s="253">
        <v>128.47999999999999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9" t="s">
        <v>174</v>
      </c>
      <c r="AU261" s="259" t="s">
        <v>79</v>
      </c>
      <c r="AV261" s="15" t="s">
        <v>172</v>
      </c>
      <c r="AW261" s="15" t="s">
        <v>32</v>
      </c>
      <c r="AX261" s="15" t="s">
        <v>77</v>
      </c>
      <c r="AY261" s="259" t="s">
        <v>165</v>
      </c>
    </row>
    <row r="262" s="2" customFormat="1" ht="24.15" customHeight="1">
      <c r="A262" s="40"/>
      <c r="B262" s="41"/>
      <c r="C262" s="214" t="s">
        <v>476</v>
      </c>
      <c r="D262" s="214" t="s">
        <v>168</v>
      </c>
      <c r="E262" s="215" t="s">
        <v>1510</v>
      </c>
      <c r="F262" s="216" t="s">
        <v>1511</v>
      </c>
      <c r="G262" s="217" t="s">
        <v>394</v>
      </c>
      <c r="H262" s="218">
        <v>2.0699999999999998</v>
      </c>
      <c r="I262" s="219"/>
      <c r="J262" s="220">
        <f>ROUND(I262*H262,2)</f>
        <v>0</v>
      </c>
      <c r="K262" s="216" t="s">
        <v>189</v>
      </c>
      <c r="L262" s="46"/>
      <c r="M262" s="221" t="s">
        <v>19</v>
      </c>
      <c r="N262" s="222" t="s">
        <v>41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283</v>
      </c>
      <c r="AT262" s="225" t="s">
        <v>168</v>
      </c>
      <c r="AU262" s="225" t="s">
        <v>79</v>
      </c>
      <c r="AY262" s="19" t="s">
        <v>165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77</v>
      </c>
      <c r="BK262" s="226">
        <f>ROUND(I262*H262,2)</f>
        <v>0</v>
      </c>
      <c r="BL262" s="19" t="s">
        <v>283</v>
      </c>
      <c r="BM262" s="225" t="s">
        <v>1965</v>
      </c>
    </row>
    <row r="263" s="2" customFormat="1">
      <c r="A263" s="40"/>
      <c r="B263" s="41"/>
      <c r="C263" s="42"/>
      <c r="D263" s="260" t="s">
        <v>191</v>
      </c>
      <c r="E263" s="42"/>
      <c r="F263" s="261" t="s">
        <v>1513</v>
      </c>
      <c r="G263" s="42"/>
      <c r="H263" s="42"/>
      <c r="I263" s="262"/>
      <c r="J263" s="42"/>
      <c r="K263" s="42"/>
      <c r="L263" s="46"/>
      <c r="M263" s="263"/>
      <c r="N263" s="26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191</v>
      </c>
      <c r="AU263" s="19" t="s">
        <v>79</v>
      </c>
    </row>
    <row r="264" s="2" customFormat="1" ht="24.15" customHeight="1">
      <c r="A264" s="40"/>
      <c r="B264" s="41"/>
      <c r="C264" s="214" t="s">
        <v>479</v>
      </c>
      <c r="D264" s="214" t="s">
        <v>168</v>
      </c>
      <c r="E264" s="215" t="s">
        <v>1514</v>
      </c>
      <c r="F264" s="216" t="s">
        <v>1515</v>
      </c>
      <c r="G264" s="217" t="s">
        <v>394</v>
      </c>
      <c r="H264" s="218">
        <v>2.0699999999999998</v>
      </c>
      <c r="I264" s="219"/>
      <c r="J264" s="220">
        <f>ROUND(I264*H264,2)</f>
        <v>0</v>
      </c>
      <c r="K264" s="216" t="s">
        <v>189</v>
      </c>
      <c r="L264" s="46"/>
      <c r="M264" s="221" t="s">
        <v>19</v>
      </c>
      <c r="N264" s="222" t="s">
        <v>41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283</v>
      </c>
      <c r="AT264" s="225" t="s">
        <v>168</v>
      </c>
      <c r="AU264" s="225" t="s">
        <v>79</v>
      </c>
      <c r="AY264" s="19" t="s">
        <v>165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77</v>
      </c>
      <c r="BK264" s="226">
        <f>ROUND(I264*H264,2)</f>
        <v>0</v>
      </c>
      <c r="BL264" s="19" t="s">
        <v>283</v>
      </c>
      <c r="BM264" s="225" t="s">
        <v>1966</v>
      </c>
    </row>
    <row r="265" s="2" customFormat="1">
      <c r="A265" s="40"/>
      <c r="B265" s="41"/>
      <c r="C265" s="42"/>
      <c r="D265" s="260" t="s">
        <v>191</v>
      </c>
      <c r="E265" s="42"/>
      <c r="F265" s="261" t="s">
        <v>1517</v>
      </c>
      <c r="G265" s="42"/>
      <c r="H265" s="42"/>
      <c r="I265" s="262"/>
      <c r="J265" s="42"/>
      <c r="K265" s="42"/>
      <c r="L265" s="46"/>
      <c r="M265" s="263"/>
      <c r="N265" s="26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191</v>
      </c>
      <c r="AU265" s="19" t="s">
        <v>79</v>
      </c>
    </row>
    <row r="266" s="12" customFormat="1" ht="22.8" customHeight="1">
      <c r="A266" s="12"/>
      <c r="B266" s="198"/>
      <c r="C266" s="199"/>
      <c r="D266" s="200" t="s">
        <v>69</v>
      </c>
      <c r="E266" s="212" t="s">
        <v>1518</v>
      </c>
      <c r="F266" s="212" t="s">
        <v>1519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SUM(P267:P313)</f>
        <v>0</v>
      </c>
      <c r="Q266" s="206"/>
      <c r="R266" s="207">
        <f>SUM(R267:R313)</f>
        <v>0.30985604</v>
      </c>
      <c r="S266" s="206"/>
      <c r="T266" s="208">
        <f>SUM(T267:T313)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79</v>
      </c>
      <c r="AT266" s="210" t="s">
        <v>69</v>
      </c>
      <c r="AU266" s="210" t="s">
        <v>77</v>
      </c>
      <c r="AY266" s="209" t="s">
        <v>165</v>
      </c>
      <c r="BK266" s="211">
        <f>SUM(BK267:BK313)</f>
        <v>0</v>
      </c>
    </row>
    <row r="267" s="2" customFormat="1" ht="24.15" customHeight="1">
      <c r="A267" s="40"/>
      <c r="B267" s="41"/>
      <c r="C267" s="214" t="s">
        <v>482</v>
      </c>
      <c r="D267" s="214" t="s">
        <v>168</v>
      </c>
      <c r="E267" s="215" t="s">
        <v>1520</v>
      </c>
      <c r="F267" s="216" t="s">
        <v>1521</v>
      </c>
      <c r="G267" s="217" t="s">
        <v>209</v>
      </c>
      <c r="H267" s="218">
        <v>30</v>
      </c>
      <c r="I267" s="219"/>
      <c r="J267" s="220">
        <f>ROUND(I267*H267,2)</f>
        <v>0</v>
      </c>
      <c r="K267" s="216" t="s">
        <v>189</v>
      </c>
      <c r="L267" s="46"/>
      <c r="M267" s="221" t="s">
        <v>19</v>
      </c>
      <c r="N267" s="222" t="s">
        <v>41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283</v>
      </c>
      <c r="AT267" s="225" t="s">
        <v>168</v>
      </c>
      <c r="AU267" s="225" t="s">
        <v>79</v>
      </c>
      <c r="AY267" s="19" t="s">
        <v>165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77</v>
      </c>
      <c r="BK267" s="226">
        <f>ROUND(I267*H267,2)</f>
        <v>0</v>
      </c>
      <c r="BL267" s="19" t="s">
        <v>283</v>
      </c>
      <c r="BM267" s="225" t="s">
        <v>1967</v>
      </c>
    </row>
    <row r="268" s="2" customFormat="1">
      <c r="A268" s="40"/>
      <c r="B268" s="41"/>
      <c r="C268" s="42"/>
      <c r="D268" s="260" t="s">
        <v>191</v>
      </c>
      <c r="E268" s="42"/>
      <c r="F268" s="261" t="s">
        <v>1523</v>
      </c>
      <c r="G268" s="42"/>
      <c r="H268" s="42"/>
      <c r="I268" s="262"/>
      <c r="J268" s="42"/>
      <c r="K268" s="42"/>
      <c r="L268" s="46"/>
      <c r="M268" s="263"/>
      <c r="N268" s="26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191</v>
      </c>
      <c r="AU268" s="19" t="s">
        <v>79</v>
      </c>
    </row>
    <row r="269" s="14" customFormat="1">
      <c r="A269" s="14"/>
      <c r="B269" s="238"/>
      <c r="C269" s="239"/>
      <c r="D269" s="229" t="s">
        <v>174</v>
      </c>
      <c r="E269" s="240" t="s">
        <v>19</v>
      </c>
      <c r="F269" s="241" t="s">
        <v>1968</v>
      </c>
      <c r="G269" s="239"/>
      <c r="H269" s="242">
        <v>30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174</v>
      </c>
      <c r="AU269" s="248" t="s">
        <v>79</v>
      </c>
      <c r="AV269" s="14" t="s">
        <v>79</v>
      </c>
      <c r="AW269" s="14" t="s">
        <v>32</v>
      </c>
      <c r="AX269" s="14" t="s">
        <v>77</v>
      </c>
      <c r="AY269" s="248" t="s">
        <v>165</v>
      </c>
    </row>
    <row r="270" s="2" customFormat="1" ht="24.15" customHeight="1">
      <c r="A270" s="40"/>
      <c r="B270" s="41"/>
      <c r="C270" s="214" t="s">
        <v>487</v>
      </c>
      <c r="D270" s="214" t="s">
        <v>168</v>
      </c>
      <c r="E270" s="215" t="s">
        <v>1525</v>
      </c>
      <c r="F270" s="216" t="s">
        <v>1526</v>
      </c>
      <c r="G270" s="217" t="s">
        <v>209</v>
      </c>
      <c r="H270" s="218">
        <v>239.56</v>
      </c>
      <c r="I270" s="219"/>
      <c r="J270" s="220">
        <f>ROUND(I270*H270,2)</f>
        <v>0</v>
      </c>
      <c r="K270" s="216" t="s">
        <v>19</v>
      </c>
      <c r="L270" s="46"/>
      <c r="M270" s="221" t="s">
        <v>19</v>
      </c>
      <c r="N270" s="222" t="s">
        <v>41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283</v>
      </c>
      <c r="AT270" s="225" t="s">
        <v>168</v>
      </c>
      <c r="AU270" s="225" t="s">
        <v>79</v>
      </c>
      <c r="AY270" s="19" t="s">
        <v>165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77</v>
      </c>
      <c r="BK270" s="226">
        <f>ROUND(I270*H270,2)</f>
        <v>0</v>
      </c>
      <c r="BL270" s="19" t="s">
        <v>283</v>
      </c>
      <c r="BM270" s="225" t="s">
        <v>1969</v>
      </c>
    </row>
    <row r="271" s="14" customFormat="1">
      <c r="A271" s="14"/>
      <c r="B271" s="238"/>
      <c r="C271" s="239"/>
      <c r="D271" s="229" t="s">
        <v>174</v>
      </c>
      <c r="E271" s="240" t="s">
        <v>19</v>
      </c>
      <c r="F271" s="241" t="s">
        <v>1970</v>
      </c>
      <c r="G271" s="239"/>
      <c r="H271" s="242">
        <v>74.359999999999999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174</v>
      </c>
      <c r="AU271" s="248" t="s">
        <v>79</v>
      </c>
      <c r="AV271" s="14" t="s">
        <v>79</v>
      </c>
      <c r="AW271" s="14" t="s">
        <v>32</v>
      </c>
      <c r="AX271" s="14" t="s">
        <v>70</v>
      </c>
      <c r="AY271" s="248" t="s">
        <v>165</v>
      </c>
    </row>
    <row r="272" s="14" customFormat="1">
      <c r="A272" s="14"/>
      <c r="B272" s="238"/>
      <c r="C272" s="239"/>
      <c r="D272" s="229" t="s">
        <v>174</v>
      </c>
      <c r="E272" s="240" t="s">
        <v>19</v>
      </c>
      <c r="F272" s="241" t="s">
        <v>1971</v>
      </c>
      <c r="G272" s="239"/>
      <c r="H272" s="242">
        <v>60.200000000000003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174</v>
      </c>
      <c r="AU272" s="248" t="s">
        <v>79</v>
      </c>
      <c r="AV272" s="14" t="s">
        <v>79</v>
      </c>
      <c r="AW272" s="14" t="s">
        <v>32</v>
      </c>
      <c r="AX272" s="14" t="s">
        <v>70</v>
      </c>
      <c r="AY272" s="248" t="s">
        <v>165</v>
      </c>
    </row>
    <row r="273" s="14" customFormat="1">
      <c r="A273" s="14"/>
      <c r="B273" s="238"/>
      <c r="C273" s="239"/>
      <c r="D273" s="229" t="s">
        <v>174</v>
      </c>
      <c r="E273" s="240" t="s">
        <v>19</v>
      </c>
      <c r="F273" s="241" t="s">
        <v>1972</v>
      </c>
      <c r="G273" s="239"/>
      <c r="H273" s="242">
        <v>70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174</v>
      </c>
      <c r="AU273" s="248" t="s">
        <v>79</v>
      </c>
      <c r="AV273" s="14" t="s">
        <v>79</v>
      </c>
      <c r="AW273" s="14" t="s">
        <v>32</v>
      </c>
      <c r="AX273" s="14" t="s">
        <v>70</v>
      </c>
      <c r="AY273" s="248" t="s">
        <v>165</v>
      </c>
    </row>
    <row r="274" s="14" customFormat="1">
      <c r="A274" s="14"/>
      <c r="B274" s="238"/>
      <c r="C274" s="239"/>
      <c r="D274" s="229" t="s">
        <v>174</v>
      </c>
      <c r="E274" s="240" t="s">
        <v>19</v>
      </c>
      <c r="F274" s="241" t="s">
        <v>1973</v>
      </c>
      <c r="G274" s="239"/>
      <c r="H274" s="242">
        <v>35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174</v>
      </c>
      <c r="AU274" s="248" t="s">
        <v>79</v>
      </c>
      <c r="AV274" s="14" t="s">
        <v>79</v>
      </c>
      <c r="AW274" s="14" t="s">
        <v>32</v>
      </c>
      <c r="AX274" s="14" t="s">
        <v>70</v>
      </c>
      <c r="AY274" s="248" t="s">
        <v>165</v>
      </c>
    </row>
    <row r="275" s="15" customFormat="1">
      <c r="A275" s="15"/>
      <c r="B275" s="249"/>
      <c r="C275" s="250"/>
      <c r="D275" s="229" t="s">
        <v>174</v>
      </c>
      <c r="E275" s="251" t="s">
        <v>19</v>
      </c>
      <c r="F275" s="252" t="s">
        <v>184</v>
      </c>
      <c r="G275" s="250"/>
      <c r="H275" s="253">
        <v>239.56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9" t="s">
        <v>174</v>
      </c>
      <c r="AU275" s="259" t="s">
        <v>79</v>
      </c>
      <c r="AV275" s="15" t="s">
        <v>172</v>
      </c>
      <c r="AW275" s="15" t="s">
        <v>32</v>
      </c>
      <c r="AX275" s="15" t="s">
        <v>77</v>
      </c>
      <c r="AY275" s="259" t="s">
        <v>165</v>
      </c>
    </row>
    <row r="276" s="2" customFormat="1" ht="16.5" customHeight="1">
      <c r="A276" s="40"/>
      <c r="B276" s="41"/>
      <c r="C276" s="214" t="s">
        <v>490</v>
      </c>
      <c r="D276" s="214" t="s">
        <v>168</v>
      </c>
      <c r="E276" s="215" t="s">
        <v>1532</v>
      </c>
      <c r="F276" s="216" t="s">
        <v>1533</v>
      </c>
      <c r="G276" s="217" t="s">
        <v>209</v>
      </c>
      <c r="H276" s="218">
        <v>239.56</v>
      </c>
      <c r="I276" s="219"/>
      <c r="J276" s="220">
        <f>ROUND(I276*H276,2)</f>
        <v>0</v>
      </c>
      <c r="K276" s="216" t="s">
        <v>189</v>
      </c>
      <c r="L276" s="46"/>
      <c r="M276" s="221" t="s">
        <v>19</v>
      </c>
      <c r="N276" s="222" t="s">
        <v>41</v>
      </c>
      <c r="O276" s="86"/>
      <c r="P276" s="223">
        <f>O276*H276</f>
        <v>0</v>
      </c>
      <c r="Q276" s="223">
        <v>0.00011</v>
      </c>
      <c r="R276" s="223">
        <f>Q276*H276</f>
        <v>0.026351600000000003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283</v>
      </c>
      <c r="AT276" s="225" t="s">
        <v>168</v>
      </c>
      <c r="AU276" s="225" t="s">
        <v>79</v>
      </c>
      <c r="AY276" s="19" t="s">
        <v>165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77</v>
      </c>
      <c r="BK276" s="226">
        <f>ROUND(I276*H276,2)</f>
        <v>0</v>
      </c>
      <c r="BL276" s="19" t="s">
        <v>283</v>
      </c>
      <c r="BM276" s="225" t="s">
        <v>1974</v>
      </c>
    </row>
    <row r="277" s="2" customFormat="1">
      <c r="A277" s="40"/>
      <c r="B277" s="41"/>
      <c r="C277" s="42"/>
      <c r="D277" s="260" t="s">
        <v>191</v>
      </c>
      <c r="E277" s="42"/>
      <c r="F277" s="261" t="s">
        <v>1535</v>
      </c>
      <c r="G277" s="42"/>
      <c r="H277" s="42"/>
      <c r="I277" s="262"/>
      <c r="J277" s="42"/>
      <c r="K277" s="42"/>
      <c r="L277" s="46"/>
      <c r="M277" s="263"/>
      <c r="N277" s="26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191</v>
      </c>
      <c r="AU277" s="19" t="s">
        <v>79</v>
      </c>
    </row>
    <row r="278" s="14" customFormat="1">
      <c r="A278" s="14"/>
      <c r="B278" s="238"/>
      <c r="C278" s="239"/>
      <c r="D278" s="229" t="s">
        <v>174</v>
      </c>
      <c r="E278" s="240" t="s">
        <v>19</v>
      </c>
      <c r="F278" s="241" t="s">
        <v>1970</v>
      </c>
      <c r="G278" s="239"/>
      <c r="H278" s="242">
        <v>74.359999999999999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8" t="s">
        <v>174</v>
      </c>
      <c r="AU278" s="248" t="s">
        <v>79</v>
      </c>
      <c r="AV278" s="14" t="s">
        <v>79</v>
      </c>
      <c r="AW278" s="14" t="s">
        <v>32</v>
      </c>
      <c r="AX278" s="14" t="s">
        <v>70</v>
      </c>
      <c r="AY278" s="248" t="s">
        <v>165</v>
      </c>
    </row>
    <row r="279" s="14" customFormat="1">
      <c r="A279" s="14"/>
      <c r="B279" s="238"/>
      <c r="C279" s="239"/>
      <c r="D279" s="229" t="s">
        <v>174</v>
      </c>
      <c r="E279" s="240" t="s">
        <v>19</v>
      </c>
      <c r="F279" s="241" t="s">
        <v>1971</v>
      </c>
      <c r="G279" s="239"/>
      <c r="H279" s="242">
        <v>60.200000000000003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174</v>
      </c>
      <c r="AU279" s="248" t="s">
        <v>79</v>
      </c>
      <c r="AV279" s="14" t="s">
        <v>79</v>
      </c>
      <c r="AW279" s="14" t="s">
        <v>32</v>
      </c>
      <c r="AX279" s="14" t="s">
        <v>70</v>
      </c>
      <c r="AY279" s="248" t="s">
        <v>165</v>
      </c>
    </row>
    <row r="280" s="14" customFormat="1">
      <c r="A280" s="14"/>
      <c r="B280" s="238"/>
      <c r="C280" s="239"/>
      <c r="D280" s="229" t="s">
        <v>174</v>
      </c>
      <c r="E280" s="240" t="s">
        <v>19</v>
      </c>
      <c r="F280" s="241" t="s">
        <v>1972</v>
      </c>
      <c r="G280" s="239"/>
      <c r="H280" s="242">
        <v>70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174</v>
      </c>
      <c r="AU280" s="248" t="s">
        <v>79</v>
      </c>
      <c r="AV280" s="14" t="s">
        <v>79</v>
      </c>
      <c r="AW280" s="14" t="s">
        <v>32</v>
      </c>
      <c r="AX280" s="14" t="s">
        <v>70</v>
      </c>
      <c r="AY280" s="248" t="s">
        <v>165</v>
      </c>
    </row>
    <row r="281" s="14" customFormat="1">
      <c r="A281" s="14"/>
      <c r="B281" s="238"/>
      <c r="C281" s="239"/>
      <c r="D281" s="229" t="s">
        <v>174</v>
      </c>
      <c r="E281" s="240" t="s">
        <v>19</v>
      </c>
      <c r="F281" s="241" t="s">
        <v>1973</v>
      </c>
      <c r="G281" s="239"/>
      <c r="H281" s="242">
        <v>35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174</v>
      </c>
      <c r="AU281" s="248" t="s">
        <v>79</v>
      </c>
      <c r="AV281" s="14" t="s">
        <v>79</v>
      </c>
      <c r="AW281" s="14" t="s">
        <v>32</v>
      </c>
      <c r="AX281" s="14" t="s">
        <v>70</v>
      </c>
      <c r="AY281" s="248" t="s">
        <v>165</v>
      </c>
    </row>
    <row r="282" s="15" customFormat="1">
      <c r="A282" s="15"/>
      <c r="B282" s="249"/>
      <c r="C282" s="250"/>
      <c r="D282" s="229" t="s">
        <v>174</v>
      </c>
      <c r="E282" s="251" t="s">
        <v>19</v>
      </c>
      <c r="F282" s="252" t="s">
        <v>184</v>
      </c>
      <c r="G282" s="250"/>
      <c r="H282" s="253">
        <v>239.56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9" t="s">
        <v>174</v>
      </c>
      <c r="AU282" s="259" t="s">
        <v>79</v>
      </c>
      <c r="AV282" s="15" t="s">
        <v>172</v>
      </c>
      <c r="AW282" s="15" t="s">
        <v>32</v>
      </c>
      <c r="AX282" s="15" t="s">
        <v>77</v>
      </c>
      <c r="AY282" s="259" t="s">
        <v>165</v>
      </c>
    </row>
    <row r="283" s="2" customFormat="1" ht="66.75" customHeight="1">
      <c r="A283" s="40"/>
      <c r="B283" s="41"/>
      <c r="C283" s="214" t="s">
        <v>493</v>
      </c>
      <c r="D283" s="214" t="s">
        <v>168</v>
      </c>
      <c r="E283" s="215" t="s">
        <v>1536</v>
      </c>
      <c r="F283" s="216" t="s">
        <v>1537</v>
      </c>
      <c r="G283" s="217" t="s">
        <v>209</v>
      </c>
      <c r="H283" s="218">
        <v>83.887</v>
      </c>
      <c r="I283" s="219"/>
      <c r="J283" s="220">
        <f>ROUND(I283*H283,2)</f>
        <v>0</v>
      </c>
      <c r="K283" s="216" t="s">
        <v>19</v>
      </c>
      <c r="L283" s="46"/>
      <c r="M283" s="221" t="s">
        <v>19</v>
      </c>
      <c r="N283" s="222" t="s">
        <v>41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283</v>
      </c>
      <c r="AT283" s="225" t="s">
        <v>168</v>
      </c>
      <c r="AU283" s="225" t="s">
        <v>79</v>
      </c>
      <c r="AY283" s="19" t="s">
        <v>165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77</v>
      </c>
      <c r="BK283" s="226">
        <f>ROUND(I283*H283,2)</f>
        <v>0</v>
      </c>
      <c r="BL283" s="19" t="s">
        <v>283</v>
      </c>
      <c r="BM283" s="225" t="s">
        <v>1975</v>
      </c>
    </row>
    <row r="284" s="14" customFormat="1">
      <c r="A284" s="14"/>
      <c r="B284" s="238"/>
      <c r="C284" s="239"/>
      <c r="D284" s="229" t="s">
        <v>174</v>
      </c>
      <c r="E284" s="240" t="s">
        <v>19</v>
      </c>
      <c r="F284" s="241" t="s">
        <v>1976</v>
      </c>
      <c r="G284" s="239"/>
      <c r="H284" s="242">
        <v>60.628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174</v>
      </c>
      <c r="AU284" s="248" t="s">
        <v>79</v>
      </c>
      <c r="AV284" s="14" t="s">
        <v>79</v>
      </c>
      <c r="AW284" s="14" t="s">
        <v>32</v>
      </c>
      <c r="AX284" s="14" t="s">
        <v>70</v>
      </c>
      <c r="AY284" s="248" t="s">
        <v>165</v>
      </c>
    </row>
    <row r="285" s="14" customFormat="1">
      <c r="A285" s="14"/>
      <c r="B285" s="238"/>
      <c r="C285" s="239"/>
      <c r="D285" s="229" t="s">
        <v>174</v>
      </c>
      <c r="E285" s="240" t="s">
        <v>19</v>
      </c>
      <c r="F285" s="241" t="s">
        <v>1977</v>
      </c>
      <c r="G285" s="239"/>
      <c r="H285" s="242">
        <v>23.259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8" t="s">
        <v>174</v>
      </c>
      <c r="AU285" s="248" t="s">
        <v>79</v>
      </c>
      <c r="AV285" s="14" t="s">
        <v>79</v>
      </c>
      <c r="AW285" s="14" t="s">
        <v>32</v>
      </c>
      <c r="AX285" s="14" t="s">
        <v>70</v>
      </c>
      <c r="AY285" s="248" t="s">
        <v>165</v>
      </c>
    </row>
    <row r="286" s="15" customFormat="1">
      <c r="A286" s="15"/>
      <c r="B286" s="249"/>
      <c r="C286" s="250"/>
      <c r="D286" s="229" t="s">
        <v>174</v>
      </c>
      <c r="E286" s="251" t="s">
        <v>19</v>
      </c>
      <c r="F286" s="252" t="s">
        <v>184</v>
      </c>
      <c r="G286" s="250"/>
      <c r="H286" s="253">
        <v>83.887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9" t="s">
        <v>174</v>
      </c>
      <c r="AU286" s="259" t="s">
        <v>79</v>
      </c>
      <c r="AV286" s="15" t="s">
        <v>172</v>
      </c>
      <c r="AW286" s="15" t="s">
        <v>32</v>
      </c>
      <c r="AX286" s="15" t="s">
        <v>77</v>
      </c>
      <c r="AY286" s="259" t="s">
        <v>165</v>
      </c>
    </row>
    <row r="287" s="2" customFormat="1" ht="16.5" customHeight="1">
      <c r="A287" s="40"/>
      <c r="B287" s="41"/>
      <c r="C287" s="214" t="s">
        <v>496</v>
      </c>
      <c r="D287" s="214" t="s">
        <v>168</v>
      </c>
      <c r="E287" s="215" t="s">
        <v>1542</v>
      </c>
      <c r="F287" s="216" t="s">
        <v>1543</v>
      </c>
      <c r="G287" s="217" t="s">
        <v>209</v>
      </c>
      <c r="H287" s="218">
        <v>410.87599999999998</v>
      </c>
      <c r="I287" s="219"/>
      <c r="J287" s="220">
        <f>ROUND(I287*H287,2)</f>
        <v>0</v>
      </c>
      <c r="K287" s="216" t="s">
        <v>19</v>
      </c>
      <c r="L287" s="46"/>
      <c r="M287" s="221" t="s">
        <v>19</v>
      </c>
      <c r="N287" s="222" t="s">
        <v>41</v>
      </c>
      <c r="O287" s="86"/>
      <c r="P287" s="223">
        <f>O287*H287</f>
        <v>0</v>
      </c>
      <c r="Q287" s="223">
        <v>0.00048000000000000001</v>
      </c>
      <c r="R287" s="223">
        <f>Q287*H287</f>
        <v>0.19722048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283</v>
      </c>
      <c r="AT287" s="225" t="s">
        <v>168</v>
      </c>
      <c r="AU287" s="225" t="s">
        <v>79</v>
      </c>
      <c r="AY287" s="19" t="s">
        <v>165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77</v>
      </c>
      <c r="BK287" s="226">
        <f>ROUND(I287*H287,2)</f>
        <v>0</v>
      </c>
      <c r="BL287" s="19" t="s">
        <v>283</v>
      </c>
      <c r="BM287" s="225" t="s">
        <v>1978</v>
      </c>
    </row>
    <row r="288" s="14" customFormat="1">
      <c r="A288" s="14"/>
      <c r="B288" s="238"/>
      <c r="C288" s="239"/>
      <c r="D288" s="229" t="s">
        <v>174</v>
      </c>
      <c r="E288" s="240" t="s">
        <v>19</v>
      </c>
      <c r="F288" s="241" t="s">
        <v>1979</v>
      </c>
      <c r="G288" s="239"/>
      <c r="H288" s="242">
        <v>75.263999999999996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174</v>
      </c>
      <c r="AU288" s="248" t="s">
        <v>79</v>
      </c>
      <c r="AV288" s="14" t="s">
        <v>79</v>
      </c>
      <c r="AW288" s="14" t="s">
        <v>32</v>
      </c>
      <c r="AX288" s="14" t="s">
        <v>70</v>
      </c>
      <c r="AY288" s="248" t="s">
        <v>165</v>
      </c>
    </row>
    <row r="289" s="14" customFormat="1">
      <c r="A289" s="14"/>
      <c r="B289" s="238"/>
      <c r="C289" s="239"/>
      <c r="D289" s="229" t="s">
        <v>174</v>
      </c>
      <c r="E289" s="240" t="s">
        <v>19</v>
      </c>
      <c r="F289" s="241" t="s">
        <v>1980</v>
      </c>
      <c r="G289" s="239"/>
      <c r="H289" s="242">
        <v>60.932000000000002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174</v>
      </c>
      <c r="AU289" s="248" t="s">
        <v>79</v>
      </c>
      <c r="AV289" s="14" t="s">
        <v>79</v>
      </c>
      <c r="AW289" s="14" t="s">
        <v>32</v>
      </c>
      <c r="AX289" s="14" t="s">
        <v>70</v>
      </c>
      <c r="AY289" s="248" t="s">
        <v>165</v>
      </c>
    </row>
    <row r="290" s="14" customFormat="1">
      <c r="A290" s="14"/>
      <c r="B290" s="238"/>
      <c r="C290" s="239"/>
      <c r="D290" s="229" t="s">
        <v>174</v>
      </c>
      <c r="E290" s="240" t="s">
        <v>19</v>
      </c>
      <c r="F290" s="241" t="s">
        <v>1981</v>
      </c>
      <c r="G290" s="239"/>
      <c r="H290" s="242">
        <v>70.850999999999999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174</v>
      </c>
      <c r="AU290" s="248" t="s">
        <v>79</v>
      </c>
      <c r="AV290" s="14" t="s">
        <v>79</v>
      </c>
      <c r="AW290" s="14" t="s">
        <v>32</v>
      </c>
      <c r="AX290" s="14" t="s">
        <v>70</v>
      </c>
      <c r="AY290" s="248" t="s">
        <v>165</v>
      </c>
    </row>
    <row r="291" s="14" customFormat="1">
      <c r="A291" s="14"/>
      <c r="B291" s="238"/>
      <c r="C291" s="239"/>
      <c r="D291" s="229" t="s">
        <v>174</v>
      </c>
      <c r="E291" s="240" t="s">
        <v>19</v>
      </c>
      <c r="F291" s="241" t="s">
        <v>1982</v>
      </c>
      <c r="G291" s="239"/>
      <c r="H291" s="242">
        <v>36.438000000000002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174</v>
      </c>
      <c r="AU291" s="248" t="s">
        <v>79</v>
      </c>
      <c r="AV291" s="14" t="s">
        <v>79</v>
      </c>
      <c r="AW291" s="14" t="s">
        <v>32</v>
      </c>
      <c r="AX291" s="14" t="s">
        <v>70</v>
      </c>
      <c r="AY291" s="248" t="s">
        <v>165</v>
      </c>
    </row>
    <row r="292" s="14" customFormat="1">
      <c r="A292" s="14"/>
      <c r="B292" s="238"/>
      <c r="C292" s="239"/>
      <c r="D292" s="229" t="s">
        <v>174</v>
      </c>
      <c r="E292" s="240" t="s">
        <v>19</v>
      </c>
      <c r="F292" s="241" t="s">
        <v>1976</v>
      </c>
      <c r="G292" s="239"/>
      <c r="H292" s="242">
        <v>60.628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174</v>
      </c>
      <c r="AU292" s="248" t="s">
        <v>79</v>
      </c>
      <c r="AV292" s="14" t="s">
        <v>79</v>
      </c>
      <c r="AW292" s="14" t="s">
        <v>32</v>
      </c>
      <c r="AX292" s="14" t="s">
        <v>70</v>
      </c>
      <c r="AY292" s="248" t="s">
        <v>165</v>
      </c>
    </row>
    <row r="293" s="14" customFormat="1">
      <c r="A293" s="14"/>
      <c r="B293" s="238"/>
      <c r="C293" s="239"/>
      <c r="D293" s="229" t="s">
        <v>174</v>
      </c>
      <c r="E293" s="240" t="s">
        <v>19</v>
      </c>
      <c r="F293" s="241" t="s">
        <v>1977</v>
      </c>
      <c r="G293" s="239"/>
      <c r="H293" s="242">
        <v>23.259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174</v>
      </c>
      <c r="AU293" s="248" t="s">
        <v>79</v>
      </c>
      <c r="AV293" s="14" t="s">
        <v>79</v>
      </c>
      <c r="AW293" s="14" t="s">
        <v>32</v>
      </c>
      <c r="AX293" s="14" t="s">
        <v>70</v>
      </c>
      <c r="AY293" s="248" t="s">
        <v>165</v>
      </c>
    </row>
    <row r="294" s="14" customFormat="1">
      <c r="A294" s="14"/>
      <c r="B294" s="238"/>
      <c r="C294" s="239"/>
      <c r="D294" s="229" t="s">
        <v>174</v>
      </c>
      <c r="E294" s="240" t="s">
        <v>19</v>
      </c>
      <c r="F294" s="241" t="s">
        <v>1983</v>
      </c>
      <c r="G294" s="239"/>
      <c r="H294" s="242">
        <v>17.890000000000001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174</v>
      </c>
      <c r="AU294" s="248" t="s">
        <v>79</v>
      </c>
      <c r="AV294" s="14" t="s">
        <v>79</v>
      </c>
      <c r="AW294" s="14" t="s">
        <v>32</v>
      </c>
      <c r="AX294" s="14" t="s">
        <v>70</v>
      </c>
      <c r="AY294" s="248" t="s">
        <v>165</v>
      </c>
    </row>
    <row r="295" s="14" customFormat="1">
      <c r="A295" s="14"/>
      <c r="B295" s="238"/>
      <c r="C295" s="239"/>
      <c r="D295" s="229" t="s">
        <v>174</v>
      </c>
      <c r="E295" s="240" t="s">
        <v>19</v>
      </c>
      <c r="F295" s="241" t="s">
        <v>1984</v>
      </c>
      <c r="G295" s="239"/>
      <c r="H295" s="242">
        <v>7.2880000000000003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8" t="s">
        <v>174</v>
      </c>
      <c r="AU295" s="248" t="s">
        <v>79</v>
      </c>
      <c r="AV295" s="14" t="s">
        <v>79</v>
      </c>
      <c r="AW295" s="14" t="s">
        <v>32</v>
      </c>
      <c r="AX295" s="14" t="s">
        <v>70</v>
      </c>
      <c r="AY295" s="248" t="s">
        <v>165</v>
      </c>
    </row>
    <row r="296" s="14" customFormat="1">
      <c r="A296" s="14"/>
      <c r="B296" s="238"/>
      <c r="C296" s="239"/>
      <c r="D296" s="229" t="s">
        <v>174</v>
      </c>
      <c r="E296" s="240" t="s">
        <v>19</v>
      </c>
      <c r="F296" s="241" t="s">
        <v>1985</v>
      </c>
      <c r="G296" s="239"/>
      <c r="H296" s="242">
        <v>58.326000000000001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174</v>
      </c>
      <c r="AU296" s="248" t="s">
        <v>79</v>
      </c>
      <c r="AV296" s="14" t="s">
        <v>79</v>
      </c>
      <c r="AW296" s="14" t="s">
        <v>32</v>
      </c>
      <c r="AX296" s="14" t="s">
        <v>70</v>
      </c>
      <c r="AY296" s="248" t="s">
        <v>165</v>
      </c>
    </row>
    <row r="297" s="15" customFormat="1">
      <c r="A297" s="15"/>
      <c r="B297" s="249"/>
      <c r="C297" s="250"/>
      <c r="D297" s="229" t="s">
        <v>174</v>
      </c>
      <c r="E297" s="251" t="s">
        <v>19</v>
      </c>
      <c r="F297" s="252" t="s">
        <v>184</v>
      </c>
      <c r="G297" s="250"/>
      <c r="H297" s="253">
        <v>410.87599999999998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9" t="s">
        <v>174</v>
      </c>
      <c r="AU297" s="259" t="s">
        <v>79</v>
      </c>
      <c r="AV297" s="15" t="s">
        <v>172</v>
      </c>
      <c r="AW297" s="15" t="s">
        <v>32</v>
      </c>
      <c r="AX297" s="15" t="s">
        <v>77</v>
      </c>
      <c r="AY297" s="259" t="s">
        <v>165</v>
      </c>
    </row>
    <row r="298" s="2" customFormat="1" ht="16.5" customHeight="1">
      <c r="A298" s="40"/>
      <c r="B298" s="41"/>
      <c r="C298" s="214" t="s">
        <v>499</v>
      </c>
      <c r="D298" s="214" t="s">
        <v>168</v>
      </c>
      <c r="E298" s="215" t="s">
        <v>1552</v>
      </c>
      <c r="F298" s="216" t="s">
        <v>1553</v>
      </c>
      <c r="G298" s="217" t="s">
        <v>209</v>
      </c>
      <c r="H298" s="218">
        <v>410.87599999999998</v>
      </c>
      <c r="I298" s="219"/>
      <c r="J298" s="220">
        <f>ROUND(I298*H298,2)</f>
        <v>0</v>
      </c>
      <c r="K298" s="216" t="s">
        <v>19</v>
      </c>
      <c r="L298" s="46"/>
      <c r="M298" s="221" t="s">
        <v>19</v>
      </c>
      <c r="N298" s="222" t="s">
        <v>41</v>
      </c>
      <c r="O298" s="86"/>
      <c r="P298" s="223">
        <f>O298*H298</f>
        <v>0</v>
      </c>
      <c r="Q298" s="223">
        <v>0.00021000000000000001</v>
      </c>
      <c r="R298" s="223">
        <f>Q298*H298</f>
        <v>0.086283959999999993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283</v>
      </c>
      <c r="AT298" s="225" t="s">
        <v>168</v>
      </c>
      <c r="AU298" s="225" t="s">
        <v>79</v>
      </c>
      <c r="AY298" s="19" t="s">
        <v>165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77</v>
      </c>
      <c r="BK298" s="226">
        <f>ROUND(I298*H298,2)</f>
        <v>0</v>
      </c>
      <c r="BL298" s="19" t="s">
        <v>283</v>
      </c>
      <c r="BM298" s="225" t="s">
        <v>1986</v>
      </c>
    </row>
    <row r="299" s="14" customFormat="1">
      <c r="A299" s="14"/>
      <c r="B299" s="238"/>
      <c r="C299" s="239"/>
      <c r="D299" s="229" t="s">
        <v>174</v>
      </c>
      <c r="E299" s="240" t="s">
        <v>19</v>
      </c>
      <c r="F299" s="241" t="s">
        <v>1979</v>
      </c>
      <c r="G299" s="239"/>
      <c r="H299" s="242">
        <v>75.263999999999996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174</v>
      </c>
      <c r="AU299" s="248" t="s">
        <v>79</v>
      </c>
      <c r="AV299" s="14" t="s">
        <v>79</v>
      </c>
      <c r="AW299" s="14" t="s">
        <v>32</v>
      </c>
      <c r="AX299" s="14" t="s">
        <v>70</v>
      </c>
      <c r="AY299" s="248" t="s">
        <v>165</v>
      </c>
    </row>
    <row r="300" s="14" customFormat="1">
      <c r="A300" s="14"/>
      <c r="B300" s="238"/>
      <c r="C300" s="239"/>
      <c r="D300" s="229" t="s">
        <v>174</v>
      </c>
      <c r="E300" s="240" t="s">
        <v>19</v>
      </c>
      <c r="F300" s="241" t="s">
        <v>1980</v>
      </c>
      <c r="G300" s="239"/>
      <c r="H300" s="242">
        <v>60.932000000000002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174</v>
      </c>
      <c r="AU300" s="248" t="s">
        <v>79</v>
      </c>
      <c r="AV300" s="14" t="s">
        <v>79</v>
      </c>
      <c r="AW300" s="14" t="s">
        <v>32</v>
      </c>
      <c r="AX300" s="14" t="s">
        <v>70</v>
      </c>
      <c r="AY300" s="248" t="s">
        <v>165</v>
      </c>
    </row>
    <row r="301" s="14" customFormat="1">
      <c r="A301" s="14"/>
      <c r="B301" s="238"/>
      <c r="C301" s="239"/>
      <c r="D301" s="229" t="s">
        <v>174</v>
      </c>
      <c r="E301" s="240" t="s">
        <v>19</v>
      </c>
      <c r="F301" s="241" t="s">
        <v>1981</v>
      </c>
      <c r="G301" s="239"/>
      <c r="H301" s="242">
        <v>70.850999999999999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174</v>
      </c>
      <c r="AU301" s="248" t="s">
        <v>79</v>
      </c>
      <c r="AV301" s="14" t="s">
        <v>79</v>
      </c>
      <c r="AW301" s="14" t="s">
        <v>32</v>
      </c>
      <c r="AX301" s="14" t="s">
        <v>70</v>
      </c>
      <c r="AY301" s="248" t="s">
        <v>165</v>
      </c>
    </row>
    <row r="302" s="14" customFormat="1">
      <c r="A302" s="14"/>
      <c r="B302" s="238"/>
      <c r="C302" s="239"/>
      <c r="D302" s="229" t="s">
        <v>174</v>
      </c>
      <c r="E302" s="240" t="s">
        <v>19</v>
      </c>
      <c r="F302" s="241" t="s">
        <v>1982</v>
      </c>
      <c r="G302" s="239"/>
      <c r="H302" s="242">
        <v>36.438000000000002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8" t="s">
        <v>174</v>
      </c>
      <c r="AU302" s="248" t="s">
        <v>79</v>
      </c>
      <c r="AV302" s="14" t="s">
        <v>79</v>
      </c>
      <c r="AW302" s="14" t="s">
        <v>32</v>
      </c>
      <c r="AX302" s="14" t="s">
        <v>70</v>
      </c>
      <c r="AY302" s="248" t="s">
        <v>165</v>
      </c>
    </row>
    <row r="303" s="14" customFormat="1">
      <c r="A303" s="14"/>
      <c r="B303" s="238"/>
      <c r="C303" s="239"/>
      <c r="D303" s="229" t="s">
        <v>174</v>
      </c>
      <c r="E303" s="240" t="s">
        <v>19</v>
      </c>
      <c r="F303" s="241" t="s">
        <v>1976</v>
      </c>
      <c r="G303" s="239"/>
      <c r="H303" s="242">
        <v>60.628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174</v>
      </c>
      <c r="AU303" s="248" t="s">
        <v>79</v>
      </c>
      <c r="AV303" s="14" t="s">
        <v>79</v>
      </c>
      <c r="AW303" s="14" t="s">
        <v>32</v>
      </c>
      <c r="AX303" s="14" t="s">
        <v>70</v>
      </c>
      <c r="AY303" s="248" t="s">
        <v>165</v>
      </c>
    </row>
    <row r="304" s="14" customFormat="1">
      <c r="A304" s="14"/>
      <c r="B304" s="238"/>
      <c r="C304" s="239"/>
      <c r="D304" s="229" t="s">
        <v>174</v>
      </c>
      <c r="E304" s="240" t="s">
        <v>19</v>
      </c>
      <c r="F304" s="241" t="s">
        <v>1977</v>
      </c>
      <c r="G304" s="239"/>
      <c r="H304" s="242">
        <v>23.259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174</v>
      </c>
      <c r="AU304" s="248" t="s">
        <v>79</v>
      </c>
      <c r="AV304" s="14" t="s">
        <v>79</v>
      </c>
      <c r="AW304" s="14" t="s">
        <v>32</v>
      </c>
      <c r="AX304" s="14" t="s">
        <v>70</v>
      </c>
      <c r="AY304" s="248" t="s">
        <v>165</v>
      </c>
    </row>
    <row r="305" s="14" customFormat="1">
      <c r="A305" s="14"/>
      <c r="B305" s="238"/>
      <c r="C305" s="239"/>
      <c r="D305" s="229" t="s">
        <v>174</v>
      </c>
      <c r="E305" s="240" t="s">
        <v>19</v>
      </c>
      <c r="F305" s="241" t="s">
        <v>1983</v>
      </c>
      <c r="G305" s="239"/>
      <c r="H305" s="242">
        <v>17.890000000000001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174</v>
      </c>
      <c r="AU305" s="248" t="s">
        <v>79</v>
      </c>
      <c r="AV305" s="14" t="s">
        <v>79</v>
      </c>
      <c r="AW305" s="14" t="s">
        <v>32</v>
      </c>
      <c r="AX305" s="14" t="s">
        <v>70</v>
      </c>
      <c r="AY305" s="248" t="s">
        <v>165</v>
      </c>
    </row>
    <row r="306" s="14" customFormat="1">
      <c r="A306" s="14"/>
      <c r="B306" s="238"/>
      <c r="C306" s="239"/>
      <c r="D306" s="229" t="s">
        <v>174</v>
      </c>
      <c r="E306" s="240" t="s">
        <v>19</v>
      </c>
      <c r="F306" s="241" t="s">
        <v>1984</v>
      </c>
      <c r="G306" s="239"/>
      <c r="H306" s="242">
        <v>7.2880000000000003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174</v>
      </c>
      <c r="AU306" s="248" t="s">
        <v>79</v>
      </c>
      <c r="AV306" s="14" t="s">
        <v>79</v>
      </c>
      <c r="AW306" s="14" t="s">
        <v>32</v>
      </c>
      <c r="AX306" s="14" t="s">
        <v>70</v>
      </c>
      <c r="AY306" s="248" t="s">
        <v>165</v>
      </c>
    </row>
    <row r="307" s="14" customFormat="1">
      <c r="A307" s="14"/>
      <c r="B307" s="238"/>
      <c r="C307" s="239"/>
      <c r="D307" s="229" t="s">
        <v>174</v>
      </c>
      <c r="E307" s="240" t="s">
        <v>19</v>
      </c>
      <c r="F307" s="241" t="s">
        <v>1985</v>
      </c>
      <c r="G307" s="239"/>
      <c r="H307" s="242">
        <v>58.326000000000001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8" t="s">
        <v>174</v>
      </c>
      <c r="AU307" s="248" t="s">
        <v>79</v>
      </c>
      <c r="AV307" s="14" t="s">
        <v>79</v>
      </c>
      <c r="AW307" s="14" t="s">
        <v>32</v>
      </c>
      <c r="AX307" s="14" t="s">
        <v>70</v>
      </c>
      <c r="AY307" s="248" t="s">
        <v>165</v>
      </c>
    </row>
    <row r="308" s="15" customFormat="1">
      <c r="A308" s="15"/>
      <c r="B308" s="249"/>
      <c r="C308" s="250"/>
      <c r="D308" s="229" t="s">
        <v>174</v>
      </c>
      <c r="E308" s="251" t="s">
        <v>19</v>
      </c>
      <c r="F308" s="252" t="s">
        <v>184</v>
      </c>
      <c r="G308" s="250"/>
      <c r="H308" s="253">
        <v>410.87599999999998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9" t="s">
        <v>174</v>
      </c>
      <c r="AU308" s="259" t="s">
        <v>79</v>
      </c>
      <c r="AV308" s="15" t="s">
        <v>172</v>
      </c>
      <c r="AW308" s="15" t="s">
        <v>32</v>
      </c>
      <c r="AX308" s="15" t="s">
        <v>77</v>
      </c>
      <c r="AY308" s="259" t="s">
        <v>165</v>
      </c>
    </row>
    <row r="309" s="2" customFormat="1" ht="16.5" customHeight="1">
      <c r="A309" s="40"/>
      <c r="B309" s="41"/>
      <c r="C309" s="214" t="s">
        <v>504</v>
      </c>
      <c r="D309" s="214" t="s">
        <v>168</v>
      </c>
      <c r="E309" s="215" t="s">
        <v>1555</v>
      </c>
      <c r="F309" s="216" t="s">
        <v>1556</v>
      </c>
      <c r="G309" s="217" t="s">
        <v>551</v>
      </c>
      <c r="H309" s="218">
        <v>1336.76</v>
      </c>
      <c r="I309" s="219"/>
      <c r="J309" s="220">
        <f>ROUND(I309*H309,2)</f>
        <v>0</v>
      </c>
      <c r="K309" s="216" t="s">
        <v>19</v>
      </c>
      <c r="L309" s="46"/>
      <c r="M309" s="221" t="s">
        <v>19</v>
      </c>
      <c r="N309" s="222" t="s">
        <v>41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283</v>
      </c>
      <c r="AT309" s="225" t="s">
        <v>168</v>
      </c>
      <c r="AU309" s="225" t="s">
        <v>79</v>
      </c>
      <c r="AY309" s="19" t="s">
        <v>165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77</v>
      </c>
      <c r="BK309" s="226">
        <f>ROUND(I309*H309,2)</f>
        <v>0</v>
      </c>
      <c r="BL309" s="19" t="s">
        <v>283</v>
      </c>
      <c r="BM309" s="225" t="s">
        <v>1987</v>
      </c>
    </row>
    <row r="310" s="14" customFormat="1">
      <c r="A310" s="14"/>
      <c r="B310" s="238"/>
      <c r="C310" s="239"/>
      <c r="D310" s="229" t="s">
        <v>174</v>
      </c>
      <c r="E310" s="240" t="s">
        <v>19</v>
      </c>
      <c r="F310" s="241" t="s">
        <v>1950</v>
      </c>
      <c r="G310" s="239"/>
      <c r="H310" s="242">
        <v>485.185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174</v>
      </c>
      <c r="AU310" s="248" t="s">
        <v>79</v>
      </c>
      <c r="AV310" s="14" t="s">
        <v>79</v>
      </c>
      <c r="AW310" s="14" t="s">
        <v>32</v>
      </c>
      <c r="AX310" s="14" t="s">
        <v>70</v>
      </c>
      <c r="AY310" s="248" t="s">
        <v>165</v>
      </c>
    </row>
    <row r="311" s="14" customFormat="1">
      <c r="A311" s="14"/>
      <c r="B311" s="238"/>
      <c r="C311" s="239"/>
      <c r="D311" s="229" t="s">
        <v>174</v>
      </c>
      <c r="E311" s="240" t="s">
        <v>19</v>
      </c>
      <c r="F311" s="241" t="s">
        <v>1951</v>
      </c>
      <c r="G311" s="239"/>
      <c r="H311" s="242">
        <v>194.12000000000001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8" t="s">
        <v>174</v>
      </c>
      <c r="AU311" s="248" t="s">
        <v>79</v>
      </c>
      <c r="AV311" s="14" t="s">
        <v>79</v>
      </c>
      <c r="AW311" s="14" t="s">
        <v>32</v>
      </c>
      <c r="AX311" s="14" t="s">
        <v>70</v>
      </c>
      <c r="AY311" s="248" t="s">
        <v>165</v>
      </c>
    </row>
    <row r="312" s="14" customFormat="1">
      <c r="A312" s="14"/>
      <c r="B312" s="238"/>
      <c r="C312" s="239"/>
      <c r="D312" s="229" t="s">
        <v>174</v>
      </c>
      <c r="E312" s="240" t="s">
        <v>19</v>
      </c>
      <c r="F312" s="241" t="s">
        <v>1952</v>
      </c>
      <c r="G312" s="239"/>
      <c r="H312" s="242">
        <v>657.45500000000004</v>
      </c>
      <c r="I312" s="243"/>
      <c r="J312" s="239"/>
      <c r="K312" s="239"/>
      <c r="L312" s="244"/>
      <c r="M312" s="245"/>
      <c r="N312" s="246"/>
      <c r="O312" s="246"/>
      <c r="P312" s="246"/>
      <c r="Q312" s="246"/>
      <c r="R312" s="246"/>
      <c r="S312" s="246"/>
      <c r="T312" s="24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8" t="s">
        <v>174</v>
      </c>
      <c r="AU312" s="248" t="s">
        <v>79</v>
      </c>
      <c r="AV312" s="14" t="s">
        <v>79</v>
      </c>
      <c r="AW312" s="14" t="s">
        <v>32</v>
      </c>
      <c r="AX312" s="14" t="s">
        <v>70</v>
      </c>
      <c r="AY312" s="248" t="s">
        <v>165</v>
      </c>
    </row>
    <row r="313" s="15" customFormat="1">
      <c r="A313" s="15"/>
      <c r="B313" s="249"/>
      <c r="C313" s="250"/>
      <c r="D313" s="229" t="s">
        <v>174</v>
      </c>
      <c r="E313" s="251" t="s">
        <v>19</v>
      </c>
      <c r="F313" s="252" t="s">
        <v>184</v>
      </c>
      <c r="G313" s="250"/>
      <c r="H313" s="253">
        <v>1336.7600000000002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9" t="s">
        <v>174</v>
      </c>
      <c r="AU313" s="259" t="s">
        <v>79</v>
      </c>
      <c r="AV313" s="15" t="s">
        <v>172</v>
      </c>
      <c r="AW313" s="15" t="s">
        <v>32</v>
      </c>
      <c r="AX313" s="15" t="s">
        <v>77</v>
      </c>
      <c r="AY313" s="259" t="s">
        <v>165</v>
      </c>
    </row>
    <row r="314" s="12" customFormat="1" ht="25.92" customHeight="1">
      <c r="A314" s="12"/>
      <c r="B314" s="198"/>
      <c r="C314" s="199"/>
      <c r="D314" s="200" t="s">
        <v>69</v>
      </c>
      <c r="E314" s="201" t="s">
        <v>529</v>
      </c>
      <c r="F314" s="201" t="s">
        <v>1559</v>
      </c>
      <c r="G314" s="199"/>
      <c r="H314" s="199"/>
      <c r="I314" s="202"/>
      <c r="J314" s="203">
        <f>BK314</f>
        <v>0</v>
      </c>
      <c r="K314" s="199"/>
      <c r="L314" s="204"/>
      <c r="M314" s="205"/>
      <c r="N314" s="206"/>
      <c r="O314" s="206"/>
      <c r="P314" s="207">
        <f>P315</f>
        <v>0</v>
      </c>
      <c r="Q314" s="206"/>
      <c r="R314" s="207">
        <f>R315</f>
        <v>0.124488</v>
      </c>
      <c r="S314" s="206"/>
      <c r="T314" s="208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166</v>
      </c>
      <c r="AT314" s="210" t="s">
        <v>69</v>
      </c>
      <c r="AU314" s="210" t="s">
        <v>70</v>
      </c>
      <c r="AY314" s="209" t="s">
        <v>165</v>
      </c>
      <c r="BK314" s="211">
        <f>BK315</f>
        <v>0</v>
      </c>
    </row>
    <row r="315" s="12" customFormat="1" ht="22.8" customHeight="1">
      <c r="A315" s="12"/>
      <c r="B315" s="198"/>
      <c r="C315" s="199"/>
      <c r="D315" s="200" t="s">
        <v>69</v>
      </c>
      <c r="E315" s="212" t="s">
        <v>1560</v>
      </c>
      <c r="F315" s="212" t="s">
        <v>1561</v>
      </c>
      <c r="G315" s="199"/>
      <c r="H315" s="199"/>
      <c r="I315" s="202"/>
      <c r="J315" s="213">
        <f>BK315</f>
        <v>0</v>
      </c>
      <c r="K315" s="199"/>
      <c r="L315" s="204"/>
      <c r="M315" s="205"/>
      <c r="N315" s="206"/>
      <c r="O315" s="206"/>
      <c r="P315" s="207">
        <f>SUM(P316:P319)</f>
        <v>0</v>
      </c>
      <c r="Q315" s="206"/>
      <c r="R315" s="207">
        <f>SUM(R316:R319)</f>
        <v>0.124488</v>
      </c>
      <c r="S315" s="206"/>
      <c r="T315" s="208">
        <f>SUM(T316:T319)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9" t="s">
        <v>166</v>
      </c>
      <c r="AT315" s="210" t="s">
        <v>69</v>
      </c>
      <c r="AU315" s="210" t="s">
        <v>77</v>
      </c>
      <c r="AY315" s="209" t="s">
        <v>165</v>
      </c>
      <c r="BK315" s="211">
        <f>SUM(BK316:BK319)</f>
        <v>0</v>
      </c>
    </row>
    <row r="316" s="2" customFormat="1" ht="16.5" customHeight="1">
      <c r="A316" s="40"/>
      <c r="B316" s="41"/>
      <c r="C316" s="214" t="s">
        <v>510</v>
      </c>
      <c r="D316" s="214" t="s">
        <v>168</v>
      </c>
      <c r="E316" s="215" t="s">
        <v>1562</v>
      </c>
      <c r="F316" s="216" t="s">
        <v>1563</v>
      </c>
      <c r="G316" s="217" t="s">
        <v>291</v>
      </c>
      <c r="H316" s="218">
        <v>50.399999999999999</v>
      </c>
      <c r="I316" s="219"/>
      <c r="J316" s="220">
        <f>ROUND(I316*H316,2)</f>
        <v>0</v>
      </c>
      <c r="K316" s="216" t="s">
        <v>189</v>
      </c>
      <c r="L316" s="46"/>
      <c r="M316" s="221" t="s">
        <v>19</v>
      </c>
      <c r="N316" s="222" t="s">
        <v>41</v>
      </c>
      <c r="O316" s="86"/>
      <c r="P316" s="223">
        <f>O316*H316</f>
        <v>0</v>
      </c>
      <c r="Q316" s="223">
        <v>0.00247</v>
      </c>
      <c r="R316" s="223">
        <f>Q316*H316</f>
        <v>0.124488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536</v>
      </c>
      <c r="AT316" s="225" t="s">
        <v>168</v>
      </c>
      <c r="AU316" s="225" t="s">
        <v>79</v>
      </c>
      <c r="AY316" s="19" t="s">
        <v>165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77</v>
      </c>
      <c r="BK316" s="226">
        <f>ROUND(I316*H316,2)</f>
        <v>0</v>
      </c>
      <c r="BL316" s="19" t="s">
        <v>536</v>
      </c>
      <c r="BM316" s="225" t="s">
        <v>1988</v>
      </c>
    </row>
    <row r="317" s="2" customFormat="1">
      <c r="A317" s="40"/>
      <c r="B317" s="41"/>
      <c r="C317" s="42"/>
      <c r="D317" s="260" t="s">
        <v>191</v>
      </c>
      <c r="E317" s="42"/>
      <c r="F317" s="261" t="s">
        <v>1565</v>
      </c>
      <c r="G317" s="42"/>
      <c r="H317" s="42"/>
      <c r="I317" s="262"/>
      <c r="J317" s="42"/>
      <c r="K317" s="42"/>
      <c r="L317" s="46"/>
      <c r="M317" s="263"/>
      <c r="N317" s="264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191</v>
      </c>
      <c r="AU317" s="19" t="s">
        <v>79</v>
      </c>
    </row>
    <row r="318" s="14" customFormat="1">
      <c r="A318" s="14"/>
      <c r="B318" s="238"/>
      <c r="C318" s="239"/>
      <c r="D318" s="229" t="s">
        <v>174</v>
      </c>
      <c r="E318" s="240" t="s">
        <v>19</v>
      </c>
      <c r="F318" s="241" t="s">
        <v>1989</v>
      </c>
      <c r="G318" s="239"/>
      <c r="H318" s="242">
        <v>50.399999999999999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174</v>
      </c>
      <c r="AU318" s="248" t="s">
        <v>79</v>
      </c>
      <c r="AV318" s="14" t="s">
        <v>79</v>
      </c>
      <c r="AW318" s="14" t="s">
        <v>32</v>
      </c>
      <c r="AX318" s="14" t="s">
        <v>77</v>
      </c>
      <c r="AY318" s="248" t="s">
        <v>165</v>
      </c>
    </row>
    <row r="319" s="2" customFormat="1" ht="16.5" customHeight="1">
      <c r="A319" s="40"/>
      <c r="B319" s="41"/>
      <c r="C319" s="265" t="s">
        <v>519</v>
      </c>
      <c r="D319" s="265" t="s">
        <v>529</v>
      </c>
      <c r="E319" s="266" t="s">
        <v>1566</v>
      </c>
      <c r="F319" s="267" t="s">
        <v>1567</v>
      </c>
      <c r="G319" s="268" t="s">
        <v>291</v>
      </c>
      <c r="H319" s="269">
        <v>50.399999999999999</v>
      </c>
      <c r="I319" s="270"/>
      <c r="J319" s="271">
        <f>ROUND(I319*H319,2)</f>
        <v>0</v>
      </c>
      <c r="K319" s="267" t="s">
        <v>19</v>
      </c>
      <c r="L319" s="272"/>
      <c r="M319" s="273" t="s">
        <v>19</v>
      </c>
      <c r="N319" s="274" t="s">
        <v>41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978</v>
      </c>
      <c r="AT319" s="225" t="s">
        <v>529</v>
      </c>
      <c r="AU319" s="225" t="s">
        <v>79</v>
      </c>
      <c r="AY319" s="19" t="s">
        <v>165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77</v>
      </c>
      <c r="BK319" s="226">
        <f>ROUND(I319*H319,2)</f>
        <v>0</v>
      </c>
      <c r="BL319" s="19" t="s">
        <v>978</v>
      </c>
      <c r="BM319" s="225" t="s">
        <v>1990</v>
      </c>
    </row>
    <row r="320" s="12" customFormat="1" ht="25.92" customHeight="1">
      <c r="A320" s="12"/>
      <c r="B320" s="198"/>
      <c r="C320" s="199"/>
      <c r="D320" s="200" t="s">
        <v>69</v>
      </c>
      <c r="E320" s="201" t="s">
        <v>1191</v>
      </c>
      <c r="F320" s="201" t="s">
        <v>1192</v>
      </c>
      <c r="G320" s="199"/>
      <c r="H320" s="199"/>
      <c r="I320" s="202"/>
      <c r="J320" s="203">
        <f>BK320</f>
        <v>0</v>
      </c>
      <c r="K320" s="199"/>
      <c r="L320" s="204"/>
      <c r="M320" s="205"/>
      <c r="N320" s="206"/>
      <c r="O320" s="206"/>
      <c r="P320" s="207">
        <f>SUM(P321:P332)</f>
        <v>0</v>
      </c>
      <c r="Q320" s="206"/>
      <c r="R320" s="207">
        <f>SUM(R321:R332)</f>
        <v>0</v>
      </c>
      <c r="S320" s="206"/>
      <c r="T320" s="208">
        <f>SUM(T321:T332)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172</v>
      </c>
      <c r="AT320" s="210" t="s">
        <v>69</v>
      </c>
      <c r="AU320" s="210" t="s">
        <v>70</v>
      </c>
      <c r="AY320" s="209" t="s">
        <v>165</v>
      </c>
      <c r="BK320" s="211">
        <f>SUM(BK321:BK332)</f>
        <v>0</v>
      </c>
    </row>
    <row r="321" s="2" customFormat="1" ht="16.5" customHeight="1">
      <c r="A321" s="40"/>
      <c r="B321" s="41"/>
      <c r="C321" s="214" t="s">
        <v>528</v>
      </c>
      <c r="D321" s="214" t="s">
        <v>168</v>
      </c>
      <c r="E321" s="215" t="s">
        <v>1569</v>
      </c>
      <c r="F321" s="216" t="s">
        <v>1570</v>
      </c>
      <c r="G321" s="217" t="s">
        <v>1196</v>
      </c>
      <c r="H321" s="218">
        <v>40</v>
      </c>
      <c r="I321" s="219"/>
      <c r="J321" s="220">
        <f>ROUND(I321*H321,2)</f>
        <v>0</v>
      </c>
      <c r="K321" s="216" t="s">
        <v>19</v>
      </c>
      <c r="L321" s="46"/>
      <c r="M321" s="221" t="s">
        <v>19</v>
      </c>
      <c r="N321" s="222" t="s">
        <v>41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1197</v>
      </c>
      <c r="AT321" s="225" t="s">
        <v>168</v>
      </c>
      <c r="AU321" s="225" t="s">
        <v>77</v>
      </c>
      <c r="AY321" s="19" t="s">
        <v>165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77</v>
      </c>
      <c r="BK321" s="226">
        <f>ROUND(I321*H321,2)</f>
        <v>0</v>
      </c>
      <c r="BL321" s="19" t="s">
        <v>1197</v>
      </c>
      <c r="BM321" s="225" t="s">
        <v>1991</v>
      </c>
    </row>
    <row r="322" s="2" customFormat="1">
      <c r="A322" s="40"/>
      <c r="B322" s="41"/>
      <c r="C322" s="42"/>
      <c r="D322" s="229" t="s">
        <v>1392</v>
      </c>
      <c r="E322" s="42"/>
      <c r="F322" s="291" t="s">
        <v>1572</v>
      </c>
      <c r="G322" s="42"/>
      <c r="H322" s="42"/>
      <c r="I322" s="262"/>
      <c r="J322" s="42"/>
      <c r="K322" s="42"/>
      <c r="L322" s="46"/>
      <c r="M322" s="263"/>
      <c r="N322" s="264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1392</v>
      </c>
      <c r="AU322" s="19" t="s">
        <v>77</v>
      </c>
    </row>
    <row r="323" s="14" customFormat="1">
      <c r="A323" s="14"/>
      <c r="B323" s="238"/>
      <c r="C323" s="239"/>
      <c r="D323" s="229" t="s">
        <v>174</v>
      </c>
      <c r="E323" s="240" t="s">
        <v>19</v>
      </c>
      <c r="F323" s="241" t="s">
        <v>1992</v>
      </c>
      <c r="G323" s="239"/>
      <c r="H323" s="242">
        <v>40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174</v>
      </c>
      <c r="AU323" s="248" t="s">
        <v>77</v>
      </c>
      <c r="AV323" s="14" t="s">
        <v>79</v>
      </c>
      <c r="AW323" s="14" t="s">
        <v>32</v>
      </c>
      <c r="AX323" s="14" t="s">
        <v>70</v>
      </c>
      <c r="AY323" s="248" t="s">
        <v>165</v>
      </c>
    </row>
    <row r="324" s="15" customFormat="1">
      <c r="A324" s="15"/>
      <c r="B324" s="249"/>
      <c r="C324" s="250"/>
      <c r="D324" s="229" t="s">
        <v>174</v>
      </c>
      <c r="E324" s="251" t="s">
        <v>19</v>
      </c>
      <c r="F324" s="252" t="s">
        <v>184</v>
      </c>
      <c r="G324" s="250"/>
      <c r="H324" s="253">
        <v>40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9" t="s">
        <v>174</v>
      </c>
      <c r="AU324" s="259" t="s">
        <v>77</v>
      </c>
      <c r="AV324" s="15" t="s">
        <v>172</v>
      </c>
      <c r="AW324" s="15" t="s">
        <v>32</v>
      </c>
      <c r="AX324" s="15" t="s">
        <v>77</v>
      </c>
      <c r="AY324" s="259" t="s">
        <v>165</v>
      </c>
    </row>
    <row r="325" s="2" customFormat="1" ht="16.5" customHeight="1">
      <c r="A325" s="40"/>
      <c r="B325" s="41"/>
      <c r="C325" s="214" t="s">
        <v>533</v>
      </c>
      <c r="D325" s="214" t="s">
        <v>168</v>
      </c>
      <c r="E325" s="215" t="s">
        <v>1574</v>
      </c>
      <c r="F325" s="216" t="s">
        <v>1575</v>
      </c>
      <c r="G325" s="217" t="s">
        <v>1196</v>
      </c>
      <c r="H325" s="218">
        <v>24</v>
      </c>
      <c r="I325" s="219"/>
      <c r="J325" s="220">
        <f>ROUND(I325*H325,2)</f>
        <v>0</v>
      </c>
      <c r="K325" s="216" t="s">
        <v>1402</v>
      </c>
      <c r="L325" s="46"/>
      <c r="M325" s="221" t="s">
        <v>19</v>
      </c>
      <c r="N325" s="222" t="s">
        <v>41</v>
      </c>
      <c r="O325" s="86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1197</v>
      </c>
      <c r="AT325" s="225" t="s">
        <v>168</v>
      </c>
      <c r="AU325" s="225" t="s">
        <v>77</v>
      </c>
      <c r="AY325" s="19" t="s">
        <v>165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77</v>
      </c>
      <c r="BK325" s="226">
        <f>ROUND(I325*H325,2)</f>
        <v>0</v>
      </c>
      <c r="BL325" s="19" t="s">
        <v>1197</v>
      </c>
      <c r="BM325" s="225" t="s">
        <v>1993</v>
      </c>
    </row>
    <row r="326" s="2" customFormat="1">
      <c r="A326" s="40"/>
      <c r="B326" s="41"/>
      <c r="C326" s="42"/>
      <c r="D326" s="260" t="s">
        <v>191</v>
      </c>
      <c r="E326" s="42"/>
      <c r="F326" s="261" t="s">
        <v>1577</v>
      </c>
      <c r="G326" s="42"/>
      <c r="H326" s="42"/>
      <c r="I326" s="262"/>
      <c r="J326" s="42"/>
      <c r="K326" s="42"/>
      <c r="L326" s="46"/>
      <c r="M326" s="263"/>
      <c r="N326" s="26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191</v>
      </c>
      <c r="AU326" s="19" t="s">
        <v>77</v>
      </c>
    </row>
    <row r="327" s="14" customFormat="1">
      <c r="A327" s="14"/>
      <c r="B327" s="238"/>
      <c r="C327" s="239"/>
      <c r="D327" s="229" t="s">
        <v>174</v>
      </c>
      <c r="E327" s="240" t="s">
        <v>19</v>
      </c>
      <c r="F327" s="241" t="s">
        <v>1994</v>
      </c>
      <c r="G327" s="239"/>
      <c r="H327" s="242">
        <v>24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174</v>
      </c>
      <c r="AU327" s="248" t="s">
        <v>77</v>
      </c>
      <c r="AV327" s="14" t="s">
        <v>79</v>
      </c>
      <c r="AW327" s="14" t="s">
        <v>32</v>
      </c>
      <c r="AX327" s="14" t="s">
        <v>70</v>
      </c>
      <c r="AY327" s="248" t="s">
        <v>165</v>
      </c>
    </row>
    <row r="328" s="15" customFormat="1">
      <c r="A328" s="15"/>
      <c r="B328" s="249"/>
      <c r="C328" s="250"/>
      <c r="D328" s="229" t="s">
        <v>174</v>
      </c>
      <c r="E328" s="251" t="s">
        <v>19</v>
      </c>
      <c r="F328" s="252" t="s">
        <v>184</v>
      </c>
      <c r="G328" s="250"/>
      <c r="H328" s="253">
        <v>24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9" t="s">
        <v>174</v>
      </c>
      <c r="AU328" s="259" t="s">
        <v>77</v>
      </c>
      <c r="AV328" s="15" t="s">
        <v>172</v>
      </c>
      <c r="AW328" s="15" t="s">
        <v>32</v>
      </c>
      <c r="AX328" s="15" t="s">
        <v>77</v>
      </c>
      <c r="AY328" s="259" t="s">
        <v>165</v>
      </c>
    </row>
    <row r="329" s="2" customFormat="1" ht="16.5" customHeight="1">
      <c r="A329" s="40"/>
      <c r="B329" s="41"/>
      <c r="C329" s="214" t="s">
        <v>536</v>
      </c>
      <c r="D329" s="214" t="s">
        <v>168</v>
      </c>
      <c r="E329" s="215" t="s">
        <v>1579</v>
      </c>
      <c r="F329" s="216" t="s">
        <v>1580</v>
      </c>
      <c r="G329" s="217" t="s">
        <v>1196</v>
      </c>
      <c r="H329" s="218">
        <v>32</v>
      </c>
      <c r="I329" s="219"/>
      <c r="J329" s="220">
        <f>ROUND(I329*H329,2)</f>
        <v>0</v>
      </c>
      <c r="K329" s="216" t="s">
        <v>19</v>
      </c>
      <c r="L329" s="46"/>
      <c r="M329" s="221" t="s">
        <v>19</v>
      </c>
      <c r="N329" s="222" t="s">
        <v>41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1197</v>
      </c>
      <c r="AT329" s="225" t="s">
        <v>168</v>
      </c>
      <c r="AU329" s="225" t="s">
        <v>77</v>
      </c>
      <c r="AY329" s="19" t="s">
        <v>165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77</v>
      </c>
      <c r="BK329" s="226">
        <f>ROUND(I329*H329,2)</f>
        <v>0</v>
      </c>
      <c r="BL329" s="19" t="s">
        <v>1197</v>
      </c>
      <c r="BM329" s="225" t="s">
        <v>1995</v>
      </c>
    </row>
    <row r="330" s="2" customFormat="1">
      <c r="A330" s="40"/>
      <c r="B330" s="41"/>
      <c r="C330" s="42"/>
      <c r="D330" s="229" t="s">
        <v>1392</v>
      </c>
      <c r="E330" s="42"/>
      <c r="F330" s="291" t="s">
        <v>1582</v>
      </c>
      <c r="G330" s="42"/>
      <c r="H330" s="42"/>
      <c r="I330" s="262"/>
      <c r="J330" s="42"/>
      <c r="K330" s="42"/>
      <c r="L330" s="46"/>
      <c r="M330" s="263"/>
      <c r="N330" s="264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1392</v>
      </c>
      <c r="AU330" s="19" t="s">
        <v>77</v>
      </c>
    </row>
    <row r="331" s="14" customFormat="1">
      <c r="A331" s="14"/>
      <c r="B331" s="238"/>
      <c r="C331" s="239"/>
      <c r="D331" s="229" t="s">
        <v>174</v>
      </c>
      <c r="E331" s="240" t="s">
        <v>19</v>
      </c>
      <c r="F331" s="241" t="s">
        <v>1996</v>
      </c>
      <c r="G331" s="239"/>
      <c r="H331" s="242">
        <v>32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174</v>
      </c>
      <c r="AU331" s="248" t="s">
        <v>77</v>
      </c>
      <c r="AV331" s="14" t="s">
        <v>79</v>
      </c>
      <c r="AW331" s="14" t="s">
        <v>32</v>
      </c>
      <c r="AX331" s="14" t="s">
        <v>70</v>
      </c>
      <c r="AY331" s="248" t="s">
        <v>165</v>
      </c>
    </row>
    <row r="332" s="15" customFormat="1">
      <c r="A332" s="15"/>
      <c r="B332" s="249"/>
      <c r="C332" s="250"/>
      <c r="D332" s="229" t="s">
        <v>174</v>
      </c>
      <c r="E332" s="251" t="s">
        <v>19</v>
      </c>
      <c r="F332" s="252" t="s">
        <v>184</v>
      </c>
      <c r="G332" s="250"/>
      <c r="H332" s="253">
        <v>32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9" t="s">
        <v>174</v>
      </c>
      <c r="AU332" s="259" t="s">
        <v>77</v>
      </c>
      <c r="AV332" s="15" t="s">
        <v>172</v>
      </c>
      <c r="AW332" s="15" t="s">
        <v>32</v>
      </c>
      <c r="AX332" s="15" t="s">
        <v>77</v>
      </c>
      <c r="AY332" s="259" t="s">
        <v>165</v>
      </c>
    </row>
    <row r="333" s="12" customFormat="1" ht="25.92" customHeight="1">
      <c r="A333" s="12"/>
      <c r="B333" s="198"/>
      <c r="C333" s="199"/>
      <c r="D333" s="200" t="s">
        <v>69</v>
      </c>
      <c r="E333" s="201" t="s">
        <v>1203</v>
      </c>
      <c r="F333" s="201" t="s">
        <v>1204</v>
      </c>
      <c r="G333" s="199"/>
      <c r="H333" s="199"/>
      <c r="I333" s="202"/>
      <c r="J333" s="203">
        <f>BK333</f>
        <v>0</v>
      </c>
      <c r="K333" s="199"/>
      <c r="L333" s="204"/>
      <c r="M333" s="205"/>
      <c r="N333" s="206"/>
      <c r="O333" s="206"/>
      <c r="P333" s="207">
        <f>P334+P341+P350+P358</f>
        <v>0</v>
      </c>
      <c r="Q333" s="206"/>
      <c r="R333" s="207">
        <f>R334+R341+R350+R358</f>
        <v>0</v>
      </c>
      <c r="S333" s="206"/>
      <c r="T333" s="208">
        <f>T334+T341+T350+T358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9" t="s">
        <v>212</v>
      </c>
      <c r="AT333" s="210" t="s">
        <v>69</v>
      </c>
      <c r="AU333" s="210" t="s">
        <v>70</v>
      </c>
      <c r="AY333" s="209" t="s">
        <v>165</v>
      </c>
      <c r="BK333" s="211">
        <f>BK334+BK341+BK350+BK358</f>
        <v>0</v>
      </c>
    </row>
    <row r="334" s="12" customFormat="1" ht="22.8" customHeight="1">
      <c r="A334" s="12"/>
      <c r="B334" s="198"/>
      <c r="C334" s="199"/>
      <c r="D334" s="200" t="s">
        <v>69</v>
      </c>
      <c r="E334" s="212" t="s">
        <v>1205</v>
      </c>
      <c r="F334" s="212" t="s">
        <v>1206</v>
      </c>
      <c r="G334" s="199"/>
      <c r="H334" s="199"/>
      <c r="I334" s="202"/>
      <c r="J334" s="213">
        <f>BK334</f>
        <v>0</v>
      </c>
      <c r="K334" s="199"/>
      <c r="L334" s="204"/>
      <c r="M334" s="205"/>
      <c r="N334" s="206"/>
      <c r="O334" s="206"/>
      <c r="P334" s="207">
        <f>SUM(P335:P340)</f>
        <v>0</v>
      </c>
      <c r="Q334" s="206"/>
      <c r="R334" s="207">
        <f>SUM(R335:R340)</f>
        <v>0</v>
      </c>
      <c r="S334" s="206"/>
      <c r="T334" s="208">
        <f>SUM(T335:T340)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9" t="s">
        <v>212</v>
      </c>
      <c r="AT334" s="210" t="s">
        <v>69</v>
      </c>
      <c r="AU334" s="210" t="s">
        <v>77</v>
      </c>
      <c r="AY334" s="209" t="s">
        <v>165</v>
      </c>
      <c r="BK334" s="211">
        <f>SUM(BK335:BK340)</f>
        <v>0</v>
      </c>
    </row>
    <row r="335" s="2" customFormat="1" ht="16.5" customHeight="1">
      <c r="A335" s="40"/>
      <c r="B335" s="41"/>
      <c r="C335" s="214" t="s">
        <v>545</v>
      </c>
      <c r="D335" s="214" t="s">
        <v>168</v>
      </c>
      <c r="E335" s="215" t="s">
        <v>1584</v>
      </c>
      <c r="F335" s="216" t="s">
        <v>1585</v>
      </c>
      <c r="G335" s="217" t="s">
        <v>203</v>
      </c>
      <c r="H335" s="218">
        <v>1</v>
      </c>
      <c r="I335" s="219"/>
      <c r="J335" s="220">
        <f>ROUND(I335*H335,2)</f>
        <v>0</v>
      </c>
      <c r="K335" s="216" t="s">
        <v>189</v>
      </c>
      <c r="L335" s="46"/>
      <c r="M335" s="221" t="s">
        <v>19</v>
      </c>
      <c r="N335" s="222" t="s">
        <v>41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1210</v>
      </c>
      <c r="AT335" s="225" t="s">
        <v>168</v>
      </c>
      <c r="AU335" s="225" t="s">
        <v>79</v>
      </c>
      <c r="AY335" s="19" t="s">
        <v>165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77</v>
      </c>
      <c r="BK335" s="226">
        <f>ROUND(I335*H335,2)</f>
        <v>0</v>
      </c>
      <c r="BL335" s="19" t="s">
        <v>1210</v>
      </c>
      <c r="BM335" s="225" t="s">
        <v>1997</v>
      </c>
    </row>
    <row r="336" s="2" customFormat="1">
      <c r="A336" s="40"/>
      <c r="B336" s="41"/>
      <c r="C336" s="42"/>
      <c r="D336" s="260" t="s">
        <v>191</v>
      </c>
      <c r="E336" s="42"/>
      <c r="F336" s="261" t="s">
        <v>1587</v>
      </c>
      <c r="G336" s="42"/>
      <c r="H336" s="42"/>
      <c r="I336" s="262"/>
      <c r="J336" s="42"/>
      <c r="K336" s="42"/>
      <c r="L336" s="46"/>
      <c r="M336" s="263"/>
      <c r="N336" s="264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191</v>
      </c>
      <c r="AU336" s="19" t="s">
        <v>79</v>
      </c>
    </row>
    <row r="337" s="13" customFormat="1">
      <c r="A337" s="13"/>
      <c r="B337" s="227"/>
      <c r="C337" s="228"/>
      <c r="D337" s="229" t="s">
        <v>174</v>
      </c>
      <c r="E337" s="230" t="s">
        <v>19</v>
      </c>
      <c r="F337" s="231" t="s">
        <v>1588</v>
      </c>
      <c r="G337" s="228"/>
      <c r="H337" s="230" t="s">
        <v>19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174</v>
      </c>
      <c r="AU337" s="237" t="s">
        <v>79</v>
      </c>
      <c r="AV337" s="13" t="s">
        <v>77</v>
      </c>
      <c r="AW337" s="13" t="s">
        <v>32</v>
      </c>
      <c r="AX337" s="13" t="s">
        <v>70</v>
      </c>
      <c r="AY337" s="237" t="s">
        <v>165</v>
      </c>
    </row>
    <row r="338" s="14" customFormat="1">
      <c r="A338" s="14"/>
      <c r="B338" s="238"/>
      <c r="C338" s="239"/>
      <c r="D338" s="229" t="s">
        <v>174</v>
      </c>
      <c r="E338" s="240" t="s">
        <v>19</v>
      </c>
      <c r="F338" s="241" t="s">
        <v>77</v>
      </c>
      <c r="G338" s="239"/>
      <c r="H338" s="242">
        <v>1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8" t="s">
        <v>174</v>
      </c>
      <c r="AU338" s="248" t="s">
        <v>79</v>
      </c>
      <c r="AV338" s="14" t="s">
        <v>79</v>
      </c>
      <c r="AW338" s="14" t="s">
        <v>32</v>
      </c>
      <c r="AX338" s="14" t="s">
        <v>77</v>
      </c>
      <c r="AY338" s="248" t="s">
        <v>165</v>
      </c>
    </row>
    <row r="339" s="2" customFormat="1" ht="16.5" customHeight="1">
      <c r="A339" s="40"/>
      <c r="B339" s="41"/>
      <c r="C339" s="214" t="s">
        <v>548</v>
      </c>
      <c r="D339" s="214" t="s">
        <v>168</v>
      </c>
      <c r="E339" s="215" t="s">
        <v>1213</v>
      </c>
      <c r="F339" s="216" t="s">
        <v>1214</v>
      </c>
      <c r="G339" s="217" t="s">
        <v>203</v>
      </c>
      <c r="H339" s="218">
        <v>1</v>
      </c>
      <c r="I339" s="219"/>
      <c r="J339" s="220">
        <f>ROUND(I339*H339,2)</f>
        <v>0</v>
      </c>
      <c r="K339" s="216" t="s">
        <v>189</v>
      </c>
      <c r="L339" s="46"/>
      <c r="M339" s="221" t="s">
        <v>19</v>
      </c>
      <c r="N339" s="222" t="s">
        <v>41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1210</v>
      </c>
      <c r="AT339" s="225" t="s">
        <v>168</v>
      </c>
      <c r="AU339" s="225" t="s">
        <v>79</v>
      </c>
      <c r="AY339" s="19" t="s">
        <v>165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77</v>
      </c>
      <c r="BK339" s="226">
        <f>ROUND(I339*H339,2)</f>
        <v>0</v>
      </c>
      <c r="BL339" s="19" t="s">
        <v>1210</v>
      </c>
      <c r="BM339" s="225" t="s">
        <v>1998</v>
      </c>
    </row>
    <row r="340" s="2" customFormat="1">
      <c r="A340" s="40"/>
      <c r="B340" s="41"/>
      <c r="C340" s="42"/>
      <c r="D340" s="260" t="s">
        <v>191</v>
      </c>
      <c r="E340" s="42"/>
      <c r="F340" s="261" t="s">
        <v>1216</v>
      </c>
      <c r="G340" s="42"/>
      <c r="H340" s="42"/>
      <c r="I340" s="262"/>
      <c r="J340" s="42"/>
      <c r="K340" s="42"/>
      <c r="L340" s="46"/>
      <c r="M340" s="263"/>
      <c r="N340" s="26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191</v>
      </c>
      <c r="AU340" s="19" t="s">
        <v>79</v>
      </c>
    </row>
    <row r="341" s="12" customFormat="1" ht="22.8" customHeight="1">
      <c r="A341" s="12"/>
      <c r="B341" s="198"/>
      <c r="C341" s="199"/>
      <c r="D341" s="200" t="s">
        <v>69</v>
      </c>
      <c r="E341" s="212" t="s">
        <v>1217</v>
      </c>
      <c r="F341" s="212" t="s">
        <v>1218</v>
      </c>
      <c r="G341" s="199"/>
      <c r="H341" s="199"/>
      <c r="I341" s="202"/>
      <c r="J341" s="213">
        <f>BK341</f>
        <v>0</v>
      </c>
      <c r="K341" s="199"/>
      <c r="L341" s="204"/>
      <c r="M341" s="205"/>
      <c r="N341" s="206"/>
      <c r="O341" s="206"/>
      <c r="P341" s="207">
        <f>SUM(P342:P349)</f>
        <v>0</v>
      </c>
      <c r="Q341" s="206"/>
      <c r="R341" s="207">
        <f>SUM(R342:R349)</f>
        <v>0</v>
      </c>
      <c r="S341" s="206"/>
      <c r="T341" s="208">
        <f>SUM(T342:T349)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9" t="s">
        <v>212</v>
      </c>
      <c r="AT341" s="210" t="s">
        <v>69</v>
      </c>
      <c r="AU341" s="210" t="s">
        <v>77</v>
      </c>
      <c r="AY341" s="209" t="s">
        <v>165</v>
      </c>
      <c r="BK341" s="211">
        <f>SUM(BK342:BK349)</f>
        <v>0</v>
      </c>
    </row>
    <row r="342" s="2" customFormat="1" ht="16.5" customHeight="1">
      <c r="A342" s="40"/>
      <c r="B342" s="41"/>
      <c r="C342" s="214" t="s">
        <v>555</v>
      </c>
      <c r="D342" s="214" t="s">
        <v>168</v>
      </c>
      <c r="E342" s="215" t="s">
        <v>1220</v>
      </c>
      <c r="F342" s="216" t="s">
        <v>1218</v>
      </c>
      <c r="G342" s="217" t="s">
        <v>203</v>
      </c>
      <c r="H342" s="218">
        <v>1</v>
      </c>
      <c r="I342" s="219"/>
      <c r="J342" s="220">
        <f>ROUND(I342*H342,2)</f>
        <v>0</v>
      </c>
      <c r="K342" s="216" t="s">
        <v>189</v>
      </c>
      <c r="L342" s="46"/>
      <c r="M342" s="221" t="s">
        <v>19</v>
      </c>
      <c r="N342" s="222" t="s">
        <v>41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1210</v>
      </c>
      <c r="AT342" s="225" t="s">
        <v>168</v>
      </c>
      <c r="AU342" s="225" t="s">
        <v>79</v>
      </c>
      <c r="AY342" s="19" t="s">
        <v>165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77</v>
      </c>
      <c r="BK342" s="226">
        <f>ROUND(I342*H342,2)</f>
        <v>0</v>
      </c>
      <c r="BL342" s="19" t="s">
        <v>1210</v>
      </c>
      <c r="BM342" s="225" t="s">
        <v>1999</v>
      </c>
    </row>
    <row r="343" s="2" customFormat="1">
      <c r="A343" s="40"/>
      <c r="B343" s="41"/>
      <c r="C343" s="42"/>
      <c r="D343" s="260" t="s">
        <v>191</v>
      </c>
      <c r="E343" s="42"/>
      <c r="F343" s="261" t="s">
        <v>1222</v>
      </c>
      <c r="G343" s="42"/>
      <c r="H343" s="42"/>
      <c r="I343" s="262"/>
      <c r="J343" s="42"/>
      <c r="K343" s="42"/>
      <c r="L343" s="46"/>
      <c r="M343" s="263"/>
      <c r="N343" s="264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191</v>
      </c>
      <c r="AU343" s="19" t="s">
        <v>79</v>
      </c>
    </row>
    <row r="344" s="2" customFormat="1" ht="16.5" customHeight="1">
      <c r="A344" s="40"/>
      <c r="B344" s="41"/>
      <c r="C344" s="214" t="s">
        <v>564</v>
      </c>
      <c r="D344" s="214" t="s">
        <v>168</v>
      </c>
      <c r="E344" s="215" t="s">
        <v>1224</v>
      </c>
      <c r="F344" s="216" t="s">
        <v>1225</v>
      </c>
      <c r="G344" s="217" t="s">
        <v>203</v>
      </c>
      <c r="H344" s="218">
        <v>1</v>
      </c>
      <c r="I344" s="219"/>
      <c r="J344" s="220">
        <f>ROUND(I344*H344,2)</f>
        <v>0</v>
      </c>
      <c r="K344" s="216" t="s">
        <v>19</v>
      </c>
      <c r="L344" s="46"/>
      <c r="M344" s="221" t="s">
        <v>19</v>
      </c>
      <c r="N344" s="222" t="s">
        <v>41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172</v>
      </c>
      <c r="AT344" s="225" t="s">
        <v>168</v>
      </c>
      <c r="AU344" s="225" t="s">
        <v>79</v>
      </c>
      <c r="AY344" s="19" t="s">
        <v>165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77</v>
      </c>
      <c r="BK344" s="226">
        <f>ROUND(I344*H344,2)</f>
        <v>0</v>
      </c>
      <c r="BL344" s="19" t="s">
        <v>172</v>
      </c>
      <c r="BM344" s="225" t="s">
        <v>2000</v>
      </c>
    </row>
    <row r="345" s="13" customFormat="1">
      <c r="A345" s="13"/>
      <c r="B345" s="227"/>
      <c r="C345" s="228"/>
      <c r="D345" s="229" t="s">
        <v>174</v>
      </c>
      <c r="E345" s="230" t="s">
        <v>19</v>
      </c>
      <c r="F345" s="231" t="s">
        <v>1227</v>
      </c>
      <c r="G345" s="228"/>
      <c r="H345" s="230" t="s">
        <v>19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174</v>
      </c>
      <c r="AU345" s="237" t="s">
        <v>79</v>
      </c>
      <c r="AV345" s="13" t="s">
        <v>77</v>
      </c>
      <c r="AW345" s="13" t="s">
        <v>32</v>
      </c>
      <c r="AX345" s="13" t="s">
        <v>70</v>
      </c>
      <c r="AY345" s="237" t="s">
        <v>165</v>
      </c>
    </row>
    <row r="346" s="13" customFormat="1">
      <c r="A346" s="13"/>
      <c r="B346" s="227"/>
      <c r="C346" s="228"/>
      <c r="D346" s="229" t="s">
        <v>174</v>
      </c>
      <c r="E346" s="230" t="s">
        <v>19</v>
      </c>
      <c r="F346" s="231" t="s">
        <v>1228</v>
      </c>
      <c r="G346" s="228"/>
      <c r="H346" s="230" t="s">
        <v>19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174</v>
      </c>
      <c r="AU346" s="237" t="s">
        <v>79</v>
      </c>
      <c r="AV346" s="13" t="s">
        <v>77</v>
      </c>
      <c r="AW346" s="13" t="s">
        <v>32</v>
      </c>
      <c r="AX346" s="13" t="s">
        <v>70</v>
      </c>
      <c r="AY346" s="237" t="s">
        <v>165</v>
      </c>
    </row>
    <row r="347" s="14" customFormat="1">
      <c r="A347" s="14"/>
      <c r="B347" s="238"/>
      <c r="C347" s="239"/>
      <c r="D347" s="229" t="s">
        <v>174</v>
      </c>
      <c r="E347" s="240" t="s">
        <v>19</v>
      </c>
      <c r="F347" s="241" t="s">
        <v>77</v>
      </c>
      <c r="G347" s="239"/>
      <c r="H347" s="242">
        <v>1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8" t="s">
        <v>174</v>
      </c>
      <c r="AU347" s="248" t="s">
        <v>79</v>
      </c>
      <c r="AV347" s="14" t="s">
        <v>79</v>
      </c>
      <c r="AW347" s="14" t="s">
        <v>32</v>
      </c>
      <c r="AX347" s="14" t="s">
        <v>77</v>
      </c>
      <c r="AY347" s="248" t="s">
        <v>165</v>
      </c>
    </row>
    <row r="348" s="2" customFormat="1" ht="16.5" customHeight="1">
      <c r="A348" s="40"/>
      <c r="B348" s="41"/>
      <c r="C348" s="214" t="s">
        <v>574</v>
      </c>
      <c r="D348" s="214" t="s">
        <v>168</v>
      </c>
      <c r="E348" s="215" t="s">
        <v>1810</v>
      </c>
      <c r="F348" s="216" t="s">
        <v>1593</v>
      </c>
      <c r="G348" s="217" t="s">
        <v>203</v>
      </c>
      <c r="H348" s="218">
        <v>1</v>
      </c>
      <c r="I348" s="219"/>
      <c r="J348" s="220">
        <f>ROUND(I348*H348,2)</f>
        <v>0</v>
      </c>
      <c r="K348" s="216" t="s">
        <v>19</v>
      </c>
      <c r="L348" s="46"/>
      <c r="M348" s="221" t="s">
        <v>19</v>
      </c>
      <c r="N348" s="222" t="s">
        <v>41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1210</v>
      </c>
      <c r="AT348" s="225" t="s">
        <v>168</v>
      </c>
      <c r="AU348" s="225" t="s">
        <v>79</v>
      </c>
      <c r="AY348" s="19" t="s">
        <v>165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77</v>
      </c>
      <c r="BK348" s="226">
        <f>ROUND(I348*H348,2)</f>
        <v>0</v>
      </c>
      <c r="BL348" s="19" t="s">
        <v>1210</v>
      </c>
      <c r="BM348" s="225" t="s">
        <v>2001</v>
      </c>
    </row>
    <row r="349" s="14" customFormat="1">
      <c r="A349" s="14"/>
      <c r="B349" s="238"/>
      <c r="C349" s="239"/>
      <c r="D349" s="229" t="s">
        <v>174</v>
      </c>
      <c r="E349" s="240" t="s">
        <v>19</v>
      </c>
      <c r="F349" s="241" t="s">
        <v>1596</v>
      </c>
      <c r="G349" s="239"/>
      <c r="H349" s="242">
        <v>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8" t="s">
        <v>174</v>
      </c>
      <c r="AU349" s="248" t="s">
        <v>79</v>
      </c>
      <c r="AV349" s="14" t="s">
        <v>79</v>
      </c>
      <c r="AW349" s="14" t="s">
        <v>32</v>
      </c>
      <c r="AX349" s="14" t="s">
        <v>77</v>
      </c>
      <c r="AY349" s="248" t="s">
        <v>165</v>
      </c>
    </row>
    <row r="350" s="12" customFormat="1" ht="22.8" customHeight="1">
      <c r="A350" s="12"/>
      <c r="B350" s="198"/>
      <c r="C350" s="199"/>
      <c r="D350" s="200" t="s">
        <v>69</v>
      </c>
      <c r="E350" s="212" t="s">
        <v>1229</v>
      </c>
      <c r="F350" s="212" t="s">
        <v>1230</v>
      </c>
      <c r="G350" s="199"/>
      <c r="H350" s="199"/>
      <c r="I350" s="202"/>
      <c r="J350" s="213">
        <f>BK350</f>
        <v>0</v>
      </c>
      <c r="K350" s="199"/>
      <c r="L350" s="204"/>
      <c r="M350" s="205"/>
      <c r="N350" s="206"/>
      <c r="O350" s="206"/>
      <c r="P350" s="207">
        <f>SUM(P351:P357)</f>
        <v>0</v>
      </c>
      <c r="Q350" s="206"/>
      <c r="R350" s="207">
        <f>SUM(R351:R357)</f>
        <v>0</v>
      </c>
      <c r="S350" s="206"/>
      <c r="T350" s="208">
        <f>SUM(T351:T357)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9" t="s">
        <v>212</v>
      </c>
      <c r="AT350" s="210" t="s">
        <v>69</v>
      </c>
      <c r="AU350" s="210" t="s">
        <v>77</v>
      </c>
      <c r="AY350" s="209" t="s">
        <v>165</v>
      </c>
      <c r="BK350" s="211">
        <f>SUM(BK351:BK357)</f>
        <v>0</v>
      </c>
    </row>
    <row r="351" s="2" customFormat="1" ht="16.5" customHeight="1">
      <c r="A351" s="40"/>
      <c r="B351" s="41"/>
      <c r="C351" s="214" t="s">
        <v>583</v>
      </c>
      <c r="D351" s="214" t="s">
        <v>168</v>
      </c>
      <c r="E351" s="215" t="s">
        <v>1232</v>
      </c>
      <c r="F351" s="216" t="s">
        <v>1233</v>
      </c>
      <c r="G351" s="217" t="s">
        <v>203</v>
      </c>
      <c r="H351" s="218">
        <v>1</v>
      </c>
      <c r="I351" s="219"/>
      <c r="J351" s="220">
        <f>ROUND(I351*H351,2)</f>
        <v>0</v>
      </c>
      <c r="K351" s="216" t="s">
        <v>189</v>
      </c>
      <c r="L351" s="46"/>
      <c r="M351" s="221" t="s">
        <v>19</v>
      </c>
      <c r="N351" s="222" t="s">
        <v>41</v>
      </c>
      <c r="O351" s="86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1210</v>
      </c>
      <c r="AT351" s="225" t="s">
        <v>168</v>
      </c>
      <c r="AU351" s="225" t="s">
        <v>79</v>
      </c>
      <c r="AY351" s="19" t="s">
        <v>165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77</v>
      </c>
      <c r="BK351" s="226">
        <f>ROUND(I351*H351,2)</f>
        <v>0</v>
      </c>
      <c r="BL351" s="19" t="s">
        <v>1210</v>
      </c>
      <c r="BM351" s="225" t="s">
        <v>2002</v>
      </c>
    </row>
    <row r="352" s="2" customFormat="1">
      <c r="A352" s="40"/>
      <c r="B352" s="41"/>
      <c r="C352" s="42"/>
      <c r="D352" s="260" t="s">
        <v>191</v>
      </c>
      <c r="E352" s="42"/>
      <c r="F352" s="261" t="s">
        <v>1235</v>
      </c>
      <c r="G352" s="42"/>
      <c r="H352" s="42"/>
      <c r="I352" s="262"/>
      <c r="J352" s="42"/>
      <c r="K352" s="42"/>
      <c r="L352" s="46"/>
      <c r="M352" s="263"/>
      <c r="N352" s="264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191</v>
      </c>
      <c r="AU352" s="19" t="s">
        <v>79</v>
      </c>
    </row>
    <row r="353" s="13" customFormat="1">
      <c r="A353" s="13"/>
      <c r="B353" s="227"/>
      <c r="C353" s="228"/>
      <c r="D353" s="229" t="s">
        <v>174</v>
      </c>
      <c r="E353" s="230" t="s">
        <v>19</v>
      </c>
      <c r="F353" s="231" t="s">
        <v>1236</v>
      </c>
      <c r="G353" s="228"/>
      <c r="H353" s="230" t="s">
        <v>19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174</v>
      </c>
      <c r="AU353" s="237" t="s">
        <v>79</v>
      </c>
      <c r="AV353" s="13" t="s">
        <v>77</v>
      </c>
      <c r="AW353" s="13" t="s">
        <v>32</v>
      </c>
      <c r="AX353" s="13" t="s">
        <v>70</v>
      </c>
      <c r="AY353" s="237" t="s">
        <v>165</v>
      </c>
    </row>
    <row r="354" s="13" customFormat="1">
      <c r="A354" s="13"/>
      <c r="B354" s="227"/>
      <c r="C354" s="228"/>
      <c r="D354" s="229" t="s">
        <v>174</v>
      </c>
      <c r="E354" s="230" t="s">
        <v>19</v>
      </c>
      <c r="F354" s="231" t="s">
        <v>1237</v>
      </c>
      <c r="G354" s="228"/>
      <c r="H354" s="230" t="s">
        <v>19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174</v>
      </c>
      <c r="AU354" s="237" t="s">
        <v>79</v>
      </c>
      <c r="AV354" s="13" t="s">
        <v>77</v>
      </c>
      <c r="AW354" s="13" t="s">
        <v>32</v>
      </c>
      <c r="AX354" s="13" t="s">
        <v>70</v>
      </c>
      <c r="AY354" s="237" t="s">
        <v>165</v>
      </c>
    </row>
    <row r="355" s="13" customFormat="1">
      <c r="A355" s="13"/>
      <c r="B355" s="227"/>
      <c r="C355" s="228"/>
      <c r="D355" s="229" t="s">
        <v>174</v>
      </c>
      <c r="E355" s="230" t="s">
        <v>19</v>
      </c>
      <c r="F355" s="231" t="s">
        <v>1238</v>
      </c>
      <c r="G355" s="228"/>
      <c r="H355" s="230" t="s">
        <v>19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174</v>
      </c>
      <c r="AU355" s="237" t="s">
        <v>79</v>
      </c>
      <c r="AV355" s="13" t="s">
        <v>77</v>
      </c>
      <c r="AW355" s="13" t="s">
        <v>32</v>
      </c>
      <c r="AX355" s="13" t="s">
        <v>70</v>
      </c>
      <c r="AY355" s="237" t="s">
        <v>165</v>
      </c>
    </row>
    <row r="356" s="14" customFormat="1">
      <c r="A356" s="14"/>
      <c r="B356" s="238"/>
      <c r="C356" s="239"/>
      <c r="D356" s="229" t="s">
        <v>174</v>
      </c>
      <c r="E356" s="240" t="s">
        <v>19</v>
      </c>
      <c r="F356" s="241" t="s">
        <v>77</v>
      </c>
      <c r="G356" s="239"/>
      <c r="H356" s="242">
        <v>1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174</v>
      </c>
      <c r="AU356" s="248" t="s">
        <v>79</v>
      </c>
      <c r="AV356" s="14" t="s">
        <v>79</v>
      </c>
      <c r="AW356" s="14" t="s">
        <v>32</v>
      </c>
      <c r="AX356" s="14" t="s">
        <v>77</v>
      </c>
      <c r="AY356" s="248" t="s">
        <v>165</v>
      </c>
    </row>
    <row r="357" s="2" customFormat="1" ht="16.5" customHeight="1">
      <c r="A357" s="40"/>
      <c r="B357" s="41"/>
      <c r="C357" s="214" t="s">
        <v>594</v>
      </c>
      <c r="D357" s="214" t="s">
        <v>168</v>
      </c>
      <c r="E357" s="215" t="s">
        <v>1240</v>
      </c>
      <c r="F357" s="216" t="s">
        <v>1241</v>
      </c>
      <c r="G357" s="217" t="s">
        <v>203</v>
      </c>
      <c r="H357" s="218">
        <v>1</v>
      </c>
      <c r="I357" s="219"/>
      <c r="J357" s="220">
        <f>ROUND(I357*H357,2)</f>
        <v>0</v>
      </c>
      <c r="K357" s="216" t="s">
        <v>19</v>
      </c>
      <c r="L357" s="46"/>
      <c r="M357" s="221" t="s">
        <v>19</v>
      </c>
      <c r="N357" s="222" t="s">
        <v>41</v>
      </c>
      <c r="O357" s="86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1210</v>
      </c>
      <c r="AT357" s="225" t="s">
        <v>168</v>
      </c>
      <c r="AU357" s="225" t="s">
        <v>79</v>
      </c>
      <c r="AY357" s="19" t="s">
        <v>165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77</v>
      </c>
      <c r="BK357" s="226">
        <f>ROUND(I357*H357,2)</f>
        <v>0</v>
      </c>
      <c r="BL357" s="19" t="s">
        <v>1210</v>
      </c>
      <c r="BM357" s="225" t="s">
        <v>2003</v>
      </c>
    </row>
    <row r="358" s="12" customFormat="1" ht="22.8" customHeight="1">
      <c r="A358" s="12"/>
      <c r="B358" s="198"/>
      <c r="C358" s="199"/>
      <c r="D358" s="200" t="s">
        <v>69</v>
      </c>
      <c r="E358" s="212" t="s">
        <v>1243</v>
      </c>
      <c r="F358" s="212" t="s">
        <v>1244</v>
      </c>
      <c r="G358" s="199"/>
      <c r="H358" s="199"/>
      <c r="I358" s="202"/>
      <c r="J358" s="213">
        <f>BK358</f>
        <v>0</v>
      </c>
      <c r="K358" s="199"/>
      <c r="L358" s="204"/>
      <c r="M358" s="205"/>
      <c r="N358" s="206"/>
      <c r="O358" s="206"/>
      <c r="P358" s="207">
        <f>SUM(P359:P360)</f>
        <v>0</v>
      </c>
      <c r="Q358" s="206"/>
      <c r="R358" s="207">
        <f>SUM(R359:R360)</f>
        <v>0</v>
      </c>
      <c r="S358" s="206"/>
      <c r="T358" s="208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9" t="s">
        <v>212</v>
      </c>
      <c r="AT358" s="210" t="s">
        <v>69</v>
      </c>
      <c r="AU358" s="210" t="s">
        <v>77</v>
      </c>
      <c r="AY358" s="209" t="s">
        <v>165</v>
      </c>
      <c r="BK358" s="211">
        <f>SUM(BK359:BK360)</f>
        <v>0</v>
      </c>
    </row>
    <row r="359" s="2" customFormat="1" ht="16.5" customHeight="1">
      <c r="A359" s="40"/>
      <c r="B359" s="41"/>
      <c r="C359" s="214" t="s">
        <v>601</v>
      </c>
      <c r="D359" s="214" t="s">
        <v>168</v>
      </c>
      <c r="E359" s="215" t="s">
        <v>1251</v>
      </c>
      <c r="F359" s="216" t="s">
        <v>1252</v>
      </c>
      <c r="G359" s="217" t="s">
        <v>203</v>
      </c>
      <c r="H359" s="218">
        <v>1</v>
      </c>
      <c r="I359" s="219"/>
      <c r="J359" s="220">
        <f>ROUND(I359*H359,2)</f>
        <v>0</v>
      </c>
      <c r="K359" s="216" t="s">
        <v>189</v>
      </c>
      <c r="L359" s="46"/>
      <c r="M359" s="221" t="s">
        <v>19</v>
      </c>
      <c r="N359" s="222" t="s">
        <v>41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1210</v>
      </c>
      <c r="AT359" s="225" t="s">
        <v>168</v>
      </c>
      <c r="AU359" s="225" t="s">
        <v>79</v>
      </c>
      <c r="AY359" s="19" t="s">
        <v>165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9" t="s">
        <v>77</v>
      </c>
      <c r="BK359" s="226">
        <f>ROUND(I359*H359,2)</f>
        <v>0</v>
      </c>
      <c r="BL359" s="19" t="s">
        <v>1210</v>
      </c>
      <c r="BM359" s="225" t="s">
        <v>2004</v>
      </c>
    </row>
    <row r="360" s="2" customFormat="1">
      <c r="A360" s="40"/>
      <c r="B360" s="41"/>
      <c r="C360" s="42"/>
      <c r="D360" s="260" t="s">
        <v>191</v>
      </c>
      <c r="E360" s="42"/>
      <c r="F360" s="261" t="s">
        <v>1254</v>
      </c>
      <c r="G360" s="42"/>
      <c r="H360" s="42"/>
      <c r="I360" s="262"/>
      <c r="J360" s="42"/>
      <c r="K360" s="42"/>
      <c r="L360" s="46"/>
      <c r="M360" s="287"/>
      <c r="N360" s="288"/>
      <c r="O360" s="289"/>
      <c r="P360" s="289"/>
      <c r="Q360" s="289"/>
      <c r="R360" s="289"/>
      <c r="S360" s="289"/>
      <c r="T360" s="29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191</v>
      </c>
      <c r="AU360" s="19" t="s">
        <v>79</v>
      </c>
    </row>
    <row r="361" s="2" customFormat="1" ht="6.96" customHeight="1">
      <c r="A361" s="40"/>
      <c r="B361" s="61"/>
      <c r="C361" s="62"/>
      <c r="D361" s="62"/>
      <c r="E361" s="62"/>
      <c r="F361" s="62"/>
      <c r="G361" s="62"/>
      <c r="H361" s="62"/>
      <c r="I361" s="62"/>
      <c r="J361" s="62"/>
      <c r="K361" s="62"/>
      <c r="L361" s="46"/>
      <c r="M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</row>
  </sheetData>
  <sheetProtection sheet="1" autoFilter="0" formatColumns="0" formatRows="0" objects="1" scenarios="1" spinCount="100000" saltValue="pdxdSjp4aitPfCfAgGZmhmzDZzAUO3aCD7876g5V38QNYrHRoW76/KVl7V8yoHRG6QXtBmGJszvK5yd1ewI8+Q==" hashValue="YfJV5AynTu6EIbLY84byfCmCogh46sOm8CxkkYFFIY0ovE5FDUO9G9z4VBK8FuKpAefxCZFeJo9bIjBMb9vXpA==" algorithmName="SHA-512" password="CC35"/>
  <autoFilter ref="C106:K3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5:H95"/>
    <mergeCell ref="E97:H97"/>
    <mergeCell ref="E99:H99"/>
    <mergeCell ref="L2:V2"/>
  </mergeCells>
  <hyperlinks>
    <hyperlink ref="F111" r:id="rId1" display="https://podminky.urs.cz/item/CS_URS_2023_01/113106151"/>
    <hyperlink ref="F114" r:id="rId2" display="https://podminky.urs.cz/item/CS_URS_2023_01/119003227"/>
    <hyperlink ref="F117" r:id="rId3" display="https://podminky.urs.cz/item/CS_URS_2023_01/119003228"/>
    <hyperlink ref="F121" r:id="rId4" display="https://podminky.urs.cz/item/CS_URS_2023_01/596211110"/>
    <hyperlink ref="F127" r:id="rId5" display="https://podminky.urs.cz/item/CS_URS_2023_01/619991011"/>
    <hyperlink ref="F130" r:id="rId6" display="https://podminky.urs.cz/item/CS_URS_2023_01/622131151"/>
    <hyperlink ref="F133" r:id="rId7" display="https://podminky.urs.cz/item/CS_URS_2023_01/622151001"/>
    <hyperlink ref="F136" r:id="rId8" display="https://podminky.urs.cz/item/CS_URS_2023_01/622316121"/>
    <hyperlink ref="F139" r:id="rId9" display="https://podminky.urs.cz/item/CS_URS_2023_01/625681014"/>
    <hyperlink ref="F142" r:id="rId10" display="https://podminky.urs.cz/item/CS_URS_2023_01/625681035"/>
    <hyperlink ref="F152" r:id="rId11" display="https://podminky.urs.cz/item/CS_URS_2023_01/943221111"/>
    <hyperlink ref="F155" r:id="rId12" display="https://podminky.urs.cz/item/CS_URS_2023_01/943221811"/>
    <hyperlink ref="F161" r:id="rId13" display="https://podminky.urs.cz/item/CS_URS_2023_01/997002511"/>
    <hyperlink ref="F163" r:id="rId14" display="https://podminky.urs.cz/item/CS_URS_2023_01/997002519"/>
    <hyperlink ref="F165" r:id="rId15" display="https://podminky.urs.cz/item/CS_URS_2023_01/997013804"/>
    <hyperlink ref="F168" r:id="rId16" display="https://podminky.urs.cz/item/CS_URS_2023_01/997013813"/>
    <hyperlink ref="F173" r:id="rId17" display="https://podminky.urs.cz/item/CS_URS_2023_01/997013841"/>
    <hyperlink ref="F178" r:id="rId18" display="https://podminky.urs.cz/item/CS_URS_2023_01/721242805"/>
    <hyperlink ref="F181" r:id="rId19" display="https://podminky.urs.cz/item/CS_URS_2023_01/721249102"/>
    <hyperlink ref="F186" r:id="rId20" display="https://podminky.urs.cz/item/CS_URS_2023_01/742340801"/>
    <hyperlink ref="F189" r:id="rId21" display="https://podminky.urs.cz/item/CS_URS_2023_01/742410063"/>
    <hyperlink ref="F192" r:id="rId22" display="https://podminky.urs.cz/item/CS_URS_2023_01/742410801"/>
    <hyperlink ref="F196" r:id="rId23" display="https://podminky.urs.cz/item/CS_URS_2023_01/764001881"/>
    <hyperlink ref="F199" r:id="rId24" display="https://podminky.urs.cz/item/CS_URS_2023_01/764004861"/>
    <hyperlink ref="F202" r:id="rId25" display="https://podminky.urs.cz/item/CS_URS_2022_01/764204109"/>
    <hyperlink ref="F205" r:id="rId26" display="https://podminky.urs.cz/item/CS_URS_2023_01/764213638"/>
    <hyperlink ref="F208" r:id="rId27" display="https://podminky.urs.cz/item/CS_URS_2022_01/764518623"/>
    <hyperlink ref="F211" r:id="rId28" display="https://podminky.urs.cz/item/CS_URS_2023_01/998764101"/>
    <hyperlink ref="F213" r:id="rId29" display="https://podminky.urs.cz/item/CS_URS_2023_01/998764192"/>
    <hyperlink ref="F216" r:id="rId30" display="https://podminky.urs.cz/item/CS_URS_2023_01/765142801"/>
    <hyperlink ref="F219" r:id="rId31" display="https://podminky.urs.cz/item/CS_URS_2023_01/765192001"/>
    <hyperlink ref="F226" r:id="rId32" display="https://podminky.urs.cz/item/CS_URS_2023_01/998765101"/>
    <hyperlink ref="F228" r:id="rId33" display="https://podminky.urs.cz/item/CS_URS_2023_01/998765192"/>
    <hyperlink ref="F231" r:id="rId34" display="https://podminky.urs.cz/item/CS_URS_2023_01/767996802"/>
    <hyperlink ref="F234" r:id="rId35" display="https://podminky.urs.cz/item/CS_URS_2022_01/767995116"/>
    <hyperlink ref="F245" r:id="rId36" display="https://podminky.urs.cz/item/CS_URS_2022_01/998767101"/>
    <hyperlink ref="F247" r:id="rId37" display="https://podminky.urs.cz/item/CS_URS_2023_01/998767192"/>
    <hyperlink ref="F250" r:id="rId38" display="https://podminky.urs.cz/item/CS_URS_2023_01/787100812"/>
    <hyperlink ref="F253" r:id="rId39" display="https://podminky.urs.cz/item/CS_URS_2023_01/787192523"/>
    <hyperlink ref="F258" r:id="rId40" display="https://podminky.urs.cz/item/CS_URS_2023_01/787317148"/>
    <hyperlink ref="F263" r:id="rId41" display="https://podminky.urs.cz/item/CS_URS_2023_01/998787101"/>
    <hyperlink ref="F265" r:id="rId42" display="https://podminky.urs.cz/item/CS_URS_2023_01/998787192"/>
    <hyperlink ref="F268" r:id="rId43" display="https://podminky.urs.cz/item/CS_URS_2023_01/789111151"/>
    <hyperlink ref="F277" r:id="rId44" display="https://podminky.urs.cz/item/CS_URS_2023_01/789123240"/>
    <hyperlink ref="F317" r:id="rId45" display="https://podminky.urs.cz/item/CS_URS_2023_01/220260702"/>
    <hyperlink ref="F326" r:id="rId46" display="https://podminky.urs.cz/item/CS_URS_2022_01/HZS4131"/>
    <hyperlink ref="F336" r:id="rId47" display="https://podminky.urs.cz/item/CS_URS_2023_01/013244000"/>
    <hyperlink ref="F340" r:id="rId48" display="https://podminky.urs.cz/item/CS_URS_2023_01/013254000"/>
    <hyperlink ref="F343" r:id="rId49" display="https://podminky.urs.cz/item/CS_URS_2023_01/030001000"/>
    <hyperlink ref="F352" r:id="rId50" display="https://podminky.urs.cz/item/CS_URS_2023_01/071103000"/>
    <hyperlink ref="F360" r:id="rId51" display="https://podminky.urs.cz/item/CS_URS_2023_01/094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1857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2005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ROUND((SUM(BE88:BE132)),  2)</f>
        <v>0</v>
      </c>
      <c r="G35" s="40"/>
      <c r="H35" s="40"/>
      <c r="I35" s="159">
        <v>0.20999999999999999</v>
      </c>
      <c r="J35" s="158">
        <f>ROUND(((SUM(BE88:BE132))*I35),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ROUND((SUM(BF88:BF132)),  2)</f>
        <v>0</v>
      </c>
      <c r="G36" s="40"/>
      <c r="H36" s="40"/>
      <c r="I36" s="159">
        <v>0.14999999999999999</v>
      </c>
      <c r="J36" s="158">
        <f>ROUND(((SUM(BF88:BF132))*I36),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ROUND((SUM(BG88:BG132)),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ROUND((SUM(BH88:BH132)),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ROUND((SUM(BI88:BI132)),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1857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40.2 - Děčín hl.n., nástupiště č. 4 - oprava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2006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1602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1603</v>
      </c>
      <c r="E66" s="184"/>
      <c r="F66" s="184"/>
      <c r="G66" s="184"/>
      <c r="H66" s="184"/>
      <c r="I66" s="184"/>
      <c r="J66" s="185">
        <f>J127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150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Děčín ON - oprava zastřešení nástupišť v žst. Děčín, hl.n.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1857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40.2 - Děčín hl.n., nástupiště č. 4 - oprava elektroinstalace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Děčín</v>
      </c>
      <c r="G82" s="42"/>
      <c r="H82" s="42"/>
      <c r="I82" s="34" t="s">
        <v>23</v>
      </c>
      <c r="J82" s="74" t="str">
        <f>IF(J14="","",J14)</f>
        <v>22. 6. 2023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31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33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151</v>
      </c>
      <c r="D87" s="190" t="s">
        <v>55</v>
      </c>
      <c r="E87" s="190" t="s">
        <v>51</v>
      </c>
      <c r="F87" s="190" t="s">
        <v>52</v>
      </c>
      <c r="G87" s="190" t="s">
        <v>152</v>
      </c>
      <c r="H87" s="190" t="s">
        <v>153</v>
      </c>
      <c r="I87" s="190" t="s">
        <v>154</v>
      </c>
      <c r="J87" s="190" t="s">
        <v>124</v>
      </c>
      <c r="K87" s="191" t="s">
        <v>155</v>
      </c>
      <c r="L87" s="192"/>
      <c r="M87" s="94" t="s">
        <v>19</v>
      </c>
      <c r="N87" s="95" t="s">
        <v>40</v>
      </c>
      <c r="O87" s="95" t="s">
        <v>156</v>
      </c>
      <c r="P87" s="95" t="s">
        <v>157</v>
      </c>
      <c r="Q87" s="95" t="s">
        <v>158</v>
      </c>
      <c r="R87" s="95" t="s">
        <v>159</v>
      </c>
      <c r="S87" s="95" t="s">
        <v>160</v>
      </c>
      <c r="T87" s="96" t="s">
        <v>161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162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69</v>
      </c>
      <c r="AU88" s="19" t="s">
        <v>125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69</v>
      </c>
      <c r="E89" s="201" t="s">
        <v>1604</v>
      </c>
      <c r="F89" s="201" t="s">
        <v>2007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P90+P127</f>
        <v>0</v>
      </c>
      <c r="Q89" s="206"/>
      <c r="R89" s="207">
        <f>R90+R127</f>
        <v>0</v>
      </c>
      <c r="S89" s="206"/>
      <c r="T89" s="208">
        <f>T90+T127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69</v>
      </c>
      <c r="AU89" s="210" t="s">
        <v>70</v>
      </c>
      <c r="AY89" s="209" t="s">
        <v>165</v>
      </c>
      <c r="BK89" s="211">
        <f>BK90+BK127</f>
        <v>0</v>
      </c>
    </row>
    <row r="90" s="12" customFormat="1" ht="22.8" customHeight="1">
      <c r="A90" s="12"/>
      <c r="B90" s="198"/>
      <c r="C90" s="199"/>
      <c r="D90" s="200" t="s">
        <v>69</v>
      </c>
      <c r="E90" s="212" t="s">
        <v>1606</v>
      </c>
      <c r="F90" s="212" t="s">
        <v>1607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SUM(P91:P126)</f>
        <v>0</v>
      </c>
      <c r="Q90" s="206"/>
      <c r="R90" s="207">
        <f>SUM(R91:R126)</f>
        <v>0</v>
      </c>
      <c r="S90" s="206"/>
      <c r="T90" s="208">
        <f>SUM(T91:T126)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77</v>
      </c>
      <c r="AT90" s="210" t="s">
        <v>69</v>
      </c>
      <c r="AU90" s="210" t="s">
        <v>77</v>
      </c>
      <c r="AY90" s="209" t="s">
        <v>165</v>
      </c>
      <c r="BK90" s="211">
        <f>SUM(BK91:BK126)</f>
        <v>0</v>
      </c>
    </row>
    <row r="91" s="2" customFormat="1" ht="16.5" customHeight="1">
      <c r="A91" s="40"/>
      <c r="B91" s="41"/>
      <c r="C91" s="214" t="s">
        <v>77</v>
      </c>
      <c r="D91" s="214" t="s">
        <v>168</v>
      </c>
      <c r="E91" s="215" t="s">
        <v>1608</v>
      </c>
      <c r="F91" s="216" t="s">
        <v>1609</v>
      </c>
      <c r="G91" s="217" t="s">
        <v>291</v>
      </c>
      <c r="H91" s="218">
        <v>78</v>
      </c>
      <c r="I91" s="219"/>
      <c r="J91" s="220">
        <f>ROUND(I91*H91,2)</f>
        <v>0</v>
      </c>
      <c r="K91" s="216" t="s">
        <v>1610</v>
      </c>
      <c r="L91" s="46"/>
      <c r="M91" s="221" t="s">
        <v>19</v>
      </c>
      <c r="N91" s="222" t="s">
        <v>41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172</v>
      </c>
      <c r="AT91" s="225" t="s">
        <v>168</v>
      </c>
      <c r="AU91" s="225" t="s">
        <v>79</v>
      </c>
      <c r="AY91" s="19" t="s">
        <v>165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77</v>
      </c>
      <c r="BK91" s="226">
        <f>ROUND(I91*H91,2)</f>
        <v>0</v>
      </c>
      <c r="BL91" s="19" t="s">
        <v>172</v>
      </c>
      <c r="BM91" s="225" t="s">
        <v>2008</v>
      </c>
    </row>
    <row r="92" s="2" customFormat="1" ht="16.5" customHeight="1">
      <c r="A92" s="40"/>
      <c r="B92" s="41"/>
      <c r="C92" s="265" t="s">
        <v>79</v>
      </c>
      <c r="D92" s="265" t="s">
        <v>529</v>
      </c>
      <c r="E92" s="266" t="s">
        <v>1611</v>
      </c>
      <c r="F92" s="267" t="s">
        <v>1612</v>
      </c>
      <c r="G92" s="268" t="s">
        <v>291</v>
      </c>
      <c r="H92" s="269">
        <v>78</v>
      </c>
      <c r="I92" s="270"/>
      <c r="J92" s="271">
        <f>ROUND(I92*H92,2)</f>
        <v>0</v>
      </c>
      <c r="K92" s="267" t="s">
        <v>1610</v>
      </c>
      <c r="L92" s="272"/>
      <c r="M92" s="273" t="s">
        <v>19</v>
      </c>
      <c r="N92" s="274" t="s">
        <v>41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236</v>
      </c>
      <c r="AT92" s="225" t="s">
        <v>529</v>
      </c>
      <c r="AU92" s="225" t="s">
        <v>79</v>
      </c>
      <c r="AY92" s="19" t="s">
        <v>165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77</v>
      </c>
      <c r="BK92" s="226">
        <f>ROUND(I92*H92,2)</f>
        <v>0</v>
      </c>
      <c r="BL92" s="19" t="s">
        <v>172</v>
      </c>
      <c r="BM92" s="225" t="s">
        <v>2009</v>
      </c>
    </row>
    <row r="93" s="2" customFormat="1" ht="16.5" customHeight="1">
      <c r="A93" s="40"/>
      <c r="B93" s="41"/>
      <c r="C93" s="214" t="s">
        <v>166</v>
      </c>
      <c r="D93" s="214" t="s">
        <v>168</v>
      </c>
      <c r="E93" s="215" t="s">
        <v>1613</v>
      </c>
      <c r="F93" s="216" t="s">
        <v>1614</v>
      </c>
      <c r="G93" s="217" t="s">
        <v>291</v>
      </c>
      <c r="H93" s="218">
        <v>120</v>
      </c>
      <c r="I93" s="219"/>
      <c r="J93" s="220">
        <f>ROUND(I93*H93,2)</f>
        <v>0</v>
      </c>
      <c r="K93" s="216" t="s">
        <v>1610</v>
      </c>
      <c r="L93" s="46"/>
      <c r="M93" s="221" t="s">
        <v>19</v>
      </c>
      <c r="N93" s="222" t="s">
        <v>41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172</v>
      </c>
      <c r="AT93" s="225" t="s">
        <v>168</v>
      </c>
      <c r="AU93" s="225" t="s">
        <v>79</v>
      </c>
      <c r="AY93" s="19" t="s">
        <v>165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77</v>
      </c>
      <c r="BK93" s="226">
        <f>ROUND(I93*H93,2)</f>
        <v>0</v>
      </c>
      <c r="BL93" s="19" t="s">
        <v>172</v>
      </c>
      <c r="BM93" s="225" t="s">
        <v>2010</v>
      </c>
    </row>
    <row r="94" s="2" customFormat="1" ht="16.5" customHeight="1">
      <c r="A94" s="40"/>
      <c r="B94" s="41"/>
      <c r="C94" s="265" t="s">
        <v>172</v>
      </c>
      <c r="D94" s="265" t="s">
        <v>529</v>
      </c>
      <c r="E94" s="266" t="s">
        <v>1615</v>
      </c>
      <c r="F94" s="267" t="s">
        <v>1616</v>
      </c>
      <c r="G94" s="268" t="s">
        <v>291</v>
      </c>
      <c r="H94" s="269">
        <v>120</v>
      </c>
      <c r="I94" s="270"/>
      <c r="J94" s="271">
        <f>ROUND(I94*H94,2)</f>
        <v>0</v>
      </c>
      <c r="K94" s="267" t="s">
        <v>1610</v>
      </c>
      <c r="L94" s="272"/>
      <c r="M94" s="273" t="s">
        <v>19</v>
      </c>
      <c r="N94" s="274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236</v>
      </c>
      <c r="AT94" s="225" t="s">
        <v>529</v>
      </c>
      <c r="AU94" s="225" t="s">
        <v>79</v>
      </c>
      <c r="AY94" s="19" t="s">
        <v>165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77</v>
      </c>
      <c r="BK94" s="226">
        <f>ROUND(I94*H94,2)</f>
        <v>0</v>
      </c>
      <c r="BL94" s="19" t="s">
        <v>172</v>
      </c>
      <c r="BM94" s="225" t="s">
        <v>2011</v>
      </c>
    </row>
    <row r="95" s="2" customFormat="1" ht="16.5" customHeight="1">
      <c r="A95" s="40"/>
      <c r="B95" s="41"/>
      <c r="C95" s="214" t="s">
        <v>212</v>
      </c>
      <c r="D95" s="214" t="s">
        <v>168</v>
      </c>
      <c r="E95" s="215" t="s">
        <v>1617</v>
      </c>
      <c r="F95" s="216" t="s">
        <v>1618</v>
      </c>
      <c r="G95" s="217" t="s">
        <v>188</v>
      </c>
      <c r="H95" s="218">
        <v>10</v>
      </c>
      <c r="I95" s="219"/>
      <c r="J95" s="220">
        <f>ROUND(I95*H95,2)</f>
        <v>0</v>
      </c>
      <c r="K95" s="216" t="s">
        <v>1610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172</v>
      </c>
      <c r="AT95" s="225" t="s">
        <v>168</v>
      </c>
      <c r="AU95" s="225" t="s">
        <v>79</v>
      </c>
      <c r="AY95" s="19" t="s">
        <v>165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77</v>
      </c>
      <c r="BK95" s="226">
        <f>ROUND(I95*H95,2)</f>
        <v>0</v>
      </c>
      <c r="BL95" s="19" t="s">
        <v>172</v>
      </c>
      <c r="BM95" s="225" t="s">
        <v>2012</v>
      </c>
    </row>
    <row r="96" s="2" customFormat="1" ht="24.15" customHeight="1">
      <c r="A96" s="40"/>
      <c r="B96" s="41"/>
      <c r="C96" s="265" t="s">
        <v>205</v>
      </c>
      <c r="D96" s="265" t="s">
        <v>529</v>
      </c>
      <c r="E96" s="266" t="s">
        <v>1619</v>
      </c>
      <c r="F96" s="267" t="s">
        <v>1620</v>
      </c>
      <c r="G96" s="268" t="s">
        <v>188</v>
      </c>
      <c r="H96" s="269">
        <v>10</v>
      </c>
      <c r="I96" s="270"/>
      <c r="J96" s="271">
        <f>ROUND(I96*H96,2)</f>
        <v>0</v>
      </c>
      <c r="K96" s="267" t="s">
        <v>1610</v>
      </c>
      <c r="L96" s="272"/>
      <c r="M96" s="273" t="s">
        <v>19</v>
      </c>
      <c r="N96" s="274" t="s">
        <v>41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236</v>
      </c>
      <c r="AT96" s="225" t="s">
        <v>529</v>
      </c>
      <c r="AU96" s="225" t="s">
        <v>79</v>
      </c>
      <c r="AY96" s="19" t="s">
        <v>165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77</v>
      </c>
      <c r="BK96" s="226">
        <f>ROUND(I96*H96,2)</f>
        <v>0</v>
      </c>
      <c r="BL96" s="19" t="s">
        <v>172</v>
      </c>
      <c r="BM96" s="225" t="s">
        <v>2013</v>
      </c>
    </row>
    <row r="97" s="2" customFormat="1" ht="16.5" customHeight="1">
      <c r="A97" s="40"/>
      <c r="B97" s="41"/>
      <c r="C97" s="214" t="s">
        <v>230</v>
      </c>
      <c r="D97" s="214" t="s">
        <v>168</v>
      </c>
      <c r="E97" s="215" t="s">
        <v>1621</v>
      </c>
      <c r="F97" s="216" t="s">
        <v>1622</v>
      </c>
      <c r="G97" s="217" t="s">
        <v>188</v>
      </c>
      <c r="H97" s="218">
        <v>62</v>
      </c>
      <c r="I97" s="219"/>
      <c r="J97" s="220">
        <f>ROUND(I97*H97,2)</f>
        <v>0</v>
      </c>
      <c r="K97" s="216" t="s">
        <v>1610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172</v>
      </c>
      <c r="AT97" s="225" t="s">
        <v>168</v>
      </c>
      <c r="AU97" s="225" t="s">
        <v>79</v>
      </c>
      <c r="AY97" s="19" t="s">
        <v>165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77</v>
      </c>
      <c r="BK97" s="226">
        <f>ROUND(I97*H97,2)</f>
        <v>0</v>
      </c>
      <c r="BL97" s="19" t="s">
        <v>172</v>
      </c>
      <c r="BM97" s="225" t="s">
        <v>2014</v>
      </c>
    </row>
    <row r="98" s="2" customFormat="1" ht="16.5" customHeight="1">
      <c r="A98" s="40"/>
      <c r="B98" s="41"/>
      <c r="C98" s="265" t="s">
        <v>236</v>
      </c>
      <c r="D98" s="265" t="s">
        <v>529</v>
      </c>
      <c r="E98" s="266" t="s">
        <v>1623</v>
      </c>
      <c r="F98" s="267" t="s">
        <v>1624</v>
      </c>
      <c r="G98" s="268" t="s">
        <v>188</v>
      </c>
      <c r="H98" s="269">
        <v>62</v>
      </c>
      <c r="I98" s="270"/>
      <c r="J98" s="271">
        <f>ROUND(I98*H98,2)</f>
        <v>0</v>
      </c>
      <c r="K98" s="267" t="s">
        <v>1610</v>
      </c>
      <c r="L98" s="272"/>
      <c r="M98" s="273" t="s">
        <v>19</v>
      </c>
      <c r="N98" s="274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236</v>
      </c>
      <c r="AT98" s="225" t="s">
        <v>529</v>
      </c>
      <c r="AU98" s="225" t="s">
        <v>79</v>
      </c>
      <c r="AY98" s="19" t="s">
        <v>165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77</v>
      </c>
      <c r="BK98" s="226">
        <f>ROUND(I98*H98,2)</f>
        <v>0</v>
      </c>
      <c r="BL98" s="19" t="s">
        <v>172</v>
      </c>
      <c r="BM98" s="225" t="s">
        <v>2015</v>
      </c>
    </row>
    <row r="99" s="2" customFormat="1" ht="24.15" customHeight="1">
      <c r="A99" s="40"/>
      <c r="B99" s="41"/>
      <c r="C99" s="214" t="s">
        <v>223</v>
      </c>
      <c r="D99" s="214" t="s">
        <v>168</v>
      </c>
      <c r="E99" s="215" t="s">
        <v>1625</v>
      </c>
      <c r="F99" s="216" t="s">
        <v>1626</v>
      </c>
      <c r="G99" s="217" t="s">
        <v>203</v>
      </c>
      <c r="H99" s="218">
        <v>1</v>
      </c>
      <c r="I99" s="219"/>
      <c r="J99" s="220">
        <f>ROUND(I99*H99,2)</f>
        <v>0</v>
      </c>
      <c r="K99" s="216" t="s">
        <v>1627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172</v>
      </c>
      <c r="AT99" s="225" t="s">
        <v>168</v>
      </c>
      <c r="AU99" s="225" t="s">
        <v>79</v>
      </c>
      <c r="AY99" s="19" t="s">
        <v>165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77</v>
      </c>
      <c r="BK99" s="226">
        <f>ROUND(I99*H99,2)</f>
        <v>0</v>
      </c>
      <c r="BL99" s="19" t="s">
        <v>172</v>
      </c>
      <c r="BM99" s="225" t="s">
        <v>2016</v>
      </c>
    </row>
    <row r="100" s="2" customFormat="1" ht="16.5" customHeight="1">
      <c r="A100" s="40"/>
      <c r="B100" s="41"/>
      <c r="C100" s="214" t="s">
        <v>248</v>
      </c>
      <c r="D100" s="214" t="s">
        <v>168</v>
      </c>
      <c r="E100" s="215" t="s">
        <v>1628</v>
      </c>
      <c r="F100" s="216" t="s">
        <v>1629</v>
      </c>
      <c r="G100" s="217" t="s">
        <v>188</v>
      </c>
      <c r="H100" s="218">
        <v>34</v>
      </c>
      <c r="I100" s="219"/>
      <c r="J100" s="220">
        <f>ROUND(I100*H100,2)</f>
        <v>0</v>
      </c>
      <c r="K100" s="216" t="s">
        <v>1610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172</v>
      </c>
      <c r="AT100" s="225" t="s">
        <v>168</v>
      </c>
      <c r="AU100" s="225" t="s">
        <v>79</v>
      </c>
      <c r="AY100" s="19" t="s">
        <v>165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77</v>
      </c>
      <c r="BK100" s="226">
        <f>ROUND(I100*H100,2)</f>
        <v>0</v>
      </c>
      <c r="BL100" s="19" t="s">
        <v>172</v>
      </c>
      <c r="BM100" s="225" t="s">
        <v>2017</v>
      </c>
    </row>
    <row r="101" s="2" customFormat="1" ht="16.5" customHeight="1">
      <c r="A101" s="40"/>
      <c r="B101" s="41"/>
      <c r="C101" s="214" t="s">
        <v>253</v>
      </c>
      <c r="D101" s="214" t="s">
        <v>168</v>
      </c>
      <c r="E101" s="215" t="s">
        <v>1630</v>
      </c>
      <c r="F101" s="216" t="s">
        <v>1631</v>
      </c>
      <c r="G101" s="217" t="s">
        <v>291</v>
      </c>
      <c r="H101" s="218">
        <v>60</v>
      </c>
      <c r="I101" s="219"/>
      <c r="J101" s="220">
        <f>ROUND(I101*H101,2)</f>
        <v>0</v>
      </c>
      <c r="K101" s="216" t="s">
        <v>1610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172</v>
      </c>
      <c r="AT101" s="225" t="s">
        <v>168</v>
      </c>
      <c r="AU101" s="225" t="s">
        <v>79</v>
      </c>
      <c r="AY101" s="19" t="s">
        <v>165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77</v>
      </c>
      <c r="BK101" s="226">
        <f>ROUND(I101*H101,2)</f>
        <v>0</v>
      </c>
      <c r="BL101" s="19" t="s">
        <v>172</v>
      </c>
      <c r="BM101" s="225" t="s">
        <v>2018</v>
      </c>
    </row>
    <row r="102" s="2" customFormat="1" ht="16.5" customHeight="1">
      <c r="A102" s="40"/>
      <c r="B102" s="41"/>
      <c r="C102" s="265" t="s">
        <v>262</v>
      </c>
      <c r="D102" s="265" t="s">
        <v>529</v>
      </c>
      <c r="E102" s="266" t="s">
        <v>1632</v>
      </c>
      <c r="F102" s="267" t="s">
        <v>1633</v>
      </c>
      <c r="G102" s="268" t="s">
        <v>291</v>
      </c>
      <c r="H102" s="269">
        <v>60</v>
      </c>
      <c r="I102" s="270"/>
      <c r="J102" s="271">
        <f>ROUND(I102*H102,2)</f>
        <v>0</v>
      </c>
      <c r="K102" s="267" t="s">
        <v>1610</v>
      </c>
      <c r="L102" s="272"/>
      <c r="M102" s="273" t="s">
        <v>19</v>
      </c>
      <c r="N102" s="274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236</v>
      </c>
      <c r="AT102" s="225" t="s">
        <v>529</v>
      </c>
      <c r="AU102" s="225" t="s">
        <v>79</v>
      </c>
      <c r="AY102" s="19" t="s">
        <v>165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77</v>
      </c>
      <c r="BK102" s="226">
        <f>ROUND(I102*H102,2)</f>
        <v>0</v>
      </c>
      <c r="BL102" s="19" t="s">
        <v>172</v>
      </c>
      <c r="BM102" s="225" t="s">
        <v>2019</v>
      </c>
    </row>
    <row r="103" s="2" customFormat="1" ht="16.5" customHeight="1">
      <c r="A103" s="40"/>
      <c r="B103" s="41"/>
      <c r="C103" s="214" t="s">
        <v>268</v>
      </c>
      <c r="D103" s="214" t="s">
        <v>168</v>
      </c>
      <c r="E103" s="215" t="s">
        <v>1634</v>
      </c>
      <c r="F103" s="216" t="s">
        <v>1635</v>
      </c>
      <c r="G103" s="217" t="s">
        <v>463</v>
      </c>
      <c r="H103" s="218">
        <v>16</v>
      </c>
      <c r="I103" s="219"/>
      <c r="J103" s="220">
        <f>ROUND(I103*H103,2)</f>
        <v>0</v>
      </c>
      <c r="K103" s="216" t="s">
        <v>1610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172</v>
      </c>
      <c r="AT103" s="225" t="s">
        <v>168</v>
      </c>
      <c r="AU103" s="225" t="s">
        <v>79</v>
      </c>
      <c r="AY103" s="19" t="s">
        <v>165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77</v>
      </c>
      <c r="BK103" s="226">
        <f>ROUND(I103*H103,2)</f>
        <v>0</v>
      </c>
      <c r="BL103" s="19" t="s">
        <v>172</v>
      </c>
      <c r="BM103" s="225" t="s">
        <v>2020</v>
      </c>
    </row>
    <row r="104" s="2" customFormat="1" ht="16.5" customHeight="1">
      <c r="A104" s="40"/>
      <c r="B104" s="41"/>
      <c r="C104" s="214" t="s">
        <v>273</v>
      </c>
      <c r="D104" s="214" t="s">
        <v>168</v>
      </c>
      <c r="E104" s="215" t="s">
        <v>1636</v>
      </c>
      <c r="F104" s="216" t="s">
        <v>1637</v>
      </c>
      <c r="G104" s="217" t="s">
        <v>463</v>
      </c>
      <c r="H104" s="218">
        <v>32</v>
      </c>
      <c r="I104" s="219"/>
      <c r="J104" s="220">
        <f>ROUND(I104*H104,2)</f>
        <v>0</v>
      </c>
      <c r="K104" s="216" t="s">
        <v>1610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172</v>
      </c>
      <c r="AT104" s="225" t="s">
        <v>168</v>
      </c>
      <c r="AU104" s="225" t="s">
        <v>79</v>
      </c>
      <c r="AY104" s="19" t="s">
        <v>165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77</v>
      </c>
      <c r="BK104" s="226">
        <f>ROUND(I104*H104,2)</f>
        <v>0</v>
      </c>
      <c r="BL104" s="19" t="s">
        <v>172</v>
      </c>
      <c r="BM104" s="225" t="s">
        <v>2021</v>
      </c>
    </row>
    <row r="105" s="2" customFormat="1" ht="16.5" customHeight="1">
      <c r="A105" s="40"/>
      <c r="B105" s="41"/>
      <c r="C105" s="214" t="s">
        <v>8</v>
      </c>
      <c r="D105" s="214" t="s">
        <v>168</v>
      </c>
      <c r="E105" s="215" t="s">
        <v>1638</v>
      </c>
      <c r="F105" s="216" t="s">
        <v>1639</v>
      </c>
      <c r="G105" s="217" t="s">
        <v>291</v>
      </c>
      <c r="H105" s="218">
        <v>19.800000000000001</v>
      </c>
      <c r="I105" s="219"/>
      <c r="J105" s="220">
        <f>ROUND(I105*H105,2)</f>
        <v>0</v>
      </c>
      <c r="K105" s="216" t="s">
        <v>1610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172</v>
      </c>
      <c r="AT105" s="225" t="s">
        <v>168</v>
      </c>
      <c r="AU105" s="225" t="s">
        <v>79</v>
      </c>
      <c r="AY105" s="19" t="s">
        <v>165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77</v>
      </c>
      <c r="BK105" s="226">
        <f>ROUND(I105*H105,2)</f>
        <v>0</v>
      </c>
      <c r="BL105" s="19" t="s">
        <v>172</v>
      </c>
      <c r="BM105" s="225" t="s">
        <v>2022</v>
      </c>
    </row>
    <row r="106" s="2" customFormat="1" ht="16.5" customHeight="1">
      <c r="A106" s="40"/>
      <c r="B106" s="41"/>
      <c r="C106" s="214" t="s">
        <v>283</v>
      </c>
      <c r="D106" s="214" t="s">
        <v>168</v>
      </c>
      <c r="E106" s="215" t="s">
        <v>1640</v>
      </c>
      <c r="F106" s="216" t="s">
        <v>1641</v>
      </c>
      <c r="G106" s="217" t="s">
        <v>463</v>
      </c>
      <c r="H106" s="218">
        <v>86</v>
      </c>
      <c r="I106" s="219"/>
      <c r="J106" s="220">
        <f>ROUND(I106*H106,2)</f>
        <v>0</v>
      </c>
      <c r="K106" s="216" t="s">
        <v>1610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172</v>
      </c>
      <c r="AT106" s="225" t="s">
        <v>168</v>
      </c>
      <c r="AU106" s="225" t="s">
        <v>79</v>
      </c>
      <c r="AY106" s="19" t="s">
        <v>165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77</v>
      </c>
      <c r="BK106" s="226">
        <f>ROUND(I106*H106,2)</f>
        <v>0</v>
      </c>
      <c r="BL106" s="19" t="s">
        <v>172</v>
      </c>
      <c r="BM106" s="225" t="s">
        <v>2023</v>
      </c>
    </row>
    <row r="107" s="2" customFormat="1" ht="16.5" customHeight="1">
      <c r="A107" s="40"/>
      <c r="B107" s="41"/>
      <c r="C107" s="214" t="s">
        <v>288</v>
      </c>
      <c r="D107" s="214" t="s">
        <v>168</v>
      </c>
      <c r="E107" s="215" t="s">
        <v>1642</v>
      </c>
      <c r="F107" s="216" t="s">
        <v>1643</v>
      </c>
      <c r="G107" s="217" t="s">
        <v>463</v>
      </c>
      <c r="H107" s="218">
        <v>2</v>
      </c>
      <c r="I107" s="219"/>
      <c r="J107" s="220">
        <f>ROUND(I107*H107,2)</f>
        <v>0</v>
      </c>
      <c r="K107" s="216" t="s">
        <v>1610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172</v>
      </c>
      <c r="AT107" s="225" t="s">
        <v>168</v>
      </c>
      <c r="AU107" s="225" t="s">
        <v>79</v>
      </c>
      <c r="AY107" s="19" t="s">
        <v>165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77</v>
      </c>
      <c r="BK107" s="226">
        <f>ROUND(I107*H107,2)</f>
        <v>0</v>
      </c>
      <c r="BL107" s="19" t="s">
        <v>172</v>
      </c>
      <c r="BM107" s="225" t="s">
        <v>2024</v>
      </c>
    </row>
    <row r="108" s="2" customFormat="1" ht="16.5" customHeight="1">
      <c r="A108" s="40"/>
      <c r="B108" s="41"/>
      <c r="C108" s="214" t="s">
        <v>296</v>
      </c>
      <c r="D108" s="214" t="s">
        <v>168</v>
      </c>
      <c r="E108" s="215" t="s">
        <v>1644</v>
      </c>
      <c r="F108" s="216" t="s">
        <v>1645</v>
      </c>
      <c r="G108" s="217" t="s">
        <v>203</v>
      </c>
      <c r="H108" s="218">
        <v>1</v>
      </c>
      <c r="I108" s="219"/>
      <c r="J108" s="220">
        <f>ROUND(I108*H108,2)</f>
        <v>0</v>
      </c>
      <c r="K108" s="216" t="s">
        <v>1627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172</v>
      </c>
      <c r="AT108" s="225" t="s">
        <v>168</v>
      </c>
      <c r="AU108" s="225" t="s">
        <v>79</v>
      </c>
      <c r="AY108" s="19" t="s">
        <v>165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77</v>
      </c>
      <c r="BK108" s="226">
        <f>ROUND(I108*H108,2)</f>
        <v>0</v>
      </c>
      <c r="BL108" s="19" t="s">
        <v>172</v>
      </c>
      <c r="BM108" s="225" t="s">
        <v>2025</v>
      </c>
    </row>
    <row r="109" s="2" customFormat="1" ht="16.5" customHeight="1">
      <c r="A109" s="40"/>
      <c r="B109" s="41"/>
      <c r="C109" s="214" t="s">
        <v>302</v>
      </c>
      <c r="D109" s="214" t="s">
        <v>168</v>
      </c>
      <c r="E109" s="215" t="s">
        <v>1646</v>
      </c>
      <c r="F109" s="216" t="s">
        <v>1647</v>
      </c>
      <c r="G109" s="217" t="s">
        <v>463</v>
      </c>
      <c r="H109" s="218">
        <v>10</v>
      </c>
      <c r="I109" s="219"/>
      <c r="J109" s="220">
        <f>ROUND(I109*H109,2)</f>
        <v>0</v>
      </c>
      <c r="K109" s="216" t="s">
        <v>1610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172</v>
      </c>
      <c r="AT109" s="225" t="s">
        <v>168</v>
      </c>
      <c r="AU109" s="225" t="s">
        <v>79</v>
      </c>
      <c r="AY109" s="19" t="s">
        <v>165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77</v>
      </c>
      <c r="BK109" s="226">
        <f>ROUND(I109*H109,2)</f>
        <v>0</v>
      </c>
      <c r="BL109" s="19" t="s">
        <v>172</v>
      </c>
      <c r="BM109" s="225" t="s">
        <v>2026</v>
      </c>
    </row>
    <row r="110" s="2" customFormat="1" ht="16.5" customHeight="1">
      <c r="A110" s="40"/>
      <c r="B110" s="41"/>
      <c r="C110" s="265" t="s">
        <v>307</v>
      </c>
      <c r="D110" s="265" t="s">
        <v>529</v>
      </c>
      <c r="E110" s="266" t="s">
        <v>1648</v>
      </c>
      <c r="F110" s="267" t="s">
        <v>1649</v>
      </c>
      <c r="G110" s="268" t="s">
        <v>463</v>
      </c>
      <c r="H110" s="269">
        <v>10</v>
      </c>
      <c r="I110" s="270"/>
      <c r="J110" s="271">
        <f>ROUND(I110*H110,2)</f>
        <v>0</v>
      </c>
      <c r="K110" s="267" t="s">
        <v>1610</v>
      </c>
      <c r="L110" s="272"/>
      <c r="M110" s="273" t="s">
        <v>19</v>
      </c>
      <c r="N110" s="274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236</v>
      </c>
      <c r="AT110" s="225" t="s">
        <v>529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2027</v>
      </c>
    </row>
    <row r="111" s="2" customFormat="1" ht="24.15" customHeight="1">
      <c r="A111" s="40"/>
      <c r="B111" s="41"/>
      <c r="C111" s="214" t="s">
        <v>7</v>
      </c>
      <c r="D111" s="214" t="s">
        <v>168</v>
      </c>
      <c r="E111" s="215" t="s">
        <v>1650</v>
      </c>
      <c r="F111" s="216" t="s">
        <v>1651</v>
      </c>
      <c r="G111" s="217" t="s">
        <v>291</v>
      </c>
      <c r="H111" s="218">
        <v>1</v>
      </c>
      <c r="I111" s="219"/>
      <c r="J111" s="220">
        <f>ROUND(I111*H111,2)</f>
        <v>0</v>
      </c>
      <c r="K111" s="216" t="s">
        <v>1610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172</v>
      </c>
      <c r="AT111" s="225" t="s">
        <v>168</v>
      </c>
      <c r="AU111" s="225" t="s">
        <v>79</v>
      </c>
      <c r="AY111" s="19" t="s">
        <v>165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77</v>
      </c>
      <c r="BK111" s="226">
        <f>ROUND(I111*H111,2)</f>
        <v>0</v>
      </c>
      <c r="BL111" s="19" t="s">
        <v>172</v>
      </c>
      <c r="BM111" s="225" t="s">
        <v>2028</v>
      </c>
    </row>
    <row r="112" s="2" customFormat="1" ht="16.5" customHeight="1">
      <c r="A112" s="40"/>
      <c r="B112" s="41"/>
      <c r="C112" s="214" t="s">
        <v>319</v>
      </c>
      <c r="D112" s="214" t="s">
        <v>168</v>
      </c>
      <c r="E112" s="215" t="s">
        <v>1652</v>
      </c>
      <c r="F112" s="216" t="s">
        <v>1653</v>
      </c>
      <c r="G112" s="217" t="s">
        <v>188</v>
      </c>
      <c r="H112" s="218">
        <v>1</v>
      </c>
      <c r="I112" s="219"/>
      <c r="J112" s="220">
        <f>ROUND(I112*H112,2)</f>
        <v>0</v>
      </c>
      <c r="K112" s="216" t="s">
        <v>1610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172</v>
      </c>
      <c r="AT112" s="225" t="s">
        <v>168</v>
      </c>
      <c r="AU112" s="225" t="s">
        <v>79</v>
      </c>
      <c r="AY112" s="19" t="s">
        <v>165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77</v>
      </c>
      <c r="BK112" s="226">
        <f>ROUND(I112*H112,2)</f>
        <v>0</v>
      </c>
      <c r="BL112" s="19" t="s">
        <v>172</v>
      </c>
      <c r="BM112" s="225" t="s">
        <v>2029</v>
      </c>
    </row>
    <row r="113" s="2" customFormat="1" ht="16.5" customHeight="1">
      <c r="A113" s="40"/>
      <c r="B113" s="41"/>
      <c r="C113" s="214" t="s">
        <v>327</v>
      </c>
      <c r="D113" s="214" t="s">
        <v>168</v>
      </c>
      <c r="E113" s="215" t="s">
        <v>1654</v>
      </c>
      <c r="F113" s="216" t="s">
        <v>1655</v>
      </c>
      <c r="G113" s="217" t="s">
        <v>188</v>
      </c>
      <c r="H113" s="218">
        <v>11</v>
      </c>
      <c r="I113" s="219"/>
      <c r="J113" s="220">
        <f>ROUND(I113*H113,2)</f>
        <v>0</v>
      </c>
      <c r="K113" s="216" t="s">
        <v>1610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2030</v>
      </c>
    </row>
    <row r="114" s="2" customFormat="1" ht="24.15" customHeight="1">
      <c r="A114" s="40"/>
      <c r="B114" s="41"/>
      <c r="C114" s="214" t="s">
        <v>337</v>
      </c>
      <c r="D114" s="214" t="s">
        <v>168</v>
      </c>
      <c r="E114" s="215" t="s">
        <v>1656</v>
      </c>
      <c r="F114" s="216" t="s">
        <v>1657</v>
      </c>
      <c r="G114" s="217" t="s">
        <v>188</v>
      </c>
      <c r="H114" s="218">
        <v>8</v>
      </c>
      <c r="I114" s="219"/>
      <c r="J114" s="220">
        <f>ROUND(I114*H114,2)</f>
        <v>0</v>
      </c>
      <c r="K114" s="216" t="s">
        <v>1610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172</v>
      </c>
      <c r="AT114" s="225" t="s">
        <v>168</v>
      </c>
      <c r="AU114" s="225" t="s">
        <v>79</v>
      </c>
      <c r="AY114" s="19" t="s">
        <v>165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77</v>
      </c>
      <c r="BK114" s="226">
        <f>ROUND(I114*H114,2)</f>
        <v>0</v>
      </c>
      <c r="BL114" s="19" t="s">
        <v>172</v>
      </c>
      <c r="BM114" s="225" t="s">
        <v>2031</v>
      </c>
    </row>
    <row r="115" s="2" customFormat="1" ht="16.5" customHeight="1">
      <c r="A115" s="40"/>
      <c r="B115" s="41"/>
      <c r="C115" s="214" t="s">
        <v>342</v>
      </c>
      <c r="D115" s="214" t="s">
        <v>168</v>
      </c>
      <c r="E115" s="215" t="s">
        <v>1658</v>
      </c>
      <c r="F115" s="216" t="s">
        <v>1659</v>
      </c>
      <c r="G115" s="217" t="s">
        <v>188</v>
      </c>
      <c r="H115" s="218">
        <v>8</v>
      </c>
      <c r="I115" s="219"/>
      <c r="J115" s="220">
        <f>ROUND(I115*H115,2)</f>
        <v>0</v>
      </c>
      <c r="K115" s="216" t="s">
        <v>1610</v>
      </c>
      <c r="L115" s="46"/>
      <c r="M115" s="221" t="s">
        <v>19</v>
      </c>
      <c r="N115" s="222" t="s">
        <v>41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172</v>
      </c>
      <c r="AT115" s="225" t="s">
        <v>168</v>
      </c>
      <c r="AU115" s="225" t="s">
        <v>79</v>
      </c>
      <c r="AY115" s="19" t="s">
        <v>165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77</v>
      </c>
      <c r="BK115" s="226">
        <f>ROUND(I115*H115,2)</f>
        <v>0</v>
      </c>
      <c r="BL115" s="19" t="s">
        <v>172</v>
      </c>
      <c r="BM115" s="225" t="s">
        <v>2032</v>
      </c>
    </row>
    <row r="116" s="2" customFormat="1" ht="24.15" customHeight="1">
      <c r="A116" s="40"/>
      <c r="B116" s="41"/>
      <c r="C116" s="214" t="s">
        <v>348</v>
      </c>
      <c r="D116" s="214" t="s">
        <v>168</v>
      </c>
      <c r="E116" s="215" t="s">
        <v>1660</v>
      </c>
      <c r="F116" s="216" t="s">
        <v>1661</v>
      </c>
      <c r="G116" s="217" t="s">
        <v>188</v>
      </c>
      <c r="H116" s="218">
        <v>8</v>
      </c>
      <c r="I116" s="219"/>
      <c r="J116" s="220">
        <f>ROUND(I116*H116,2)</f>
        <v>0</v>
      </c>
      <c r="K116" s="216" t="s">
        <v>1610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172</v>
      </c>
      <c r="AT116" s="225" t="s">
        <v>168</v>
      </c>
      <c r="AU116" s="225" t="s">
        <v>79</v>
      </c>
      <c r="AY116" s="19" t="s">
        <v>165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172</v>
      </c>
      <c r="BM116" s="225" t="s">
        <v>2033</v>
      </c>
    </row>
    <row r="117" s="2" customFormat="1" ht="24.15" customHeight="1">
      <c r="A117" s="40"/>
      <c r="B117" s="41"/>
      <c r="C117" s="214" t="s">
        <v>353</v>
      </c>
      <c r="D117" s="214" t="s">
        <v>168</v>
      </c>
      <c r="E117" s="215" t="s">
        <v>1662</v>
      </c>
      <c r="F117" s="216" t="s">
        <v>1663</v>
      </c>
      <c r="G117" s="217" t="s">
        <v>291</v>
      </c>
      <c r="H117" s="218">
        <v>120</v>
      </c>
      <c r="I117" s="219"/>
      <c r="J117" s="220">
        <f>ROUND(I117*H117,2)</f>
        <v>0</v>
      </c>
      <c r="K117" s="216" t="s">
        <v>1610</v>
      </c>
      <c r="L117" s="46"/>
      <c r="M117" s="221" t="s">
        <v>19</v>
      </c>
      <c r="N117" s="222" t="s">
        <v>41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172</v>
      </c>
      <c r="AT117" s="225" t="s">
        <v>168</v>
      </c>
      <c r="AU117" s="225" t="s">
        <v>79</v>
      </c>
      <c r="AY117" s="19" t="s">
        <v>165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172</v>
      </c>
      <c r="BM117" s="225" t="s">
        <v>2034</v>
      </c>
    </row>
    <row r="118" s="2" customFormat="1" ht="16.5" customHeight="1">
      <c r="A118" s="40"/>
      <c r="B118" s="41"/>
      <c r="C118" s="214" t="s">
        <v>359</v>
      </c>
      <c r="D118" s="214" t="s">
        <v>168</v>
      </c>
      <c r="E118" s="215" t="s">
        <v>1664</v>
      </c>
      <c r="F118" s="216" t="s">
        <v>1665</v>
      </c>
      <c r="G118" s="217" t="s">
        <v>188</v>
      </c>
      <c r="H118" s="218">
        <v>60</v>
      </c>
      <c r="I118" s="219"/>
      <c r="J118" s="220">
        <f>ROUND(I118*H118,2)</f>
        <v>0</v>
      </c>
      <c r="K118" s="216" t="s">
        <v>1610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172</v>
      </c>
      <c r="AT118" s="225" t="s">
        <v>168</v>
      </c>
      <c r="AU118" s="225" t="s">
        <v>79</v>
      </c>
      <c r="AY118" s="19" t="s">
        <v>165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77</v>
      </c>
      <c r="BK118" s="226">
        <f>ROUND(I118*H118,2)</f>
        <v>0</v>
      </c>
      <c r="BL118" s="19" t="s">
        <v>172</v>
      </c>
      <c r="BM118" s="225" t="s">
        <v>2035</v>
      </c>
    </row>
    <row r="119" s="2" customFormat="1" ht="16.5" customHeight="1">
      <c r="A119" s="40"/>
      <c r="B119" s="41"/>
      <c r="C119" s="214" t="s">
        <v>365</v>
      </c>
      <c r="D119" s="214" t="s">
        <v>168</v>
      </c>
      <c r="E119" s="215" t="s">
        <v>1666</v>
      </c>
      <c r="F119" s="216" t="s">
        <v>1667</v>
      </c>
      <c r="G119" s="217" t="s">
        <v>188</v>
      </c>
      <c r="H119" s="218">
        <v>8</v>
      </c>
      <c r="I119" s="219"/>
      <c r="J119" s="220">
        <f>ROUND(I119*H119,2)</f>
        <v>0</v>
      </c>
      <c r="K119" s="216" t="s">
        <v>1610</v>
      </c>
      <c r="L119" s="46"/>
      <c r="M119" s="221" t="s">
        <v>19</v>
      </c>
      <c r="N119" s="222" t="s">
        <v>41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172</v>
      </c>
      <c r="AT119" s="225" t="s">
        <v>168</v>
      </c>
      <c r="AU119" s="225" t="s">
        <v>79</v>
      </c>
      <c r="AY119" s="19" t="s">
        <v>165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77</v>
      </c>
      <c r="BK119" s="226">
        <f>ROUND(I119*H119,2)</f>
        <v>0</v>
      </c>
      <c r="BL119" s="19" t="s">
        <v>172</v>
      </c>
      <c r="BM119" s="225" t="s">
        <v>2036</v>
      </c>
    </row>
    <row r="120" s="2" customFormat="1" ht="21.75" customHeight="1">
      <c r="A120" s="40"/>
      <c r="B120" s="41"/>
      <c r="C120" s="214" t="s">
        <v>370</v>
      </c>
      <c r="D120" s="214" t="s">
        <v>168</v>
      </c>
      <c r="E120" s="215" t="s">
        <v>1668</v>
      </c>
      <c r="F120" s="216" t="s">
        <v>1671</v>
      </c>
      <c r="G120" s="217" t="s">
        <v>203</v>
      </c>
      <c r="H120" s="218">
        <v>1</v>
      </c>
      <c r="I120" s="219"/>
      <c r="J120" s="220">
        <f>ROUND(I120*H120,2)</f>
        <v>0</v>
      </c>
      <c r="K120" s="216" t="s">
        <v>1627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172</v>
      </c>
      <c r="AT120" s="225" t="s">
        <v>168</v>
      </c>
      <c r="AU120" s="225" t="s">
        <v>79</v>
      </c>
      <c r="AY120" s="19" t="s">
        <v>165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172</v>
      </c>
      <c r="BM120" s="225" t="s">
        <v>2037</v>
      </c>
    </row>
    <row r="121" s="2" customFormat="1" ht="16.5" customHeight="1">
      <c r="A121" s="40"/>
      <c r="B121" s="41"/>
      <c r="C121" s="214" t="s">
        <v>376</v>
      </c>
      <c r="D121" s="214" t="s">
        <v>168</v>
      </c>
      <c r="E121" s="215" t="s">
        <v>1672</v>
      </c>
      <c r="F121" s="216" t="s">
        <v>1673</v>
      </c>
      <c r="G121" s="217" t="s">
        <v>188</v>
      </c>
      <c r="H121" s="218">
        <v>8</v>
      </c>
      <c r="I121" s="219"/>
      <c r="J121" s="220">
        <f>ROUND(I121*H121,2)</f>
        <v>0</v>
      </c>
      <c r="K121" s="216" t="s">
        <v>1610</v>
      </c>
      <c r="L121" s="46"/>
      <c r="M121" s="221" t="s">
        <v>19</v>
      </c>
      <c r="N121" s="222" t="s">
        <v>41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172</v>
      </c>
      <c r="AT121" s="225" t="s">
        <v>168</v>
      </c>
      <c r="AU121" s="225" t="s">
        <v>79</v>
      </c>
      <c r="AY121" s="19" t="s">
        <v>165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77</v>
      </c>
      <c r="BK121" s="226">
        <f>ROUND(I121*H121,2)</f>
        <v>0</v>
      </c>
      <c r="BL121" s="19" t="s">
        <v>172</v>
      </c>
      <c r="BM121" s="225" t="s">
        <v>2038</v>
      </c>
    </row>
    <row r="122" s="2" customFormat="1" ht="16.5" customHeight="1">
      <c r="A122" s="40"/>
      <c r="B122" s="41"/>
      <c r="C122" s="214" t="s">
        <v>381</v>
      </c>
      <c r="D122" s="214" t="s">
        <v>168</v>
      </c>
      <c r="E122" s="215" t="s">
        <v>1674</v>
      </c>
      <c r="F122" s="216" t="s">
        <v>1675</v>
      </c>
      <c r="G122" s="217" t="s">
        <v>188</v>
      </c>
      <c r="H122" s="218">
        <v>12</v>
      </c>
      <c r="I122" s="219"/>
      <c r="J122" s="220">
        <f>ROUND(I122*H122,2)</f>
        <v>0</v>
      </c>
      <c r="K122" s="216" t="s">
        <v>1610</v>
      </c>
      <c r="L122" s="46"/>
      <c r="M122" s="221" t="s">
        <v>19</v>
      </c>
      <c r="N122" s="222" t="s">
        <v>41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172</v>
      </c>
      <c r="AT122" s="225" t="s">
        <v>168</v>
      </c>
      <c r="AU122" s="225" t="s">
        <v>79</v>
      </c>
      <c r="AY122" s="19" t="s">
        <v>165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77</v>
      </c>
      <c r="BK122" s="226">
        <f>ROUND(I122*H122,2)</f>
        <v>0</v>
      </c>
      <c r="BL122" s="19" t="s">
        <v>172</v>
      </c>
      <c r="BM122" s="225" t="s">
        <v>2039</v>
      </c>
    </row>
    <row r="123" s="2" customFormat="1" ht="16.5" customHeight="1">
      <c r="A123" s="40"/>
      <c r="B123" s="41"/>
      <c r="C123" s="214" t="s">
        <v>386</v>
      </c>
      <c r="D123" s="214" t="s">
        <v>168</v>
      </c>
      <c r="E123" s="215" t="s">
        <v>1676</v>
      </c>
      <c r="F123" s="216" t="s">
        <v>1677</v>
      </c>
      <c r="G123" s="217" t="s">
        <v>188</v>
      </c>
      <c r="H123" s="218">
        <v>4</v>
      </c>
      <c r="I123" s="219"/>
      <c r="J123" s="220">
        <f>ROUND(I123*H123,2)</f>
        <v>0</v>
      </c>
      <c r="K123" s="216" t="s">
        <v>1610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172</v>
      </c>
      <c r="AT123" s="225" t="s">
        <v>168</v>
      </c>
      <c r="AU123" s="225" t="s">
        <v>79</v>
      </c>
      <c r="AY123" s="19" t="s">
        <v>165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172</v>
      </c>
      <c r="BM123" s="225" t="s">
        <v>2040</v>
      </c>
    </row>
    <row r="124" s="2" customFormat="1" ht="16.5" customHeight="1">
      <c r="A124" s="40"/>
      <c r="B124" s="41"/>
      <c r="C124" s="214" t="s">
        <v>391</v>
      </c>
      <c r="D124" s="214" t="s">
        <v>168</v>
      </c>
      <c r="E124" s="215" t="s">
        <v>1678</v>
      </c>
      <c r="F124" s="216" t="s">
        <v>1679</v>
      </c>
      <c r="G124" s="217" t="s">
        <v>188</v>
      </c>
      <c r="H124" s="218">
        <v>3</v>
      </c>
      <c r="I124" s="219"/>
      <c r="J124" s="220">
        <f>ROUND(I124*H124,2)</f>
        <v>0</v>
      </c>
      <c r="K124" s="216" t="s">
        <v>1610</v>
      </c>
      <c r="L124" s="46"/>
      <c r="M124" s="221" t="s">
        <v>19</v>
      </c>
      <c r="N124" s="222" t="s">
        <v>41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172</v>
      </c>
      <c r="AT124" s="225" t="s">
        <v>168</v>
      </c>
      <c r="AU124" s="225" t="s">
        <v>79</v>
      </c>
      <c r="AY124" s="19" t="s">
        <v>165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77</v>
      </c>
      <c r="BK124" s="226">
        <f>ROUND(I124*H124,2)</f>
        <v>0</v>
      </c>
      <c r="BL124" s="19" t="s">
        <v>172</v>
      </c>
      <c r="BM124" s="225" t="s">
        <v>2041</v>
      </c>
    </row>
    <row r="125" s="2" customFormat="1" ht="16.5" customHeight="1">
      <c r="A125" s="40"/>
      <c r="B125" s="41"/>
      <c r="C125" s="214" t="s">
        <v>398</v>
      </c>
      <c r="D125" s="214" t="s">
        <v>168</v>
      </c>
      <c r="E125" s="215" t="s">
        <v>1680</v>
      </c>
      <c r="F125" s="216" t="s">
        <v>1681</v>
      </c>
      <c r="G125" s="217" t="s">
        <v>188</v>
      </c>
      <c r="H125" s="218">
        <v>4</v>
      </c>
      <c r="I125" s="219"/>
      <c r="J125" s="220">
        <f>ROUND(I125*H125,2)</f>
        <v>0</v>
      </c>
      <c r="K125" s="216" t="s">
        <v>1610</v>
      </c>
      <c r="L125" s="46"/>
      <c r="M125" s="221" t="s">
        <v>19</v>
      </c>
      <c r="N125" s="222" t="s">
        <v>41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172</v>
      </c>
      <c r="AT125" s="225" t="s">
        <v>168</v>
      </c>
      <c r="AU125" s="225" t="s">
        <v>79</v>
      </c>
      <c r="AY125" s="19" t="s">
        <v>165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77</v>
      </c>
      <c r="BK125" s="226">
        <f>ROUND(I125*H125,2)</f>
        <v>0</v>
      </c>
      <c r="BL125" s="19" t="s">
        <v>172</v>
      </c>
      <c r="BM125" s="225" t="s">
        <v>2042</v>
      </c>
    </row>
    <row r="126" s="2" customFormat="1" ht="16.5" customHeight="1">
      <c r="A126" s="40"/>
      <c r="B126" s="41"/>
      <c r="C126" s="214" t="s">
        <v>405</v>
      </c>
      <c r="D126" s="214" t="s">
        <v>168</v>
      </c>
      <c r="E126" s="215" t="s">
        <v>1682</v>
      </c>
      <c r="F126" s="216" t="s">
        <v>1683</v>
      </c>
      <c r="G126" s="217" t="s">
        <v>188</v>
      </c>
      <c r="H126" s="218">
        <v>12</v>
      </c>
      <c r="I126" s="219"/>
      <c r="J126" s="220">
        <f>ROUND(I126*H126,2)</f>
        <v>0</v>
      </c>
      <c r="K126" s="216" t="s">
        <v>1610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172</v>
      </c>
      <c r="AT126" s="225" t="s">
        <v>168</v>
      </c>
      <c r="AU126" s="225" t="s">
        <v>79</v>
      </c>
      <c r="AY126" s="19" t="s">
        <v>165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172</v>
      </c>
      <c r="BM126" s="225" t="s">
        <v>2043</v>
      </c>
    </row>
    <row r="127" s="12" customFormat="1" ht="22.8" customHeight="1">
      <c r="A127" s="12"/>
      <c r="B127" s="198"/>
      <c r="C127" s="199"/>
      <c r="D127" s="200" t="s">
        <v>69</v>
      </c>
      <c r="E127" s="212" t="s">
        <v>1684</v>
      </c>
      <c r="F127" s="212" t="s">
        <v>1685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SUM(P128:P132)</f>
        <v>0</v>
      </c>
      <c r="Q127" s="206"/>
      <c r="R127" s="207">
        <f>SUM(R128:R132)</f>
        <v>0</v>
      </c>
      <c r="S127" s="206"/>
      <c r="T127" s="208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77</v>
      </c>
      <c r="AT127" s="210" t="s">
        <v>69</v>
      </c>
      <c r="AU127" s="210" t="s">
        <v>77</v>
      </c>
      <c r="AY127" s="209" t="s">
        <v>165</v>
      </c>
      <c r="BK127" s="211">
        <f>SUM(BK128:BK132)</f>
        <v>0</v>
      </c>
    </row>
    <row r="128" s="2" customFormat="1" ht="16.5" customHeight="1">
      <c r="A128" s="40"/>
      <c r="B128" s="41"/>
      <c r="C128" s="265" t="s">
        <v>410</v>
      </c>
      <c r="D128" s="265" t="s">
        <v>529</v>
      </c>
      <c r="E128" s="266" t="s">
        <v>1686</v>
      </c>
      <c r="F128" s="267" t="s">
        <v>1687</v>
      </c>
      <c r="G128" s="268" t="s">
        <v>1091</v>
      </c>
      <c r="H128" s="298"/>
      <c r="I128" s="270"/>
      <c r="J128" s="271">
        <f>ROUND(I128*H128,2)</f>
        <v>0</v>
      </c>
      <c r="K128" s="267" t="s">
        <v>1610</v>
      </c>
      <c r="L128" s="272"/>
      <c r="M128" s="273" t="s">
        <v>19</v>
      </c>
      <c r="N128" s="274" t="s">
        <v>41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236</v>
      </c>
      <c r="AT128" s="225" t="s">
        <v>529</v>
      </c>
      <c r="AU128" s="225" t="s">
        <v>79</v>
      </c>
      <c r="AY128" s="19" t="s">
        <v>165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77</v>
      </c>
      <c r="BK128" s="226">
        <f>ROUND(I128*H128,2)</f>
        <v>0</v>
      </c>
      <c r="BL128" s="19" t="s">
        <v>172</v>
      </c>
      <c r="BM128" s="225" t="s">
        <v>614</v>
      </c>
    </row>
    <row r="129" s="2" customFormat="1" ht="24.15" customHeight="1">
      <c r="A129" s="40"/>
      <c r="B129" s="41"/>
      <c r="C129" s="214" t="s">
        <v>415</v>
      </c>
      <c r="D129" s="214" t="s">
        <v>168</v>
      </c>
      <c r="E129" s="215" t="s">
        <v>1688</v>
      </c>
      <c r="F129" s="216" t="s">
        <v>1689</v>
      </c>
      <c r="G129" s="217" t="s">
        <v>463</v>
      </c>
      <c r="H129" s="218">
        <v>1</v>
      </c>
      <c r="I129" s="219"/>
      <c r="J129" s="220">
        <f>ROUND(I129*H129,2)</f>
        <v>0</v>
      </c>
      <c r="K129" s="216" t="s">
        <v>1610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172</v>
      </c>
      <c r="AT129" s="225" t="s">
        <v>168</v>
      </c>
      <c r="AU129" s="225" t="s">
        <v>79</v>
      </c>
      <c r="AY129" s="19" t="s">
        <v>165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172</v>
      </c>
      <c r="BM129" s="225" t="s">
        <v>630</v>
      </c>
    </row>
    <row r="130" s="13" customFormat="1">
      <c r="A130" s="13"/>
      <c r="B130" s="227"/>
      <c r="C130" s="228"/>
      <c r="D130" s="229" t="s">
        <v>174</v>
      </c>
      <c r="E130" s="230" t="s">
        <v>19</v>
      </c>
      <c r="F130" s="231" t="s">
        <v>1690</v>
      </c>
      <c r="G130" s="228"/>
      <c r="H130" s="230" t="s">
        <v>19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174</v>
      </c>
      <c r="AU130" s="237" t="s">
        <v>79</v>
      </c>
      <c r="AV130" s="13" t="s">
        <v>77</v>
      </c>
      <c r="AW130" s="13" t="s">
        <v>32</v>
      </c>
      <c r="AX130" s="13" t="s">
        <v>70</v>
      </c>
      <c r="AY130" s="237" t="s">
        <v>165</v>
      </c>
    </row>
    <row r="131" s="14" customFormat="1">
      <c r="A131" s="14"/>
      <c r="B131" s="238"/>
      <c r="C131" s="239"/>
      <c r="D131" s="229" t="s">
        <v>174</v>
      </c>
      <c r="E131" s="240" t="s">
        <v>19</v>
      </c>
      <c r="F131" s="241" t="s">
        <v>77</v>
      </c>
      <c r="G131" s="239"/>
      <c r="H131" s="242">
        <v>1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174</v>
      </c>
      <c r="AU131" s="248" t="s">
        <v>79</v>
      </c>
      <c r="AV131" s="14" t="s">
        <v>79</v>
      </c>
      <c r="AW131" s="14" t="s">
        <v>32</v>
      </c>
      <c r="AX131" s="14" t="s">
        <v>77</v>
      </c>
      <c r="AY131" s="248" t="s">
        <v>165</v>
      </c>
    </row>
    <row r="132" s="2" customFormat="1" ht="16.5" customHeight="1">
      <c r="A132" s="40"/>
      <c r="B132" s="41"/>
      <c r="C132" s="214" t="s">
        <v>421</v>
      </c>
      <c r="D132" s="214" t="s">
        <v>168</v>
      </c>
      <c r="E132" s="215" t="s">
        <v>1691</v>
      </c>
      <c r="F132" s="216" t="s">
        <v>1692</v>
      </c>
      <c r="G132" s="217" t="s">
        <v>1196</v>
      </c>
      <c r="H132" s="218">
        <v>10</v>
      </c>
      <c r="I132" s="219"/>
      <c r="J132" s="220">
        <f>ROUND(I132*H132,2)</f>
        <v>0</v>
      </c>
      <c r="K132" s="216" t="s">
        <v>19</v>
      </c>
      <c r="L132" s="46"/>
      <c r="M132" s="292" t="s">
        <v>19</v>
      </c>
      <c r="N132" s="293" t="s">
        <v>41</v>
      </c>
      <c r="O132" s="289"/>
      <c r="P132" s="294">
        <f>O132*H132</f>
        <v>0</v>
      </c>
      <c r="Q132" s="294">
        <v>0</v>
      </c>
      <c r="R132" s="294">
        <f>Q132*H132</f>
        <v>0</v>
      </c>
      <c r="S132" s="294">
        <v>0</v>
      </c>
      <c r="T132" s="29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172</v>
      </c>
      <c r="AT132" s="225" t="s">
        <v>168</v>
      </c>
      <c r="AU132" s="225" t="s">
        <v>79</v>
      </c>
      <c r="AY132" s="19" t="s">
        <v>165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172</v>
      </c>
      <c r="BM132" s="225" t="s">
        <v>640</v>
      </c>
    </row>
    <row r="133" s="2" customFormat="1" ht="6.96" customHeight="1">
      <c r="A133" s="40"/>
      <c r="B133" s="61"/>
      <c r="C133" s="62"/>
      <c r="D133" s="62"/>
      <c r="E133" s="62"/>
      <c r="F133" s="62"/>
      <c r="G133" s="62"/>
      <c r="H133" s="62"/>
      <c r="I133" s="62"/>
      <c r="J133" s="62"/>
      <c r="K133" s="62"/>
      <c r="L133" s="46"/>
      <c r="M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</sheetData>
  <sheetProtection sheet="1" autoFilter="0" formatColumns="0" formatRows="0" objects="1" scenarios="1" spinCount="100000" saltValue="GWGBaJ5dtdGgr2jXbOcIkY0+aC7ddkgQpwfYKHQLEO/SJ8EnGYnUzFxkoOw2djufh+HLN/PKdxtbWRGD6cKACA==" hashValue="ew0eAliQJoaKrwFdLhX9ZhgNvADFq+4fk1J2Tda8egMftjJSSxQ3d4JR9HZMDbxeyZAzJI6ZlovWBN15txu2uw==" algorithmName="SHA-512" password="CC35"/>
  <autoFilter ref="C87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117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Děčín ON - oprava zastřešení nástupišť v žst. Děčín, hl.n.</v>
      </c>
      <c r="F7" s="144"/>
      <c r="G7" s="144"/>
      <c r="H7" s="144"/>
      <c r="L7" s="22"/>
    </row>
    <row r="8" s="1" customFormat="1" ht="12" customHeight="1">
      <c r="B8" s="22"/>
      <c r="D8" s="144" t="s">
        <v>118</v>
      </c>
      <c r="L8" s="22"/>
    </row>
    <row r="9" s="2" customFormat="1" ht="16.5" customHeight="1">
      <c r="A9" s="40"/>
      <c r="B9" s="46"/>
      <c r="C9" s="40"/>
      <c r="D9" s="40"/>
      <c r="E9" s="145" t="s">
        <v>2044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120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2045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22. 6. 2023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28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ROUND((SUM(BE88:BE117)),  2)</f>
        <v>0</v>
      </c>
      <c r="G35" s="40"/>
      <c r="H35" s="40"/>
      <c r="I35" s="159">
        <v>0.20999999999999999</v>
      </c>
      <c r="J35" s="158">
        <f>ROUND(((SUM(BE88:BE117))*I35),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ROUND((SUM(BF88:BF117)),  2)</f>
        <v>0</v>
      </c>
      <c r="G36" s="40"/>
      <c r="H36" s="40"/>
      <c r="I36" s="159">
        <v>0.14999999999999999</v>
      </c>
      <c r="J36" s="158">
        <f>ROUND(((SUM(BF88:BF117))*I36),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ROUND((SUM(BG88:BG117)),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ROUND((SUM(BH88:BH117)),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ROUND((SUM(BI88:BI117)),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122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Děčín ON - oprava zastřešení nástupišť v žst. Děčín, hl.n.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2044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120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50.1 - Úpravy na sdělovacím zařízení (ČD-T)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Děčín</v>
      </c>
      <c r="G56" s="42"/>
      <c r="H56" s="42"/>
      <c r="I56" s="34" t="s">
        <v>23</v>
      </c>
      <c r="J56" s="74" t="str">
        <f>IF(J14="","",J14)</f>
        <v>22. 6. 2023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125</v>
      </c>
    </row>
    <row r="64" s="9" customFormat="1" ht="24.96" customHeight="1">
      <c r="A64" s="9"/>
      <c r="B64" s="176"/>
      <c r="C64" s="177"/>
      <c r="D64" s="178" t="s">
        <v>2046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1602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1603</v>
      </c>
      <c r="E66" s="184"/>
      <c r="F66" s="184"/>
      <c r="G66" s="184"/>
      <c r="H66" s="184"/>
      <c r="I66" s="184"/>
      <c r="J66" s="185">
        <f>J112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150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Děčín ON - oprava zastřešení nástupišť v žst. Děčín, hl.n.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2044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50.1 - Úpravy na sdělovacím zařízení (ČD-T)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Děčín</v>
      </c>
      <c r="G82" s="42"/>
      <c r="H82" s="42"/>
      <c r="I82" s="34" t="s">
        <v>23</v>
      </c>
      <c r="J82" s="74" t="str">
        <f>IF(J14="","",J14)</f>
        <v>22. 6. 2023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 xml:space="preserve"> </v>
      </c>
      <c r="G84" s="42"/>
      <c r="H84" s="42"/>
      <c r="I84" s="34" t="s">
        <v>31</v>
      </c>
      <c r="J84" s="38" t="str">
        <f>E23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33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151</v>
      </c>
      <c r="D87" s="190" t="s">
        <v>55</v>
      </c>
      <c r="E87" s="190" t="s">
        <v>51</v>
      </c>
      <c r="F87" s="190" t="s">
        <v>52</v>
      </c>
      <c r="G87" s="190" t="s">
        <v>152</v>
      </c>
      <c r="H87" s="190" t="s">
        <v>153</v>
      </c>
      <c r="I87" s="190" t="s">
        <v>154</v>
      </c>
      <c r="J87" s="190" t="s">
        <v>124</v>
      </c>
      <c r="K87" s="191" t="s">
        <v>155</v>
      </c>
      <c r="L87" s="192"/>
      <c r="M87" s="94" t="s">
        <v>19</v>
      </c>
      <c r="N87" s="95" t="s">
        <v>40</v>
      </c>
      <c r="O87" s="95" t="s">
        <v>156</v>
      </c>
      <c r="P87" s="95" t="s">
        <v>157</v>
      </c>
      <c r="Q87" s="95" t="s">
        <v>158</v>
      </c>
      <c r="R87" s="95" t="s">
        <v>159</v>
      </c>
      <c r="S87" s="95" t="s">
        <v>160</v>
      </c>
      <c r="T87" s="96" t="s">
        <v>161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162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69</v>
      </c>
      <c r="AU88" s="19" t="s">
        <v>125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69</v>
      </c>
      <c r="E89" s="201" t="s">
        <v>1604</v>
      </c>
      <c r="F89" s="201" t="s">
        <v>2047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P90+P112</f>
        <v>0</v>
      </c>
      <c r="Q89" s="206"/>
      <c r="R89" s="207">
        <f>R90+R112</f>
        <v>0</v>
      </c>
      <c r="S89" s="206"/>
      <c r="T89" s="208">
        <f>T90+T112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77</v>
      </c>
      <c r="AT89" s="210" t="s">
        <v>69</v>
      </c>
      <c r="AU89" s="210" t="s">
        <v>70</v>
      </c>
      <c r="AY89" s="209" t="s">
        <v>165</v>
      </c>
      <c r="BK89" s="211">
        <f>BK90+BK112</f>
        <v>0</v>
      </c>
    </row>
    <row r="90" s="12" customFormat="1" ht="22.8" customHeight="1">
      <c r="A90" s="12"/>
      <c r="B90" s="198"/>
      <c r="C90" s="199"/>
      <c r="D90" s="200" t="s">
        <v>69</v>
      </c>
      <c r="E90" s="212" t="s">
        <v>1606</v>
      </c>
      <c r="F90" s="212" t="s">
        <v>1607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SUM(P91:P111)</f>
        <v>0</v>
      </c>
      <c r="Q90" s="206"/>
      <c r="R90" s="207">
        <f>SUM(R91:R111)</f>
        <v>0</v>
      </c>
      <c r="S90" s="206"/>
      <c r="T90" s="208">
        <f>SUM(T91:T111)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77</v>
      </c>
      <c r="AT90" s="210" t="s">
        <v>69</v>
      </c>
      <c r="AU90" s="210" t="s">
        <v>77</v>
      </c>
      <c r="AY90" s="209" t="s">
        <v>165</v>
      </c>
      <c r="BK90" s="211">
        <f>SUM(BK91:BK111)</f>
        <v>0</v>
      </c>
    </row>
    <row r="91" s="2" customFormat="1" ht="16.5" customHeight="1">
      <c r="A91" s="40"/>
      <c r="B91" s="41"/>
      <c r="C91" s="214" t="s">
        <v>77</v>
      </c>
      <c r="D91" s="214" t="s">
        <v>168</v>
      </c>
      <c r="E91" s="215" t="s">
        <v>2048</v>
      </c>
      <c r="F91" s="216" t="s">
        <v>2049</v>
      </c>
      <c r="G91" s="217" t="s">
        <v>291</v>
      </c>
      <c r="H91" s="218">
        <v>500</v>
      </c>
      <c r="I91" s="219"/>
      <c r="J91" s="220">
        <f>ROUND(I91*H91,2)</f>
        <v>0</v>
      </c>
      <c r="K91" s="216" t="s">
        <v>1627</v>
      </c>
      <c r="L91" s="46"/>
      <c r="M91" s="221" t="s">
        <v>19</v>
      </c>
      <c r="N91" s="222" t="s">
        <v>41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172</v>
      </c>
      <c r="AT91" s="225" t="s">
        <v>168</v>
      </c>
      <c r="AU91" s="225" t="s">
        <v>79</v>
      </c>
      <c r="AY91" s="19" t="s">
        <v>165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77</v>
      </c>
      <c r="BK91" s="226">
        <f>ROUND(I91*H91,2)</f>
        <v>0</v>
      </c>
      <c r="BL91" s="19" t="s">
        <v>172</v>
      </c>
      <c r="BM91" s="225" t="s">
        <v>79</v>
      </c>
    </row>
    <row r="92" s="2" customFormat="1" ht="24.15" customHeight="1">
      <c r="A92" s="40"/>
      <c r="B92" s="41"/>
      <c r="C92" s="265" t="s">
        <v>79</v>
      </c>
      <c r="D92" s="265" t="s">
        <v>529</v>
      </c>
      <c r="E92" s="266" t="s">
        <v>2050</v>
      </c>
      <c r="F92" s="267" t="s">
        <v>2051</v>
      </c>
      <c r="G92" s="268" t="s">
        <v>188</v>
      </c>
      <c r="H92" s="269">
        <v>1</v>
      </c>
      <c r="I92" s="270"/>
      <c r="J92" s="271">
        <f>ROUND(I92*H92,2)</f>
        <v>0</v>
      </c>
      <c r="K92" s="267" t="s">
        <v>1610</v>
      </c>
      <c r="L92" s="272"/>
      <c r="M92" s="273" t="s">
        <v>19</v>
      </c>
      <c r="N92" s="274" t="s">
        <v>41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236</v>
      </c>
      <c r="AT92" s="225" t="s">
        <v>529</v>
      </c>
      <c r="AU92" s="225" t="s">
        <v>79</v>
      </c>
      <c r="AY92" s="19" t="s">
        <v>165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77</v>
      </c>
      <c r="BK92" s="226">
        <f>ROUND(I92*H92,2)</f>
        <v>0</v>
      </c>
      <c r="BL92" s="19" t="s">
        <v>172</v>
      </c>
      <c r="BM92" s="225" t="s">
        <v>172</v>
      </c>
    </row>
    <row r="93" s="2" customFormat="1" ht="16.5" customHeight="1">
      <c r="A93" s="40"/>
      <c r="B93" s="41"/>
      <c r="C93" s="214" t="s">
        <v>166</v>
      </c>
      <c r="D93" s="214" t="s">
        <v>168</v>
      </c>
      <c r="E93" s="215" t="s">
        <v>1613</v>
      </c>
      <c r="F93" s="216" t="s">
        <v>1614</v>
      </c>
      <c r="G93" s="217" t="s">
        <v>291</v>
      </c>
      <c r="H93" s="218">
        <v>450</v>
      </c>
      <c r="I93" s="219"/>
      <c r="J93" s="220">
        <f>ROUND(I93*H93,2)</f>
        <v>0</v>
      </c>
      <c r="K93" s="216" t="s">
        <v>1610</v>
      </c>
      <c r="L93" s="46"/>
      <c r="M93" s="221" t="s">
        <v>19</v>
      </c>
      <c r="N93" s="222" t="s">
        <v>41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172</v>
      </c>
      <c r="AT93" s="225" t="s">
        <v>168</v>
      </c>
      <c r="AU93" s="225" t="s">
        <v>79</v>
      </c>
      <c r="AY93" s="19" t="s">
        <v>165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77</v>
      </c>
      <c r="BK93" s="226">
        <f>ROUND(I93*H93,2)</f>
        <v>0</v>
      </c>
      <c r="BL93" s="19" t="s">
        <v>172</v>
      </c>
      <c r="BM93" s="225" t="s">
        <v>205</v>
      </c>
    </row>
    <row r="94" s="2" customFormat="1" ht="16.5" customHeight="1">
      <c r="A94" s="40"/>
      <c r="B94" s="41"/>
      <c r="C94" s="265" t="s">
        <v>172</v>
      </c>
      <c r="D94" s="265" t="s">
        <v>529</v>
      </c>
      <c r="E94" s="266" t="s">
        <v>2048</v>
      </c>
      <c r="F94" s="267" t="s">
        <v>2052</v>
      </c>
      <c r="G94" s="268" t="s">
        <v>291</v>
      </c>
      <c r="H94" s="269">
        <v>450</v>
      </c>
      <c r="I94" s="270"/>
      <c r="J94" s="271">
        <f>ROUND(I94*H94,2)</f>
        <v>0</v>
      </c>
      <c r="K94" s="267" t="s">
        <v>1627</v>
      </c>
      <c r="L94" s="272"/>
      <c r="M94" s="273" t="s">
        <v>19</v>
      </c>
      <c r="N94" s="274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236</v>
      </c>
      <c r="AT94" s="225" t="s">
        <v>529</v>
      </c>
      <c r="AU94" s="225" t="s">
        <v>79</v>
      </c>
      <c r="AY94" s="19" t="s">
        <v>165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77</v>
      </c>
      <c r="BK94" s="226">
        <f>ROUND(I94*H94,2)</f>
        <v>0</v>
      </c>
      <c r="BL94" s="19" t="s">
        <v>172</v>
      </c>
      <c r="BM94" s="225" t="s">
        <v>236</v>
      </c>
    </row>
    <row r="95" s="2" customFormat="1" ht="16.5" customHeight="1">
      <c r="A95" s="40"/>
      <c r="B95" s="41"/>
      <c r="C95" s="214" t="s">
        <v>212</v>
      </c>
      <c r="D95" s="214" t="s">
        <v>168</v>
      </c>
      <c r="E95" s="215" t="s">
        <v>1617</v>
      </c>
      <c r="F95" s="216" t="s">
        <v>1618</v>
      </c>
      <c r="G95" s="217" t="s">
        <v>188</v>
      </c>
      <c r="H95" s="218">
        <v>20</v>
      </c>
      <c r="I95" s="219"/>
      <c r="J95" s="220">
        <f>ROUND(I95*H95,2)</f>
        <v>0</v>
      </c>
      <c r="K95" s="216" t="s">
        <v>1610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172</v>
      </c>
      <c r="AT95" s="225" t="s">
        <v>168</v>
      </c>
      <c r="AU95" s="225" t="s">
        <v>79</v>
      </c>
      <c r="AY95" s="19" t="s">
        <v>165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77</v>
      </c>
      <c r="BK95" s="226">
        <f>ROUND(I95*H95,2)</f>
        <v>0</v>
      </c>
      <c r="BL95" s="19" t="s">
        <v>172</v>
      </c>
      <c r="BM95" s="225" t="s">
        <v>248</v>
      </c>
    </row>
    <row r="96" s="2" customFormat="1" ht="16.5" customHeight="1">
      <c r="A96" s="40"/>
      <c r="B96" s="41"/>
      <c r="C96" s="265" t="s">
        <v>205</v>
      </c>
      <c r="D96" s="265" t="s">
        <v>529</v>
      </c>
      <c r="E96" s="266" t="s">
        <v>2053</v>
      </c>
      <c r="F96" s="267" t="s">
        <v>2054</v>
      </c>
      <c r="G96" s="268" t="s">
        <v>203</v>
      </c>
      <c r="H96" s="269">
        <v>20</v>
      </c>
      <c r="I96" s="270"/>
      <c r="J96" s="271">
        <f>ROUND(I96*H96,2)</f>
        <v>0</v>
      </c>
      <c r="K96" s="267" t="s">
        <v>1627</v>
      </c>
      <c r="L96" s="272"/>
      <c r="M96" s="273" t="s">
        <v>19</v>
      </c>
      <c r="N96" s="274" t="s">
        <v>41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236</v>
      </c>
      <c r="AT96" s="225" t="s">
        <v>529</v>
      </c>
      <c r="AU96" s="225" t="s">
        <v>79</v>
      </c>
      <c r="AY96" s="19" t="s">
        <v>165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77</v>
      </c>
      <c r="BK96" s="226">
        <f>ROUND(I96*H96,2)</f>
        <v>0</v>
      </c>
      <c r="BL96" s="19" t="s">
        <v>172</v>
      </c>
      <c r="BM96" s="225" t="s">
        <v>262</v>
      </c>
    </row>
    <row r="97" s="2" customFormat="1" ht="16.5" customHeight="1">
      <c r="A97" s="40"/>
      <c r="B97" s="41"/>
      <c r="C97" s="214" t="s">
        <v>230</v>
      </c>
      <c r="D97" s="214" t="s">
        <v>168</v>
      </c>
      <c r="E97" s="215" t="s">
        <v>1621</v>
      </c>
      <c r="F97" s="216" t="s">
        <v>2055</v>
      </c>
      <c r="G97" s="217" t="s">
        <v>188</v>
      </c>
      <c r="H97" s="218">
        <v>30</v>
      </c>
      <c r="I97" s="219"/>
      <c r="J97" s="220">
        <f>ROUND(I97*H97,2)</f>
        <v>0</v>
      </c>
      <c r="K97" s="216" t="s">
        <v>1610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172</v>
      </c>
      <c r="AT97" s="225" t="s">
        <v>168</v>
      </c>
      <c r="AU97" s="225" t="s">
        <v>79</v>
      </c>
      <c r="AY97" s="19" t="s">
        <v>165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77</v>
      </c>
      <c r="BK97" s="226">
        <f>ROUND(I97*H97,2)</f>
        <v>0</v>
      </c>
      <c r="BL97" s="19" t="s">
        <v>172</v>
      </c>
      <c r="BM97" s="225" t="s">
        <v>273</v>
      </c>
    </row>
    <row r="98" s="2" customFormat="1" ht="16.5" customHeight="1">
      <c r="A98" s="40"/>
      <c r="B98" s="41"/>
      <c r="C98" s="265" t="s">
        <v>236</v>
      </c>
      <c r="D98" s="265" t="s">
        <v>529</v>
      </c>
      <c r="E98" s="266" t="s">
        <v>2056</v>
      </c>
      <c r="F98" s="267" t="s">
        <v>2057</v>
      </c>
      <c r="G98" s="268" t="s">
        <v>188</v>
      </c>
      <c r="H98" s="269">
        <v>30</v>
      </c>
      <c r="I98" s="270"/>
      <c r="J98" s="271">
        <f>ROUND(I98*H98,2)</f>
        <v>0</v>
      </c>
      <c r="K98" s="267" t="s">
        <v>1627</v>
      </c>
      <c r="L98" s="272"/>
      <c r="M98" s="273" t="s">
        <v>19</v>
      </c>
      <c r="N98" s="274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236</v>
      </c>
      <c r="AT98" s="225" t="s">
        <v>529</v>
      </c>
      <c r="AU98" s="225" t="s">
        <v>79</v>
      </c>
      <c r="AY98" s="19" t="s">
        <v>165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77</v>
      </c>
      <c r="BK98" s="226">
        <f>ROUND(I98*H98,2)</f>
        <v>0</v>
      </c>
      <c r="BL98" s="19" t="s">
        <v>172</v>
      </c>
      <c r="BM98" s="225" t="s">
        <v>283</v>
      </c>
    </row>
    <row r="99" s="2" customFormat="1" ht="16.5" customHeight="1">
      <c r="A99" s="40"/>
      <c r="B99" s="41"/>
      <c r="C99" s="214" t="s">
        <v>223</v>
      </c>
      <c r="D99" s="214" t="s">
        <v>168</v>
      </c>
      <c r="E99" s="215" t="s">
        <v>2058</v>
      </c>
      <c r="F99" s="216" t="s">
        <v>2059</v>
      </c>
      <c r="G99" s="217" t="s">
        <v>291</v>
      </c>
      <c r="H99" s="218">
        <v>400</v>
      </c>
      <c r="I99" s="219"/>
      <c r="J99" s="220">
        <f>ROUND(I99*H99,2)</f>
        <v>0</v>
      </c>
      <c r="K99" s="216" t="s">
        <v>1610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172</v>
      </c>
      <c r="AT99" s="225" t="s">
        <v>168</v>
      </c>
      <c r="AU99" s="225" t="s">
        <v>79</v>
      </c>
      <c r="AY99" s="19" t="s">
        <v>165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77</v>
      </c>
      <c r="BK99" s="226">
        <f>ROUND(I99*H99,2)</f>
        <v>0</v>
      </c>
      <c r="BL99" s="19" t="s">
        <v>172</v>
      </c>
      <c r="BM99" s="225" t="s">
        <v>296</v>
      </c>
    </row>
    <row r="100" s="2" customFormat="1" ht="16.5" customHeight="1">
      <c r="A100" s="40"/>
      <c r="B100" s="41"/>
      <c r="C100" s="265" t="s">
        <v>248</v>
      </c>
      <c r="D100" s="265" t="s">
        <v>529</v>
      </c>
      <c r="E100" s="266" t="s">
        <v>2060</v>
      </c>
      <c r="F100" s="267" t="s">
        <v>2061</v>
      </c>
      <c r="G100" s="268" t="s">
        <v>291</v>
      </c>
      <c r="H100" s="269">
        <v>400</v>
      </c>
      <c r="I100" s="270"/>
      <c r="J100" s="271">
        <f>ROUND(I100*H100,2)</f>
        <v>0</v>
      </c>
      <c r="K100" s="267" t="s">
        <v>1627</v>
      </c>
      <c r="L100" s="272"/>
      <c r="M100" s="273" t="s">
        <v>19</v>
      </c>
      <c r="N100" s="274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236</v>
      </c>
      <c r="AT100" s="225" t="s">
        <v>529</v>
      </c>
      <c r="AU100" s="225" t="s">
        <v>79</v>
      </c>
      <c r="AY100" s="19" t="s">
        <v>165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77</v>
      </c>
      <c r="BK100" s="226">
        <f>ROUND(I100*H100,2)</f>
        <v>0</v>
      </c>
      <c r="BL100" s="19" t="s">
        <v>172</v>
      </c>
      <c r="BM100" s="225" t="s">
        <v>307</v>
      </c>
    </row>
    <row r="101" s="2" customFormat="1" ht="16.5" customHeight="1">
      <c r="A101" s="40"/>
      <c r="B101" s="41"/>
      <c r="C101" s="214" t="s">
        <v>253</v>
      </c>
      <c r="D101" s="214" t="s">
        <v>168</v>
      </c>
      <c r="E101" s="215" t="s">
        <v>2062</v>
      </c>
      <c r="F101" s="216" t="s">
        <v>2063</v>
      </c>
      <c r="G101" s="217" t="s">
        <v>188</v>
      </c>
      <c r="H101" s="218">
        <v>18</v>
      </c>
      <c r="I101" s="219"/>
      <c r="J101" s="220">
        <f>ROUND(I101*H101,2)</f>
        <v>0</v>
      </c>
      <c r="K101" s="216" t="s">
        <v>1610</v>
      </c>
      <c r="L101" s="46"/>
      <c r="M101" s="221" t="s">
        <v>19</v>
      </c>
      <c r="N101" s="222" t="s">
        <v>41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172</v>
      </c>
      <c r="AT101" s="225" t="s">
        <v>168</v>
      </c>
      <c r="AU101" s="225" t="s">
        <v>79</v>
      </c>
      <c r="AY101" s="19" t="s">
        <v>165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77</v>
      </c>
      <c r="BK101" s="226">
        <f>ROUND(I101*H101,2)</f>
        <v>0</v>
      </c>
      <c r="BL101" s="19" t="s">
        <v>172</v>
      </c>
      <c r="BM101" s="225" t="s">
        <v>319</v>
      </c>
    </row>
    <row r="102" s="2" customFormat="1" ht="16.5" customHeight="1">
      <c r="A102" s="40"/>
      <c r="B102" s="41"/>
      <c r="C102" s="265" t="s">
        <v>262</v>
      </c>
      <c r="D102" s="265" t="s">
        <v>529</v>
      </c>
      <c r="E102" s="266" t="s">
        <v>1632</v>
      </c>
      <c r="F102" s="267" t="s">
        <v>2064</v>
      </c>
      <c r="G102" s="268" t="s">
        <v>188</v>
      </c>
      <c r="H102" s="269">
        <v>18</v>
      </c>
      <c r="I102" s="270"/>
      <c r="J102" s="271">
        <f>ROUND(I102*H102,2)</f>
        <v>0</v>
      </c>
      <c r="K102" s="267" t="s">
        <v>1627</v>
      </c>
      <c r="L102" s="272"/>
      <c r="M102" s="273" t="s">
        <v>19</v>
      </c>
      <c r="N102" s="274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236</v>
      </c>
      <c r="AT102" s="225" t="s">
        <v>529</v>
      </c>
      <c r="AU102" s="225" t="s">
        <v>79</v>
      </c>
      <c r="AY102" s="19" t="s">
        <v>165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77</v>
      </c>
      <c r="BK102" s="226">
        <f>ROUND(I102*H102,2)</f>
        <v>0</v>
      </c>
      <c r="BL102" s="19" t="s">
        <v>172</v>
      </c>
      <c r="BM102" s="225" t="s">
        <v>337</v>
      </c>
    </row>
    <row r="103" s="2" customFormat="1" ht="16.5" customHeight="1">
      <c r="A103" s="40"/>
      <c r="B103" s="41"/>
      <c r="C103" s="214" t="s">
        <v>268</v>
      </c>
      <c r="D103" s="214" t="s">
        <v>168</v>
      </c>
      <c r="E103" s="215" t="s">
        <v>2053</v>
      </c>
      <c r="F103" s="216" t="s">
        <v>2065</v>
      </c>
      <c r="G103" s="217" t="s">
        <v>203</v>
      </c>
      <c r="H103" s="218">
        <v>1</v>
      </c>
      <c r="I103" s="219"/>
      <c r="J103" s="220">
        <f>ROUND(I103*H103,2)</f>
        <v>0</v>
      </c>
      <c r="K103" s="216" t="s">
        <v>1627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172</v>
      </c>
      <c r="AT103" s="225" t="s">
        <v>168</v>
      </c>
      <c r="AU103" s="225" t="s">
        <v>79</v>
      </c>
      <c r="AY103" s="19" t="s">
        <v>165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77</v>
      </c>
      <c r="BK103" s="226">
        <f>ROUND(I103*H103,2)</f>
        <v>0</v>
      </c>
      <c r="BL103" s="19" t="s">
        <v>172</v>
      </c>
      <c r="BM103" s="225" t="s">
        <v>348</v>
      </c>
    </row>
    <row r="104" s="2" customFormat="1" ht="16.5" customHeight="1">
      <c r="A104" s="40"/>
      <c r="B104" s="41"/>
      <c r="C104" s="214" t="s">
        <v>273</v>
      </c>
      <c r="D104" s="214" t="s">
        <v>168</v>
      </c>
      <c r="E104" s="215" t="s">
        <v>2056</v>
      </c>
      <c r="F104" s="216" t="s">
        <v>2066</v>
      </c>
      <c r="G104" s="217" t="s">
        <v>463</v>
      </c>
      <c r="H104" s="218">
        <v>2</v>
      </c>
      <c r="I104" s="219"/>
      <c r="J104" s="220">
        <f>ROUND(I104*H104,2)</f>
        <v>0</v>
      </c>
      <c r="K104" s="216" t="s">
        <v>1627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172</v>
      </c>
      <c r="AT104" s="225" t="s">
        <v>168</v>
      </c>
      <c r="AU104" s="225" t="s">
        <v>79</v>
      </c>
      <c r="AY104" s="19" t="s">
        <v>165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77</v>
      </c>
      <c r="BK104" s="226">
        <f>ROUND(I104*H104,2)</f>
        <v>0</v>
      </c>
      <c r="BL104" s="19" t="s">
        <v>172</v>
      </c>
      <c r="BM104" s="225" t="s">
        <v>359</v>
      </c>
    </row>
    <row r="105" s="2" customFormat="1" ht="16.5" customHeight="1">
      <c r="A105" s="40"/>
      <c r="B105" s="41"/>
      <c r="C105" s="214" t="s">
        <v>8</v>
      </c>
      <c r="D105" s="214" t="s">
        <v>168</v>
      </c>
      <c r="E105" s="215" t="s">
        <v>2060</v>
      </c>
      <c r="F105" s="216" t="s">
        <v>1645</v>
      </c>
      <c r="G105" s="217" t="s">
        <v>203</v>
      </c>
      <c r="H105" s="218">
        <v>1</v>
      </c>
      <c r="I105" s="219"/>
      <c r="J105" s="220">
        <f>ROUND(I105*H105,2)</f>
        <v>0</v>
      </c>
      <c r="K105" s="216" t="s">
        <v>1627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172</v>
      </c>
      <c r="AT105" s="225" t="s">
        <v>168</v>
      </c>
      <c r="AU105" s="225" t="s">
        <v>79</v>
      </c>
      <c r="AY105" s="19" t="s">
        <v>165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77</v>
      </c>
      <c r="BK105" s="226">
        <f>ROUND(I105*H105,2)</f>
        <v>0</v>
      </c>
      <c r="BL105" s="19" t="s">
        <v>172</v>
      </c>
      <c r="BM105" s="225" t="s">
        <v>370</v>
      </c>
    </row>
    <row r="106" s="2" customFormat="1" ht="16.5" customHeight="1">
      <c r="A106" s="40"/>
      <c r="B106" s="41"/>
      <c r="C106" s="214" t="s">
        <v>283</v>
      </c>
      <c r="D106" s="214" t="s">
        <v>168</v>
      </c>
      <c r="E106" s="215" t="s">
        <v>2067</v>
      </c>
      <c r="F106" s="216" t="s">
        <v>2068</v>
      </c>
      <c r="G106" s="217" t="s">
        <v>188</v>
      </c>
      <c r="H106" s="218">
        <v>15</v>
      </c>
      <c r="I106" s="219"/>
      <c r="J106" s="220">
        <f>ROUND(I106*H106,2)</f>
        <v>0</v>
      </c>
      <c r="K106" s="216" t="s">
        <v>1627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172</v>
      </c>
      <c r="AT106" s="225" t="s">
        <v>168</v>
      </c>
      <c r="AU106" s="225" t="s">
        <v>79</v>
      </c>
      <c r="AY106" s="19" t="s">
        <v>165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77</v>
      </c>
      <c r="BK106" s="226">
        <f>ROUND(I106*H106,2)</f>
        <v>0</v>
      </c>
      <c r="BL106" s="19" t="s">
        <v>172</v>
      </c>
      <c r="BM106" s="225" t="s">
        <v>381</v>
      </c>
    </row>
    <row r="107" s="2" customFormat="1" ht="16.5" customHeight="1">
      <c r="A107" s="40"/>
      <c r="B107" s="41"/>
      <c r="C107" s="214" t="s">
        <v>288</v>
      </c>
      <c r="D107" s="214" t="s">
        <v>168</v>
      </c>
      <c r="E107" s="215" t="s">
        <v>2069</v>
      </c>
      <c r="F107" s="216" t="s">
        <v>2070</v>
      </c>
      <c r="G107" s="217" t="s">
        <v>188</v>
      </c>
      <c r="H107" s="218">
        <v>15</v>
      </c>
      <c r="I107" s="219"/>
      <c r="J107" s="220">
        <f>ROUND(I107*H107,2)</f>
        <v>0</v>
      </c>
      <c r="K107" s="216" t="s">
        <v>1627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172</v>
      </c>
      <c r="AT107" s="225" t="s">
        <v>168</v>
      </c>
      <c r="AU107" s="225" t="s">
        <v>79</v>
      </c>
      <c r="AY107" s="19" t="s">
        <v>165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77</v>
      </c>
      <c r="BK107" s="226">
        <f>ROUND(I107*H107,2)</f>
        <v>0</v>
      </c>
      <c r="BL107" s="19" t="s">
        <v>172</v>
      </c>
      <c r="BM107" s="225" t="s">
        <v>391</v>
      </c>
    </row>
    <row r="108" s="2" customFormat="1" ht="16.5" customHeight="1">
      <c r="A108" s="40"/>
      <c r="B108" s="41"/>
      <c r="C108" s="214" t="s">
        <v>296</v>
      </c>
      <c r="D108" s="214" t="s">
        <v>168</v>
      </c>
      <c r="E108" s="215" t="s">
        <v>2071</v>
      </c>
      <c r="F108" s="216" t="s">
        <v>2072</v>
      </c>
      <c r="G108" s="217" t="s">
        <v>203</v>
      </c>
      <c r="H108" s="218">
        <v>1</v>
      </c>
      <c r="I108" s="219"/>
      <c r="J108" s="220">
        <f>ROUND(I108*H108,2)</f>
        <v>0</v>
      </c>
      <c r="K108" s="216" t="s">
        <v>1627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172</v>
      </c>
      <c r="AT108" s="225" t="s">
        <v>168</v>
      </c>
      <c r="AU108" s="225" t="s">
        <v>79</v>
      </c>
      <c r="AY108" s="19" t="s">
        <v>165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77</v>
      </c>
      <c r="BK108" s="226">
        <f>ROUND(I108*H108,2)</f>
        <v>0</v>
      </c>
      <c r="BL108" s="19" t="s">
        <v>172</v>
      </c>
      <c r="BM108" s="225" t="s">
        <v>405</v>
      </c>
    </row>
    <row r="109" s="2" customFormat="1" ht="16.5" customHeight="1">
      <c r="A109" s="40"/>
      <c r="B109" s="41"/>
      <c r="C109" s="214" t="s">
        <v>302</v>
      </c>
      <c r="D109" s="214" t="s">
        <v>168</v>
      </c>
      <c r="E109" s="215" t="s">
        <v>2073</v>
      </c>
      <c r="F109" s="216" t="s">
        <v>1679</v>
      </c>
      <c r="G109" s="217" t="s">
        <v>203</v>
      </c>
      <c r="H109" s="218">
        <v>1</v>
      </c>
      <c r="I109" s="219"/>
      <c r="J109" s="220">
        <f>ROUND(I109*H109,2)</f>
        <v>0</v>
      </c>
      <c r="K109" s="216" t="s">
        <v>1627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172</v>
      </c>
      <c r="AT109" s="225" t="s">
        <v>168</v>
      </c>
      <c r="AU109" s="225" t="s">
        <v>79</v>
      </c>
      <c r="AY109" s="19" t="s">
        <v>165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77</v>
      </c>
      <c r="BK109" s="226">
        <f>ROUND(I109*H109,2)</f>
        <v>0</v>
      </c>
      <c r="BL109" s="19" t="s">
        <v>172</v>
      </c>
      <c r="BM109" s="225" t="s">
        <v>415</v>
      </c>
    </row>
    <row r="110" s="2" customFormat="1" ht="16.5" customHeight="1">
      <c r="A110" s="40"/>
      <c r="B110" s="41"/>
      <c r="C110" s="214" t="s">
        <v>307</v>
      </c>
      <c r="D110" s="214" t="s">
        <v>168</v>
      </c>
      <c r="E110" s="215" t="s">
        <v>2074</v>
      </c>
      <c r="F110" s="216" t="s">
        <v>2075</v>
      </c>
      <c r="G110" s="217" t="s">
        <v>203</v>
      </c>
      <c r="H110" s="218">
        <v>1</v>
      </c>
      <c r="I110" s="219"/>
      <c r="J110" s="220">
        <f>ROUND(I110*H110,2)</f>
        <v>0</v>
      </c>
      <c r="K110" s="216" t="s">
        <v>1627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172</v>
      </c>
      <c r="AT110" s="225" t="s">
        <v>168</v>
      </c>
      <c r="AU110" s="225" t="s">
        <v>79</v>
      </c>
      <c r="AY110" s="19" t="s">
        <v>165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172</v>
      </c>
      <c r="BM110" s="225" t="s">
        <v>427</v>
      </c>
    </row>
    <row r="111" s="2" customFormat="1" ht="16.5" customHeight="1">
      <c r="A111" s="40"/>
      <c r="B111" s="41"/>
      <c r="C111" s="214" t="s">
        <v>7</v>
      </c>
      <c r="D111" s="214" t="s">
        <v>168</v>
      </c>
      <c r="E111" s="215" t="s">
        <v>2076</v>
      </c>
      <c r="F111" s="216" t="s">
        <v>1683</v>
      </c>
      <c r="G111" s="217" t="s">
        <v>203</v>
      </c>
      <c r="H111" s="218">
        <v>1</v>
      </c>
      <c r="I111" s="219"/>
      <c r="J111" s="220">
        <f>ROUND(I111*H111,2)</f>
        <v>0</v>
      </c>
      <c r="K111" s="216" t="s">
        <v>1627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172</v>
      </c>
      <c r="AT111" s="225" t="s">
        <v>168</v>
      </c>
      <c r="AU111" s="225" t="s">
        <v>79</v>
      </c>
      <c r="AY111" s="19" t="s">
        <v>165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77</v>
      </c>
      <c r="BK111" s="226">
        <f>ROUND(I111*H111,2)</f>
        <v>0</v>
      </c>
      <c r="BL111" s="19" t="s">
        <v>172</v>
      </c>
      <c r="BM111" s="225" t="s">
        <v>447</v>
      </c>
    </row>
    <row r="112" s="12" customFormat="1" ht="22.8" customHeight="1">
      <c r="A112" s="12"/>
      <c r="B112" s="198"/>
      <c r="C112" s="199"/>
      <c r="D112" s="200" t="s">
        <v>69</v>
      </c>
      <c r="E112" s="212" t="s">
        <v>1684</v>
      </c>
      <c r="F112" s="212" t="s">
        <v>1685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SUM(P113:P117)</f>
        <v>0</v>
      </c>
      <c r="Q112" s="206"/>
      <c r="R112" s="207">
        <f>SUM(R113:R117)</f>
        <v>0</v>
      </c>
      <c r="S112" s="206"/>
      <c r="T112" s="208">
        <f>SUM(T113:T117)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77</v>
      </c>
      <c r="AT112" s="210" t="s">
        <v>69</v>
      </c>
      <c r="AU112" s="210" t="s">
        <v>77</v>
      </c>
      <c r="AY112" s="209" t="s">
        <v>165</v>
      </c>
      <c r="BK112" s="211">
        <f>SUM(BK113:BK117)</f>
        <v>0</v>
      </c>
    </row>
    <row r="113" s="2" customFormat="1" ht="16.5" customHeight="1">
      <c r="A113" s="40"/>
      <c r="B113" s="41"/>
      <c r="C113" s="214" t="s">
        <v>319</v>
      </c>
      <c r="D113" s="214" t="s">
        <v>168</v>
      </c>
      <c r="E113" s="215" t="s">
        <v>1686</v>
      </c>
      <c r="F113" s="216" t="s">
        <v>1687</v>
      </c>
      <c r="G113" s="217" t="s">
        <v>1091</v>
      </c>
      <c r="H113" s="286"/>
      <c r="I113" s="219"/>
      <c r="J113" s="220">
        <f>ROUND(I113*H113,2)</f>
        <v>0</v>
      </c>
      <c r="K113" s="216" t="s">
        <v>1610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172</v>
      </c>
      <c r="AT113" s="225" t="s">
        <v>168</v>
      </c>
      <c r="AU113" s="225" t="s">
        <v>79</v>
      </c>
      <c r="AY113" s="19" t="s">
        <v>165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172</v>
      </c>
      <c r="BM113" s="225" t="s">
        <v>455</v>
      </c>
    </row>
    <row r="114" s="2" customFormat="1" ht="16.5" customHeight="1">
      <c r="A114" s="40"/>
      <c r="B114" s="41"/>
      <c r="C114" s="214" t="s">
        <v>327</v>
      </c>
      <c r="D114" s="214" t="s">
        <v>168</v>
      </c>
      <c r="E114" s="215" t="s">
        <v>1688</v>
      </c>
      <c r="F114" s="216" t="s">
        <v>2077</v>
      </c>
      <c r="G114" s="217" t="s">
        <v>463</v>
      </c>
      <c r="H114" s="218">
        <v>1</v>
      </c>
      <c r="I114" s="219"/>
      <c r="J114" s="220">
        <f>ROUND(I114*H114,2)</f>
        <v>0</v>
      </c>
      <c r="K114" s="216" t="s">
        <v>1610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172</v>
      </c>
      <c r="AT114" s="225" t="s">
        <v>168</v>
      </c>
      <c r="AU114" s="225" t="s">
        <v>79</v>
      </c>
      <c r="AY114" s="19" t="s">
        <v>165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77</v>
      </c>
      <c r="BK114" s="226">
        <f>ROUND(I114*H114,2)</f>
        <v>0</v>
      </c>
      <c r="BL114" s="19" t="s">
        <v>172</v>
      </c>
      <c r="BM114" s="225" t="s">
        <v>461</v>
      </c>
    </row>
    <row r="115" s="13" customFormat="1">
      <c r="A115" s="13"/>
      <c r="B115" s="227"/>
      <c r="C115" s="228"/>
      <c r="D115" s="229" t="s">
        <v>174</v>
      </c>
      <c r="E115" s="230" t="s">
        <v>19</v>
      </c>
      <c r="F115" s="231" t="s">
        <v>1690</v>
      </c>
      <c r="G115" s="228"/>
      <c r="H115" s="230" t="s">
        <v>19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174</v>
      </c>
      <c r="AU115" s="237" t="s">
        <v>79</v>
      </c>
      <c r="AV115" s="13" t="s">
        <v>77</v>
      </c>
      <c r="AW115" s="13" t="s">
        <v>32</v>
      </c>
      <c r="AX115" s="13" t="s">
        <v>70</v>
      </c>
      <c r="AY115" s="237" t="s">
        <v>165</v>
      </c>
    </row>
    <row r="116" s="14" customFormat="1">
      <c r="A116" s="14"/>
      <c r="B116" s="238"/>
      <c r="C116" s="239"/>
      <c r="D116" s="229" t="s">
        <v>174</v>
      </c>
      <c r="E116" s="240" t="s">
        <v>19</v>
      </c>
      <c r="F116" s="241" t="s">
        <v>77</v>
      </c>
      <c r="G116" s="239"/>
      <c r="H116" s="242">
        <v>1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174</v>
      </c>
      <c r="AU116" s="248" t="s">
        <v>79</v>
      </c>
      <c r="AV116" s="14" t="s">
        <v>79</v>
      </c>
      <c r="AW116" s="14" t="s">
        <v>32</v>
      </c>
      <c r="AX116" s="14" t="s">
        <v>77</v>
      </c>
      <c r="AY116" s="248" t="s">
        <v>165</v>
      </c>
    </row>
    <row r="117" s="2" customFormat="1" ht="16.5" customHeight="1">
      <c r="A117" s="40"/>
      <c r="B117" s="41"/>
      <c r="C117" s="214" t="s">
        <v>337</v>
      </c>
      <c r="D117" s="214" t="s">
        <v>168</v>
      </c>
      <c r="E117" s="215" t="s">
        <v>1691</v>
      </c>
      <c r="F117" s="216" t="s">
        <v>1692</v>
      </c>
      <c r="G117" s="217" t="s">
        <v>1196</v>
      </c>
      <c r="H117" s="218">
        <v>10</v>
      </c>
      <c r="I117" s="219"/>
      <c r="J117" s="220">
        <f>ROUND(I117*H117,2)</f>
        <v>0</v>
      </c>
      <c r="K117" s="216" t="s">
        <v>19</v>
      </c>
      <c r="L117" s="46"/>
      <c r="M117" s="292" t="s">
        <v>19</v>
      </c>
      <c r="N117" s="293" t="s">
        <v>41</v>
      </c>
      <c r="O117" s="289"/>
      <c r="P117" s="294">
        <f>O117*H117</f>
        <v>0</v>
      </c>
      <c r="Q117" s="294">
        <v>0</v>
      </c>
      <c r="R117" s="294">
        <f>Q117*H117</f>
        <v>0</v>
      </c>
      <c r="S117" s="294">
        <v>0</v>
      </c>
      <c r="T117" s="29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172</v>
      </c>
      <c r="AT117" s="225" t="s">
        <v>168</v>
      </c>
      <c r="AU117" s="225" t="s">
        <v>79</v>
      </c>
      <c r="AY117" s="19" t="s">
        <v>165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172</v>
      </c>
      <c r="BM117" s="225" t="s">
        <v>467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dB3i8/IW5P7LB9tAdWsTNCzR1oUkMgY/PiG6O61pZISyOlTUXvfTsdg3bTi6acET7cZ1doyI0Hvjh5p822zbfw==" hashValue="Ib6mvbHu7yL6p9Hg4ndmM8wAcdufslBf8Qd9GX+d/AfrMqi9sb5YIp0a4D0JWeU4tdFAplRweTluWRpKuWtwew==" algorithmName="SHA-512" password="CC35"/>
  <autoFilter ref="C87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Matfiak Petr, Bc.</dc:creator>
  <cp:lastModifiedBy>Matfiak Petr, Bc.</cp:lastModifiedBy>
  <dcterms:created xsi:type="dcterms:W3CDTF">2023-07-25T12:01:18Z</dcterms:created>
  <dcterms:modified xsi:type="dcterms:W3CDTF">2023-07-25T12:01:38Z</dcterms:modified>
</cp:coreProperties>
</file>