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I:\Agenda veřejných zakázek\3. Akce 2023\64023069_64023070_Údržba, opravy a odstraňování závad u SSZT OŘ HKR 2024\64023070_Zadávací dokumentace_SSZT PCE\"/>
    </mc:Choice>
  </mc:AlternateContent>
  <xr:revisionPtr revIDLastSave="0" documentId="13_ncr:1_{AD2EDB5C-40A7-45A4-8B9C-9CF3DF40637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PS01 - Dodávky" sheetId="2" r:id="rId2"/>
    <sheet name="PS02 - Montáže-URS" sheetId="3" r:id="rId3"/>
    <sheet name="PS03 - Montáže-ÚOŽI" sheetId="4" r:id="rId4"/>
    <sheet name="VRN - VON" sheetId="5" r:id="rId5"/>
    <sheet name="Pokyny pro vyplnění" sheetId="6" r:id="rId6"/>
  </sheets>
  <definedNames>
    <definedName name="_xlnm._FilterDatabase" localSheetId="1" hidden="1">'PS01 - Dodávky'!$C$78:$K$477</definedName>
    <definedName name="_xlnm._FilterDatabase" localSheetId="2" hidden="1">'PS02 - Montáže-URS'!$C$85:$K$135</definedName>
    <definedName name="_xlnm._FilterDatabase" localSheetId="3" hidden="1">'PS03 - Montáže-ÚOŽI'!$C$81:$K$487</definedName>
    <definedName name="_xlnm._FilterDatabase" localSheetId="4" hidden="1">'VRN - VON'!$C$84:$K$146</definedName>
    <definedName name="_xlnm.Print_Titles" localSheetId="1">'PS01 - Dodávky'!$78:$78</definedName>
    <definedName name="_xlnm.Print_Titles" localSheetId="2">'PS02 - Montáže-URS'!$85:$85</definedName>
    <definedName name="_xlnm.Print_Titles" localSheetId="3">'PS03 - Montáže-ÚOŽI'!$81:$81</definedName>
    <definedName name="_xlnm.Print_Titles" localSheetId="0">'Rekapitulace stavby'!$52:$52</definedName>
    <definedName name="_xlnm.Print_Titles" localSheetId="4">'VRN - VON'!$84:$84</definedName>
    <definedName name="_xlnm.Print_Area" localSheetId="5">'Pokyny pro vyplnění'!$B$2:$K$71,'Pokyny pro vyplnění'!$B$74:$K$118,'Pokyny pro vyplnění'!$B$121:$K$161,'Pokyny pro vyplnění'!$B$164:$K$218</definedName>
    <definedName name="_xlnm.Print_Area" localSheetId="1">'PS01 - Dodávky'!$C$4:$J$39,'PS01 - Dodávky'!$C$45:$J$60,'PS01 - Dodávky'!$C$66:$K$477</definedName>
    <definedName name="_xlnm.Print_Area" localSheetId="2">'PS02 - Montáže-URS'!$C$4:$J$39,'PS02 - Montáže-URS'!$C$45:$J$67,'PS02 - Montáže-URS'!$C$73:$K$135</definedName>
    <definedName name="_xlnm.Print_Area" localSheetId="3">'PS03 - Montáže-ÚOŽI'!$C$4:$J$39,'PS03 - Montáže-ÚOŽI'!$C$45:$J$63,'PS03 - Montáže-ÚOŽI'!$C$69:$K$487</definedName>
    <definedName name="_xlnm.Print_Area" localSheetId="0">'Rekapitulace stavby'!$D$4:$AO$36,'Rekapitulace stavby'!$C$42:$AQ$59</definedName>
    <definedName name="_xlnm.Print_Area" localSheetId="4">'VRN - VON'!$C$4:$J$39,'VRN - VON'!$C$45:$J$66,'VRN - VON'!$C$72:$K$146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58" i="1"/>
  <c r="J35" i="5"/>
  <c r="AX58" i="1"/>
  <c r="BI145" i="5"/>
  <c r="BH145" i="5"/>
  <c r="BG145" i="5"/>
  <c r="BF145" i="5"/>
  <c r="T145" i="5"/>
  <c r="R145" i="5"/>
  <c r="P145" i="5"/>
  <c r="BI143" i="5"/>
  <c r="BH143" i="5"/>
  <c r="BG143" i="5"/>
  <c r="BF143" i="5"/>
  <c r="T143" i="5"/>
  <c r="R143" i="5"/>
  <c r="P143" i="5"/>
  <c r="BI141" i="5"/>
  <c r="BH141" i="5"/>
  <c r="BG141" i="5"/>
  <c r="BF141" i="5"/>
  <c r="T141" i="5"/>
  <c r="R141" i="5"/>
  <c r="P141" i="5"/>
  <c r="BI138" i="5"/>
  <c r="BH138" i="5"/>
  <c r="BG138" i="5"/>
  <c r="BF138" i="5"/>
  <c r="T138" i="5"/>
  <c r="T137" i="5" s="1"/>
  <c r="R138" i="5"/>
  <c r="R137" i="5" s="1"/>
  <c r="P138" i="5"/>
  <c r="P137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5" i="5"/>
  <c r="BH125" i="5"/>
  <c r="BG125" i="5"/>
  <c r="BF125" i="5"/>
  <c r="T125" i="5"/>
  <c r="R125" i="5"/>
  <c r="P125" i="5"/>
  <c r="BI123" i="5"/>
  <c r="BH123" i="5"/>
  <c r="BG123" i="5"/>
  <c r="BF123" i="5"/>
  <c r="T123" i="5"/>
  <c r="R123" i="5"/>
  <c r="P123" i="5"/>
  <c r="BI121" i="5"/>
  <c r="BH121" i="5"/>
  <c r="BG121" i="5"/>
  <c r="F35" i="5" s="1"/>
  <c r="BF121" i="5"/>
  <c r="T121" i="5"/>
  <c r="R121" i="5"/>
  <c r="P121" i="5"/>
  <c r="BI119" i="5"/>
  <c r="BH119" i="5"/>
  <c r="BG119" i="5"/>
  <c r="BF119" i="5"/>
  <c r="T119" i="5"/>
  <c r="R119" i="5"/>
  <c r="P119" i="5"/>
  <c r="BI117" i="5"/>
  <c r="BH117" i="5"/>
  <c r="BG117" i="5"/>
  <c r="BF117" i="5"/>
  <c r="T117" i="5"/>
  <c r="R117" i="5"/>
  <c r="P117" i="5"/>
  <c r="BI115" i="5"/>
  <c r="BH115" i="5"/>
  <c r="BG115" i="5"/>
  <c r="BF115" i="5"/>
  <c r="T115" i="5"/>
  <c r="R115" i="5"/>
  <c r="P115" i="5"/>
  <c r="BI113" i="5"/>
  <c r="BH113" i="5"/>
  <c r="BG113" i="5"/>
  <c r="BF113" i="5"/>
  <c r="T113" i="5"/>
  <c r="R113" i="5"/>
  <c r="P113" i="5"/>
  <c r="BI111" i="5"/>
  <c r="BH111" i="5"/>
  <c r="BG111" i="5"/>
  <c r="BF111" i="5"/>
  <c r="T111" i="5"/>
  <c r="R111" i="5"/>
  <c r="P111" i="5"/>
  <c r="BI109" i="5"/>
  <c r="BH109" i="5"/>
  <c r="BG109" i="5"/>
  <c r="BF109" i="5"/>
  <c r="T109" i="5"/>
  <c r="R109" i="5"/>
  <c r="P109" i="5"/>
  <c r="BI107" i="5"/>
  <c r="BH107" i="5"/>
  <c r="BG107" i="5"/>
  <c r="BF107" i="5"/>
  <c r="T107" i="5"/>
  <c r="R107" i="5"/>
  <c r="P107" i="5"/>
  <c r="BI105" i="5"/>
  <c r="BH105" i="5"/>
  <c r="BG105" i="5"/>
  <c r="BF105" i="5"/>
  <c r="T105" i="5"/>
  <c r="R105" i="5"/>
  <c r="P105" i="5"/>
  <c r="BI103" i="5"/>
  <c r="BH103" i="5"/>
  <c r="BG103" i="5"/>
  <c r="BF103" i="5"/>
  <c r="T103" i="5"/>
  <c r="R103" i="5"/>
  <c r="P103" i="5"/>
  <c r="BI99" i="5"/>
  <c r="BH99" i="5"/>
  <c r="BG99" i="5"/>
  <c r="BF99" i="5"/>
  <c r="T99" i="5"/>
  <c r="R99" i="5"/>
  <c r="P99" i="5"/>
  <c r="BI96" i="5"/>
  <c r="BH96" i="5"/>
  <c r="BG96" i="5"/>
  <c r="BF96" i="5"/>
  <c r="T96" i="5"/>
  <c r="R96" i="5"/>
  <c r="P96" i="5"/>
  <c r="BI93" i="5"/>
  <c r="BH93" i="5"/>
  <c r="BG93" i="5"/>
  <c r="BF93" i="5"/>
  <c r="T93" i="5"/>
  <c r="R93" i="5"/>
  <c r="P93" i="5"/>
  <c r="BI90" i="5"/>
  <c r="BH90" i="5"/>
  <c r="BG90" i="5"/>
  <c r="BF90" i="5"/>
  <c r="T90" i="5"/>
  <c r="R90" i="5"/>
  <c r="P90" i="5"/>
  <c r="BI87" i="5"/>
  <c r="BH87" i="5"/>
  <c r="BG87" i="5"/>
  <c r="BF87" i="5"/>
  <c r="T87" i="5"/>
  <c r="R87" i="5"/>
  <c r="P87" i="5"/>
  <c r="J82" i="5"/>
  <c r="F79" i="5"/>
  <c r="E77" i="5"/>
  <c r="J55" i="5"/>
  <c r="F52" i="5"/>
  <c r="E50" i="5"/>
  <c r="J21" i="5"/>
  <c r="E21" i="5"/>
  <c r="J54" i="5" s="1"/>
  <c r="J20" i="5"/>
  <c r="J18" i="5"/>
  <c r="E18" i="5"/>
  <c r="F82" i="5" s="1"/>
  <c r="J17" i="5"/>
  <c r="J15" i="5"/>
  <c r="E15" i="5"/>
  <c r="F54" i="5" s="1"/>
  <c r="J14" i="5"/>
  <c r="J12" i="5"/>
  <c r="J52" i="5" s="1"/>
  <c r="E7" i="5"/>
  <c r="E75" i="5" s="1"/>
  <c r="J37" i="4"/>
  <c r="J36" i="4"/>
  <c r="AY57" i="1"/>
  <c r="J35" i="4"/>
  <c r="AX57" i="1"/>
  <c r="BI486" i="4"/>
  <c r="BH486" i="4"/>
  <c r="BG486" i="4"/>
  <c r="BF486" i="4"/>
  <c r="T486" i="4"/>
  <c r="R486" i="4"/>
  <c r="P486" i="4"/>
  <c r="BI484" i="4"/>
  <c r="BH484" i="4"/>
  <c r="BG484" i="4"/>
  <c r="BF484" i="4"/>
  <c r="T484" i="4"/>
  <c r="R484" i="4"/>
  <c r="P484" i="4"/>
  <c r="BI482" i="4"/>
  <c r="BH482" i="4"/>
  <c r="BG482" i="4"/>
  <c r="BF482" i="4"/>
  <c r="T482" i="4"/>
  <c r="R482" i="4"/>
  <c r="P482" i="4"/>
  <c r="BI480" i="4"/>
  <c r="BH480" i="4"/>
  <c r="BG480" i="4"/>
  <c r="BF480" i="4"/>
  <c r="T480" i="4"/>
  <c r="R480" i="4"/>
  <c r="P480" i="4"/>
  <c r="BI478" i="4"/>
  <c r="BH478" i="4"/>
  <c r="BG478" i="4"/>
  <c r="BF478" i="4"/>
  <c r="T478" i="4"/>
  <c r="R478" i="4"/>
  <c r="P478" i="4"/>
  <c r="BI476" i="4"/>
  <c r="BH476" i="4"/>
  <c r="BG476" i="4"/>
  <c r="BF476" i="4"/>
  <c r="T476" i="4"/>
  <c r="R476" i="4"/>
  <c r="P476" i="4"/>
  <c r="BI474" i="4"/>
  <c r="BH474" i="4"/>
  <c r="BG474" i="4"/>
  <c r="BF474" i="4"/>
  <c r="T474" i="4"/>
  <c r="R474" i="4"/>
  <c r="P474" i="4"/>
  <c r="BI472" i="4"/>
  <c r="BH472" i="4"/>
  <c r="BG472" i="4"/>
  <c r="BF472" i="4"/>
  <c r="T472" i="4"/>
  <c r="R472" i="4"/>
  <c r="P472" i="4"/>
  <c r="BI470" i="4"/>
  <c r="BH470" i="4"/>
  <c r="BG470" i="4"/>
  <c r="BF470" i="4"/>
  <c r="T470" i="4"/>
  <c r="R470" i="4"/>
  <c r="P470" i="4"/>
  <c r="BI468" i="4"/>
  <c r="BH468" i="4"/>
  <c r="BG468" i="4"/>
  <c r="BF468" i="4"/>
  <c r="T468" i="4"/>
  <c r="R468" i="4"/>
  <c r="P468" i="4"/>
  <c r="BI466" i="4"/>
  <c r="BH466" i="4"/>
  <c r="BG466" i="4"/>
  <c r="BF466" i="4"/>
  <c r="T466" i="4"/>
  <c r="R466" i="4"/>
  <c r="P466" i="4"/>
  <c r="BI464" i="4"/>
  <c r="BH464" i="4"/>
  <c r="BG464" i="4"/>
  <c r="BF464" i="4"/>
  <c r="T464" i="4"/>
  <c r="R464" i="4"/>
  <c r="P464" i="4"/>
  <c r="BI462" i="4"/>
  <c r="BH462" i="4"/>
  <c r="BG462" i="4"/>
  <c r="BF462" i="4"/>
  <c r="T462" i="4"/>
  <c r="R462" i="4"/>
  <c r="P462" i="4"/>
  <c r="BI460" i="4"/>
  <c r="BH460" i="4"/>
  <c r="BG460" i="4"/>
  <c r="BF460" i="4"/>
  <c r="T460" i="4"/>
  <c r="R460" i="4"/>
  <c r="P460" i="4"/>
  <c r="BI458" i="4"/>
  <c r="BH458" i="4"/>
  <c r="BG458" i="4"/>
  <c r="BF458" i="4"/>
  <c r="T458" i="4"/>
  <c r="R458" i="4"/>
  <c r="P458" i="4"/>
  <c r="BI456" i="4"/>
  <c r="BH456" i="4"/>
  <c r="BG456" i="4"/>
  <c r="BF456" i="4"/>
  <c r="T456" i="4"/>
  <c r="R456" i="4"/>
  <c r="P456" i="4"/>
  <c r="BI454" i="4"/>
  <c r="BH454" i="4"/>
  <c r="BG454" i="4"/>
  <c r="BF454" i="4"/>
  <c r="T454" i="4"/>
  <c r="R454" i="4"/>
  <c r="P454" i="4"/>
  <c r="BI452" i="4"/>
  <c r="BH452" i="4"/>
  <c r="BG452" i="4"/>
  <c r="BF452" i="4"/>
  <c r="T452" i="4"/>
  <c r="R452" i="4"/>
  <c r="P452" i="4"/>
  <c r="BI450" i="4"/>
  <c r="BH450" i="4"/>
  <c r="BG450" i="4"/>
  <c r="BF450" i="4"/>
  <c r="T450" i="4"/>
  <c r="R450" i="4"/>
  <c r="P450" i="4"/>
  <c r="BI448" i="4"/>
  <c r="BH448" i="4"/>
  <c r="BG448" i="4"/>
  <c r="BF448" i="4"/>
  <c r="T448" i="4"/>
  <c r="R448" i="4"/>
  <c r="P448" i="4"/>
  <c r="BI446" i="4"/>
  <c r="BH446" i="4"/>
  <c r="BG446" i="4"/>
  <c r="BF446" i="4"/>
  <c r="T446" i="4"/>
  <c r="R446" i="4"/>
  <c r="P446" i="4"/>
  <c r="BI444" i="4"/>
  <c r="BH444" i="4"/>
  <c r="BG444" i="4"/>
  <c r="BF444" i="4"/>
  <c r="T444" i="4"/>
  <c r="R444" i="4"/>
  <c r="P444" i="4"/>
  <c r="BI442" i="4"/>
  <c r="BH442" i="4"/>
  <c r="BG442" i="4"/>
  <c r="BF442" i="4"/>
  <c r="T442" i="4"/>
  <c r="R442" i="4"/>
  <c r="P442" i="4"/>
  <c r="BI440" i="4"/>
  <c r="BH440" i="4"/>
  <c r="BG440" i="4"/>
  <c r="BF440" i="4"/>
  <c r="T440" i="4"/>
  <c r="R440" i="4"/>
  <c r="P440" i="4"/>
  <c r="BI438" i="4"/>
  <c r="BH438" i="4"/>
  <c r="BG438" i="4"/>
  <c r="BF438" i="4"/>
  <c r="T438" i="4"/>
  <c r="R438" i="4"/>
  <c r="P438" i="4"/>
  <c r="BI436" i="4"/>
  <c r="BH436" i="4"/>
  <c r="BG436" i="4"/>
  <c r="BF436" i="4"/>
  <c r="T436" i="4"/>
  <c r="R436" i="4"/>
  <c r="P436" i="4"/>
  <c r="BI434" i="4"/>
  <c r="BH434" i="4"/>
  <c r="BG434" i="4"/>
  <c r="BF434" i="4"/>
  <c r="T434" i="4"/>
  <c r="R434" i="4"/>
  <c r="P434" i="4"/>
  <c r="BI432" i="4"/>
  <c r="BH432" i="4"/>
  <c r="BG432" i="4"/>
  <c r="BF432" i="4"/>
  <c r="T432" i="4"/>
  <c r="R432" i="4"/>
  <c r="P432" i="4"/>
  <c r="BI430" i="4"/>
  <c r="BH430" i="4"/>
  <c r="BG430" i="4"/>
  <c r="BF430" i="4"/>
  <c r="T430" i="4"/>
  <c r="R430" i="4"/>
  <c r="P430" i="4"/>
  <c r="BI428" i="4"/>
  <c r="BH428" i="4"/>
  <c r="BG428" i="4"/>
  <c r="BF428" i="4"/>
  <c r="T428" i="4"/>
  <c r="R428" i="4"/>
  <c r="P428" i="4"/>
  <c r="BI426" i="4"/>
  <c r="BH426" i="4"/>
  <c r="BG426" i="4"/>
  <c r="BF426" i="4"/>
  <c r="T426" i="4"/>
  <c r="R426" i="4"/>
  <c r="P426" i="4"/>
  <c r="BI424" i="4"/>
  <c r="BH424" i="4"/>
  <c r="BG424" i="4"/>
  <c r="BF424" i="4"/>
  <c r="T424" i="4"/>
  <c r="R424" i="4"/>
  <c r="P424" i="4"/>
  <c r="BI422" i="4"/>
  <c r="BH422" i="4"/>
  <c r="BG422" i="4"/>
  <c r="BF422" i="4"/>
  <c r="T422" i="4"/>
  <c r="R422" i="4"/>
  <c r="P422" i="4"/>
  <c r="BI420" i="4"/>
  <c r="BH420" i="4"/>
  <c r="BG420" i="4"/>
  <c r="BF420" i="4"/>
  <c r="T420" i="4"/>
  <c r="R420" i="4"/>
  <c r="P420" i="4"/>
  <c r="BI418" i="4"/>
  <c r="BH418" i="4"/>
  <c r="BG418" i="4"/>
  <c r="BF418" i="4"/>
  <c r="T418" i="4"/>
  <c r="R418" i="4"/>
  <c r="P418" i="4"/>
  <c r="BI416" i="4"/>
  <c r="BH416" i="4"/>
  <c r="BG416" i="4"/>
  <c r="BF416" i="4"/>
  <c r="T416" i="4"/>
  <c r="R416" i="4"/>
  <c r="P416" i="4"/>
  <c r="BI414" i="4"/>
  <c r="BH414" i="4"/>
  <c r="BG414" i="4"/>
  <c r="BF414" i="4"/>
  <c r="T414" i="4"/>
  <c r="R414" i="4"/>
  <c r="P414" i="4"/>
  <c r="BI412" i="4"/>
  <c r="BH412" i="4"/>
  <c r="BG412" i="4"/>
  <c r="BF412" i="4"/>
  <c r="T412" i="4"/>
  <c r="R412" i="4"/>
  <c r="P412" i="4"/>
  <c r="BI410" i="4"/>
  <c r="BH410" i="4"/>
  <c r="BG410" i="4"/>
  <c r="BF410" i="4"/>
  <c r="T410" i="4"/>
  <c r="R410" i="4"/>
  <c r="P410" i="4"/>
  <c r="BI408" i="4"/>
  <c r="BH408" i="4"/>
  <c r="BG408" i="4"/>
  <c r="BF408" i="4"/>
  <c r="T408" i="4"/>
  <c r="R408" i="4"/>
  <c r="P408" i="4"/>
  <c r="BI406" i="4"/>
  <c r="BH406" i="4"/>
  <c r="BG406" i="4"/>
  <c r="BF406" i="4"/>
  <c r="T406" i="4"/>
  <c r="R406" i="4"/>
  <c r="P406" i="4"/>
  <c r="BI404" i="4"/>
  <c r="BH404" i="4"/>
  <c r="BG404" i="4"/>
  <c r="BF404" i="4"/>
  <c r="T404" i="4"/>
  <c r="R404" i="4"/>
  <c r="P404" i="4"/>
  <c r="BI402" i="4"/>
  <c r="BH402" i="4"/>
  <c r="BG402" i="4"/>
  <c r="BF402" i="4"/>
  <c r="T402" i="4"/>
  <c r="R402" i="4"/>
  <c r="P402" i="4"/>
  <c r="BI400" i="4"/>
  <c r="BH400" i="4"/>
  <c r="BG400" i="4"/>
  <c r="BF400" i="4"/>
  <c r="T400" i="4"/>
  <c r="R400" i="4"/>
  <c r="P400" i="4"/>
  <c r="BI398" i="4"/>
  <c r="BH398" i="4"/>
  <c r="BG398" i="4"/>
  <c r="BF398" i="4"/>
  <c r="T398" i="4"/>
  <c r="R398" i="4"/>
  <c r="P398" i="4"/>
  <c r="BI396" i="4"/>
  <c r="BH396" i="4"/>
  <c r="BG396" i="4"/>
  <c r="BF396" i="4"/>
  <c r="T396" i="4"/>
  <c r="R396" i="4"/>
  <c r="P396" i="4"/>
  <c r="BI394" i="4"/>
  <c r="BH394" i="4"/>
  <c r="BG394" i="4"/>
  <c r="BF394" i="4"/>
  <c r="T394" i="4"/>
  <c r="R394" i="4"/>
  <c r="P394" i="4"/>
  <c r="BI392" i="4"/>
  <c r="BH392" i="4"/>
  <c r="BG392" i="4"/>
  <c r="BF392" i="4"/>
  <c r="T392" i="4"/>
  <c r="R392" i="4"/>
  <c r="P392" i="4"/>
  <c r="BI390" i="4"/>
  <c r="BH390" i="4"/>
  <c r="BG390" i="4"/>
  <c r="BF390" i="4"/>
  <c r="T390" i="4"/>
  <c r="R390" i="4"/>
  <c r="P390" i="4"/>
  <c r="BI388" i="4"/>
  <c r="BH388" i="4"/>
  <c r="BG388" i="4"/>
  <c r="BF388" i="4"/>
  <c r="T388" i="4"/>
  <c r="R388" i="4"/>
  <c r="P388" i="4"/>
  <c r="BI386" i="4"/>
  <c r="BH386" i="4"/>
  <c r="BG386" i="4"/>
  <c r="BF386" i="4"/>
  <c r="T386" i="4"/>
  <c r="R386" i="4"/>
  <c r="P386" i="4"/>
  <c r="BI384" i="4"/>
  <c r="BH384" i="4"/>
  <c r="BG384" i="4"/>
  <c r="BF384" i="4"/>
  <c r="T384" i="4"/>
  <c r="R384" i="4"/>
  <c r="P384" i="4"/>
  <c r="BI382" i="4"/>
  <c r="BH382" i="4"/>
  <c r="BG382" i="4"/>
  <c r="BF382" i="4"/>
  <c r="T382" i="4"/>
  <c r="R382" i="4"/>
  <c r="P382" i="4"/>
  <c r="BI380" i="4"/>
  <c r="BH380" i="4"/>
  <c r="BG380" i="4"/>
  <c r="BF380" i="4"/>
  <c r="T380" i="4"/>
  <c r="R380" i="4"/>
  <c r="P380" i="4"/>
  <c r="BI378" i="4"/>
  <c r="BH378" i="4"/>
  <c r="BG378" i="4"/>
  <c r="BF378" i="4"/>
  <c r="T378" i="4"/>
  <c r="R378" i="4"/>
  <c r="P378" i="4"/>
  <c r="BI376" i="4"/>
  <c r="BH376" i="4"/>
  <c r="BG376" i="4"/>
  <c r="BF376" i="4"/>
  <c r="T376" i="4"/>
  <c r="R376" i="4"/>
  <c r="P376" i="4"/>
  <c r="BI374" i="4"/>
  <c r="BH374" i="4"/>
  <c r="BG374" i="4"/>
  <c r="BF374" i="4"/>
  <c r="T374" i="4"/>
  <c r="R374" i="4"/>
  <c r="P374" i="4"/>
  <c r="BI372" i="4"/>
  <c r="BH372" i="4"/>
  <c r="BG372" i="4"/>
  <c r="BF372" i="4"/>
  <c r="T372" i="4"/>
  <c r="R372" i="4"/>
  <c r="P372" i="4"/>
  <c r="BI370" i="4"/>
  <c r="BH370" i="4"/>
  <c r="BG370" i="4"/>
  <c r="BF370" i="4"/>
  <c r="T370" i="4"/>
  <c r="R370" i="4"/>
  <c r="P370" i="4"/>
  <c r="BI368" i="4"/>
  <c r="BH368" i="4"/>
  <c r="BG368" i="4"/>
  <c r="BF368" i="4"/>
  <c r="T368" i="4"/>
  <c r="R368" i="4"/>
  <c r="P368" i="4"/>
  <c r="BI366" i="4"/>
  <c r="BH366" i="4"/>
  <c r="BG366" i="4"/>
  <c r="BF366" i="4"/>
  <c r="T366" i="4"/>
  <c r="R366" i="4"/>
  <c r="P366" i="4"/>
  <c r="BI364" i="4"/>
  <c r="BH364" i="4"/>
  <c r="BG364" i="4"/>
  <c r="BF364" i="4"/>
  <c r="T364" i="4"/>
  <c r="R364" i="4"/>
  <c r="P364" i="4"/>
  <c r="BI362" i="4"/>
  <c r="BH362" i="4"/>
  <c r="BG362" i="4"/>
  <c r="BF362" i="4"/>
  <c r="T362" i="4"/>
  <c r="R362" i="4"/>
  <c r="P362" i="4"/>
  <c r="BI360" i="4"/>
  <c r="BH360" i="4"/>
  <c r="BG360" i="4"/>
  <c r="BF360" i="4"/>
  <c r="T360" i="4"/>
  <c r="R360" i="4"/>
  <c r="P360" i="4"/>
  <c r="BI358" i="4"/>
  <c r="BH358" i="4"/>
  <c r="BG358" i="4"/>
  <c r="BF358" i="4"/>
  <c r="T358" i="4"/>
  <c r="R358" i="4"/>
  <c r="P358" i="4"/>
  <c r="BI356" i="4"/>
  <c r="BH356" i="4"/>
  <c r="BG356" i="4"/>
  <c r="BF356" i="4"/>
  <c r="T356" i="4"/>
  <c r="R356" i="4"/>
  <c r="P356" i="4"/>
  <c r="BI354" i="4"/>
  <c r="BH354" i="4"/>
  <c r="BG354" i="4"/>
  <c r="BF354" i="4"/>
  <c r="T354" i="4"/>
  <c r="R354" i="4"/>
  <c r="P354" i="4"/>
  <c r="BI352" i="4"/>
  <c r="BH352" i="4"/>
  <c r="BG352" i="4"/>
  <c r="BF352" i="4"/>
  <c r="T352" i="4"/>
  <c r="R352" i="4"/>
  <c r="P352" i="4"/>
  <c r="BI350" i="4"/>
  <c r="BH350" i="4"/>
  <c r="BG350" i="4"/>
  <c r="BF350" i="4"/>
  <c r="T350" i="4"/>
  <c r="R350" i="4"/>
  <c r="P350" i="4"/>
  <c r="BI348" i="4"/>
  <c r="BH348" i="4"/>
  <c r="BG348" i="4"/>
  <c r="BF348" i="4"/>
  <c r="T348" i="4"/>
  <c r="R348" i="4"/>
  <c r="P348" i="4"/>
  <c r="BI346" i="4"/>
  <c r="BH346" i="4"/>
  <c r="BG346" i="4"/>
  <c r="BF346" i="4"/>
  <c r="T346" i="4"/>
  <c r="R346" i="4"/>
  <c r="P346" i="4"/>
  <c r="BI344" i="4"/>
  <c r="BH344" i="4"/>
  <c r="BG344" i="4"/>
  <c r="BF344" i="4"/>
  <c r="T344" i="4"/>
  <c r="R344" i="4"/>
  <c r="P344" i="4"/>
  <c r="BI342" i="4"/>
  <c r="BH342" i="4"/>
  <c r="BG342" i="4"/>
  <c r="BF342" i="4"/>
  <c r="T342" i="4"/>
  <c r="R342" i="4"/>
  <c r="P342" i="4"/>
  <c r="BI340" i="4"/>
  <c r="BH340" i="4"/>
  <c r="BG340" i="4"/>
  <c r="BF340" i="4"/>
  <c r="T340" i="4"/>
  <c r="R340" i="4"/>
  <c r="P340" i="4"/>
  <c r="BI338" i="4"/>
  <c r="BH338" i="4"/>
  <c r="BG338" i="4"/>
  <c r="BF338" i="4"/>
  <c r="T338" i="4"/>
  <c r="R338" i="4"/>
  <c r="P338" i="4"/>
  <c r="BI336" i="4"/>
  <c r="BH336" i="4"/>
  <c r="BG336" i="4"/>
  <c r="BF336" i="4"/>
  <c r="T336" i="4"/>
  <c r="R336" i="4"/>
  <c r="P336" i="4"/>
  <c r="BI334" i="4"/>
  <c r="BH334" i="4"/>
  <c r="BG334" i="4"/>
  <c r="BF334" i="4"/>
  <c r="T334" i="4"/>
  <c r="R334" i="4"/>
  <c r="P334" i="4"/>
  <c r="BI332" i="4"/>
  <c r="BH332" i="4"/>
  <c r="BG332" i="4"/>
  <c r="BF332" i="4"/>
  <c r="T332" i="4"/>
  <c r="R332" i="4"/>
  <c r="P332" i="4"/>
  <c r="BI330" i="4"/>
  <c r="BH330" i="4"/>
  <c r="BG330" i="4"/>
  <c r="BF330" i="4"/>
  <c r="T330" i="4"/>
  <c r="R330" i="4"/>
  <c r="P330" i="4"/>
  <c r="BI328" i="4"/>
  <c r="BH328" i="4"/>
  <c r="BG328" i="4"/>
  <c r="BF328" i="4"/>
  <c r="T328" i="4"/>
  <c r="R328" i="4"/>
  <c r="P328" i="4"/>
  <c r="BI326" i="4"/>
  <c r="BH326" i="4"/>
  <c r="BG326" i="4"/>
  <c r="BF326" i="4"/>
  <c r="T326" i="4"/>
  <c r="R326" i="4"/>
  <c r="P326" i="4"/>
  <c r="BI324" i="4"/>
  <c r="BH324" i="4"/>
  <c r="BG324" i="4"/>
  <c r="BF324" i="4"/>
  <c r="T324" i="4"/>
  <c r="R324" i="4"/>
  <c r="P324" i="4"/>
  <c r="BI322" i="4"/>
  <c r="BH322" i="4"/>
  <c r="BG322" i="4"/>
  <c r="BF322" i="4"/>
  <c r="T322" i="4"/>
  <c r="R322" i="4"/>
  <c r="P322" i="4"/>
  <c r="BI320" i="4"/>
  <c r="BH320" i="4"/>
  <c r="BG320" i="4"/>
  <c r="BF320" i="4"/>
  <c r="T320" i="4"/>
  <c r="R320" i="4"/>
  <c r="P320" i="4"/>
  <c r="BI318" i="4"/>
  <c r="BH318" i="4"/>
  <c r="BG318" i="4"/>
  <c r="BF318" i="4"/>
  <c r="T318" i="4"/>
  <c r="R318" i="4"/>
  <c r="P318" i="4"/>
  <c r="BI316" i="4"/>
  <c r="BH316" i="4"/>
  <c r="BG316" i="4"/>
  <c r="BF316" i="4"/>
  <c r="T316" i="4"/>
  <c r="R316" i="4"/>
  <c r="P316" i="4"/>
  <c r="BI314" i="4"/>
  <c r="BH314" i="4"/>
  <c r="BG314" i="4"/>
  <c r="BF314" i="4"/>
  <c r="T314" i="4"/>
  <c r="R314" i="4"/>
  <c r="P314" i="4"/>
  <c r="BI312" i="4"/>
  <c r="BH312" i="4"/>
  <c r="BG312" i="4"/>
  <c r="BF312" i="4"/>
  <c r="T312" i="4"/>
  <c r="R312" i="4"/>
  <c r="P312" i="4"/>
  <c r="BI310" i="4"/>
  <c r="BH310" i="4"/>
  <c r="BG310" i="4"/>
  <c r="BF310" i="4"/>
  <c r="T310" i="4"/>
  <c r="R310" i="4"/>
  <c r="P310" i="4"/>
  <c r="BI308" i="4"/>
  <c r="BH308" i="4"/>
  <c r="BG308" i="4"/>
  <c r="BF308" i="4"/>
  <c r="T308" i="4"/>
  <c r="R308" i="4"/>
  <c r="P308" i="4"/>
  <c r="BI306" i="4"/>
  <c r="BH306" i="4"/>
  <c r="BG306" i="4"/>
  <c r="BF306" i="4"/>
  <c r="T306" i="4"/>
  <c r="R306" i="4"/>
  <c r="P306" i="4"/>
  <c r="BI304" i="4"/>
  <c r="BH304" i="4"/>
  <c r="BG304" i="4"/>
  <c r="BF304" i="4"/>
  <c r="T304" i="4"/>
  <c r="R304" i="4"/>
  <c r="P304" i="4"/>
  <c r="BI302" i="4"/>
  <c r="BH302" i="4"/>
  <c r="BG302" i="4"/>
  <c r="BF302" i="4"/>
  <c r="T302" i="4"/>
  <c r="R302" i="4"/>
  <c r="P302" i="4"/>
  <c r="BI300" i="4"/>
  <c r="BH300" i="4"/>
  <c r="BG300" i="4"/>
  <c r="BF300" i="4"/>
  <c r="T300" i="4"/>
  <c r="R300" i="4"/>
  <c r="P300" i="4"/>
  <c r="BI298" i="4"/>
  <c r="BH298" i="4"/>
  <c r="BG298" i="4"/>
  <c r="BF298" i="4"/>
  <c r="T298" i="4"/>
  <c r="R298" i="4"/>
  <c r="P298" i="4"/>
  <c r="BI296" i="4"/>
  <c r="BH296" i="4"/>
  <c r="BG296" i="4"/>
  <c r="BF296" i="4"/>
  <c r="T296" i="4"/>
  <c r="R296" i="4"/>
  <c r="P296" i="4"/>
  <c r="BI294" i="4"/>
  <c r="BH294" i="4"/>
  <c r="BG294" i="4"/>
  <c r="BF294" i="4"/>
  <c r="T294" i="4"/>
  <c r="R294" i="4"/>
  <c r="P294" i="4"/>
  <c r="BI292" i="4"/>
  <c r="BH292" i="4"/>
  <c r="BG292" i="4"/>
  <c r="BF292" i="4"/>
  <c r="T292" i="4"/>
  <c r="R292" i="4"/>
  <c r="P292" i="4"/>
  <c r="BI290" i="4"/>
  <c r="BH290" i="4"/>
  <c r="BG290" i="4"/>
  <c r="BF290" i="4"/>
  <c r="T290" i="4"/>
  <c r="R290" i="4"/>
  <c r="P290" i="4"/>
  <c r="BI288" i="4"/>
  <c r="BH288" i="4"/>
  <c r="BG288" i="4"/>
  <c r="BF288" i="4"/>
  <c r="T288" i="4"/>
  <c r="R288" i="4"/>
  <c r="P288" i="4"/>
  <c r="BI286" i="4"/>
  <c r="BH286" i="4"/>
  <c r="BG286" i="4"/>
  <c r="BF286" i="4"/>
  <c r="T286" i="4"/>
  <c r="R286" i="4"/>
  <c r="P286" i="4"/>
  <c r="BI284" i="4"/>
  <c r="BH284" i="4"/>
  <c r="BG284" i="4"/>
  <c r="BF284" i="4"/>
  <c r="T284" i="4"/>
  <c r="R284" i="4"/>
  <c r="P284" i="4"/>
  <c r="BI282" i="4"/>
  <c r="BH282" i="4"/>
  <c r="BG282" i="4"/>
  <c r="BF282" i="4"/>
  <c r="T282" i="4"/>
  <c r="R282" i="4"/>
  <c r="P282" i="4"/>
  <c r="BI280" i="4"/>
  <c r="BH280" i="4"/>
  <c r="BG280" i="4"/>
  <c r="BF280" i="4"/>
  <c r="T280" i="4"/>
  <c r="R280" i="4"/>
  <c r="P280" i="4"/>
  <c r="BI278" i="4"/>
  <c r="BH278" i="4"/>
  <c r="BG278" i="4"/>
  <c r="BF278" i="4"/>
  <c r="T278" i="4"/>
  <c r="R278" i="4"/>
  <c r="P278" i="4"/>
  <c r="BI276" i="4"/>
  <c r="BH276" i="4"/>
  <c r="BG276" i="4"/>
  <c r="BF276" i="4"/>
  <c r="T276" i="4"/>
  <c r="R276" i="4"/>
  <c r="P276" i="4"/>
  <c r="BI274" i="4"/>
  <c r="BH274" i="4"/>
  <c r="BG274" i="4"/>
  <c r="BF274" i="4"/>
  <c r="T274" i="4"/>
  <c r="R274" i="4"/>
  <c r="P274" i="4"/>
  <c r="BI272" i="4"/>
  <c r="BH272" i="4"/>
  <c r="BG272" i="4"/>
  <c r="BF272" i="4"/>
  <c r="T272" i="4"/>
  <c r="R272" i="4"/>
  <c r="P272" i="4"/>
  <c r="BI270" i="4"/>
  <c r="BH270" i="4"/>
  <c r="BG270" i="4"/>
  <c r="BF270" i="4"/>
  <c r="T270" i="4"/>
  <c r="R270" i="4"/>
  <c r="P270" i="4"/>
  <c r="BI268" i="4"/>
  <c r="BH268" i="4"/>
  <c r="BG268" i="4"/>
  <c r="BF268" i="4"/>
  <c r="T268" i="4"/>
  <c r="R268" i="4"/>
  <c r="P268" i="4"/>
  <c r="BI266" i="4"/>
  <c r="BH266" i="4"/>
  <c r="BG266" i="4"/>
  <c r="BF266" i="4"/>
  <c r="T266" i="4"/>
  <c r="R266" i="4"/>
  <c r="P266" i="4"/>
  <c r="BI264" i="4"/>
  <c r="BH264" i="4"/>
  <c r="BG264" i="4"/>
  <c r="BF264" i="4"/>
  <c r="T264" i="4"/>
  <c r="R264" i="4"/>
  <c r="P264" i="4"/>
  <c r="BI262" i="4"/>
  <c r="BH262" i="4"/>
  <c r="BG262" i="4"/>
  <c r="BF262" i="4"/>
  <c r="T262" i="4"/>
  <c r="R262" i="4"/>
  <c r="P262" i="4"/>
  <c r="BI260" i="4"/>
  <c r="BH260" i="4"/>
  <c r="BG260" i="4"/>
  <c r="BF260" i="4"/>
  <c r="T260" i="4"/>
  <c r="R260" i="4"/>
  <c r="P260" i="4"/>
  <c r="BI258" i="4"/>
  <c r="BH258" i="4"/>
  <c r="BG258" i="4"/>
  <c r="BF258" i="4"/>
  <c r="T258" i="4"/>
  <c r="R258" i="4"/>
  <c r="P258" i="4"/>
  <c r="BI256" i="4"/>
  <c r="BH256" i="4"/>
  <c r="BG256" i="4"/>
  <c r="BF256" i="4"/>
  <c r="T256" i="4"/>
  <c r="R256" i="4"/>
  <c r="P256" i="4"/>
  <c r="BI254" i="4"/>
  <c r="BH254" i="4"/>
  <c r="BG254" i="4"/>
  <c r="BF254" i="4"/>
  <c r="T254" i="4"/>
  <c r="R254" i="4"/>
  <c r="P254" i="4"/>
  <c r="BI252" i="4"/>
  <c r="BH252" i="4"/>
  <c r="BG252" i="4"/>
  <c r="BF252" i="4"/>
  <c r="T252" i="4"/>
  <c r="R252" i="4"/>
  <c r="P252" i="4"/>
  <c r="BI250" i="4"/>
  <c r="BH250" i="4"/>
  <c r="BG250" i="4"/>
  <c r="BF250" i="4"/>
  <c r="T250" i="4"/>
  <c r="R250" i="4"/>
  <c r="P250" i="4"/>
  <c r="BI248" i="4"/>
  <c r="BH248" i="4"/>
  <c r="BG248" i="4"/>
  <c r="BF248" i="4"/>
  <c r="T248" i="4"/>
  <c r="R248" i="4"/>
  <c r="P248" i="4"/>
  <c r="BI246" i="4"/>
  <c r="BH246" i="4"/>
  <c r="BG246" i="4"/>
  <c r="BF246" i="4"/>
  <c r="T246" i="4"/>
  <c r="R246" i="4"/>
  <c r="P246" i="4"/>
  <c r="BI244" i="4"/>
  <c r="BH244" i="4"/>
  <c r="BG244" i="4"/>
  <c r="BF244" i="4"/>
  <c r="T244" i="4"/>
  <c r="R244" i="4"/>
  <c r="P244" i="4"/>
  <c r="BI242" i="4"/>
  <c r="BH242" i="4"/>
  <c r="BG242" i="4"/>
  <c r="BF242" i="4"/>
  <c r="T242" i="4"/>
  <c r="R242" i="4"/>
  <c r="P242" i="4"/>
  <c r="BI240" i="4"/>
  <c r="BH240" i="4"/>
  <c r="BG240" i="4"/>
  <c r="BF240" i="4"/>
  <c r="T240" i="4"/>
  <c r="R240" i="4"/>
  <c r="P240" i="4"/>
  <c r="BI238" i="4"/>
  <c r="BH238" i="4"/>
  <c r="BG238" i="4"/>
  <c r="BF238" i="4"/>
  <c r="T238" i="4"/>
  <c r="R238" i="4"/>
  <c r="P238" i="4"/>
  <c r="BI236" i="4"/>
  <c r="BH236" i="4"/>
  <c r="BG236" i="4"/>
  <c r="BF236" i="4"/>
  <c r="T236" i="4"/>
  <c r="R236" i="4"/>
  <c r="P236" i="4"/>
  <c r="BI234" i="4"/>
  <c r="BH234" i="4"/>
  <c r="BG234" i="4"/>
  <c r="BF234" i="4"/>
  <c r="T234" i="4"/>
  <c r="R234" i="4"/>
  <c r="P234" i="4"/>
  <c r="BI232" i="4"/>
  <c r="BH232" i="4"/>
  <c r="BG232" i="4"/>
  <c r="BF232" i="4"/>
  <c r="T232" i="4"/>
  <c r="R232" i="4"/>
  <c r="P232" i="4"/>
  <c r="BI230" i="4"/>
  <c r="BH230" i="4"/>
  <c r="BG230" i="4"/>
  <c r="BF230" i="4"/>
  <c r="T230" i="4"/>
  <c r="R230" i="4"/>
  <c r="P230" i="4"/>
  <c r="BI228" i="4"/>
  <c r="BH228" i="4"/>
  <c r="BG228" i="4"/>
  <c r="BF228" i="4"/>
  <c r="T228" i="4"/>
  <c r="R228" i="4"/>
  <c r="P228" i="4"/>
  <c r="BI226" i="4"/>
  <c r="BH226" i="4"/>
  <c r="BG226" i="4"/>
  <c r="BF226" i="4"/>
  <c r="T226" i="4"/>
  <c r="R226" i="4"/>
  <c r="P226" i="4"/>
  <c r="BI224" i="4"/>
  <c r="BH224" i="4"/>
  <c r="BG224" i="4"/>
  <c r="BF224" i="4"/>
  <c r="T224" i="4"/>
  <c r="R224" i="4"/>
  <c r="P224" i="4"/>
  <c r="BI222" i="4"/>
  <c r="BH222" i="4"/>
  <c r="BG222" i="4"/>
  <c r="BF222" i="4"/>
  <c r="T222" i="4"/>
  <c r="R222" i="4"/>
  <c r="P222" i="4"/>
  <c r="BI220" i="4"/>
  <c r="BH220" i="4"/>
  <c r="BG220" i="4"/>
  <c r="BF220" i="4"/>
  <c r="T220" i="4"/>
  <c r="R220" i="4"/>
  <c r="P220" i="4"/>
  <c r="BI218" i="4"/>
  <c r="BH218" i="4"/>
  <c r="BG218" i="4"/>
  <c r="BF218" i="4"/>
  <c r="T218" i="4"/>
  <c r="R218" i="4"/>
  <c r="P218" i="4"/>
  <c r="BI216" i="4"/>
  <c r="BH216" i="4"/>
  <c r="BG216" i="4"/>
  <c r="BF216" i="4"/>
  <c r="T216" i="4"/>
  <c r="R216" i="4"/>
  <c r="P216" i="4"/>
  <c r="BI214" i="4"/>
  <c r="BH214" i="4"/>
  <c r="BG214" i="4"/>
  <c r="BF214" i="4"/>
  <c r="T214" i="4"/>
  <c r="R214" i="4"/>
  <c r="P214" i="4"/>
  <c r="BI212" i="4"/>
  <c r="BH212" i="4"/>
  <c r="BG212" i="4"/>
  <c r="BF212" i="4"/>
  <c r="T212" i="4"/>
  <c r="R212" i="4"/>
  <c r="P212" i="4"/>
  <c r="BI210" i="4"/>
  <c r="BH210" i="4"/>
  <c r="BG210" i="4"/>
  <c r="BF210" i="4"/>
  <c r="T210" i="4"/>
  <c r="R210" i="4"/>
  <c r="P210" i="4"/>
  <c r="BI208" i="4"/>
  <c r="BH208" i="4"/>
  <c r="BG208" i="4"/>
  <c r="BF208" i="4"/>
  <c r="T208" i="4"/>
  <c r="R208" i="4"/>
  <c r="P208" i="4"/>
  <c r="BI206" i="4"/>
  <c r="BH206" i="4"/>
  <c r="BG206" i="4"/>
  <c r="BF206" i="4"/>
  <c r="T206" i="4"/>
  <c r="R206" i="4"/>
  <c r="P206" i="4"/>
  <c r="BI204" i="4"/>
  <c r="BH204" i="4"/>
  <c r="BG204" i="4"/>
  <c r="BF204" i="4"/>
  <c r="T204" i="4"/>
  <c r="R204" i="4"/>
  <c r="P204" i="4"/>
  <c r="BI202" i="4"/>
  <c r="BH202" i="4"/>
  <c r="BG202" i="4"/>
  <c r="BF202" i="4"/>
  <c r="T202" i="4"/>
  <c r="R202" i="4"/>
  <c r="P202" i="4"/>
  <c r="BI200" i="4"/>
  <c r="BH200" i="4"/>
  <c r="BG200" i="4"/>
  <c r="BF200" i="4"/>
  <c r="T200" i="4"/>
  <c r="R200" i="4"/>
  <c r="P200" i="4"/>
  <c r="BI198" i="4"/>
  <c r="BH198" i="4"/>
  <c r="BG198" i="4"/>
  <c r="BF198" i="4"/>
  <c r="T198" i="4"/>
  <c r="R198" i="4"/>
  <c r="P198" i="4"/>
  <c r="BI196" i="4"/>
  <c r="BH196" i="4"/>
  <c r="BG196" i="4"/>
  <c r="BF196" i="4"/>
  <c r="T196" i="4"/>
  <c r="R196" i="4"/>
  <c r="P196" i="4"/>
  <c r="BI194" i="4"/>
  <c r="BH194" i="4"/>
  <c r="BG194" i="4"/>
  <c r="BF194" i="4"/>
  <c r="T194" i="4"/>
  <c r="R194" i="4"/>
  <c r="P194" i="4"/>
  <c r="BI192" i="4"/>
  <c r="BH192" i="4"/>
  <c r="BG192" i="4"/>
  <c r="BF192" i="4"/>
  <c r="T192" i="4"/>
  <c r="R192" i="4"/>
  <c r="P192" i="4"/>
  <c r="BI190" i="4"/>
  <c r="BH190" i="4"/>
  <c r="BG190" i="4"/>
  <c r="BF190" i="4"/>
  <c r="T190" i="4"/>
  <c r="R190" i="4"/>
  <c r="P190" i="4"/>
  <c r="BI188" i="4"/>
  <c r="BH188" i="4"/>
  <c r="BG188" i="4"/>
  <c r="BF188" i="4"/>
  <c r="T188" i="4"/>
  <c r="R188" i="4"/>
  <c r="P188" i="4"/>
  <c r="BI186" i="4"/>
  <c r="BH186" i="4"/>
  <c r="BG186" i="4"/>
  <c r="BF186" i="4"/>
  <c r="T186" i="4"/>
  <c r="R186" i="4"/>
  <c r="P186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8" i="4"/>
  <c r="BH178" i="4"/>
  <c r="BG178" i="4"/>
  <c r="BF178" i="4"/>
  <c r="T178" i="4"/>
  <c r="R178" i="4"/>
  <c r="P178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2" i="4"/>
  <c r="BH172" i="4"/>
  <c r="BG172" i="4"/>
  <c r="BF172" i="4"/>
  <c r="T172" i="4"/>
  <c r="R172" i="4"/>
  <c r="P172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R126" i="4"/>
  <c r="P126" i="4"/>
  <c r="BI124" i="4"/>
  <c r="BH124" i="4"/>
  <c r="BG124" i="4"/>
  <c r="BF124" i="4"/>
  <c r="T124" i="4"/>
  <c r="R124" i="4"/>
  <c r="P124" i="4"/>
  <c r="BI122" i="4"/>
  <c r="BH122" i="4"/>
  <c r="BG122" i="4"/>
  <c r="BF122" i="4"/>
  <c r="T122" i="4"/>
  <c r="R122" i="4"/>
  <c r="P122" i="4"/>
  <c r="BI120" i="4"/>
  <c r="BH120" i="4"/>
  <c r="BG120" i="4"/>
  <c r="BF120" i="4"/>
  <c r="T120" i="4"/>
  <c r="R120" i="4"/>
  <c r="P120" i="4"/>
  <c r="BI118" i="4"/>
  <c r="BH118" i="4"/>
  <c r="BG118" i="4"/>
  <c r="BF118" i="4"/>
  <c r="T118" i="4"/>
  <c r="R118" i="4"/>
  <c r="P118" i="4"/>
  <c r="BI116" i="4"/>
  <c r="BH116" i="4"/>
  <c r="BG116" i="4"/>
  <c r="BF116" i="4"/>
  <c r="T116" i="4"/>
  <c r="R116" i="4"/>
  <c r="P116" i="4"/>
  <c r="BI114" i="4"/>
  <c r="BH114" i="4"/>
  <c r="BG114" i="4"/>
  <c r="BF114" i="4"/>
  <c r="T114" i="4"/>
  <c r="R114" i="4"/>
  <c r="P114" i="4"/>
  <c r="BI112" i="4"/>
  <c r="BH112" i="4"/>
  <c r="BG112" i="4"/>
  <c r="BF112" i="4"/>
  <c r="T112" i="4"/>
  <c r="R112" i="4"/>
  <c r="P112" i="4"/>
  <c r="BI110" i="4"/>
  <c r="BH110" i="4"/>
  <c r="BG110" i="4"/>
  <c r="BF110" i="4"/>
  <c r="T110" i="4"/>
  <c r="R110" i="4"/>
  <c r="P110" i="4"/>
  <c r="BI108" i="4"/>
  <c r="BH108" i="4"/>
  <c r="BG108" i="4"/>
  <c r="BF108" i="4"/>
  <c r="T108" i="4"/>
  <c r="R108" i="4"/>
  <c r="P108" i="4"/>
  <c r="BI106" i="4"/>
  <c r="BH106" i="4"/>
  <c r="BG106" i="4"/>
  <c r="BF106" i="4"/>
  <c r="T106" i="4"/>
  <c r="R106" i="4"/>
  <c r="P106" i="4"/>
  <c r="BI104" i="4"/>
  <c r="BH104" i="4"/>
  <c r="BG104" i="4"/>
  <c r="BF104" i="4"/>
  <c r="T104" i="4"/>
  <c r="R104" i="4"/>
  <c r="P104" i="4"/>
  <c r="BI102" i="4"/>
  <c r="BH102" i="4"/>
  <c r="BG102" i="4"/>
  <c r="BF102" i="4"/>
  <c r="T102" i="4"/>
  <c r="R102" i="4"/>
  <c r="P102" i="4"/>
  <c r="BI99" i="4"/>
  <c r="BH99" i="4"/>
  <c r="BG99" i="4"/>
  <c r="BF99" i="4"/>
  <c r="T99" i="4"/>
  <c r="R99" i="4"/>
  <c r="P99" i="4"/>
  <c r="BI97" i="4"/>
  <c r="BH97" i="4"/>
  <c r="BG97" i="4"/>
  <c r="BF97" i="4"/>
  <c r="T97" i="4"/>
  <c r="R97" i="4"/>
  <c r="P97" i="4"/>
  <c r="BI95" i="4"/>
  <c r="BH95" i="4"/>
  <c r="BG95" i="4"/>
  <c r="BF95" i="4"/>
  <c r="T95" i="4"/>
  <c r="R95" i="4"/>
  <c r="P95" i="4"/>
  <c r="BI93" i="4"/>
  <c r="BH93" i="4"/>
  <c r="BG93" i="4"/>
  <c r="BF93" i="4"/>
  <c r="T93" i="4"/>
  <c r="R93" i="4"/>
  <c r="P93" i="4"/>
  <c r="BI91" i="4"/>
  <c r="BH91" i="4"/>
  <c r="BG91" i="4"/>
  <c r="BF91" i="4"/>
  <c r="T91" i="4"/>
  <c r="R91" i="4"/>
  <c r="P91" i="4"/>
  <c r="BI89" i="4"/>
  <c r="BH89" i="4"/>
  <c r="BG89" i="4"/>
  <c r="BF89" i="4"/>
  <c r="T89" i="4"/>
  <c r="R89" i="4"/>
  <c r="P89" i="4"/>
  <c r="BI87" i="4"/>
  <c r="BH87" i="4"/>
  <c r="BG87" i="4"/>
  <c r="BF87" i="4"/>
  <c r="T87" i="4"/>
  <c r="R87" i="4"/>
  <c r="P87" i="4"/>
  <c r="BI85" i="4"/>
  <c r="BH85" i="4"/>
  <c r="BG85" i="4"/>
  <c r="BF85" i="4"/>
  <c r="T85" i="4"/>
  <c r="R85" i="4"/>
  <c r="P85" i="4"/>
  <c r="J79" i="4"/>
  <c r="F76" i="4"/>
  <c r="E74" i="4"/>
  <c r="J55" i="4"/>
  <c r="F52" i="4"/>
  <c r="E50" i="4"/>
  <c r="J21" i="4"/>
  <c r="E21" i="4"/>
  <c r="J78" i="4" s="1"/>
  <c r="J20" i="4"/>
  <c r="J18" i="4"/>
  <c r="E18" i="4"/>
  <c r="F79" i="4" s="1"/>
  <c r="J17" i="4"/>
  <c r="J15" i="4"/>
  <c r="E15" i="4"/>
  <c r="F54" i="4" s="1"/>
  <c r="J14" i="4"/>
  <c r="J12" i="4"/>
  <c r="J76" i="4" s="1"/>
  <c r="E7" i="4"/>
  <c r="E72" i="4" s="1"/>
  <c r="J37" i="3"/>
  <c r="J36" i="3"/>
  <c r="AY56" i="1" s="1"/>
  <c r="J35" i="3"/>
  <c r="AX56" i="1" s="1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R130" i="3"/>
  <c r="P130" i="3"/>
  <c r="BI127" i="3"/>
  <c r="BH127" i="3"/>
  <c r="BG127" i="3"/>
  <c r="BF127" i="3"/>
  <c r="T127" i="3"/>
  <c r="R127" i="3"/>
  <c r="P127" i="3"/>
  <c r="BI124" i="3"/>
  <c r="BH124" i="3"/>
  <c r="BG124" i="3"/>
  <c r="BF124" i="3"/>
  <c r="T124" i="3"/>
  <c r="R124" i="3"/>
  <c r="P124" i="3"/>
  <c r="BI121" i="3"/>
  <c r="BH121" i="3"/>
  <c r="BG121" i="3"/>
  <c r="BF121" i="3"/>
  <c r="T121" i="3"/>
  <c r="R121" i="3"/>
  <c r="P121" i="3"/>
  <c r="BI118" i="3"/>
  <c r="BH118" i="3"/>
  <c r="BG118" i="3"/>
  <c r="BF118" i="3"/>
  <c r="T118" i="3"/>
  <c r="R118" i="3"/>
  <c r="P118" i="3"/>
  <c r="BI115" i="3"/>
  <c r="BH115" i="3"/>
  <c r="BG115" i="3"/>
  <c r="BF115" i="3"/>
  <c r="T115" i="3"/>
  <c r="R115" i="3"/>
  <c r="P115" i="3"/>
  <c r="BI110" i="3"/>
  <c r="BH110" i="3"/>
  <c r="BG110" i="3"/>
  <c r="BF110" i="3"/>
  <c r="T110" i="3"/>
  <c r="T109" i="3" s="1"/>
  <c r="T108" i="3" s="1"/>
  <c r="R110" i="3"/>
  <c r="R109" i="3" s="1"/>
  <c r="R108" i="3" s="1"/>
  <c r="P110" i="3"/>
  <c r="P109" i="3" s="1"/>
  <c r="P108" i="3" s="1"/>
  <c r="BI105" i="3"/>
  <c r="BH105" i="3"/>
  <c r="BG105" i="3"/>
  <c r="BF105" i="3"/>
  <c r="T105" i="3"/>
  <c r="T104" i="3" s="1"/>
  <c r="R105" i="3"/>
  <c r="R104" i="3" s="1"/>
  <c r="P105" i="3"/>
  <c r="P104" i="3" s="1"/>
  <c r="BI101" i="3"/>
  <c r="BH101" i="3"/>
  <c r="BG101" i="3"/>
  <c r="BF101" i="3"/>
  <c r="T101" i="3"/>
  <c r="R101" i="3"/>
  <c r="P101" i="3"/>
  <c r="BI98" i="3"/>
  <c r="BH98" i="3"/>
  <c r="BG98" i="3"/>
  <c r="BF98" i="3"/>
  <c r="T98" i="3"/>
  <c r="R98" i="3"/>
  <c r="P98" i="3"/>
  <c r="BI95" i="3"/>
  <c r="BH95" i="3"/>
  <c r="BG95" i="3"/>
  <c r="BF95" i="3"/>
  <c r="T95" i="3"/>
  <c r="R95" i="3"/>
  <c r="P95" i="3"/>
  <c r="BI92" i="3"/>
  <c r="BH92" i="3"/>
  <c r="BG92" i="3"/>
  <c r="BF92" i="3"/>
  <c r="T92" i="3"/>
  <c r="R92" i="3"/>
  <c r="P92" i="3"/>
  <c r="BI89" i="3"/>
  <c r="BH89" i="3"/>
  <c r="BG89" i="3"/>
  <c r="BF89" i="3"/>
  <c r="T89" i="3"/>
  <c r="R89" i="3"/>
  <c r="P89" i="3"/>
  <c r="J83" i="3"/>
  <c r="F80" i="3"/>
  <c r="E78" i="3"/>
  <c r="J55" i="3"/>
  <c r="F52" i="3"/>
  <c r="E50" i="3"/>
  <c r="J21" i="3"/>
  <c r="E21" i="3"/>
  <c r="J54" i="3" s="1"/>
  <c r="J20" i="3"/>
  <c r="J18" i="3"/>
  <c r="E18" i="3"/>
  <c r="F55" i="3" s="1"/>
  <c r="J17" i="3"/>
  <c r="J15" i="3"/>
  <c r="E15" i="3"/>
  <c r="F82" i="3" s="1"/>
  <c r="J14" i="3"/>
  <c r="J12" i="3"/>
  <c r="J80" i="3"/>
  <c r="E7" i="3"/>
  <c r="E76" i="3" s="1"/>
  <c r="J37" i="2"/>
  <c r="J36" i="2"/>
  <c r="AY55" i="1" s="1"/>
  <c r="J35" i="2"/>
  <c r="AX55" i="1"/>
  <c r="BI476" i="2"/>
  <c r="BH476" i="2"/>
  <c r="BG476" i="2"/>
  <c r="BF476" i="2"/>
  <c r="T476" i="2"/>
  <c r="R476" i="2"/>
  <c r="P476" i="2"/>
  <c r="BI474" i="2"/>
  <c r="BH474" i="2"/>
  <c r="BG474" i="2"/>
  <c r="BF474" i="2"/>
  <c r="T474" i="2"/>
  <c r="R474" i="2"/>
  <c r="P474" i="2"/>
  <c r="BI472" i="2"/>
  <c r="BH472" i="2"/>
  <c r="BG472" i="2"/>
  <c r="BF472" i="2"/>
  <c r="T472" i="2"/>
  <c r="R472" i="2"/>
  <c r="P472" i="2"/>
  <c r="BI470" i="2"/>
  <c r="BH470" i="2"/>
  <c r="BG470" i="2"/>
  <c r="BF470" i="2"/>
  <c r="T470" i="2"/>
  <c r="R470" i="2"/>
  <c r="P470" i="2"/>
  <c r="BI468" i="2"/>
  <c r="BH468" i="2"/>
  <c r="BG468" i="2"/>
  <c r="BF468" i="2"/>
  <c r="T468" i="2"/>
  <c r="R468" i="2"/>
  <c r="P468" i="2"/>
  <c r="BI466" i="2"/>
  <c r="BH466" i="2"/>
  <c r="BG466" i="2"/>
  <c r="BF466" i="2"/>
  <c r="T466" i="2"/>
  <c r="R466" i="2"/>
  <c r="P466" i="2"/>
  <c r="BI464" i="2"/>
  <c r="BH464" i="2"/>
  <c r="BG464" i="2"/>
  <c r="BF464" i="2"/>
  <c r="T464" i="2"/>
  <c r="R464" i="2"/>
  <c r="P464" i="2"/>
  <c r="BI462" i="2"/>
  <c r="BH462" i="2"/>
  <c r="BG462" i="2"/>
  <c r="BF462" i="2"/>
  <c r="T462" i="2"/>
  <c r="R462" i="2"/>
  <c r="P462" i="2"/>
  <c r="BI460" i="2"/>
  <c r="BH460" i="2"/>
  <c r="BG460" i="2"/>
  <c r="BF460" i="2"/>
  <c r="T460" i="2"/>
  <c r="R460" i="2"/>
  <c r="P460" i="2"/>
  <c r="BI458" i="2"/>
  <c r="BH458" i="2"/>
  <c r="BG458" i="2"/>
  <c r="BF458" i="2"/>
  <c r="T458" i="2"/>
  <c r="R458" i="2"/>
  <c r="P458" i="2"/>
  <c r="BI456" i="2"/>
  <c r="BH456" i="2"/>
  <c r="BG456" i="2"/>
  <c r="BF456" i="2"/>
  <c r="T456" i="2"/>
  <c r="R456" i="2"/>
  <c r="P456" i="2"/>
  <c r="BI454" i="2"/>
  <c r="BH454" i="2"/>
  <c r="BG454" i="2"/>
  <c r="BF454" i="2"/>
  <c r="T454" i="2"/>
  <c r="R454" i="2"/>
  <c r="P454" i="2"/>
  <c r="BI452" i="2"/>
  <c r="BH452" i="2"/>
  <c r="BG452" i="2"/>
  <c r="BF452" i="2"/>
  <c r="T452" i="2"/>
  <c r="R452" i="2"/>
  <c r="P452" i="2"/>
  <c r="BI450" i="2"/>
  <c r="BH450" i="2"/>
  <c r="BG450" i="2"/>
  <c r="BF450" i="2"/>
  <c r="T450" i="2"/>
  <c r="R450" i="2"/>
  <c r="P450" i="2"/>
  <c r="BI448" i="2"/>
  <c r="BH448" i="2"/>
  <c r="BG448" i="2"/>
  <c r="BF448" i="2"/>
  <c r="T448" i="2"/>
  <c r="R448" i="2"/>
  <c r="P448" i="2"/>
  <c r="BI446" i="2"/>
  <c r="BH446" i="2"/>
  <c r="BG446" i="2"/>
  <c r="BF446" i="2"/>
  <c r="T446" i="2"/>
  <c r="R446" i="2"/>
  <c r="P446" i="2"/>
  <c r="BI444" i="2"/>
  <c r="BH444" i="2"/>
  <c r="BG444" i="2"/>
  <c r="BF444" i="2"/>
  <c r="T444" i="2"/>
  <c r="R444" i="2"/>
  <c r="P444" i="2"/>
  <c r="BI442" i="2"/>
  <c r="BH442" i="2"/>
  <c r="BG442" i="2"/>
  <c r="BF442" i="2"/>
  <c r="T442" i="2"/>
  <c r="R442" i="2"/>
  <c r="P442" i="2"/>
  <c r="BI440" i="2"/>
  <c r="BH440" i="2"/>
  <c r="BG440" i="2"/>
  <c r="BF440" i="2"/>
  <c r="T440" i="2"/>
  <c r="R440" i="2"/>
  <c r="P440" i="2"/>
  <c r="BI438" i="2"/>
  <c r="BH438" i="2"/>
  <c r="BG438" i="2"/>
  <c r="BF438" i="2"/>
  <c r="T438" i="2"/>
  <c r="R438" i="2"/>
  <c r="P438" i="2"/>
  <c r="BI436" i="2"/>
  <c r="BH436" i="2"/>
  <c r="BG436" i="2"/>
  <c r="BF436" i="2"/>
  <c r="T436" i="2"/>
  <c r="R436" i="2"/>
  <c r="P436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30" i="2"/>
  <c r="BH430" i="2"/>
  <c r="BG430" i="2"/>
  <c r="BF430" i="2"/>
  <c r="T430" i="2"/>
  <c r="R430" i="2"/>
  <c r="P430" i="2"/>
  <c r="BI428" i="2"/>
  <c r="BH428" i="2"/>
  <c r="BG428" i="2"/>
  <c r="BF428" i="2"/>
  <c r="T428" i="2"/>
  <c r="R428" i="2"/>
  <c r="P428" i="2"/>
  <c r="BI426" i="2"/>
  <c r="BH426" i="2"/>
  <c r="BG426" i="2"/>
  <c r="BF426" i="2"/>
  <c r="T426" i="2"/>
  <c r="R426" i="2"/>
  <c r="P426" i="2"/>
  <c r="BI424" i="2"/>
  <c r="BH424" i="2"/>
  <c r="BG424" i="2"/>
  <c r="BF424" i="2"/>
  <c r="T424" i="2"/>
  <c r="R424" i="2"/>
  <c r="P424" i="2"/>
  <c r="BI422" i="2"/>
  <c r="BH422" i="2"/>
  <c r="BG422" i="2"/>
  <c r="BF422" i="2"/>
  <c r="T422" i="2"/>
  <c r="R422" i="2"/>
  <c r="P422" i="2"/>
  <c r="BI420" i="2"/>
  <c r="BH420" i="2"/>
  <c r="BG420" i="2"/>
  <c r="BF420" i="2"/>
  <c r="T420" i="2"/>
  <c r="R420" i="2"/>
  <c r="P420" i="2"/>
  <c r="BI418" i="2"/>
  <c r="BH418" i="2"/>
  <c r="BG418" i="2"/>
  <c r="BF418" i="2"/>
  <c r="T418" i="2"/>
  <c r="R418" i="2"/>
  <c r="P418" i="2"/>
  <c r="BI416" i="2"/>
  <c r="BH416" i="2"/>
  <c r="BG416" i="2"/>
  <c r="BF416" i="2"/>
  <c r="T416" i="2"/>
  <c r="R416" i="2"/>
  <c r="P416" i="2"/>
  <c r="BI414" i="2"/>
  <c r="BH414" i="2"/>
  <c r="BG414" i="2"/>
  <c r="BF414" i="2"/>
  <c r="T414" i="2"/>
  <c r="R414" i="2"/>
  <c r="P414" i="2"/>
  <c r="BI412" i="2"/>
  <c r="BH412" i="2"/>
  <c r="BG412" i="2"/>
  <c r="BF412" i="2"/>
  <c r="T412" i="2"/>
  <c r="R412" i="2"/>
  <c r="P412" i="2"/>
  <c r="BI410" i="2"/>
  <c r="BH410" i="2"/>
  <c r="BG410" i="2"/>
  <c r="BF410" i="2"/>
  <c r="T410" i="2"/>
  <c r="R410" i="2"/>
  <c r="P410" i="2"/>
  <c r="BI408" i="2"/>
  <c r="BH408" i="2"/>
  <c r="BG408" i="2"/>
  <c r="BF408" i="2"/>
  <c r="T408" i="2"/>
  <c r="R408" i="2"/>
  <c r="P408" i="2"/>
  <c r="BI406" i="2"/>
  <c r="BH406" i="2"/>
  <c r="BG406" i="2"/>
  <c r="BF406" i="2"/>
  <c r="T406" i="2"/>
  <c r="R406" i="2"/>
  <c r="P406" i="2"/>
  <c r="BI404" i="2"/>
  <c r="BH404" i="2"/>
  <c r="BG404" i="2"/>
  <c r="BF404" i="2"/>
  <c r="T404" i="2"/>
  <c r="R404" i="2"/>
  <c r="P404" i="2"/>
  <c r="BI402" i="2"/>
  <c r="BH402" i="2"/>
  <c r="BG402" i="2"/>
  <c r="BF402" i="2"/>
  <c r="T402" i="2"/>
  <c r="R402" i="2"/>
  <c r="P402" i="2"/>
  <c r="BI400" i="2"/>
  <c r="BH400" i="2"/>
  <c r="BG400" i="2"/>
  <c r="BF400" i="2"/>
  <c r="T400" i="2"/>
  <c r="R400" i="2"/>
  <c r="P400" i="2"/>
  <c r="BI398" i="2"/>
  <c r="BH398" i="2"/>
  <c r="BG398" i="2"/>
  <c r="BF398" i="2"/>
  <c r="T398" i="2"/>
  <c r="R398" i="2"/>
  <c r="P398" i="2"/>
  <c r="BI396" i="2"/>
  <c r="BH396" i="2"/>
  <c r="BG396" i="2"/>
  <c r="BF396" i="2"/>
  <c r="T396" i="2"/>
  <c r="R396" i="2"/>
  <c r="P396" i="2"/>
  <c r="BI394" i="2"/>
  <c r="BH394" i="2"/>
  <c r="BG394" i="2"/>
  <c r="BF394" i="2"/>
  <c r="T394" i="2"/>
  <c r="R394" i="2"/>
  <c r="P394" i="2"/>
  <c r="BI392" i="2"/>
  <c r="BH392" i="2"/>
  <c r="BG392" i="2"/>
  <c r="BF392" i="2"/>
  <c r="T392" i="2"/>
  <c r="R392" i="2"/>
  <c r="P392" i="2"/>
  <c r="BI390" i="2"/>
  <c r="BH390" i="2"/>
  <c r="BG390" i="2"/>
  <c r="BF390" i="2"/>
  <c r="T390" i="2"/>
  <c r="R390" i="2"/>
  <c r="P390" i="2"/>
  <c r="BI388" i="2"/>
  <c r="BH388" i="2"/>
  <c r="BG388" i="2"/>
  <c r="BF388" i="2"/>
  <c r="T388" i="2"/>
  <c r="R388" i="2"/>
  <c r="P388" i="2"/>
  <c r="BI386" i="2"/>
  <c r="BH386" i="2"/>
  <c r="BG386" i="2"/>
  <c r="BF386" i="2"/>
  <c r="T386" i="2"/>
  <c r="R386" i="2"/>
  <c r="P386" i="2"/>
  <c r="BI384" i="2"/>
  <c r="BH384" i="2"/>
  <c r="BG384" i="2"/>
  <c r="BF384" i="2"/>
  <c r="T384" i="2"/>
  <c r="R384" i="2"/>
  <c r="P384" i="2"/>
  <c r="BI382" i="2"/>
  <c r="BH382" i="2"/>
  <c r="BG382" i="2"/>
  <c r="BF382" i="2"/>
  <c r="T382" i="2"/>
  <c r="R382" i="2"/>
  <c r="P382" i="2"/>
  <c r="BI380" i="2"/>
  <c r="BH380" i="2"/>
  <c r="BG380" i="2"/>
  <c r="BF380" i="2"/>
  <c r="T380" i="2"/>
  <c r="R380" i="2"/>
  <c r="P380" i="2"/>
  <c r="BI378" i="2"/>
  <c r="BH378" i="2"/>
  <c r="BG378" i="2"/>
  <c r="BF378" i="2"/>
  <c r="T378" i="2"/>
  <c r="R378" i="2"/>
  <c r="P378" i="2"/>
  <c r="BI376" i="2"/>
  <c r="BH376" i="2"/>
  <c r="BG376" i="2"/>
  <c r="BF376" i="2"/>
  <c r="T376" i="2"/>
  <c r="R376" i="2"/>
  <c r="P376" i="2"/>
  <c r="BI374" i="2"/>
  <c r="BH374" i="2"/>
  <c r="BG374" i="2"/>
  <c r="BF374" i="2"/>
  <c r="T374" i="2"/>
  <c r="R374" i="2"/>
  <c r="P374" i="2"/>
  <c r="BI372" i="2"/>
  <c r="BH372" i="2"/>
  <c r="BG372" i="2"/>
  <c r="BF372" i="2"/>
  <c r="T372" i="2"/>
  <c r="R372" i="2"/>
  <c r="P372" i="2"/>
  <c r="BI370" i="2"/>
  <c r="BH370" i="2"/>
  <c r="BG370" i="2"/>
  <c r="BF370" i="2"/>
  <c r="T370" i="2"/>
  <c r="R370" i="2"/>
  <c r="P370" i="2"/>
  <c r="BI368" i="2"/>
  <c r="BH368" i="2"/>
  <c r="BG368" i="2"/>
  <c r="BF368" i="2"/>
  <c r="T368" i="2"/>
  <c r="R368" i="2"/>
  <c r="P368" i="2"/>
  <c r="BI366" i="2"/>
  <c r="BH366" i="2"/>
  <c r="BG366" i="2"/>
  <c r="BF366" i="2"/>
  <c r="T366" i="2"/>
  <c r="R366" i="2"/>
  <c r="P366" i="2"/>
  <c r="BI364" i="2"/>
  <c r="BH364" i="2"/>
  <c r="BG364" i="2"/>
  <c r="BF364" i="2"/>
  <c r="T364" i="2"/>
  <c r="R364" i="2"/>
  <c r="P364" i="2"/>
  <c r="BI362" i="2"/>
  <c r="BH362" i="2"/>
  <c r="BG362" i="2"/>
  <c r="BF362" i="2"/>
  <c r="T362" i="2"/>
  <c r="R362" i="2"/>
  <c r="P362" i="2"/>
  <c r="BI360" i="2"/>
  <c r="BH360" i="2"/>
  <c r="BG360" i="2"/>
  <c r="BF360" i="2"/>
  <c r="T360" i="2"/>
  <c r="R360" i="2"/>
  <c r="P360" i="2"/>
  <c r="BI358" i="2"/>
  <c r="BH358" i="2"/>
  <c r="BG358" i="2"/>
  <c r="BF358" i="2"/>
  <c r="T358" i="2"/>
  <c r="R358" i="2"/>
  <c r="P358" i="2"/>
  <c r="BI356" i="2"/>
  <c r="BH356" i="2"/>
  <c r="BG356" i="2"/>
  <c r="BF356" i="2"/>
  <c r="T356" i="2"/>
  <c r="R356" i="2"/>
  <c r="P356" i="2"/>
  <c r="BI354" i="2"/>
  <c r="BH354" i="2"/>
  <c r="BG354" i="2"/>
  <c r="BF354" i="2"/>
  <c r="T354" i="2"/>
  <c r="R354" i="2"/>
  <c r="P354" i="2"/>
  <c r="BI352" i="2"/>
  <c r="BH352" i="2"/>
  <c r="BG352" i="2"/>
  <c r="BF352" i="2"/>
  <c r="T352" i="2"/>
  <c r="R352" i="2"/>
  <c r="P352" i="2"/>
  <c r="BI350" i="2"/>
  <c r="BH350" i="2"/>
  <c r="BG350" i="2"/>
  <c r="BF350" i="2"/>
  <c r="T350" i="2"/>
  <c r="R350" i="2"/>
  <c r="P350" i="2"/>
  <c r="BI348" i="2"/>
  <c r="BH348" i="2"/>
  <c r="BG348" i="2"/>
  <c r="BF348" i="2"/>
  <c r="T348" i="2"/>
  <c r="R348" i="2"/>
  <c r="P348" i="2"/>
  <c r="BI346" i="2"/>
  <c r="BH346" i="2"/>
  <c r="BG346" i="2"/>
  <c r="BF346" i="2"/>
  <c r="T346" i="2"/>
  <c r="R346" i="2"/>
  <c r="P346" i="2"/>
  <c r="BI344" i="2"/>
  <c r="BH344" i="2"/>
  <c r="BG344" i="2"/>
  <c r="BF344" i="2"/>
  <c r="T344" i="2"/>
  <c r="R344" i="2"/>
  <c r="P344" i="2"/>
  <c r="BI342" i="2"/>
  <c r="BH342" i="2"/>
  <c r="BG342" i="2"/>
  <c r="BF342" i="2"/>
  <c r="T342" i="2"/>
  <c r="R342" i="2"/>
  <c r="P342" i="2"/>
  <c r="BI340" i="2"/>
  <c r="BH340" i="2"/>
  <c r="BG340" i="2"/>
  <c r="BF340" i="2"/>
  <c r="T340" i="2"/>
  <c r="R340" i="2"/>
  <c r="P340" i="2"/>
  <c r="BI338" i="2"/>
  <c r="BH338" i="2"/>
  <c r="BG338" i="2"/>
  <c r="BF338" i="2"/>
  <c r="T338" i="2"/>
  <c r="R338" i="2"/>
  <c r="P338" i="2"/>
  <c r="BI336" i="2"/>
  <c r="BH336" i="2"/>
  <c r="BG336" i="2"/>
  <c r="BF336" i="2"/>
  <c r="T336" i="2"/>
  <c r="R336" i="2"/>
  <c r="P336" i="2"/>
  <c r="BI334" i="2"/>
  <c r="BH334" i="2"/>
  <c r="BG334" i="2"/>
  <c r="BF334" i="2"/>
  <c r="T334" i="2"/>
  <c r="R334" i="2"/>
  <c r="P334" i="2"/>
  <c r="BI332" i="2"/>
  <c r="BH332" i="2"/>
  <c r="BG332" i="2"/>
  <c r="BF332" i="2"/>
  <c r="T332" i="2"/>
  <c r="R332" i="2"/>
  <c r="P332" i="2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BI118" i="2"/>
  <c r="BH118" i="2"/>
  <c r="BG118" i="2"/>
  <c r="BF118" i="2"/>
  <c r="T118" i="2"/>
  <c r="R118" i="2"/>
  <c r="P118" i="2"/>
  <c r="BI116" i="2"/>
  <c r="BH116" i="2"/>
  <c r="BG116" i="2"/>
  <c r="BF116" i="2"/>
  <c r="T116" i="2"/>
  <c r="R116" i="2"/>
  <c r="P116" i="2"/>
  <c r="BI114" i="2"/>
  <c r="BH114" i="2"/>
  <c r="BG114" i="2"/>
  <c r="BF114" i="2"/>
  <c r="T114" i="2"/>
  <c r="R114" i="2"/>
  <c r="P114" i="2"/>
  <c r="BI112" i="2"/>
  <c r="BH112" i="2"/>
  <c r="BG112" i="2"/>
  <c r="BF112" i="2"/>
  <c r="T112" i="2"/>
  <c r="R112" i="2"/>
  <c r="P112" i="2"/>
  <c r="BI110" i="2"/>
  <c r="BH110" i="2"/>
  <c r="BG110" i="2"/>
  <c r="BF110" i="2"/>
  <c r="T110" i="2"/>
  <c r="R110" i="2"/>
  <c r="P110" i="2"/>
  <c r="BI108" i="2"/>
  <c r="BH108" i="2"/>
  <c r="BG108" i="2"/>
  <c r="BF108" i="2"/>
  <c r="T108" i="2"/>
  <c r="R108" i="2"/>
  <c r="P108" i="2"/>
  <c r="BI106" i="2"/>
  <c r="BH106" i="2"/>
  <c r="BG106" i="2"/>
  <c r="BF106" i="2"/>
  <c r="T106" i="2"/>
  <c r="R106" i="2"/>
  <c r="P106" i="2"/>
  <c r="BI104" i="2"/>
  <c r="BH104" i="2"/>
  <c r="BG104" i="2"/>
  <c r="BF104" i="2"/>
  <c r="T104" i="2"/>
  <c r="R104" i="2"/>
  <c r="P104" i="2"/>
  <c r="BI102" i="2"/>
  <c r="BH102" i="2"/>
  <c r="BG102" i="2"/>
  <c r="BF102" i="2"/>
  <c r="T102" i="2"/>
  <c r="R102" i="2"/>
  <c r="P102" i="2"/>
  <c r="BI100" i="2"/>
  <c r="BH100" i="2"/>
  <c r="BG100" i="2"/>
  <c r="BF100" i="2"/>
  <c r="T100" i="2"/>
  <c r="R100" i="2"/>
  <c r="P100" i="2"/>
  <c r="BI98" i="2"/>
  <c r="BH98" i="2"/>
  <c r="BG98" i="2"/>
  <c r="BF98" i="2"/>
  <c r="T98" i="2"/>
  <c r="R98" i="2"/>
  <c r="P98" i="2"/>
  <c r="BI96" i="2"/>
  <c r="BH96" i="2"/>
  <c r="BG96" i="2"/>
  <c r="BF96" i="2"/>
  <c r="T96" i="2"/>
  <c r="R96" i="2"/>
  <c r="P96" i="2"/>
  <c r="BI94" i="2"/>
  <c r="BH94" i="2"/>
  <c r="BG94" i="2"/>
  <c r="BF94" i="2"/>
  <c r="T94" i="2"/>
  <c r="R94" i="2"/>
  <c r="P94" i="2"/>
  <c r="BI92" i="2"/>
  <c r="BH92" i="2"/>
  <c r="BG92" i="2"/>
  <c r="BF92" i="2"/>
  <c r="T92" i="2"/>
  <c r="R92" i="2"/>
  <c r="P92" i="2"/>
  <c r="BI90" i="2"/>
  <c r="BH90" i="2"/>
  <c r="BG90" i="2"/>
  <c r="BF90" i="2"/>
  <c r="T90" i="2"/>
  <c r="R90" i="2"/>
  <c r="P90" i="2"/>
  <c r="BI88" i="2"/>
  <c r="BH88" i="2"/>
  <c r="BG88" i="2"/>
  <c r="BF88" i="2"/>
  <c r="T88" i="2"/>
  <c r="R88" i="2"/>
  <c r="P88" i="2"/>
  <c r="BI86" i="2"/>
  <c r="BH86" i="2"/>
  <c r="BG86" i="2"/>
  <c r="BF86" i="2"/>
  <c r="T86" i="2"/>
  <c r="R86" i="2"/>
  <c r="P86" i="2"/>
  <c r="BI84" i="2"/>
  <c r="BH84" i="2"/>
  <c r="BG84" i="2"/>
  <c r="BF84" i="2"/>
  <c r="T84" i="2"/>
  <c r="R84" i="2"/>
  <c r="P84" i="2"/>
  <c r="BI82" i="2"/>
  <c r="BH82" i="2"/>
  <c r="BG82" i="2"/>
  <c r="BF82" i="2"/>
  <c r="T82" i="2"/>
  <c r="R82" i="2"/>
  <c r="P82" i="2"/>
  <c r="BI80" i="2"/>
  <c r="BH80" i="2"/>
  <c r="BG80" i="2"/>
  <c r="BF80" i="2"/>
  <c r="T80" i="2"/>
  <c r="R80" i="2"/>
  <c r="P80" i="2"/>
  <c r="J76" i="2"/>
  <c r="F73" i="2"/>
  <c r="E71" i="2"/>
  <c r="J55" i="2"/>
  <c r="F52" i="2"/>
  <c r="E50" i="2"/>
  <c r="J21" i="2"/>
  <c r="E21" i="2"/>
  <c r="J75" i="2" s="1"/>
  <c r="J20" i="2"/>
  <c r="J18" i="2"/>
  <c r="E18" i="2"/>
  <c r="F55" i="2" s="1"/>
  <c r="J17" i="2"/>
  <c r="J15" i="2"/>
  <c r="E15" i="2"/>
  <c r="F54" i="2" s="1"/>
  <c r="J14" i="2"/>
  <c r="J12" i="2"/>
  <c r="J73" i="2" s="1"/>
  <c r="E7" i="2"/>
  <c r="E48" i="2" s="1"/>
  <c r="L50" i="1"/>
  <c r="AM50" i="1"/>
  <c r="AM49" i="1"/>
  <c r="L49" i="1"/>
  <c r="AM47" i="1"/>
  <c r="L47" i="1"/>
  <c r="L45" i="1"/>
  <c r="L44" i="1"/>
  <c r="BK418" i="2"/>
  <c r="BK474" i="2"/>
  <c r="BK314" i="2"/>
  <c r="BK310" i="2"/>
  <c r="J192" i="2"/>
  <c r="BK232" i="2"/>
  <c r="J208" i="2"/>
  <c r="BK115" i="3"/>
  <c r="J212" i="4"/>
  <c r="J93" i="4"/>
  <c r="J190" i="4"/>
  <c r="BK310" i="4"/>
  <c r="J258" i="4"/>
  <c r="J214" i="4"/>
  <c r="J97" i="4"/>
  <c r="J272" i="4"/>
  <c r="J105" i="5"/>
  <c r="J143" i="5"/>
  <c r="BK370" i="2"/>
  <c r="BK154" i="2"/>
  <c r="BK448" i="2"/>
  <c r="BK352" i="2"/>
  <c r="BK192" i="2"/>
  <c r="BK364" i="2"/>
  <c r="J178" i="2"/>
  <c r="J206" i="2"/>
  <c r="J194" i="2"/>
  <c r="J214" i="2"/>
  <c r="J328" i="4"/>
  <c r="J108" i="4"/>
  <c r="J252" i="4"/>
  <c r="BK462" i="4"/>
  <c r="J182" i="4"/>
  <c r="J324" i="4"/>
  <c r="BK266" i="4"/>
  <c r="J370" i="4"/>
  <c r="J102" i="4"/>
  <c r="BK180" i="4"/>
  <c r="J296" i="2"/>
  <c r="BK170" i="2"/>
  <c r="J394" i="2"/>
  <c r="BK156" i="2"/>
  <c r="J188" i="2"/>
  <c r="J156" i="2"/>
  <c r="J224" i="4"/>
  <c r="J424" i="4"/>
  <c r="J162" i="4"/>
  <c r="BK368" i="4"/>
  <c r="BK332" i="4"/>
  <c r="BK282" i="4"/>
  <c r="J180" i="4"/>
  <c r="BK416" i="4"/>
  <c r="BK128" i="4"/>
  <c r="J410" i="4"/>
  <c r="J304" i="4"/>
  <c r="BK166" i="4"/>
  <c r="BK99" i="5"/>
  <c r="BK182" i="2"/>
  <c r="BK466" i="2"/>
  <c r="J338" i="2"/>
  <c r="J358" i="2"/>
  <c r="J300" i="2"/>
  <c r="BK198" i="2"/>
  <c r="J380" i="2"/>
  <c r="BK150" i="2"/>
  <c r="J250" i="2"/>
  <c r="BK127" i="3"/>
  <c r="J124" i="4"/>
  <c r="BK398" i="4"/>
  <c r="BK182" i="4"/>
  <c r="J412" i="4"/>
  <c r="J202" i="4"/>
  <c r="J458" i="4"/>
  <c r="BK316" i="4"/>
  <c r="BK204" i="4"/>
  <c r="BK364" i="4"/>
  <c r="J220" i="2"/>
  <c r="J322" i="2"/>
  <c r="J270" i="2"/>
  <c r="BK308" i="2"/>
  <c r="J94" i="2"/>
  <c r="BK452" i="4"/>
  <c r="BK288" i="4"/>
  <c r="BK262" i="4"/>
  <c r="J256" i="4"/>
  <c r="BK384" i="4"/>
  <c r="BK123" i="5"/>
  <c r="J392" i="2"/>
  <c r="BK206" i="2"/>
  <c r="J332" i="2"/>
  <c r="J136" i="2"/>
  <c r="BK150" i="4"/>
  <c r="BK252" i="4"/>
  <c r="J142" i="4"/>
  <c r="J222" i="4"/>
  <c r="BK356" i="4"/>
  <c r="BK109" i="5"/>
  <c r="J334" i="2"/>
  <c r="J258" i="2"/>
  <c r="J154" i="2"/>
  <c r="J132" i="2"/>
  <c r="J486" i="4"/>
  <c r="J236" i="2"/>
  <c r="J436" i="2"/>
  <c r="BK394" i="2"/>
  <c r="BK404" i="2"/>
  <c r="BK266" i="2"/>
  <c r="J80" i="2"/>
  <c r="J164" i="2"/>
  <c r="J121" i="3"/>
  <c r="J146" i="4"/>
  <c r="J414" i="4"/>
  <c r="J464" i="4"/>
  <c r="BK110" i="4"/>
  <c r="J204" i="4"/>
  <c r="J192" i="4"/>
  <c r="BK348" i="4"/>
  <c r="BK124" i="4"/>
  <c r="J232" i="4"/>
  <c r="J115" i="5"/>
  <c r="BK446" i="2"/>
  <c r="BK386" i="2"/>
  <c r="J246" i="2"/>
  <c r="J464" i="2"/>
  <c r="J158" i="2"/>
  <c r="J124" i="2"/>
  <c r="BK320" i="2"/>
  <c r="BK116" i="2"/>
  <c r="J120" i="2"/>
  <c r="J112" i="2"/>
  <c r="BK138" i="2"/>
  <c r="J133" i="3"/>
  <c r="J230" i="4"/>
  <c r="BK480" i="4"/>
  <c r="BK188" i="4"/>
  <c r="J400" i="4"/>
  <c r="J128" i="4"/>
  <c r="J218" i="4"/>
  <c r="J194" i="4"/>
  <c r="BK394" i="4"/>
  <c r="J438" i="4"/>
  <c r="BK264" i="4"/>
  <c r="J90" i="5"/>
  <c r="BK460" i="2"/>
  <c r="BK302" i="2"/>
  <c r="BK210" i="2"/>
  <c r="BK130" i="2"/>
  <c r="J472" i="2"/>
  <c r="J264" i="2"/>
  <c r="J260" i="2"/>
  <c r="BK128" i="2"/>
  <c r="BK276" i="2"/>
  <c r="J226" i="2"/>
  <c r="BK126" i="2"/>
  <c r="J200" i="2"/>
  <c r="BK198" i="4"/>
  <c r="J336" i="4"/>
  <c r="J110" i="4"/>
  <c r="J354" i="4"/>
  <c r="J260" i="4"/>
  <c r="BK326" i="4"/>
  <c r="BK448" i="4"/>
  <c r="BK174" i="4"/>
  <c r="J280" i="4"/>
  <c r="J428" i="4"/>
  <c r="J274" i="4"/>
  <c r="J121" i="5"/>
  <c r="J396" i="2"/>
  <c r="BK94" i="2"/>
  <c r="J438" i="2"/>
  <c r="BK146" i="2"/>
  <c r="J294" i="2"/>
  <c r="BK132" i="2"/>
  <c r="BK272" i="2"/>
  <c r="BK390" i="2"/>
  <c r="BK106" i="2"/>
  <c r="J346" i="4"/>
  <c r="BK278" i="4"/>
  <c r="BK202" i="4"/>
  <c r="BK312" i="4"/>
  <c r="J358" i="4"/>
  <c r="BK400" i="4"/>
  <c r="BK418" i="4"/>
  <c r="BK260" i="4"/>
  <c r="J474" i="2"/>
  <c r="BK408" i="2"/>
  <c r="J232" i="2"/>
  <c r="BK102" i="2"/>
  <c r="BK392" i="2"/>
  <c r="J115" i="3"/>
  <c r="BK478" i="4"/>
  <c r="BK136" i="4"/>
  <c r="BK114" i="4"/>
  <c r="BK238" i="4"/>
  <c r="BK93" i="5"/>
  <c r="J93" i="5"/>
  <c r="BK338" i="2"/>
  <c r="BK428" i="2"/>
  <c r="J330" i="2"/>
  <c r="J105" i="3"/>
  <c r="BK290" i="4"/>
  <c r="J276" i="4"/>
  <c r="BK468" i="4"/>
  <c r="BK306" i="4"/>
  <c r="J296" i="4"/>
  <c r="BK332" i="2"/>
  <c r="J304" i="2"/>
  <c r="J98" i="2"/>
  <c r="BK100" i="2"/>
  <c r="BK130" i="3"/>
  <c r="BK466" i="4"/>
  <c r="BK132" i="4"/>
  <c r="BK358" i="4"/>
  <c r="BK296" i="4"/>
  <c r="BK119" i="5"/>
  <c r="J402" i="2"/>
  <c r="BK444" i="2"/>
  <c r="J256" i="2"/>
  <c r="BK264" i="2"/>
  <c r="BK296" i="2"/>
  <c r="J352" i="2"/>
  <c r="BK164" i="2"/>
  <c r="J378" i="2"/>
  <c r="J88" i="2"/>
  <c r="BK268" i="2"/>
  <c r="J104" i="2"/>
  <c r="J282" i="2"/>
  <c r="BK104" i="2"/>
  <c r="J330" i="4"/>
  <c r="J376" i="4"/>
  <c r="J120" i="4"/>
  <c r="BK142" i="4"/>
  <c r="BK246" i="4"/>
  <c r="BK222" i="4"/>
  <c r="J368" i="4"/>
  <c r="BK396" i="4"/>
  <c r="J130" i="4"/>
  <c r="BK87" i="5"/>
  <c r="J404" i="2"/>
  <c r="J326" i="2"/>
  <c r="BK422" i="2"/>
  <c r="J400" i="2"/>
  <c r="AS54" i="1"/>
  <c r="J96" i="2"/>
  <c r="BK118" i="2"/>
  <c r="J384" i="4"/>
  <c r="J308" i="4"/>
  <c r="BK474" i="4"/>
  <c r="BK230" i="4"/>
  <c r="J460" i="4"/>
  <c r="BK190" i="4"/>
  <c r="BK240" i="4"/>
  <c r="BK244" i="4"/>
  <c r="BK414" i="4"/>
  <c r="BK216" i="4"/>
  <c r="BK107" i="5"/>
  <c r="J141" i="5"/>
  <c r="BK133" i="5"/>
  <c r="BK440" i="2"/>
  <c r="BK414" i="2"/>
  <c r="BK342" i="2"/>
  <c r="BK84" i="2"/>
  <c r="J346" i="2"/>
  <c r="J384" i="2"/>
  <c r="J114" i="2"/>
  <c r="BK140" i="2"/>
  <c r="J412" i="2"/>
  <c r="J134" i="2"/>
  <c r="BK110" i="3"/>
  <c r="J264" i="4"/>
  <c r="BK366" i="4"/>
  <c r="BK294" i="4"/>
  <c r="J480" i="4"/>
  <c r="BK258" i="4"/>
  <c r="BK106" i="4"/>
  <c r="J378" i="4"/>
  <c r="J294" i="4"/>
  <c r="BK103" i="5"/>
  <c r="BK117" i="5"/>
  <c r="J422" i="2"/>
  <c r="BK294" i="2"/>
  <c r="J320" i="2"/>
  <c r="BK92" i="2"/>
  <c r="BK242" i="2"/>
  <c r="BK424" i="2"/>
  <c r="BK300" i="2"/>
  <c r="BK174" i="2"/>
  <c r="BK98" i="3"/>
  <c r="BK160" i="4"/>
  <c r="BK438" i="4"/>
  <c r="J89" i="4"/>
  <c r="BK410" i="4"/>
  <c r="J134" i="4"/>
  <c r="J248" i="4"/>
  <c r="J372" i="4"/>
  <c r="J85" i="4"/>
  <c r="BK298" i="4"/>
  <c r="BK426" i="2"/>
  <c r="BK348" i="2"/>
  <c r="J186" i="2"/>
  <c r="J118" i="2"/>
  <c r="J470" i="4"/>
  <c r="J118" i="4"/>
  <c r="BK232" i="4"/>
  <c r="J422" i="4"/>
  <c r="J128" i="5"/>
  <c r="BK186" i="2"/>
  <c r="J372" i="2"/>
  <c r="J312" i="2"/>
  <c r="BK180" i="2"/>
  <c r="BK134" i="4"/>
  <c r="BK484" i="4"/>
  <c r="BK176" i="4"/>
  <c r="BK272" i="4"/>
  <c r="BK154" i="4"/>
  <c r="BK138" i="5"/>
  <c r="BK256" i="2"/>
  <c r="J376" i="2"/>
  <c r="J216" i="2"/>
  <c r="BK80" i="2"/>
  <c r="J244" i="4"/>
  <c r="J466" i="4"/>
  <c r="J236" i="4"/>
  <c r="J420" i="4"/>
  <c r="BK280" i="4"/>
  <c r="J282" i="4"/>
  <c r="BK122" i="4"/>
  <c r="J288" i="4"/>
  <c r="BK104" i="4"/>
  <c r="J342" i="4"/>
  <c r="BK196" i="4"/>
  <c r="J99" i="5"/>
  <c r="BK130" i="5"/>
  <c r="BK432" i="2"/>
  <c r="BK312" i="2"/>
  <c r="J90" i="2"/>
  <c r="BK346" i="2"/>
  <c r="J386" i="2"/>
  <c r="BK202" i="2"/>
  <c r="BK200" i="2"/>
  <c r="BK396" i="2"/>
  <c r="BK228" i="2"/>
  <c r="BK124" i="2"/>
  <c r="BK134" i="2"/>
  <c r="J262" i="2"/>
  <c r="J86" i="2"/>
  <c r="J406" i="2"/>
  <c r="BK384" i="2"/>
  <c r="J328" i="2"/>
  <c r="BK236" i="2"/>
  <c r="J110" i="2"/>
  <c r="J190" i="2"/>
  <c r="J95" i="3"/>
  <c r="BK184" i="4"/>
  <c r="BK194" i="4"/>
  <c r="J404" i="4"/>
  <c r="J418" i="4"/>
  <c r="BK112" i="4"/>
  <c r="BK97" i="4"/>
  <c r="BK304" i="4"/>
  <c r="J344" i="4"/>
  <c r="J111" i="5"/>
  <c r="J466" i="2"/>
  <c r="J286" i="2"/>
  <c r="J434" i="2"/>
  <c r="BK330" i="2"/>
  <c r="J130" i="2"/>
  <c r="J410" i="2"/>
  <c r="J254" i="2"/>
  <c r="BK240" i="2"/>
  <c r="BK262" i="2"/>
  <c r="BK168" i="2"/>
  <c r="J110" i="3"/>
  <c r="J210" i="4"/>
  <c r="BK428" i="4"/>
  <c r="J158" i="4"/>
  <c r="J406" i="4"/>
  <c r="BK270" i="4"/>
  <c r="BK126" i="4"/>
  <c r="J168" i="4"/>
  <c r="BK118" i="4"/>
  <c r="BK336" i="4"/>
  <c r="BK113" i="5"/>
  <c r="J133" i="5"/>
  <c r="BK360" i="2"/>
  <c r="J248" i="2"/>
  <c r="J152" i="2"/>
  <c r="BK476" i="2"/>
  <c r="J308" i="2"/>
  <c r="J336" i="2"/>
  <c r="J238" i="2"/>
  <c r="J92" i="2"/>
  <c r="J318" i="2"/>
  <c r="BK274" i="2"/>
  <c r="BK184" i="2"/>
  <c r="BK92" i="3"/>
  <c r="BK354" i="4"/>
  <c r="J450" i="4"/>
  <c r="BK218" i="4"/>
  <c r="J416" i="4"/>
  <c r="J306" i="4"/>
  <c r="J240" i="4"/>
  <c r="J432" i="4"/>
  <c r="BK224" i="4"/>
  <c r="BK276" i="4"/>
  <c r="BK434" i="4"/>
  <c r="BK192" i="4"/>
  <c r="J138" i="4"/>
  <c r="BK438" i="2"/>
  <c r="BK318" i="2"/>
  <c r="BK144" i="2"/>
  <c r="BK410" i="2"/>
  <c r="BK142" i="2"/>
  <c r="J272" i="2"/>
  <c r="BK244" i="2"/>
  <c r="BK160" i="2"/>
  <c r="J144" i="2"/>
  <c r="BK214" i="4"/>
  <c r="J310" i="4"/>
  <c r="J114" i="4"/>
  <c r="J430" i="4"/>
  <c r="J462" i="4"/>
  <c r="J238" i="4"/>
  <c r="BK186" i="4"/>
  <c r="J112" i="4"/>
  <c r="J312" i="4"/>
  <c r="J278" i="2"/>
  <c r="J162" i="2"/>
  <c r="BK152" i="2"/>
  <c r="J484" i="4"/>
  <c r="J392" i="4"/>
  <c r="J472" i="4"/>
  <c r="BK146" i="4"/>
  <c r="BK96" i="5"/>
  <c r="J119" i="5"/>
  <c r="J82" i="2"/>
  <c r="J420" i="2"/>
  <c r="BK226" i="2"/>
  <c r="BK178" i="2"/>
  <c r="J246" i="4"/>
  <c r="BK402" i="4"/>
  <c r="J164" i="4"/>
  <c r="BK378" i="4"/>
  <c r="J132" i="4"/>
  <c r="J96" i="5"/>
  <c r="BK278" i="2"/>
  <c r="J310" i="2"/>
  <c r="BK96" i="2"/>
  <c r="J150" i="2"/>
  <c r="BK88" i="2"/>
  <c r="BK378" i="2"/>
  <c r="J462" i="2"/>
  <c r="BK356" i="2"/>
  <c r="J350" i="2"/>
  <c r="BK288" i="2"/>
  <c r="BK196" i="2"/>
  <c r="J242" i="2"/>
  <c r="BK105" i="3"/>
  <c r="BK102" i="4"/>
  <c r="J338" i="4"/>
  <c r="BK422" i="4"/>
  <c r="BK456" i="4"/>
  <c r="J442" i="4"/>
  <c r="BK450" i="4"/>
  <c r="J178" i="4"/>
  <c r="BK300" i="4"/>
  <c r="J104" i="4"/>
  <c r="BK105" i="5"/>
  <c r="BK434" i="2"/>
  <c r="BK216" i="2"/>
  <c r="BK98" i="2"/>
  <c r="BK316" i="2"/>
  <c r="BK304" i="2"/>
  <c r="J146" i="2"/>
  <c r="BK388" i="2"/>
  <c r="BK212" i="2"/>
  <c r="J184" i="2"/>
  <c r="BK246" i="2"/>
  <c r="BK82" i="2"/>
  <c r="BK124" i="3"/>
  <c r="J144" i="4"/>
  <c r="BK324" i="4"/>
  <c r="BK99" i="4"/>
  <c r="J160" i="4"/>
  <c r="BK254" i="4"/>
  <c r="BK95" i="4"/>
  <c r="J91" i="4"/>
  <c r="BK328" i="4"/>
  <c r="J352" i="4"/>
  <c r="BK115" i="5"/>
  <c r="J117" i="5"/>
  <c r="BK141" i="5"/>
  <c r="BK334" i="2"/>
  <c r="BK172" i="2"/>
  <c r="J252" i="2"/>
  <c r="J454" i="2"/>
  <c r="BK190" i="2"/>
  <c r="J172" i="2"/>
  <c r="BK224" i="2"/>
  <c r="J478" i="4"/>
  <c r="J184" i="4"/>
  <c r="J448" i="4"/>
  <c r="BK352" i="4"/>
  <c r="J316" i="4"/>
  <c r="BK228" i="4"/>
  <c r="J198" i="4"/>
  <c r="J250" i="4"/>
  <c r="J408" i="4"/>
  <c r="BK234" i="4"/>
  <c r="J87" i="5"/>
  <c r="BK468" i="2"/>
  <c r="BK402" i="2"/>
  <c r="J340" i="2"/>
  <c r="J274" i="2"/>
  <c r="BK90" i="2"/>
  <c r="J348" i="2"/>
  <c r="BK292" i="2"/>
  <c r="J218" i="2"/>
  <c r="BK392" i="4"/>
  <c r="BK85" i="4"/>
  <c r="J216" i="4"/>
  <c r="J402" i="4"/>
  <c r="BK89" i="4"/>
  <c r="J95" i="4"/>
  <c r="BK334" i="4"/>
  <c r="J176" i="4"/>
  <c r="BK286" i="4"/>
  <c r="BK464" i="2"/>
  <c r="J174" i="2"/>
  <c r="J170" i="2"/>
  <c r="J196" i="2"/>
  <c r="J326" i="4"/>
  <c r="J446" i="4"/>
  <c r="J398" i="4"/>
  <c r="BK148" i="4"/>
  <c r="BK250" i="4"/>
  <c r="BK152" i="4"/>
  <c r="BK128" i="5"/>
  <c r="BK366" i="2"/>
  <c r="BK472" i="2"/>
  <c r="BK234" i="2"/>
  <c r="J226" i="4"/>
  <c r="BK424" i="4"/>
  <c r="J196" i="4"/>
  <c r="BK158" i="4"/>
  <c r="J220" i="4"/>
  <c r="J135" i="5"/>
  <c r="J424" i="2"/>
  <c r="BK452" i="2"/>
  <c r="BK284" i="2"/>
  <c r="J342" i="2"/>
  <c r="BK101" i="3"/>
  <c r="BK116" i="4"/>
  <c r="BK454" i="2"/>
  <c r="J426" i="2"/>
  <c r="BK260" i="2"/>
  <c r="J202" i="2"/>
  <c r="BK112" i="2"/>
  <c r="BK166" i="2"/>
  <c r="J122" i="2"/>
  <c r="BK376" i="4"/>
  <c r="J474" i="4"/>
  <c r="J300" i="4"/>
  <c r="J394" i="4"/>
  <c r="BK268" i="4"/>
  <c r="BK130" i="4"/>
  <c r="BK256" i="4"/>
  <c r="BK412" i="4"/>
  <c r="J290" i="4"/>
  <c r="J125" i="5"/>
  <c r="BK135" i="5"/>
  <c r="J356" i="2"/>
  <c r="BK136" i="2"/>
  <c r="BK398" i="2"/>
  <c r="BK328" i="2"/>
  <c r="J428" i="2"/>
  <c r="BK290" i="2"/>
  <c r="J280" i="2"/>
  <c r="BK286" i="2"/>
  <c r="J408" i="2"/>
  <c r="BK133" i="3"/>
  <c r="BK118" i="3"/>
  <c r="J456" i="4"/>
  <c r="J234" i="4"/>
  <c r="J388" i="4"/>
  <c r="BK346" i="4"/>
  <c r="BK140" i="4"/>
  <c r="BK200" i="4"/>
  <c r="BK302" i="4"/>
  <c r="J116" i="4"/>
  <c r="J123" i="5"/>
  <c r="BK374" i="2"/>
  <c r="J292" i="2"/>
  <c r="BK194" i="2"/>
  <c r="BK362" i="2"/>
  <c r="J128" i="2"/>
  <c r="BK238" i="2"/>
  <c r="J101" i="3"/>
  <c r="BK95" i="3"/>
  <c r="J152" i="4"/>
  <c r="BK380" i="4"/>
  <c r="BK482" i="4"/>
  <c r="J334" i="4"/>
  <c r="J254" i="4"/>
  <c r="BK386" i="4"/>
  <c r="BK168" i="4"/>
  <c r="BK87" i="4"/>
  <c r="BK322" i="4"/>
  <c r="BK93" i="4"/>
  <c r="J113" i="5"/>
  <c r="BK143" i="5"/>
  <c r="BK380" i="2"/>
  <c r="BK270" i="2"/>
  <c r="BK458" i="2"/>
  <c r="BK326" i="2"/>
  <c r="BK306" i="2"/>
  <c r="BK430" i="2"/>
  <c r="J168" i="2"/>
  <c r="BK108" i="2"/>
  <c r="BK86" i="2"/>
  <c r="J98" i="3"/>
  <c r="J360" i="4"/>
  <c r="J166" i="4"/>
  <c r="J390" i="4"/>
  <c r="J436" i="4"/>
  <c r="BK164" i="4"/>
  <c r="J126" i="4"/>
  <c r="J348" i="4"/>
  <c r="J170" i="4"/>
  <c r="BK354" i="2"/>
  <c r="J116" i="2"/>
  <c r="BK250" i="2"/>
  <c r="BK252" i="2"/>
  <c r="BK218" i="2"/>
  <c r="J154" i="4"/>
  <c r="J208" i="4"/>
  <c r="BK440" i="4"/>
  <c r="J386" i="4"/>
  <c r="J320" i="4"/>
  <c r="J322" i="4"/>
  <c r="J145" i="5"/>
  <c r="BK110" i="2"/>
  <c r="J288" i="2"/>
  <c r="J84" i="2"/>
  <c r="BK342" i="4"/>
  <c r="BK344" i="4"/>
  <c r="BK408" i="4"/>
  <c r="BK406" i="4"/>
  <c r="BK145" i="5"/>
  <c r="BK372" i="2"/>
  <c r="BK376" i="2"/>
  <c r="J298" i="2"/>
  <c r="J230" i="2"/>
  <c r="BK374" i="4"/>
  <c r="BK178" i="4"/>
  <c r="J290" i="2"/>
  <c r="BK456" i="2"/>
  <c r="BK336" i="2"/>
  <c r="J370" i="2"/>
  <c r="BK122" i="2"/>
  <c r="BK208" i="2"/>
  <c r="BK258" i="2"/>
  <c r="J89" i="3"/>
  <c r="BK476" i="4"/>
  <c r="BK242" i="4"/>
  <c r="J476" i="4"/>
  <c r="J382" i="4"/>
  <c r="BK170" i="4"/>
  <c r="J314" i="4"/>
  <c r="BK388" i="4"/>
  <c r="BK426" i="4"/>
  <c r="BK320" i="4"/>
  <c r="J150" i="4"/>
  <c r="J103" i="5"/>
  <c r="J440" i="2"/>
  <c r="BK340" i="2"/>
  <c r="BK470" i="2"/>
  <c r="J362" i="2"/>
  <c r="BK368" i="2"/>
  <c r="J456" i="2"/>
  <c r="J140" i="2"/>
  <c r="J160" i="2"/>
  <c r="BK298" i="2"/>
  <c r="BK148" i="2"/>
  <c r="BK89" i="3"/>
  <c r="BK156" i="4"/>
  <c r="BK372" i="4"/>
  <c r="J426" i="4"/>
  <c r="J396" i="4"/>
  <c r="BK162" i="4"/>
  <c r="BK340" i="4"/>
  <c r="BK172" i="4"/>
  <c r="J284" i="4"/>
  <c r="J138" i="5"/>
  <c r="J416" i="2"/>
  <c r="J284" i="2"/>
  <c r="BK220" i="2"/>
  <c r="J354" i="2"/>
  <c r="J204" i="2"/>
  <c r="BK412" i="2"/>
  <c r="J198" i="2"/>
  <c r="J108" i="2"/>
  <c r="J130" i="3"/>
  <c r="BK91" i="4"/>
  <c r="BK284" i="4"/>
  <c r="BK470" i="4"/>
  <c r="BK360" i="4"/>
  <c r="BK318" i="4"/>
  <c r="J140" i="4"/>
  <c r="J302" i="4"/>
  <c r="BK138" i="4"/>
  <c r="BK220" i="4"/>
  <c r="BK226" i="4"/>
  <c r="J380" i="4"/>
  <c r="BK125" i="5"/>
  <c r="BK442" i="2"/>
  <c r="J364" i="2"/>
  <c r="J476" i="2"/>
  <c r="J418" i="2"/>
  <c r="J244" i="2"/>
  <c r="J182" i="2"/>
  <c r="J390" i="2"/>
  <c r="J222" i="2"/>
  <c r="BK214" i="2"/>
  <c r="J106" i="2"/>
  <c r="BK176" i="2"/>
  <c r="BK121" i="3"/>
  <c r="J468" i="4"/>
  <c r="BK472" i="4"/>
  <c r="J356" i="4"/>
  <c r="BK120" i="4"/>
  <c r="J200" i="4"/>
  <c r="BK248" i="4"/>
  <c r="BK404" i="4"/>
  <c r="J122" i="4"/>
  <c r="J316" i="2"/>
  <c r="J442" i="2"/>
  <c r="J360" i="2"/>
  <c r="J448" i="2"/>
  <c r="J234" i="2"/>
  <c r="J127" i="3"/>
  <c r="J286" i="4"/>
  <c r="J262" i="4"/>
  <c r="J186" i="4"/>
  <c r="J362" i="4"/>
  <c r="J87" i="4"/>
  <c r="J458" i="2"/>
  <c r="BK280" i="2"/>
  <c r="J224" i="2"/>
  <c r="BK188" i="2"/>
  <c r="J92" i="3"/>
  <c r="BK464" i="4"/>
  <c r="BK308" i="4"/>
  <c r="BK442" i="4"/>
  <c r="BK111" i="5"/>
  <c r="BK462" i="2"/>
  <c r="J430" i="2"/>
  <c r="BK344" i="2"/>
  <c r="BK282" i="2"/>
  <c r="J100" i="2"/>
  <c r="BK486" i="4"/>
  <c r="J374" i="4"/>
  <c r="J106" i="4"/>
  <c r="BK210" i="4"/>
  <c r="BK236" i="4"/>
  <c r="BK432" i="4"/>
  <c r="BK208" i="4"/>
  <c r="BK430" i="4"/>
  <c r="J266" i="4"/>
  <c r="J109" i="5"/>
  <c r="J130" i="5"/>
  <c r="J450" i="2"/>
  <c r="J368" i="2"/>
  <c r="J148" i="2"/>
  <c r="BK400" i="2"/>
  <c r="J138" i="2"/>
  <c r="BK324" i="2"/>
  <c r="BK420" i="2"/>
  <c r="J444" i="2"/>
  <c r="BK322" i="2"/>
  <c r="J180" i="2"/>
  <c r="J266" i="2"/>
  <c r="BK222" i="2"/>
  <c r="J306" i="2"/>
  <c r="J470" i="2"/>
  <c r="J414" i="2"/>
  <c r="J276" i="2"/>
  <c r="J176" i="2"/>
  <c r="BK158" i="2"/>
  <c r="J344" i="2"/>
  <c r="J142" i="2"/>
  <c r="J242" i="4"/>
  <c r="BK454" i="4"/>
  <c r="J172" i="4"/>
  <c r="J444" i="4"/>
  <c r="J366" i="4"/>
  <c r="J136" i="4"/>
  <c r="J332" i="4"/>
  <c r="BK362" i="4"/>
  <c r="J188" i="4"/>
  <c r="J107" i="5"/>
  <c r="BK90" i="5"/>
  <c r="J434" i="4"/>
  <c r="J364" i="4"/>
  <c r="BK446" i="4"/>
  <c r="J268" i="4"/>
  <c r="BK390" i="4"/>
  <c r="BK144" i="4"/>
  <c r="J460" i="2"/>
  <c r="BK450" i="2"/>
  <c r="J432" i="2"/>
  <c r="BK382" i="2"/>
  <c r="J324" i="2"/>
  <c r="J398" i="2"/>
  <c r="J126" i="2"/>
  <c r="J240" i="2"/>
  <c r="J102" i="2"/>
  <c r="J314" i="2"/>
  <c r="BK114" i="2"/>
  <c r="BK444" i="4"/>
  <c r="J298" i="4"/>
  <c r="BK370" i="4"/>
  <c r="BK330" i="4"/>
  <c r="J270" i="4"/>
  <c r="J454" i="4"/>
  <c r="J99" i="4"/>
  <c r="BK338" i="4"/>
  <c r="J156" i="4"/>
  <c r="J350" i="4"/>
  <c r="J206" i="4"/>
  <c r="BK121" i="5"/>
  <c r="BK350" i="2"/>
  <c r="BK230" i="2"/>
  <c r="J468" i="2"/>
  <c r="J374" i="2"/>
  <c r="J388" i="2"/>
  <c r="BK406" i="2"/>
  <c r="J228" i="2"/>
  <c r="BK120" i="2"/>
  <c r="J212" i="2"/>
  <c r="J268" i="2"/>
  <c r="J118" i="3"/>
  <c r="BK314" i="4"/>
  <c r="J482" i="4"/>
  <c r="J452" i="4"/>
  <c r="J174" i="4"/>
  <c r="J278" i="4"/>
  <c r="BK436" i="4"/>
  <c r="J440" i="4"/>
  <c r="BK274" i="4"/>
  <c r="BK212" i="4"/>
  <c r="J382" i="2"/>
  <c r="BK416" i="2"/>
  <c r="J302" i="2"/>
  <c r="J210" i="2"/>
  <c r="BK162" i="2"/>
  <c r="BK350" i="4"/>
  <c r="BK458" i="4"/>
  <c r="J340" i="4"/>
  <c r="BK420" i="4"/>
  <c r="J148" i="4"/>
  <c r="J292" i="4"/>
  <c r="BK436" i="2"/>
  <c r="J446" i="2"/>
  <c r="J366" i="2"/>
  <c r="J452" i="2"/>
  <c r="BK248" i="2"/>
  <c r="J124" i="3"/>
  <c r="BK292" i="4"/>
  <c r="J228" i="4"/>
  <c r="BK382" i="4"/>
  <c r="BK460" i="4"/>
  <c r="BK108" i="4"/>
  <c r="BK204" i="2"/>
  <c r="BK254" i="2"/>
  <c r="BK358" i="2"/>
  <c r="J166" i="2"/>
  <c r="BK206" i="4"/>
  <c r="J318" i="4"/>
  <c r="P79" i="2" l="1"/>
  <c r="AU55" i="1" s="1"/>
  <c r="T114" i="3"/>
  <c r="T113" i="3" s="1"/>
  <c r="R79" i="2"/>
  <c r="T88" i="3"/>
  <c r="T87" i="3" s="1"/>
  <c r="P101" i="4"/>
  <c r="P86" i="5"/>
  <c r="T86" i="5"/>
  <c r="BK79" i="2"/>
  <c r="J79" i="2" s="1"/>
  <c r="R114" i="3"/>
  <c r="R113" i="3" s="1"/>
  <c r="P84" i="4"/>
  <c r="P83" i="4" s="1"/>
  <c r="P82" i="4" s="1"/>
  <c r="AU57" i="1" s="1"/>
  <c r="T84" i="4"/>
  <c r="T83" i="4"/>
  <c r="BK102" i="5"/>
  <c r="J102" i="5" s="1"/>
  <c r="J61" i="5" s="1"/>
  <c r="P88" i="3"/>
  <c r="P87" i="3" s="1"/>
  <c r="T101" i="4"/>
  <c r="P102" i="5"/>
  <c r="BK140" i="5"/>
  <c r="J140" i="5" s="1"/>
  <c r="J65" i="5" s="1"/>
  <c r="BK114" i="3"/>
  <c r="J114" i="3" s="1"/>
  <c r="J66" i="3" s="1"/>
  <c r="BK84" i="4"/>
  <c r="J84" i="4"/>
  <c r="J61" i="4" s="1"/>
  <c r="R84" i="4"/>
  <c r="R83" i="4" s="1"/>
  <c r="R82" i="4" s="1"/>
  <c r="T102" i="5"/>
  <c r="P140" i="5"/>
  <c r="R88" i="3"/>
  <c r="R87" i="3" s="1"/>
  <c r="P114" i="3"/>
  <c r="P113" i="3" s="1"/>
  <c r="R101" i="4"/>
  <c r="BK86" i="5"/>
  <c r="J86" i="5"/>
  <c r="J60" i="5" s="1"/>
  <c r="R102" i="5"/>
  <c r="BK132" i="5"/>
  <c r="J132" i="5" s="1"/>
  <c r="J63" i="5" s="1"/>
  <c r="P132" i="5"/>
  <c r="P127" i="5" s="1"/>
  <c r="T132" i="5"/>
  <c r="R140" i="5"/>
  <c r="T79" i="2"/>
  <c r="BK88" i="3"/>
  <c r="J88" i="3" s="1"/>
  <c r="J61" i="3" s="1"/>
  <c r="BK101" i="4"/>
  <c r="J101" i="4" s="1"/>
  <c r="J62" i="4" s="1"/>
  <c r="R86" i="5"/>
  <c r="R132" i="5"/>
  <c r="R127" i="5" s="1"/>
  <c r="T140" i="5"/>
  <c r="BK104" i="3"/>
  <c r="J104" i="3" s="1"/>
  <c r="J62" i="3" s="1"/>
  <c r="BK109" i="3"/>
  <c r="J109" i="3" s="1"/>
  <c r="J64" i="3" s="1"/>
  <c r="BK137" i="5"/>
  <c r="J137" i="5" s="1"/>
  <c r="J64" i="5" s="1"/>
  <c r="E48" i="5"/>
  <c r="J81" i="5"/>
  <c r="BE87" i="5"/>
  <c r="BE90" i="5"/>
  <c r="BE93" i="5"/>
  <c r="BE99" i="5"/>
  <c r="BE121" i="5"/>
  <c r="BE141" i="5"/>
  <c r="BE143" i="5"/>
  <c r="BE145" i="5"/>
  <c r="BE96" i="5"/>
  <c r="BK83" i="4"/>
  <c r="J83" i="4" s="1"/>
  <c r="J60" i="4" s="1"/>
  <c r="F81" i="5"/>
  <c r="BE105" i="5"/>
  <c r="BE107" i="5"/>
  <c r="BE125" i="5"/>
  <c r="BE130" i="5"/>
  <c r="J79" i="5"/>
  <c r="BE103" i="5"/>
  <c r="BE119" i="5"/>
  <c r="BE128" i="5"/>
  <c r="BE138" i="5"/>
  <c r="F55" i="5"/>
  <c r="BE113" i="5"/>
  <c r="BE133" i="5"/>
  <c r="BE135" i="5"/>
  <c r="BB58" i="1"/>
  <c r="BE115" i="5"/>
  <c r="BE117" i="5"/>
  <c r="BE123" i="5"/>
  <c r="BE109" i="5"/>
  <c r="BE111" i="5"/>
  <c r="F78" i="4"/>
  <c r="BE102" i="4"/>
  <c r="BE106" i="4"/>
  <c r="BE114" i="4"/>
  <c r="BE128" i="4"/>
  <c r="BE142" i="4"/>
  <c r="BE156" i="4"/>
  <c r="BE164" i="4"/>
  <c r="BE168" i="4"/>
  <c r="BE176" i="4"/>
  <c r="BE194" i="4"/>
  <c r="BE226" i="4"/>
  <c r="BE230" i="4"/>
  <c r="BE242" i="4"/>
  <c r="BE256" i="4"/>
  <c r="BE258" i="4"/>
  <c r="BE262" i="4"/>
  <c r="BE278" i="4"/>
  <c r="BE288" i="4"/>
  <c r="BE310" i="4"/>
  <c r="BE346" i="4"/>
  <c r="BE350" i="4"/>
  <c r="BE354" i="4"/>
  <c r="BE360" i="4"/>
  <c r="BE368" i="4"/>
  <c r="BE372" i="4"/>
  <c r="BE376" i="4"/>
  <c r="BE382" i="4"/>
  <c r="BE388" i="4"/>
  <c r="BE392" i="4"/>
  <c r="BE394" i="4"/>
  <c r="BE402" i="4"/>
  <c r="BE408" i="4"/>
  <c r="BE424" i="4"/>
  <c r="BE426" i="4"/>
  <c r="BE432" i="4"/>
  <c r="BE442" i="4"/>
  <c r="BE444" i="4"/>
  <c r="BE446" i="4"/>
  <c r="BE450" i="4"/>
  <c r="BE454" i="4"/>
  <c r="BE462" i="4"/>
  <c r="BE468" i="4"/>
  <c r="BE472" i="4"/>
  <c r="E48" i="4"/>
  <c r="J54" i="4"/>
  <c r="BE87" i="4"/>
  <c r="BE89" i="4"/>
  <c r="BE91" i="4"/>
  <c r="BE126" i="4"/>
  <c r="BE134" i="4"/>
  <c r="BE136" i="4"/>
  <c r="BE138" i="4"/>
  <c r="BE140" i="4"/>
  <c r="BE146" i="4"/>
  <c r="BE152" i="4"/>
  <c r="BE170" i="4"/>
  <c r="BE184" i="4"/>
  <c r="BE198" i="4"/>
  <c r="BE246" i="4"/>
  <c r="BE254" i="4"/>
  <c r="BE272" i="4"/>
  <c r="BE296" i="4"/>
  <c r="BE300" i="4"/>
  <c r="BE302" i="4"/>
  <c r="BE318" i="4"/>
  <c r="BE326" i="4"/>
  <c r="BE362" i="4"/>
  <c r="BE380" i="4"/>
  <c r="BE386" i="4"/>
  <c r="BE418" i="4"/>
  <c r="BE456" i="4"/>
  <c r="J52" i="4"/>
  <c r="BE108" i="4"/>
  <c r="BE112" i="4"/>
  <c r="BE144" i="4"/>
  <c r="BE158" i="4"/>
  <c r="BE178" i="4"/>
  <c r="BE188" i="4"/>
  <c r="BE204" i="4"/>
  <c r="BE216" i="4"/>
  <c r="BE218" i="4"/>
  <c r="BE228" i="4"/>
  <c r="BE234" i="4"/>
  <c r="BE238" i="4"/>
  <c r="BE268" i="4"/>
  <c r="BE284" i="4"/>
  <c r="BE294" i="4"/>
  <c r="BE298" i="4"/>
  <c r="BE308" i="4"/>
  <c r="BE330" i="4"/>
  <c r="BE340" i="4"/>
  <c r="BE352" i="4"/>
  <c r="BE370" i="4"/>
  <c r="BE374" i="4"/>
  <c r="BE378" i="4"/>
  <c r="BE428" i="4"/>
  <c r="BE452" i="4"/>
  <c r="BE464" i="4"/>
  <c r="BE104" i="4"/>
  <c r="BE110" i="4"/>
  <c r="BE118" i="4"/>
  <c r="BE160" i="4"/>
  <c r="BE166" i="4"/>
  <c r="BE174" i="4"/>
  <c r="BE180" i="4"/>
  <c r="BE200" i="4"/>
  <c r="BE206" i="4"/>
  <c r="BE208" i="4"/>
  <c r="BE232" i="4"/>
  <c r="BE250" i="4"/>
  <c r="BE252" i="4"/>
  <c r="BE260" i="4"/>
  <c r="BE264" i="4"/>
  <c r="BE266" i="4"/>
  <c r="BE270" i="4"/>
  <c r="BE276" i="4"/>
  <c r="BE286" i="4"/>
  <c r="BE290" i="4"/>
  <c r="BE292" i="4"/>
  <c r="BE304" i="4"/>
  <c r="BE306" i="4"/>
  <c r="BE322" i="4"/>
  <c r="BE332" i="4"/>
  <c r="BE338" i="4"/>
  <c r="BE344" i="4"/>
  <c r="BE364" i="4"/>
  <c r="BE384" i="4"/>
  <c r="BE390" i="4"/>
  <c r="BE398" i="4"/>
  <c r="BE400" i="4"/>
  <c r="BE406" i="4"/>
  <c r="BE410" i="4"/>
  <c r="BE458" i="4"/>
  <c r="BE466" i="4"/>
  <c r="BE93" i="4"/>
  <c r="BE95" i="4"/>
  <c r="BE97" i="4"/>
  <c r="BE99" i="4"/>
  <c r="BE116" i="4"/>
  <c r="BE120" i="4"/>
  <c r="BE122" i="4"/>
  <c r="BE172" i="4"/>
  <c r="BE186" i="4"/>
  <c r="BE210" i="4"/>
  <c r="BE212" i="4"/>
  <c r="BE214" i="4"/>
  <c r="BE224" i="4"/>
  <c r="BE244" i="4"/>
  <c r="BE280" i="4"/>
  <c r="BE314" i="4"/>
  <c r="BE324" i="4"/>
  <c r="BE328" i="4"/>
  <c r="BE356" i="4"/>
  <c r="BE358" i="4"/>
  <c r="BE414" i="4"/>
  <c r="BE420" i="4"/>
  <c r="BE438" i="4"/>
  <c r="BE474" i="4"/>
  <c r="BE478" i="4"/>
  <c r="BE482" i="4"/>
  <c r="BE484" i="4"/>
  <c r="BK113" i="3"/>
  <c r="J113" i="3" s="1"/>
  <c r="J65" i="3" s="1"/>
  <c r="F55" i="4"/>
  <c r="BE85" i="4"/>
  <c r="BE124" i="4"/>
  <c r="BE132" i="4"/>
  <c r="BE148" i="4"/>
  <c r="BE154" i="4"/>
  <c r="BE202" i="4"/>
  <c r="BE220" i="4"/>
  <c r="BE248" i="4"/>
  <c r="BE312" i="4"/>
  <c r="BE334" i="4"/>
  <c r="BE342" i="4"/>
  <c r="BE366" i="4"/>
  <c r="BE396" i="4"/>
  <c r="BE422" i="4"/>
  <c r="BE436" i="4"/>
  <c r="BE460" i="4"/>
  <c r="BE470" i="4"/>
  <c r="BE480" i="4"/>
  <c r="BE486" i="4"/>
  <c r="BE476" i="4"/>
  <c r="BK108" i="3"/>
  <c r="J108" i="3" s="1"/>
  <c r="J63" i="3" s="1"/>
  <c r="BE130" i="4"/>
  <c r="BE150" i="4"/>
  <c r="BE162" i="4"/>
  <c r="BE182" i="4"/>
  <c r="BE190" i="4"/>
  <c r="BE192" i="4"/>
  <c r="BE196" i="4"/>
  <c r="BE222" i="4"/>
  <c r="BE236" i="4"/>
  <c r="BE240" i="4"/>
  <c r="BE274" i="4"/>
  <c r="BE282" i="4"/>
  <c r="BE316" i="4"/>
  <c r="BE320" i="4"/>
  <c r="BE336" i="4"/>
  <c r="BE348" i="4"/>
  <c r="BE404" i="4"/>
  <c r="BE412" i="4"/>
  <c r="BE416" i="4"/>
  <c r="BE430" i="4"/>
  <c r="BE434" i="4"/>
  <c r="BE440" i="4"/>
  <c r="BE448" i="4"/>
  <c r="E48" i="3"/>
  <c r="BE92" i="3"/>
  <c r="F83" i="3"/>
  <c r="BE127" i="3"/>
  <c r="J52" i="3"/>
  <c r="J82" i="3"/>
  <c r="BE98" i="3"/>
  <c r="BE124" i="3"/>
  <c r="F54" i="3"/>
  <c r="BE95" i="3"/>
  <c r="BE105" i="3"/>
  <c r="BE115" i="3"/>
  <c r="BE121" i="3"/>
  <c r="BE101" i="3"/>
  <c r="BE130" i="3"/>
  <c r="BE133" i="3"/>
  <c r="BE89" i="3"/>
  <c r="BE110" i="3"/>
  <c r="BE118" i="3"/>
  <c r="J54" i="2"/>
  <c r="BE86" i="2"/>
  <c r="BE140" i="2"/>
  <c r="BE180" i="2"/>
  <c r="BE182" i="2"/>
  <c r="BE188" i="2"/>
  <c r="BE194" i="2"/>
  <c r="BE204" i="2"/>
  <c r="BE232" i="2"/>
  <c r="BE294" i="2"/>
  <c r="BE300" i="2"/>
  <c r="BE352" i="2"/>
  <c r="BE366" i="2"/>
  <c r="BE368" i="2"/>
  <c r="BE372" i="2"/>
  <c r="BE376" i="2"/>
  <c r="BE384" i="2"/>
  <c r="BE394" i="2"/>
  <c r="BE404" i="2"/>
  <c r="E69" i="2"/>
  <c r="BE82" i="2"/>
  <c r="BE92" i="2"/>
  <c r="BE94" i="2"/>
  <c r="BE122" i="2"/>
  <c r="BE144" i="2"/>
  <c r="BE156" i="2"/>
  <c r="BE158" i="2"/>
  <c r="BE174" i="2"/>
  <c r="BE178" i="2"/>
  <c r="BE202" i="2"/>
  <c r="BE216" i="2"/>
  <c r="BE222" i="2"/>
  <c r="BE254" i="2"/>
  <c r="BE282" i="2"/>
  <c r="F75" i="2"/>
  <c r="BE110" i="2"/>
  <c r="BE112" i="2"/>
  <c r="BE114" i="2"/>
  <c r="BE134" i="2"/>
  <c r="BE136" i="2"/>
  <c r="BE164" i="2"/>
  <c r="BE176" i="2"/>
  <c r="BE186" i="2"/>
  <c r="BE218" i="2"/>
  <c r="BE238" i="2"/>
  <c r="BE252" i="2"/>
  <c r="BE256" i="2"/>
  <c r="BE286" i="2"/>
  <c r="BE290" i="2"/>
  <c r="F76" i="2"/>
  <c r="BE90" i="2"/>
  <c r="BE98" i="2"/>
  <c r="BE100" i="2"/>
  <c r="BE118" i="2"/>
  <c r="BE130" i="2"/>
  <c r="BE146" i="2"/>
  <c r="BE148" i="2"/>
  <c r="BE152" i="2"/>
  <c r="BE160" i="2"/>
  <c r="BE166" i="2"/>
  <c r="BE198" i="2"/>
  <c r="BE226" i="2"/>
  <c r="BE246" i="2"/>
  <c r="BE248" i="2"/>
  <c r="BE258" i="2"/>
  <c r="BE260" i="2"/>
  <c r="BE262" i="2"/>
  <c r="BE264" i="2"/>
  <c r="BE266" i="2"/>
  <c r="BE270" i="2"/>
  <c r="BE278" i="2"/>
  <c r="BE296" i="2"/>
  <c r="BE302" i="2"/>
  <c r="BE312" i="2"/>
  <c r="BE316" i="2"/>
  <c r="BE330" i="2"/>
  <c r="BE350" i="2"/>
  <c r="BE378" i="2"/>
  <c r="BE392" i="2"/>
  <c r="BE400" i="2"/>
  <c r="BE402" i="2"/>
  <c r="BE414" i="2"/>
  <c r="BE416" i="2"/>
  <c r="BE418" i="2"/>
  <c r="BE422" i="2"/>
  <c r="BE424" i="2"/>
  <c r="BE428" i="2"/>
  <c r="BE432" i="2"/>
  <c r="BE442" i="2"/>
  <c r="BE448" i="2"/>
  <c r="BE450" i="2"/>
  <c r="BE84" i="2"/>
  <c r="BE116" i="2"/>
  <c r="BE172" i="2"/>
  <c r="BE196" i="2"/>
  <c r="BE206" i="2"/>
  <c r="BE208" i="2"/>
  <c r="BE236" i="2"/>
  <c r="BE250" i="2"/>
  <c r="BE268" i="2"/>
  <c r="BE272" i="2"/>
  <c r="BE284" i="2"/>
  <c r="BE288" i="2"/>
  <c r="BE304" i="2"/>
  <c r="BE348" i="2"/>
  <c r="BE382" i="2"/>
  <c r="BE104" i="2"/>
  <c r="BE120" i="2"/>
  <c r="BE142" i="2"/>
  <c r="BE184" i="2"/>
  <c r="BE190" i="2"/>
  <c r="BE210" i="2"/>
  <c r="BE220" i="2"/>
  <c r="BE230" i="2"/>
  <c r="BE242" i="2"/>
  <c r="BE318" i="2"/>
  <c r="BE320" i="2"/>
  <c r="BE322" i="2"/>
  <c r="BE326" i="2"/>
  <c r="BE334" i="2"/>
  <c r="BE338" i="2"/>
  <c r="BE342" i="2"/>
  <c r="BE356" i="2"/>
  <c r="BE364" i="2"/>
  <c r="BE370" i="2"/>
  <c r="BE380" i="2"/>
  <c r="BE408" i="2"/>
  <c r="BE412" i="2"/>
  <c r="BE80" i="2"/>
  <c r="BE88" i="2"/>
  <c r="BE96" i="2"/>
  <c r="BE102" i="2"/>
  <c r="BE108" i="2"/>
  <c r="BE132" i="2"/>
  <c r="BE154" i="2"/>
  <c r="BE200" i="2"/>
  <c r="BE224" i="2"/>
  <c r="BE234" i="2"/>
  <c r="BE240" i="2"/>
  <c r="BE280" i="2"/>
  <c r="BE306" i="2"/>
  <c r="BE324" i="2"/>
  <c r="BE328" i="2"/>
  <c r="BE332" i="2"/>
  <c r="BE340" i="2"/>
  <c r="BE354" i="2"/>
  <c r="BE358" i="2"/>
  <c r="BE360" i="2"/>
  <c r="BE386" i="2"/>
  <c r="BE388" i="2"/>
  <c r="BE396" i="2"/>
  <c r="BE420" i="2"/>
  <c r="BE426" i="2"/>
  <c r="BE430" i="2"/>
  <c r="BE434" i="2"/>
  <c r="BE436" i="2"/>
  <c r="BE438" i="2"/>
  <c r="BE440" i="2"/>
  <c r="BE444" i="2"/>
  <c r="BE446" i="2"/>
  <c r="BE454" i="2"/>
  <c r="BE456" i="2"/>
  <c r="BE458" i="2"/>
  <c r="BE460" i="2"/>
  <c r="BE462" i="2"/>
  <c r="BE464" i="2"/>
  <c r="BE466" i="2"/>
  <c r="BE468" i="2"/>
  <c r="BE470" i="2"/>
  <c r="BE472" i="2"/>
  <c r="BE474" i="2"/>
  <c r="BE476" i="2"/>
  <c r="J52" i="2"/>
  <c r="BE106" i="2"/>
  <c r="BE124" i="2"/>
  <c r="BE126" i="2"/>
  <c r="BE128" i="2"/>
  <c r="BE138" i="2"/>
  <c r="BE150" i="2"/>
  <c r="BE162" i="2"/>
  <c r="BE168" i="2"/>
  <c r="BE170" i="2"/>
  <c r="BE192" i="2"/>
  <c r="BE212" i="2"/>
  <c r="BE214" i="2"/>
  <c r="BE228" i="2"/>
  <c r="BE244" i="2"/>
  <c r="BE274" i="2"/>
  <c r="BE276" i="2"/>
  <c r="BE292" i="2"/>
  <c r="BE298" i="2"/>
  <c r="BE308" i="2"/>
  <c r="BE310" i="2"/>
  <c r="BE314" i="2"/>
  <c r="BE336" i="2"/>
  <c r="BE344" i="2"/>
  <c r="BE346" i="2"/>
  <c r="BE362" i="2"/>
  <c r="BE374" i="2"/>
  <c r="BE390" i="2"/>
  <c r="BE398" i="2"/>
  <c r="BE406" i="2"/>
  <c r="BE410" i="2"/>
  <c r="BE452" i="2"/>
  <c r="F36" i="2"/>
  <c r="BC55" i="1" s="1"/>
  <c r="J34" i="2"/>
  <c r="AW55" i="1" s="1"/>
  <c r="F37" i="5"/>
  <c r="BD58" i="1" s="1"/>
  <c r="F34" i="3"/>
  <c r="BA56" i="1"/>
  <c r="F37" i="3"/>
  <c r="BD56" i="1" s="1"/>
  <c r="J34" i="3"/>
  <c r="AW56" i="1" s="1"/>
  <c r="F34" i="4"/>
  <c r="BA57" i="1" s="1"/>
  <c r="F35" i="2"/>
  <c r="BB55" i="1" s="1"/>
  <c r="F34" i="5"/>
  <c r="BA58" i="1" s="1"/>
  <c r="F35" i="4"/>
  <c r="BB57" i="1" s="1"/>
  <c r="F35" i="3"/>
  <c r="BB56" i="1" s="1"/>
  <c r="F37" i="2"/>
  <c r="BD55" i="1"/>
  <c r="F34" i="2"/>
  <c r="BA55" i="1" s="1"/>
  <c r="F36" i="4"/>
  <c r="BC57" i="1" s="1"/>
  <c r="F37" i="4"/>
  <c r="BD57" i="1"/>
  <c r="J34" i="4"/>
  <c r="AW57" i="1" s="1"/>
  <c r="F36" i="3"/>
  <c r="BC56" i="1" s="1"/>
  <c r="J34" i="5"/>
  <c r="AW58" i="1" s="1"/>
  <c r="F36" i="5"/>
  <c r="BC58" i="1"/>
  <c r="T82" i="4" l="1"/>
  <c r="J30" i="2"/>
  <c r="J59" i="2"/>
  <c r="R86" i="3"/>
  <c r="BK87" i="3"/>
  <c r="J87" i="3" s="1"/>
  <c r="J60" i="3" s="1"/>
  <c r="T127" i="5"/>
  <c r="T85" i="5" s="1"/>
  <c r="T86" i="3"/>
  <c r="P86" i="3"/>
  <c r="AU56" i="1" s="1"/>
  <c r="R85" i="5"/>
  <c r="P85" i="5"/>
  <c r="AU58" i="1"/>
  <c r="BK127" i="5"/>
  <c r="J127" i="5" s="1"/>
  <c r="J62" i="5" s="1"/>
  <c r="BK82" i="4"/>
  <c r="J82" i="4" s="1"/>
  <c r="J59" i="4" s="1"/>
  <c r="AG55" i="1"/>
  <c r="BB54" i="1"/>
  <c r="AX54" i="1"/>
  <c r="J33" i="2"/>
  <c r="AV55" i="1" s="1"/>
  <c r="AT55" i="1" s="1"/>
  <c r="AN55" i="1" s="1"/>
  <c r="BD54" i="1"/>
  <c r="W33" i="1"/>
  <c r="BC54" i="1"/>
  <c r="W32" i="1"/>
  <c r="BA54" i="1"/>
  <c r="W30" i="1" s="1"/>
  <c r="J33" i="3"/>
  <c r="AV56" i="1" s="1"/>
  <c r="AT56" i="1" s="1"/>
  <c r="J33" i="4"/>
  <c r="AV57" i="1" s="1"/>
  <c r="AT57" i="1" s="1"/>
  <c r="F33" i="3"/>
  <c r="AZ56" i="1" s="1"/>
  <c r="F33" i="5"/>
  <c r="AZ58" i="1" s="1"/>
  <c r="F33" i="2"/>
  <c r="AZ55" i="1" s="1"/>
  <c r="F33" i="4"/>
  <c r="AZ57" i="1" s="1"/>
  <c r="J33" i="5"/>
  <c r="AV58" i="1" s="1"/>
  <c r="AT58" i="1" s="1"/>
  <c r="BK86" i="3" l="1"/>
  <c r="J86" i="3" s="1"/>
  <c r="J30" i="3" s="1"/>
  <c r="AG56" i="1" s="1"/>
  <c r="AN56" i="1" s="1"/>
  <c r="BK85" i="5"/>
  <c r="J85" i="5" s="1"/>
  <c r="J30" i="5" s="1"/>
  <c r="AG58" i="1" s="1"/>
  <c r="J39" i="2"/>
  <c r="AZ54" i="1"/>
  <c r="AV54" i="1"/>
  <c r="AK29" i="1" s="1"/>
  <c r="AU54" i="1"/>
  <c r="AW54" i="1"/>
  <c r="AK30" i="1"/>
  <c r="J30" i="4"/>
  <c r="AG57" i="1"/>
  <c r="AN57" i="1" s="1"/>
  <c r="W31" i="1"/>
  <c r="AY54" i="1"/>
  <c r="J39" i="3" l="1"/>
  <c r="J59" i="3"/>
  <c r="J39" i="5"/>
  <c r="J59" i="5"/>
  <c r="J39" i="4"/>
  <c r="AN58" i="1"/>
  <c r="W29" i="1"/>
  <c r="AT54" i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<sst xmlns="http://schemas.openxmlformats.org/spreadsheetml/2006/main" count="9540" uniqueCount="2063">
  <si>
    <t>Export Komplet</t>
  </si>
  <si>
    <t>VZ</t>
  </si>
  <si>
    <t>2.0</t>
  </si>
  <si>
    <t>ZAMOK</t>
  </si>
  <si>
    <t>False</t>
  </si>
  <si>
    <t>{bf868ee1-4aa4-4903-8457-d77da36a4359}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</si>
  <si>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</si>
  <si>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</si>
  <si>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</si>
  <si>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</si>
  <si>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</si>
  <si>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</si>
  <si>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</si>
  <si>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</si>
  <si>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64023xxx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</si>
  <si>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</si>
  <si>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</si>
  <si>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Údržba, opravy a odstraňování závad u SSZT PCE 2024</t>
  </si>
  <si>
    <t>KSO:</t>
  </si>
  <si>
    <t/>
  </si>
  <si>
    <t>CC-CZ:</t>
  </si>
  <si>
    <t>Místo:</t>
  </si>
  <si>
    <t>SŽ OŘ Hradec Kralové</t>
  </si>
  <si>
    <t>Datum:</t>
  </si>
  <si>
    <t>2. 5. 2023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</si>
  <si>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</si>
  <si>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</si>
  <si>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</si>
  <si>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</si>
  <si>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</si>
  <si>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</si>
  <si>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</si>
  <si>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</si>
  <si>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</si>
  <si>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Slezák Jiří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</si>
  <si>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</si>
  <si>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</si>
  <si>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</si>
  <si>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</si>
  <si>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</si>
  <si>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</si>
  <si>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</si>
  <si>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</si>
  <si>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</si>
  <si>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</si>
  <si>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</si>
  <si>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</si>
  <si>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</si>
  <si>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</si>
  <si>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</si>
  <si>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</si>
  <si>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</si>
  <si>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</si>
  <si>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</si>
  <si>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</si>
  <si>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</si>
  <si>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</si>
  <si>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</si>
  <si>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</si>
  <si>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</si>
  <si>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</si>
  <si>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</si>
  <si>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</si>
  <si>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</si>
  <si>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</si>
  <si>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</si>
  <si>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</si>
  <si>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</si>
  <si>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</si>
  <si>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</si>
  <si>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</si>
  <si>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</si>
  <si>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</si>
  <si>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</si>
  <si>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</si>
  <si>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</si>
  <si>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PS01</t>
  </si>
  <si>
    <t>Dodávky</t>
  </si>
  <si>
    <t>PRO</t>
  </si>
  <si>
    <t>1</t>
  </si>
  <si>
    <t>{b0eb4f8f-c701-40ab-a6e8-77b6a255fb1b}</t>
  </si>
  <si>
    <t>2</t>
  </si>
  <si>
    <t>PS02</t>
  </si>
  <si>
    <t>Montáže-URS</t>
  </si>
  <si>
    <t>STA</t>
  </si>
  <si>
    <t>{d4dc3b0d-cfdb-4e94-92ce-4f72600a0218}</t>
  </si>
  <si>
    <t>PS03</t>
  </si>
  <si>
    <t>Montáže-ÚOŽI</t>
  </si>
  <si>
    <t>{e4ca4684-5d83-4165-9c07-88b5ecf49944}</t>
  </si>
  <si>
    <t>VRN</t>
  </si>
  <si>
    <t>VON</t>
  </si>
  <si>
    <t>{c1ddb3aa-ed4f-4d1e-bf0b-378b9ede01f0}</t>
  </si>
  <si>
    <t>KRYCÍ LIST SOUPISU PRACÍ</t>
  </si>
  <si>
    <t>Objekt:</t>
  </si>
  <si>
    <t>PS01 - Dodávky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</si>
  <si>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</si>
  <si>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</si>
  <si>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</si>
  <si>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</si>
  <si>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</si>
  <si>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</si>
  <si>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</si>
  <si>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</si>
  <si>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</si>
  <si>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</si>
  <si>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</si>
  <si>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</si>
  <si>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</si>
  <si>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</si>
  <si>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</si>
  <si>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</si>
  <si>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</si>
  <si>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</si>
  <si>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7590110010</t>
  </si>
  <si>
    <t>Domky, přístřešky Reléový domek - výška 2,85 m - podle zvl. požadavků a předložené dokumentace vč. základní výbavy rozvaděče, osvětlení, dvou zásuvek, ventilátoru a topení 3x2 m</t>
  </si>
  <si>
    <t>kus</t>
  </si>
  <si>
    <t>Sborník UOŽI 01 2023</t>
  </si>
  <si>
    <t>ROZPOCET</t>
  </si>
  <si>
    <t>-19980058</t>
  </si>
  <si>
    <t>PP</t>
  </si>
  <si>
    <t>7590110030</t>
  </si>
  <si>
    <t>Domky, přístřešky Reléový domek - výška 2,85 m - podle zvl. požadavků a předložené dokumentace vč. základní výbavy rozvaděče, osvětlení, dvou zásuvek, ventilátoru a topení 3x3 m</t>
  </si>
  <si>
    <t>647678596</t>
  </si>
  <si>
    <t>3</t>
  </si>
  <si>
    <t>7590110090</t>
  </si>
  <si>
    <t>Domky, přístřešky Reléový domek - výška 2,85 m - podle zvl. požadavků a předložené dokumentace vč. základní výbavy rozvaděče, osvětlení, dvou zásuvek, ventilátoru a topení 3x6 m</t>
  </si>
  <si>
    <t>-477915168</t>
  </si>
  <si>
    <t>4</t>
  </si>
  <si>
    <t>7590110700</t>
  </si>
  <si>
    <t>Domky, přístřešky Okapy a děšťové svody - pro rel. domek podle zvl. požadavků a  předložené dokumentace 3x2 m</t>
  </si>
  <si>
    <t>411496022</t>
  </si>
  <si>
    <t>5</t>
  </si>
  <si>
    <t>7590110720</t>
  </si>
  <si>
    <t>Domky, přístřešky Okapy a děšťové svody - pro rel. domek podle zvl. požadavků a  předložené dokumentace 3x3 m</t>
  </si>
  <si>
    <t>1383389116</t>
  </si>
  <si>
    <t>7</t>
  </si>
  <si>
    <t>7590110510</t>
  </si>
  <si>
    <t>Domky, přístřešky Střecha valbová - rel.domku podle zvl. požadavků a předložené dokumentace 3x2 m</t>
  </si>
  <si>
    <t>1911399016</t>
  </si>
  <si>
    <t>8</t>
  </si>
  <si>
    <t>7590110530</t>
  </si>
  <si>
    <t>Domky, přístřešky Střecha valbová - rel.domku podle zvl. požadavků a předložené dokumentace 3x3 m</t>
  </si>
  <si>
    <t>-1570303680</t>
  </si>
  <si>
    <t>9</t>
  </si>
  <si>
    <t>7590110590</t>
  </si>
  <si>
    <t>Domky, přístřešky Střecha valbová - rel.domku podle zvl. požadavků a předložené dokumentace 3x6 m</t>
  </si>
  <si>
    <t>-1784220664</t>
  </si>
  <si>
    <t>132</t>
  </si>
  <si>
    <t>7590130010</t>
  </si>
  <si>
    <t>Rozdělovače, rozváděče Objekt kabelový pro DC a nezáv. trakci (CV490409001)</t>
  </si>
  <si>
    <t>-886167266</t>
  </si>
  <si>
    <t>133</t>
  </si>
  <si>
    <t>7590130020</t>
  </si>
  <si>
    <t>Rozdělovače, rozváděče Objekt kabelový pro AC trakci (CV490409002)</t>
  </si>
  <si>
    <t>-890485814</t>
  </si>
  <si>
    <t>169</t>
  </si>
  <si>
    <t>7590140150</t>
  </si>
  <si>
    <t>Závěry Závěr kabelový UPMP-WM I. (CV736709001)</t>
  </si>
  <si>
    <t>-791438852</t>
  </si>
  <si>
    <t>170</t>
  </si>
  <si>
    <t>7590140160</t>
  </si>
  <si>
    <t>Závěry Závěr kabelový UPMP-WM II. (CV736709002)</t>
  </si>
  <si>
    <t>-739658679</t>
  </si>
  <si>
    <t>171</t>
  </si>
  <si>
    <t>7590140170</t>
  </si>
  <si>
    <t>Závěry Závěr kabelový UPMP-WM III. (CV736709003)</t>
  </si>
  <si>
    <t>-930936969</t>
  </si>
  <si>
    <t>173</t>
  </si>
  <si>
    <t>7590190150</t>
  </si>
  <si>
    <t>Ostatní Žebřík trojdílný univerzální 3x7 příček (HM0478850007607)</t>
  </si>
  <si>
    <t>-1297362073</t>
  </si>
  <si>
    <t>115</t>
  </si>
  <si>
    <t>558811300R</t>
  </si>
  <si>
    <t>-1231422625</t>
  </si>
  <si>
    <t>Bezpečnostní dveře do RD</t>
  </si>
  <si>
    <t>10</t>
  </si>
  <si>
    <t>7596200004</t>
  </si>
  <si>
    <t>Indikátory horkoběžnosti Vybavení domku - stůl, židle apod.</t>
  </si>
  <si>
    <t>sada</t>
  </si>
  <si>
    <t>1017874282</t>
  </si>
  <si>
    <t>19</t>
  </si>
  <si>
    <t>7590120090</t>
  </si>
  <si>
    <t>Skříně Skříň kabelová pomocná SKP 76 svorkovnice WAGO (CV490449013)</t>
  </si>
  <si>
    <t>1478444705</t>
  </si>
  <si>
    <t>20</t>
  </si>
  <si>
    <t>7590120170</t>
  </si>
  <si>
    <t>Skříně Skříň přístr.pro přejezdy spol 133/313.1.11 (HM0354399998269)</t>
  </si>
  <si>
    <t>1690744242</t>
  </si>
  <si>
    <t>7590120175</t>
  </si>
  <si>
    <t>Skříně Skříň přístroj.pro přejezdy sp 133/313.1.12 (HM0354399998281)</t>
  </si>
  <si>
    <t>-1317211781</t>
  </si>
  <si>
    <t>11</t>
  </si>
  <si>
    <t>7491206790</t>
  </si>
  <si>
    <t>Elektroinstalační materiál Elektrické přímotopy Termostat, 0...60°C, 1"Z" + 1"V"</t>
  </si>
  <si>
    <t>2040381293</t>
  </si>
  <si>
    <t>152</t>
  </si>
  <si>
    <t>7491205700</t>
  </si>
  <si>
    <t>Elektroinstalační materiál Zásuvky instalační Zásuvka3 fázová 400V/32A montáž do rozváděče, 5 pólová</t>
  </si>
  <si>
    <t>4915096</t>
  </si>
  <si>
    <t>14</t>
  </si>
  <si>
    <t>7491600180</t>
  </si>
  <si>
    <t>Uzemnění Vnější Uzemňovací vedení v zemi, páskem FeZn do 120 mm2</t>
  </si>
  <si>
    <t>m</t>
  </si>
  <si>
    <t>1433828775</t>
  </si>
  <si>
    <t>7491601360</t>
  </si>
  <si>
    <t>Uzemnění Hromosvodné vedení Svorka SO a</t>
  </si>
  <si>
    <t>2145206422</t>
  </si>
  <si>
    <t>154</t>
  </si>
  <si>
    <t>7494000002</t>
  </si>
  <si>
    <t>Rozvodnicové a rozváděčové skříně Distri Rozvodnicové skříně Plastové Nástěnné (IP40) pro nástěnnou montáž, neprůhledné dveře, řad 1, modulů v řadě 8, krytí IP40, PE+N, bílá</t>
  </si>
  <si>
    <t>-309413453</t>
  </si>
  <si>
    <t>153</t>
  </si>
  <si>
    <t>7494003072</t>
  </si>
  <si>
    <t>Modulární přístroje Jističe do 63 A; 6 kA 2-pólové In 63 A, Ue AC 230/400 V / DC 144 V, charakteristika C, 2pól, Icn 6 kA</t>
  </si>
  <si>
    <t>1678927743</t>
  </si>
  <si>
    <t>155</t>
  </si>
  <si>
    <t>7494003288</t>
  </si>
  <si>
    <t>Modulární přístroje Jističe do 80 A; 10 kA 2-pólové In 6 A, Ue AC 230/400 V / DC 144 V, charakteristika B, 2pól, Icn 10 kA</t>
  </si>
  <si>
    <t>-1572165574</t>
  </si>
  <si>
    <t>156</t>
  </si>
  <si>
    <t>7494003290</t>
  </si>
  <si>
    <t>Modulární přístroje Jističe do 80 A; 10 kA 2-pólové In 10 A, Ue AC 230/400 V / DC 144 V, charakteristika B, 2pól, Icn 10 kA</t>
  </si>
  <si>
    <t>-949710724</t>
  </si>
  <si>
    <t>157</t>
  </si>
  <si>
    <t>7494003312</t>
  </si>
  <si>
    <t>Modulární přístroje Jističe do 80 A; 10 kA 2-pólové In 0,5 A, Ue AC 230/400 V / DC 144 V, charakteristika C, 2pól, Icn 10 kA</t>
  </si>
  <si>
    <t>62240398</t>
  </si>
  <si>
    <t>158</t>
  </si>
  <si>
    <t>7494003318</t>
  </si>
  <si>
    <t>Modulární přístroje Jističe do 80 A; 10 kA 2-pólové In 2 A, Ue AC 230/400 V / DC 144 V, charakteristika C, 2pól, Icn 10 kA</t>
  </si>
  <si>
    <t>-1037529592</t>
  </si>
  <si>
    <t>159</t>
  </si>
  <si>
    <t>7494003420</t>
  </si>
  <si>
    <t>Modulární přístroje Jističe do 80 A; 10 kA 3-pólové In 13 A, Ue AC 230/400 V / DC 216 V, charakteristika C, 3pól, Icn 10 kA</t>
  </si>
  <si>
    <t>1309415070</t>
  </si>
  <si>
    <t>160</t>
  </si>
  <si>
    <t>7494004094</t>
  </si>
  <si>
    <t>Modulární přístroje Přepěťové ochrany Kombinované svodiče bleskových proudů a přepětí typ 1 + 2, Iimp 25 kA, Uc AC 350 V, výměnné moduly, se signalizací, jiskřiště, varistor, 3pól</t>
  </si>
  <si>
    <t>2145806578</t>
  </si>
  <si>
    <t>161</t>
  </si>
  <si>
    <t>7494004520</t>
  </si>
  <si>
    <t>Modulární přístroje Ostatní přístroje -modulární přístroje Vypínače In 32 A, Ue AC 250/440 V, 3pól</t>
  </si>
  <si>
    <t>-316023710</t>
  </si>
  <si>
    <t>172</t>
  </si>
  <si>
    <t>7590140180</t>
  </si>
  <si>
    <t>Závěry Závěr kabelový UPMP-WM VII. (CV736709007)</t>
  </si>
  <si>
    <t>1006997217</t>
  </si>
  <si>
    <t>162</t>
  </si>
  <si>
    <t>7494007724</t>
  </si>
  <si>
    <t>Pojistkové systémy Řadové pojistkové odpínače Příslušenství Imax 250 A, 3pól. provedení, průřez 50 mm2, rozteč 25 mm, počet vývodů 3×3, pro např. FH000</t>
  </si>
  <si>
    <t>-167655875</t>
  </si>
  <si>
    <t>175</t>
  </si>
  <si>
    <t>7593310870</t>
  </si>
  <si>
    <t>Konstrukční díly Řada stojan. pro 1 stojan 17 polí inov. (HM0404215990306)</t>
  </si>
  <si>
    <t>2047220266</t>
  </si>
  <si>
    <t>178</t>
  </si>
  <si>
    <t>7590710020</t>
  </si>
  <si>
    <t>Návěstidla světelná Návěstidlo stožár. 2 sv. typ:2004 (CV012525004)</t>
  </si>
  <si>
    <t>287763392</t>
  </si>
  <si>
    <t>177</t>
  </si>
  <si>
    <t>7590710025</t>
  </si>
  <si>
    <t>Návěstidla světelná Návěstidlo stožár. 2 sv. typ:2005 (CV012525005)</t>
  </si>
  <si>
    <t>-611894264</t>
  </si>
  <si>
    <t>179</t>
  </si>
  <si>
    <t>7590710040</t>
  </si>
  <si>
    <t>Návěstidla světelná Návěstidlo stožár. 3 sv. typ:2011 (CV012525008)</t>
  </si>
  <si>
    <t>-509267690</t>
  </si>
  <si>
    <t>180</t>
  </si>
  <si>
    <t>7590710155</t>
  </si>
  <si>
    <t>Návěstidla světelná Návěstidlo stožár. 5 sv. typ:2043 (CV012525031)</t>
  </si>
  <si>
    <t>-1805669175</t>
  </si>
  <si>
    <t>181</t>
  </si>
  <si>
    <t>7590710235</t>
  </si>
  <si>
    <t>Návěstidla světelná Návěstidlo stožár. 6 sv. 1UR3 typ:2080 (CV012525048)</t>
  </si>
  <si>
    <t>2022094311</t>
  </si>
  <si>
    <t>182</t>
  </si>
  <si>
    <t>7590710290</t>
  </si>
  <si>
    <t>Návěstidla světelná Návěstidlo trpasl. 2 sv. typ:3603 (CV012525062)</t>
  </si>
  <si>
    <t>233530948</t>
  </si>
  <si>
    <t>183</t>
  </si>
  <si>
    <t>7590720200</t>
  </si>
  <si>
    <t>Součásti světelných návěstidel Pás označovací velký - plast bílá - červená (CV012449006)</t>
  </si>
  <si>
    <t>-785948532</t>
  </si>
  <si>
    <t>16</t>
  </si>
  <si>
    <t>7590720175</t>
  </si>
  <si>
    <t>Součásti světelných návěstidel Svorník zemnící (CV012435003)</t>
  </si>
  <si>
    <t>-2006376238</t>
  </si>
  <si>
    <t>184</t>
  </si>
  <si>
    <t>7590720205</t>
  </si>
  <si>
    <t>Součásti světelných návěstidel Pás označovací velký - plast bílá - modrá (CV012449007)</t>
  </si>
  <si>
    <t>-1765901239</t>
  </si>
  <si>
    <t>185</t>
  </si>
  <si>
    <t>7590720210</t>
  </si>
  <si>
    <t>Součásti světelných návěstidel Pás označovací velký - plast červená - bílá - červená (CV012449008)</t>
  </si>
  <si>
    <t>-1282841980</t>
  </si>
  <si>
    <t>186</t>
  </si>
  <si>
    <t>7590720255</t>
  </si>
  <si>
    <t>Součásti světelných návěstidel Souprava držáku náv.štítků (3-4)plastová (CV012589009)</t>
  </si>
  <si>
    <t>-1857712571</t>
  </si>
  <si>
    <t>187</t>
  </si>
  <si>
    <t>7590720510</t>
  </si>
  <si>
    <t>Součásti světelných návěstidel Žárovka BA 20D čirá 12V 20W, jednovláknová (HM0347260040000)</t>
  </si>
  <si>
    <t>-1003990717</t>
  </si>
  <si>
    <t>188</t>
  </si>
  <si>
    <t>7590720515</t>
  </si>
  <si>
    <t>Součásti světelných návěstidel Žárovka SIG 1820 12V 20/20W, dvouvláknová (HM0347260050001)</t>
  </si>
  <si>
    <t>-658675377</t>
  </si>
  <si>
    <t>189</t>
  </si>
  <si>
    <t>7590720570</t>
  </si>
  <si>
    <t>Součásti světelných návěstidel Trafo ST 3 R1 (HM0374215010000)</t>
  </si>
  <si>
    <t>119313979</t>
  </si>
  <si>
    <t>12</t>
  </si>
  <si>
    <t>7590150010</t>
  </si>
  <si>
    <t>Uzemnění, ukolejnění Sběrnice uzemňovací (CV452119003)</t>
  </si>
  <si>
    <t>-1787655291</t>
  </si>
  <si>
    <t>13</t>
  </si>
  <si>
    <t>7590150030</t>
  </si>
  <si>
    <t>Uzemnění, ukolejnění Tyč zemnící se svorkou l=1,5m (HM0354405211015)</t>
  </si>
  <si>
    <t>683446250</t>
  </si>
  <si>
    <t>164</t>
  </si>
  <si>
    <t>7591300090</t>
  </si>
  <si>
    <t>Zámky Zámek venkovní stejnosměr. elmag.(UPM 24) (CV731369004)</t>
  </si>
  <si>
    <t>-615035625</t>
  </si>
  <si>
    <t>165</t>
  </si>
  <si>
    <t>7591300200</t>
  </si>
  <si>
    <t>Zámky Zámek výměn. jednoduchý univerzální (HM0404156060000)</t>
  </si>
  <si>
    <t>1579212987</t>
  </si>
  <si>
    <t>166</t>
  </si>
  <si>
    <t>7591300208</t>
  </si>
  <si>
    <t>Zámky Zámek výměn. kontrolní univerzální (HM0404156070000)</t>
  </si>
  <si>
    <t>-408768343</t>
  </si>
  <si>
    <t>167</t>
  </si>
  <si>
    <t>7591300210</t>
  </si>
  <si>
    <t>Zámky Zámek výměn. kontr.odtlačný univerzální (HM0404156090000)</t>
  </si>
  <si>
    <t>1763612562</t>
  </si>
  <si>
    <t>168</t>
  </si>
  <si>
    <t>7591300212</t>
  </si>
  <si>
    <t>Zámky Zámek výměn. jednoduchý odtlačný univerzální (HM0404156080000)</t>
  </si>
  <si>
    <t>54391728</t>
  </si>
  <si>
    <t>17</t>
  </si>
  <si>
    <t>7593500060</t>
  </si>
  <si>
    <t>Trasy kabelového vedení Kabelové žlaby Dlaždice betonová 5,5x50x50cm (HM0592420410000)</t>
  </si>
  <si>
    <t>-581096788</t>
  </si>
  <si>
    <t>18</t>
  </si>
  <si>
    <t>5964147155</t>
  </si>
  <si>
    <t>Nástupištní díly dlažební deska VLsVP 99,7x94,7x8 s přerušením</t>
  </si>
  <si>
    <t>1213102467</t>
  </si>
  <si>
    <t>163</t>
  </si>
  <si>
    <t>7593310550</t>
  </si>
  <si>
    <t>Konstrukční díly Police dvojitá (velká) (CV724829003)</t>
  </si>
  <si>
    <t>1247779199</t>
  </si>
  <si>
    <t>174</t>
  </si>
  <si>
    <t>7593310100</t>
  </si>
  <si>
    <t>Konstrukční díly Izolace stojanu úplná (CV723685005M)</t>
  </si>
  <si>
    <t>-2145696268</t>
  </si>
  <si>
    <t>176</t>
  </si>
  <si>
    <t>7593320435</t>
  </si>
  <si>
    <t>Prvky Ochrana baterie přepěťová (CV800795088)</t>
  </si>
  <si>
    <t>293984000</t>
  </si>
  <si>
    <t>22</t>
  </si>
  <si>
    <t>7593321272</t>
  </si>
  <si>
    <t>Prvky Zdroj kmit.signálů bezpeč. BZKS 20-3.2B (HM0404228990305)</t>
  </si>
  <si>
    <t>-995626366</t>
  </si>
  <si>
    <t>23</t>
  </si>
  <si>
    <t>7593321377</t>
  </si>
  <si>
    <t>Prvky Zdroj kmit.signálů bezpeč. BZKS 20 - 5.6S (HM0404228990330)</t>
  </si>
  <si>
    <t>2051168327</t>
  </si>
  <si>
    <t>24</t>
  </si>
  <si>
    <t>7593321414R</t>
  </si>
  <si>
    <t>2050865244</t>
  </si>
  <si>
    <t>Bezp.zdroj kmit.signalu BZKS20-5.5SN norma 728455148 (náhrada EKM 1.1)</t>
  </si>
  <si>
    <t>25</t>
  </si>
  <si>
    <t>7593330040</t>
  </si>
  <si>
    <t>Výměnné díly Relé NMŠ 1-2000 (HM0404221990407)</t>
  </si>
  <si>
    <t>-1438935248</t>
  </si>
  <si>
    <t>26</t>
  </si>
  <si>
    <t>7593330120</t>
  </si>
  <si>
    <t>Výměnné díly Relé NMŠM 1-1500 (HM0404221990415)</t>
  </si>
  <si>
    <t>735301701</t>
  </si>
  <si>
    <t>27</t>
  </si>
  <si>
    <t>7593330160</t>
  </si>
  <si>
    <t>Výměnné díly Relé NMŠ 2-4000 (HM0404221990419)</t>
  </si>
  <si>
    <t>-5442932</t>
  </si>
  <si>
    <t>28</t>
  </si>
  <si>
    <t>7593330190</t>
  </si>
  <si>
    <t>Výměnné díly Relé NMŠM 2-3500 (HM0404221990422)</t>
  </si>
  <si>
    <t>637052093</t>
  </si>
  <si>
    <t>29</t>
  </si>
  <si>
    <t>7593330300</t>
  </si>
  <si>
    <t>Výměnné díly Relé NMŠ 2-60 (HM0404221990433)</t>
  </si>
  <si>
    <t>1426894926</t>
  </si>
  <si>
    <t>30</t>
  </si>
  <si>
    <t>7593330340</t>
  </si>
  <si>
    <t>Výměnné díly Relé NMŠ 1-0,25/0,7 (HM0404221990437)</t>
  </si>
  <si>
    <t>1634363445</t>
  </si>
  <si>
    <t>31</t>
  </si>
  <si>
    <t>7593321125</t>
  </si>
  <si>
    <t>Prvky EFCP2/75 S prop.DESKOU</t>
  </si>
  <si>
    <t>666894995</t>
  </si>
  <si>
    <t>32</t>
  </si>
  <si>
    <t>7593321128</t>
  </si>
  <si>
    <t>Prvky EFCP2/275 S prop.DESKOU</t>
  </si>
  <si>
    <t>479377878</t>
  </si>
  <si>
    <t>137</t>
  </si>
  <si>
    <t>7592500100</t>
  </si>
  <si>
    <t>Diagnostická zařízení Skříň DISTA malá (celkem 11 desek) ST00 219</t>
  </si>
  <si>
    <t>1963584687</t>
  </si>
  <si>
    <t>138</t>
  </si>
  <si>
    <t>7592500110</t>
  </si>
  <si>
    <t>Diagnostická zařízení Skříň DISTA velká (celkem 20 desek) ST00 220</t>
  </si>
  <si>
    <t>1591439924</t>
  </si>
  <si>
    <t>139</t>
  </si>
  <si>
    <t>7592500120</t>
  </si>
  <si>
    <t>Diagnostická zařízení Desky zdroje 5,5 A ST00 221</t>
  </si>
  <si>
    <t>-144783839</t>
  </si>
  <si>
    <t>140</t>
  </si>
  <si>
    <t>7592500130</t>
  </si>
  <si>
    <t>Diagnostická zařízení Deska procesorové jednotky ST00 222</t>
  </si>
  <si>
    <t>-2037188390</t>
  </si>
  <si>
    <t>141</t>
  </si>
  <si>
    <t>7592500140</t>
  </si>
  <si>
    <t>Diagnostická zařízení DISTA - deska modemu DSL</t>
  </si>
  <si>
    <t>1123222440</t>
  </si>
  <si>
    <t>142</t>
  </si>
  <si>
    <t>7592500142</t>
  </si>
  <si>
    <t>Diagnostická zařízení DISTA - deska MISP (HM0374215999030)</t>
  </si>
  <si>
    <t>1968807855</t>
  </si>
  <si>
    <t>143</t>
  </si>
  <si>
    <t>7592500144</t>
  </si>
  <si>
    <t>Diagnostická zařízení DISTA - deska RIS (HM0374215999017)</t>
  </si>
  <si>
    <t>2048589077</t>
  </si>
  <si>
    <t>144</t>
  </si>
  <si>
    <t>7592500146</t>
  </si>
  <si>
    <t>Diagnostická zařízení Propojka PRO-MR 4/2 k propojení měř. desek MIS s deskami RIS systému DISTA (HM0374215999025)</t>
  </si>
  <si>
    <t>911067701</t>
  </si>
  <si>
    <t>145</t>
  </si>
  <si>
    <t>7592500148</t>
  </si>
  <si>
    <t>Diagnostická zařízení Propojovací deska PRO-MR.4/4 měřící ústředny DISTA</t>
  </si>
  <si>
    <t>411468627</t>
  </si>
  <si>
    <t>146</t>
  </si>
  <si>
    <t>7592500149</t>
  </si>
  <si>
    <t>Diagnostická zařízení Propojovací deska PRO-MR.8/8 měřící ústředny DISTA</t>
  </si>
  <si>
    <t>850126088</t>
  </si>
  <si>
    <t>147</t>
  </si>
  <si>
    <t>7592500150</t>
  </si>
  <si>
    <t>Diagnostická zařízení Deska měření AC a DC napětí ST00 223</t>
  </si>
  <si>
    <t>1776926470</t>
  </si>
  <si>
    <t>148</t>
  </si>
  <si>
    <t>7592500160</t>
  </si>
  <si>
    <t>Diagnostická zařízení Deska kontroly kontaktů ST00 224</t>
  </si>
  <si>
    <t>1841279605</t>
  </si>
  <si>
    <t>149</t>
  </si>
  <si>
    <t>7592500190</t>
  </si>
  <si>
    <t>Diagnostická zařízení Deska měř.izol.odporů přepínací ST00 227</t>
  </si>
  <si>
    <t>-777847424</t>
  </si>
  <si>
    <t>150</t>
  </si>
  <si>
    <t>7592500200</t>
  </si>
  <si>
    <t>Diagnostická zařízení Deska pro rozšíření vstupů MIS/MISP ST00 228</t>
  </si>
  <si>
    <t>-1535049844</t>
  </si>
  <si>
    <t>151</t>
  </si>
  <si>
    <t>7592500205</t>
  </si>
  <si>
    <t>Diagnostická zařízení Vodící lišty pro zasunutí desek systému DISTA do skříně (VODITKO 64560-078) (HM0374995000399)</t>
  </si>
  <si>
    <t>250706083</t>
  </si>
  <si>
    <t>33</t>
  </si>
  <si>
    <t>7592830100</t>
  </si>
  <si>
    <t>Součásti stojanu se závorou Břevno závorové 4,25m (CV708265009)</t>
  </si>
  <si>
    <t>-1888794822</t>
  </si>
  <si>
    <t>34</t>
  </si>
  <si>
    <t>7592830090</t>
  </si>
  <si>
    <t>Součásti stojanu se závorou Břevno závorové 5,0m (CV708265008)</t>
  </si>
  <si>
    <t>1643465049</t>
  </si>
  <si>
    <t>35</t>
  </si>
  <si>
    <t>7592830080</t>
  </si>
  <si>
    <t>Součásti stojanu se závorou Břevno závorové 5,5m (CV708265004)</t>
  </si>
  <si>
    <t>-354295177</t>
  </si>
  <si>
    <t>36</t>
  </si>
  <si>
    <t>7592830070</t>
  </si>
  <si>
    <t>Součásti stojanu se závorou Břevno závorové 6,5m (CV708265007)</t>
  </si>
  <si>
    <t>1145403703</t>
  </si>
  <si>
    <t>37</t>
  </si>
  <si>
    <t>7592830060</t>
  </si>
  <si>
    <t>Součásti stojanu se závorou Břevno závorové 7,5m (CV708265003)</t>
  </si>
  <si>
    <t>-1982988504</t>
  </si>
  <si>
    <t>38</t>
  </si>
  <si>
    <t>7592830824</t>
  </si>
  <si>
    <t>Součásti stojanu se závorou Břevno kompozitní EKC 5 m s LED světly na levém boku (CV708485306)</t>
  </si>
  <si>
    <t>-2117920175</t>
  </si>
  <si>
    <t>39</t>
  </si>
  <si>
    <t>7592830825</t>
  </si>
  <si>
    <t>Součásti stojanu se závorou Břevno kompozitní EKC 5 m s LED světly na pravém boku (CV708485356)</t>
  </si>
  <si>
    <t>1408514404</t>
  </si>
  <si>
    <t>40</t>
  </si>
  <si>
    <t>7592830804</t>
  </si>
  <si>
    <t>Součásti stojanu se závorou Břevno kompozitní úplné EKC 5,5 m (CV708485025)</t>
  </si>
  <si>
    <t>1690162382</t>
  </si>
  <si>
    <t>41</t>
  </si>
  <si>
    <t>7592830806</t>
  </si>
  <si>
    <t>Součásti stojanu se závorou Břevno kompozitní úplné EKC 6,0 m (CV708485024)</t>
  </si>
  <si>
    <t>2107671808</t>
  </si>
  <si>
    <t>42</t>
  </si>
  <si>
    <t>7592830808</t>
  </si>
  <si>
    <t>Součásti stojanu se závorou Břevno kompozitní úplné EKC 6,5 m (CV708485023)</t>
  </si>
  <si>
    <t>-1967087586</t>
  </si>
  <si>
    <t>43</t>
  </si>
  <si>
    <t>7592830836</t>
  </si>
  <si>
    <t>Součásti stojanu se závorou Břevno kompozitní EKC 6,5 m s LED světly na levém boku (CV708485303)</t>
  </si>
  <si>
    <t>-1133570625</t>
  </si>
  <si>
    <t>44</t>
  </si>
  <si>
    <t>7592830837</t>
  </si>
  <si>
    <t>Součásti stojanu se závorou Břevno kompozitní EKC 6,5 m s LED světly na pravém boku (CV708485353)</t>
  </si>
  <si>
    <t>1259322387</t>
  </si>
  <si>
    <t>45</t>
  </si>
  <si>
    <t>7592830840</t>
  </si>
  <si>
    <t>Součásti stojanu se závorou Břevno kompozitní EKC 7 m s LED světly na levém boku (CV708485302)</t>
  </si>
  <si>
    <t>610288276</t>
  </si>
  <si>
    <t>46</t>
  </si>
  <si>
    <t>7592830841</t>
  </si>
  <si>
    <t>Součásti stojanu se závorou Břevno kompozitní EKC 7 m s LED světly na pravém boku (CV708485352)</t>
  </si>
  <si>
    <t>1469256833</t>
  </si>
  <si>
    <t>47</t>
  </si>
  <si>
    <t>7592830847</t>
  </si>
  <si>
    <t>Součásti stojanu se závorou Břevno kompozitní EKC 8,0 m se světly na levém boku (CV708485300)</t>
  </si>
  <si>
    <t>-181863727</t>
  </si>
  <si>
    <t>48</t>
  </si>
  <si>
    <t>7592830849</t>
  </si>
  <si>
    <t>Součásti stojanu se závorou Břevno kompozitní EKC 8,0 m se světly na pravém boku (CV708485350)</t>
  </si>
  <si>
    <t>-864678183</t>
  </si>
  <si>
    <t>49</t>
  </si>
  <si>
    <t>7592830814</t>
  </si>
  <si>
    <t>Součásti stojanu se závorou Břevno kompozitní úplné EKC 8 m (CV708485020)</t>
  </si>
  <si>
    <t>1700433367</t>
  </si>
  <si>
    <t>50</t>
  </si>
  <si>
    <t>7592830856</t>
  </si>
  <si>
    <t>Součásti stojanu se závorou Břevno kompozitní EKC 9,0 m se světly na levém boku (CV708485298)</t>
  </si>
  <si>
    <t>987315175</t>
  </si>
  <si>
    <t>51</t>
  </si>
  <si>
    <t>7592830859</t>
  </si>
  <si>
    <t>Součásti stojanu se závorou Břevno kompozitní EKC 9,0 m se světly na pravém boku (CV708485348)</t>
  </si>
  <si>
    <t>53064911</t>
  </si>
  <si>
    <t>52</t>
  </si>
  <si>
    <t>7592810030</t>
  </si>
  <si>
    <t>Výstražníky Výstražník V3 (CV708289004)</t>
  </si>
  <si>
    <t>-1541808069</t>
  </si>
  <si>
    <t>53</t>
  </si>
  <si>
    <t>7592810040</t>
  </si>
  <si>
    <t>Výstražníky Výstražník V5 (CV708289006)</t>
  </si>
  <si>
    <t>1635329065</t>
  </si>
  <si>
    <t>107</t>
  </si>
  <si>
    <t>7592830010</t>
  </si>
  <si>
    <t>Součásti stojanu se závorou Stojan závory s pohonem- P1V (CV708409001)</t>
  </si>
  <si>
    <t>-678999994</t>
  </si>
  <si>
    <t>108</t>
  </si>
  <si>
    <t>7592830020</t>
  </si>
  <si>
    <t>Součásti stojanu se závorou Stojan závory s pohonem- L1V (CV708409002)</t>
  </si>
  <si>
    <t>-980535761</t>
  </si>
  <si>
    <t>109</t>
  </si>
  <si>
    <t>7592830578</t>
  </si>
  <si>
    <t>Součásti stojanu se závorou Nosič výstražníku SUP (CV708455020)</t>
  </si>
  <si>
    <t>-655334233</t>
  </si>
  <si>
    <t>110</t>
  </si>
  <si>
    <t>7592830579</t>
  </si>
  <si>
    <t>Součásti stojanu se závorou Nosič výstražníku SUL (CV708455021)</t>
  </si>
  <si>
    <t>1547454715</t>
  </si>
  <si>
    <t>54</t>
  </si>
  <si>
    <t>7592820010</t>
  </si>
  <si>
    <t>Součásti výstražníku Stožár výstražníku SVN (CV708275020)</t>
  </si>
  <si>
    <t>411952946</t>
  </si>
  <si>
    <t>55</t>
  </si>
  <si>
    <t>7592820020</t>
  </si>
  <si>
    <t>Součásti výstražníku Stožár výstražníku SVND (CV708275021)</t>
  </si>
  <si>
    <t>-1150048306</t>
  </si>
  <si>
    <t>56</t>
  </si>
  <si>
    <t>7592820030</t>
  </si>
  <si>
    <t>Součásti výstražníku Stožár výstražníku SVV (CV708275022)</t>
  </si>
  <si>
    <t>-242976098</t>
  </si>
  <si>
    <t>57</t>
  </si>
  <si>
    <t>7592820040</t>
  </si>
  <si>
    <t>Součásti výstražníku Stožár výstražníku SVVD (CV708275023)</t>
  </si>
  <si>
    <t>-44709672</t>
  </si>
  <si>
    <t>58</t>
  </si>
  <si>
    <t>7592820110</t>
  </si>
  <si>
    <t>Součásti výstražníku Nosič kříže (CV708405063)</t>
  </si>
  <si>
    <t>-1691045398</t>
  </si>
  <si>
    <t>59</t>
  </si>
  <si>
    <t>7592820180</t>
  </si>
  <si>
    <t>Součásti výstražníku Kříž výstr.jednokol.zákl.vel. A32a zvýraz.žlutozel.pruh (HM0404229200101)</t>
  </si>
  <si>
    <t>641670576</t>
  </si>
  <si>
    <t>60</t>
  </si>
  <si>
    <t>7592820230</t>
  </si>
  <si>
    <t>Součásti výstražníku Tabulka 'POZOR VLAK' hlinik. POZOR VLAK (HM0404229991005)</t>
  </si>
  <si>
    <t>1192883164</t>
  </si>
  <si>
    <t>104</t>
  </si>
  <si>
    <t>7592810900</t>
  </si>
  <si>
    <t>Reléový stojan PZS vystrojený na jednokolejné trati s výstražníky 2 - 4 kusy výstražníků - kategorie dle ČSN 34 2650 ed.2: PZS 3(2) S,B(N),I(L)</t>
  </si>
  <si>
    <t>komplet</t>
  </si>
  <si>
    <t>-135423219</t>
  </si>
  <si>
    <t>105</t>
  </si>
  <si>
    <t>7592810904</t>
  </si>
  <si>
    <t>Reléový stojan PZS vystrojený na jednokolejné trati s automatickými závorami 2 - 4 kusy výstražníků - kategorie dle ČSN 34 2650 ed.2: PZS 3(2) S,B(N),I(L)</t>
  </si>
  <si>
    <t>589524758</t>
  </si>
  <si>
    <t>106</t>
  </si>
  <si>
    <t>7592810920</t>
  </si>
  <si>
    <t>Reléový stojan SZZ nevystrojený univerzální - kategorie SZZ dle TNŽ 34 2620:2002: SZZ 1., 2.nebo 3.kategorie</t>
  </si>
  <si>
    <t>1209621650</t>
  </si>
  <si>
    <t>61</t>
  </si>
  <si>
    <t>7593310440</t>
  </si>
  <si>
    <t>Konstrukční díly Panel svorkovnicový 12xSV-12C(svor.-svor.) (CV724199001)</t>
  </si>
  <si>
    <t>1639372413</t>
  </si>
  <si>
    <t>62</t>
  </si>
  <si>
    <t>7593310450</t>
  </si>
  <si>
    <t>Konstrukční díly Panel volné vazby úplný (CV725719003M)</t>
  </si>
  <si>
    <t>-1546817923</t>
  </si>
  <si>
    <t>134</t>
  </si>
  <si>
    <t>7594200080</t>
  </si>
  <si>
    <t>Výstroj konců kolejových obvodů a kódovacích smyček Transformátor stykový DT 075 E (CV371019005)</t>
  </si>
  <si>
    <t>-1008518841</t>
  </si>
  <si>
    <t>135</t>
  </si>
  <si>
    <t>7594200095</t>
  </si>
  <si>
    <t>Výstroj konců kolejových obvodů a kódovacích smyček Transformátor stykový DT 075 F (CV371119001)</t>
  </si>
  <si>
    <t>628935240</t>
  </si>
  <si>
    <t>136</t>
  </si>
  <si>
    <t>7594200200</t>
  </si>
  <si>
    <t>Výstroj konců kolejových obvodů a kódovacích smyček Tlumivka symetrizační SYT (CV371079001)</t>
  </si>
  <si>
    <t>1771305705</t>
  </si>
  <si>
    <t>63</t>
  </si>
  <si>
    <t>7590521509</t>
  </si>
  <si>
    <t>Venkovní vedení kabelová - metalické sítě Plněné, párované s ochr. vodičem TCEKPFLEY 2 P 1,0 D</t>
  </si>
  <si>
    <t>97975420</t>
  </si>
  <si>
    <t>64</t>
  </si>
  <si>
    <t>7590521514</t>
  </si>
  <si>
    <t>Venkovní vedení kabelová - metalické sítě Plněné, párované s ochr. vodičem TCEKPFLEY 3 P 1,0 D</t>
  </si>
  <si>
    <t>-863688944</t>
  </si>
  <si>
    <t>65</t>
  </si>
  <si>
    <t>7590521519</t>
  </si>
  <si>
    <t>Venkovní vedení kabelová - metalické sítě Plněné, párované s ochr. vodičem TCEKPFLEY 4 P 1,0 D</t>
  </si>
  <si>
    <t>1304855008</t>
  </si>
  <si>
    <t>66</t>
  </si>
  <si>
    <t>7590521529</t>
  </si>
  <si>
    <t>Venkovní vedení kabelová - metalické sítě Plněné, párované s ochr. vodičem TCEKPFLEY 7 P 1,0 D</t>
  </si>
  <si>
    <t>-582735586</t>
  </si>
  <si>
    <t>67</t>
  </si>
  <si>
    <t>7590521534</t>
  </si>
  <si>
    <t>Venkovní vedení kabelová - metalické sítě Plněné, párované s ochr. vodičem TCEKPFLEY 12 P 1,0 D</t>
  </si>
  <si>
    <t>-521402928</t>
  </si>
  <si>
    <t>68</t>
  </si>
  <si>
    <t>7590521539</t>
  </si>
  <si>
    <t>Venkovní vedení kabelová - metalické sítě Plněné, párované s ochr. vodičem TCEKPFLEY 16 P 1,0 D</t>
  </si>
  <si>
    <t>-699185491</t>
  </si>
  <si>
    <t>69</t>
  </si>
  <si>
    <t>7590521544</t>
  </si>
  <si>
    <t>Venkovní vedení kabelová - metalické sítě Plněné, párované s ochr. vodičem TCEKPFLEY 24 P 1,0 D</t>
  </si>
  <si>
    <t>-884722251</t>
  </si>
  <si>
    <t>70</t>
  </si>
  <si>
    <t>7590521549</t>
  </si>
  <si>
    <t>Venkovní vedení kabelová - metalické sítě Plněné, párované s ochr. vodičem TCEKPFLEY 30 P 1,0 D</t>
  </si>
  <si>
    <t>-806693559</t>
  </si>
  <si>
    <t>71</t>
  </si>
  <si>
    <t>7590521554</t>
  </si>
  <si>
    <t>Venkovní vedení kabelová - metalické sítě Plněné, párované s ochr. vodičem TCEKPFLEY 48 P 1,0 D</t>
  </si>
  <si>
    <t>2043394051</t>
  </si>
  <si>
    <t>72</t>
  </si>
  <si>
    <t>7590521589</t>
  </si>
  <si>
    <t>Venkovní vedení kabelová - metalické sítě Plněné, párované s ochr. vodičem, armované Al dráty TCEKPFLEZE 3 P 1,0 D</t>
  </si>
  <si>
    <t>-1719543823</t>
  </si>
  <si>
    <t>73</t>
  </si>
  <si>
    <t>7590521594</t>
  </si>
  <si>
    <t>Venkovní vedení kabelová - metalické sítě Plněné, párované s ochr. vodičem, armované Al dráty TCEKPFLEZE 4 P 1,0 D</t>
  </si>
  <si>
    <t>-684497488</t>
  </si>
  <si>
    <t>74</t>
  </si>
  <si>
    <t>7590521604</t>
  </si>
  <si>
    <t>Venkovní vedení kabelová - metalické sítě Plněné, párované s ochr. vodičem, armované Al dráty TCEKPFLEZE 7 P 1,0 D</t>
  </si>
  <si>
    <t>134585968</t>
  </si>
  <si>
    <t>75</t>
  </si>
  <si>
    <t>7590521609</t>
  </si>
  <si>
    <t>Venkovní vedení kabelová - metalické sítě Plněné, párované s ochr. vodičem, armované Al dráty TCEKPFLEZE 12 P 1,0 D</t>
  </si>
  <si>
    <t>-1169353018</t>
  </si>
  <si>
    <t>76</t>
  </si>
  <si>
    <t>7590521619</t>
  </si>
  <si>
    <t>Venkovní vedení kabelová - metalické sítě Plněné, párované s ochr. vodičem, armované Al dráty TCEKPFLEZE 24 P 1,0 D</t>
  </si>
  <si>
    <t>314159222</t>
  </si>
  <si>
    <t>77</t>
  </si>
  <si>
    <t>7590521624</t>
  </si>
  <si>
    <t>Venkovní vedení kabelová - metalické sítě Plněné, párované s ochr. vodičem, armované Al dráty TCEKPFLEZE 30 P 1,0 D</t>
  </si>
  <si>
    <t>1773986567</t>
  </si>
  <si>
    <t>78</t>
  </si>
  <si>
    <t>7590520604</t>
  </si>
  <si>
    <t>Venkovní vedení kabelová - metalické sítě Plněné 4x0,8 TCEPKPFLEY 3 x 4 x 0,8</t>
  </si>
  <si>
    <t>-1566395447</t>
  </si>
  <si>
    <t>79</t>
  </si>
  <si>
    <t>7590520614</t>
  </si>
  <si>
    <t>Venkovní vedení kabelová - metalické sítě Plněné 4x0,8 TCEPKPFLEY 5 x 4 x 0,8</t>
  </si>
  <si>
    <t>1293247919</t>
  </si>
  <si>
    <t>80</t>
  </si>
  <si>
    <t>7492501920</t>
  </si>
  <si>
    <t>Kabely, vodiče, šňůry Cu - nn Kabel silový 4 a 5-žílový Cu, plastová izolace CYKY 4J4 (4Bx4)</t>
  </si>
  <si>
    <t>-133194214</t>
  </si>
  <si>
    <t>81</t>
  </si>
  <si>
    <t>7492501880</t>
  </si>
  <si>
    <t>Kabely, vodiče, šňůry Cu - nn Kabel silový 4 a 5-žílový Cu, plastová izolace CYKY 4J16 (4Bx16)</t>
  </si>
  <si>
    <t>2068887949</t>
  </si>
  <si>
    <t>82</t>
  </si>
  <si>
    <t>7492500810</t>
  </si>
  <si>
    <t>Kabely, vodiče, šňůry Cu - nn Vodič jednožílový Cu, plastová izolace H07V-K 10 rudý (CYA)</t>
  </si>
  <si>
    <t>-2054210071</t>
  </si>
  <si>
    <t>83</t>
  </si>
  <si>
    <t>7492500830</t>
  </si>
  <si>
    <t>Kabely, vodiče, šňůry Cu - nn Vodič jednožílový Cu, plastová izolace H07V-K 10 tm.modrý (CYA)</t>
  </si>
  <si>
    <t>1907559065</t>
  </si>
  <si>
    <t>84</t>
  </si>
  <si>
    <t>7492500800</t>
  </si>
  <si>
    <t>Kabely, vodiče, šňůry Cu - nn Vodič jednožílový Cu, plastová izolace H07V-K 10 černý (CYA)</t>
  </si>
  <si>
    <t>-1054028239</t>
  </si>
  <si>
    <t>85</t>
  </si>
  <si>
    <t>7492500840</t>
  </si>
  <si>
    <t>Kabely, vodiče, šňůry Cu - nn Vodič jednožílový Cu, plastová izolace H07V-K 10 zž (CYA)</t>
  </si>
  <si>
    <t>-1653652152</t>
  </si>
  <si>
    <t>86</t>
  </si>
  <si>
    <t>7590540569</t>
  </si>
  <si>
    <t>Slaboproudé rozvody, kabely pro přívod a vnitřní instalaci UTP/FTP kategorie 6,  250MHz  1 Gbps UTP Nestíněný, PE venkovní, drát</t>
  </si>
  <si>
    <t>-1539357753</t>
  </si>
  <si>
    <t>87</t>
  </si>
  <si>
    <t>7590540579</t>
  </si>
  <si>
    <t>Slaboproudé rozvody, kabely pro přívod a vnitřní instalaci UTP/FTP kategorie 6,  250MHz  1 Gbps FTP Stíněný, PE venkovní, drát</t>
  </si>
  <si>
    <t>1441381128</t>
  </si>
  <si>
    <t>88</t>
  </si>
  <si>
    <t>7590540564</t>
  </si>
  <si>
    <t>Slaboproudé rozvody, kabely pro přívod a vnitřní instalaci UTP/FTP kategorie 6,  250MHz  1 Gbps UTP Nestíněný vnitřní, drát, nehořlavý, bezhalogenní, nízkodýmavý</t>
  </si>
  <si>
    <t>-1917308797</t>
  </si>
  <si>
    <t>89</t>
  </si>
  <si>
    <t>7590540589</t>
  </si>
  <si>
    <t>Slaboproudé rozvody, kabely pro přívod a vnitřní instalaci UTP/FTP kategorie 6,  250MHz  1 Gbps FTP Stíněný, vnitřní, drát, nehořlavý, bezhalogenní, nízkodýmavý</t>
  </si>
  <si>
    <t>73498925</t>
  </si>
  <si>
    <t>90</t>
  </si>
  <si>
    <t>7492501760</t>
  </si>
  <si>
    <t>Kabely, vodiče, šňůry Cu - nn Kabel silový 2 a 3-žílový Cu, plastová izolace CYKY 3J1,5 (3Cx 1,5)</t>
  </si>
  <si>
    <t>1311442542</t>
  </si>
  <si>
    <t>91</t>
  </si>
  <si>
    <t>7492501770</t>
  </si>
  <si>
    <t>Kabely, vodiče, šňůry Cu - nn Kabel silový 2 a 3-žílový Cu, plastová izolace CYKY 3J2,5 (3Cx 2,5)</t>
  </si>
  <si>
    <t>2135848939</t>
  </si>
  <si>
    <t>92</t>
  </si>
  <si>
    <t>7492501870</t>
  </si>
  <si>
    <t>Kabely, vodiče, šňůry Cu - nn Kabel silový 4 a 5-žílový Cu, plastová izolace CYKY 4J10 (4Bx10)</t>
  </si>
  <si>
    <t>1728822205</t>
  </si>
  <si>
    <t>93</t>
  </si>
  <si>
    <t>7492501910</t>
  </si>
  <si>
    <t>Kabely, vodiče, šňůry Cu - nn Kabel silový 4 a 5-žílový Cu, plastová izolace CYKY 4J2,5 (4Bx2,5)</t>
  </si>
  <si>
    <t>-1290258835</t>
  </si>
  <si>
    <t>94</t>
  </si>
  <si>
    <t>7492501930</t>
  </si>
  <si>
    <t>Kabely, vodiče, šňůry Cu - nn Kabel silový 4 a 5-žílový Cu, plastová izolace CYKY 4J6 (4Bx6)</t>
  </si>
  <si>
    <t>1414138705</t>
  </si>
  <si>
    <t>95</t>
  </si>
  <si>
    <t>7590541409</t>
  </si>
  <si>
    <t>Slaboproudé rozvody, kabely pro přívod a vnitřní instalaci Spojky metalických kabelů a příslušenství Teplem smrštitelná zesílená spojka pro netlakované kabely XAGA 500-100/25-500/EY</t>
  </si>
  <si>
    <t>1529157560</t>
  </si>
  <si>
    <t>96</t>
  </si>
  <si>
    <t>7590541439</t>
  </si>
  <si>
    <t>Slaboproudé rozvody, kabely pro přívod a vnitřní instalaci Spojky metalických kabelů a příslušenství Teplem smrštitelná zesílená spojka pro netlakované kabely XAGA 500-43/8-300/EY</t>
  </si>
  <si>
    <t>2139083113</t>
  </si>
  <si>
    <t>97</t>
  </si>
  <si>
    <t>7590541419</t>
  </si>
  <si>
    <t>Slaboproudé rozvody, kabely pro přívod a vnitřní instalaci Spojky metalických kabelů a příslušenství Teplem smrštitelná zesílená spojka pro netlakované kabely XAGA 500-125/30-460/EY</t>
  </si>
  <si>
    <t>-798067287</t>
  </si>
  <si>
    <t>98</t>
  </si>
  <si>
    <t>7590541474</t>
  </si>
  <si>
    <t>Slaboproudé rozvody, kabely pro přívod a vnitřní instalaci Spojky metalických kabelů a příslušenství Teplem smrštitelná zesílená spojka pro netlakované kabely XAGA 500-75/15-400/EY</t>
  </si>
  <si>
    <t>-1815221937</t>
  </si>
  <si>
    <t>128</t>
  </si>
  <si>
    <t>7593500600</t>
  </si>
  <si>
    <t>Trasy kabelového vedení Kabelové krycí desky a pásy Fólie výstražná modrá š. 34cm (HM0673909991034)</t>
  </si>
  <si>
    <t>1039388715</t>
  </si>
  <si>
    <t>127</t>
  </si>
  <si>
    <t>7593501035</t>
  </si>
  <si>
    <t>Trasy kabelového vedení Tuhá dvouplášťová korugovaná chránička KD 09160 průměr 160/136 mm</t>
  </si>
  <si>
    <t>-67237888</t>
  </si>
  <si>
    <t>123</t>
  </si>
  <si>
    <t>7593501125</t>
  </si>
  <si>
    <t>Trasy kabelového vedení Chráničky optického kabelu HDPE 6040 průměr 40/33 mm</t>
  </si>
  <si>
    <t>2742205</t>
  </si>
  <si>
    <t>124</t>
  </si>
  <si>
    <t>7593501195</t>
  </si>
  <si>
    <t>Trasy kabelového vedení Spojky šroubovací pro chráničky optického kabelu HDPE 5050 průměr 40 mm</t>
  </si>
  <si>
    <t>298945734</t>
  </si>
  <si>
    <t>125</t>
  </si>
  <si>
    <t>7593501215</t>
  </si>
  <si>
    <t>Trasy kabelového vedení Kabelové komory 420 x 1080 mm</t>
  </si>
  <si>
    <t>-726199341</t>
  </si>
  <si>
    <t>126</t>
  </si>
  <si>
    <t>7593501255</t>
  </si>
  <si>
    <t>Trasy kabelového vedení Kabelové komory Poklop 420 mm, třída B</t>
  </si>
  <si>
    <t>-2122957902</t>
  </si>
  <si>
    <t>129</t>
  </si>
  <si>
    <t>7593501820R</t>
  </si>
  <si>
    <t>Trasy kabelového vedení Lokátory a markery Ball Marker 1408-XR, fialový zabezpečováci</t>
  </si>
  <si>
    <t>-1039236124</t>
  </si>
  <si>
    <t>130</t>
  </si>
  <si>
    <t>7593501825R</t>
  </si>
  <si>
    <t>Trasy kabelového vedení Lokátory a markery Ball Marker 1428 - XR ID, fialový zabezpečováci zapisovatelný</t>
  </si>
  <si>
    <t>-336455564</t>
  </si>
  <si>
    <t>99</t>
  </si>
  <si>
    <t>7590720425</t>
  </si>
  <si>
    <t>Součásti světelných návěstidel Základ svět.náv. T I Z 51x71x135cm (HM0592110090000)</t>
  </si>
  <si>
    <t>952779133</t>
  </si>
  <si>
    <t>100</t>
  </si>
  <si>
    <t>7590720435</t>
  </si>
  <si>
    <t>Součásti světelných návěstidel Základ svět.náv. TIIIZ 53x73x170cm (HM0592110140000)</t>
  </si>
  <si>
    <t>174879932</t>
  </si>
  <si>
    <t>101</t>
  </si>
  <si>
    <t>7590720445</t>
  </si>
  <si>
    <t>Součásti světelných návěstidel Základ trp.sv.náv. TRIN 40x40x100cm (HM0592111120000)</t>
  </si>
  <si>
    <t>-1611488997</t>
  </si>
  <si>
    <t>102</t>
  </si>
  <si>
    <t>7590720450</t>
  </si>
  <si>
    <t>Součásti světelných návěstidel Základ trp.sv.náv. TRIIN 40x65x100cm (HM0592111130000)</t>
  </si>
  <si>
    <t>2057361485</t>
  </si>
  <si>
    <t>103</t>
  </si>
  <si>
    <t>7590720480</t>
  </si>
  <si>
    <t>Součásti světelných návěstidel Základ trpasl.návěstidla ZTN (HM0321859999904)</t>
  </si>
  <si>
    <t>554706953</t>
  </si>
  <si>
    <t>122</t>
  </si>
  <si>
    <t>7591300050</t>
  </si>
  <si>
    <t>Zámky Zámek kontrolní pro polohu výkolejky na kolejnici (CV040705021)</t>
  </si>
  <si>
    <t>-1782865688</t>
  </si>
  <si>
    <t>121</t>
  </si>
  <si>
    <t>7590910450</t>
  </si>
  <si>
    <t>Výkolejky Výkolejka ruční S49 pravá návěst vpravo (CV040719001)</t>
  </si>
  <si>
    <t>-522789399</t>
  </si>
  <si>
    <t>118</t>
  </si>
  <si>
    <t>7590910460</t>
  </si>
  <si>
    <t>Výkolejky Výkolejka ruční S49 levá návěst vlevo (CV040719002)</t>
  </si>
  <si>
    <t>-466431081</t>
  </si>
  <si>
    <t>111</t>
  </si>
  <si>
    <t>7491100260</t>
  </si>
  <si>
    <t>Trubková vedení Ohebné elektroinstalační trubky KD09160 pr.160 KOPODUR r.</t>
  </si>
  <si>
    <t>1919428641</t>
  </si>
  <si>
    <t>112</t>
  </si>
  <si>
    <t>7594190060</t>
  </si>
  <si>
    <t>Ostatní Souprava propojek s oky CEMBRE jednoduchá + uzemnění norma 253039002 (HM0404223991902)</t>
  </si>
  <si>
    <t>1629895172</t>
  </si>
  <si>
    <t>113</t>
  </si>
  <si>
    <t>7594190070</t>
  </si>
  <si>
    <t>Ostatní Souprava propojek s oky CEMBRE jednoduchá norma 253039001 (HM0404223991901)</t>
  </si>
  <si>
    <t>1283747456</t>
  </si>
  <si>
    <t>114</t>
  </si>
  <si>
    <t>7590190160</t>
  </si>
  <si>
    <t>Ostatní Trámek umělohmotný UTR-122 (HM0321859999802)</t>
  </si>
  <si>
    <t>-358712850</t>
  </si>
  <si>
    <t>131</t>
  </si>
  <si>
    <t>7491100120</t>
  </si>
  <si>
    <t>Trubková vedení Ohebné elektroinstalační trubky KOPOFLEX 50 rudá</t>
  </si>
  <si>
    <t>1561279444</t>
  </si>
  <si>
    <t>190</t>
  </si>
  <si>
    <t>7597111252</t>
  </si>
  <si>
    <t>EZS Modul SA-KON - modul rozšíření vstupů ( 4 vstupy čidel a 2 výstupy akční člen)</t>
  </si>
  <si>
    <t>639439575</t>
  </si>
  <si>
    <t>191</t>
  </si>
  <si>
    <t>7597111251</t>
  </si>
  <si>
    <t>EZS Modul SA-CTE - čtečka bezkontaktních karet ( 2 vstupy čidla a 1 výstup akční člen)</t>
  </si>
  <si>
    <t>1663724432</t>
  </si>
  <si>
    <t>192</t>
  </si>
  <si>
    <t>7597110000</t>
  </si>
  <si>
    <t>EZS Ústředna integrovaná jako softwarový modul do ústředny diagnostiky s BAT a LAN komunikátorem</t>
  </si>
  <si>
    <t>48277356</t>
  </si>
  <si>
    <t>193</t>
  </si>
  <si>
    <t>7597111257</t>
  </si>
  <si>
    <t>EZS Spínač osvětlení pro připojení na modul SA-CTE nebo SA-KON</t>
  </si>
  <si>
    <t>-715119846</t>
  </si>
  <si>
    <t>194</t>
  </si>
  <si>
    <t>7597111253</t>
  </si>
  <si>
    <t>EZS Adresný SW CFG server KP2017 nebo GDS</t>
  </si>
  <si>
    <t>1432777117</t>
  </si>
  <si>
    <t>195</t>
  </si>
  <si>
    <t>7597111255</t>
  </si>
  <si>
    <t>EZS Kombinovaný detektor kouře a teplot s drátovým připojením</t>
  </si>
  <si>
    <t>-1367186427</t>
  </si>
  <si>
    <t>196</t>
  </si>
  <si>
    <t>7597111256</t>
  </si>
  <si>
    <t>EZS Dveřní kontakt pro montáž z vnitřní strany dveří, na svorkách při zavření dveří odpor blízký nule a při otevření dveří odpor blízký nekonečnu</t>
  </si>
  <si>
    <t>-1019760508</t>
  </si>
  <si>
    <t>197</t>
  </si>
  <si>
    <t>7597111258</t>
  </si>
  <si>
    <t>EZS Instalační materiál pro instalaci EZS ústředny s integrací do diagnostické ústředny</t>
  </si>
  <si>
    <t>1250916621</t>
  </si>
  <si>
    <t>198</t>
  </si>
  <si>
    <t>7597110345</t>
  </si>
  <si>
    <t>EZS Koncentrátor v plastovém krytu pro 8 zón a 4 PGM výstupy</t>
  </si>
  <si>
    <t>-1817792006</t>
  </si>
  <si>
    <t>199</t>
  </si>
  <si>
    <t>7596720011</t>
  </si>
  <si>
    <t>Díly televizních zařízení IP sítová kamera s denním i nočním záznamem integrované infračervené LED a IR Filtr; 4IR Led; max. IR dosah 5m; rozlišení 640x480 px; ohnisková vzdalenost 3,15 mm; zorný úhel H:45,3,V: 34,5 , D:54,9 stupňů</t>
  </si>
  <si>
    <t>-1264994098</t>
  </si>
  <si>
    <t>200</t>
  </si>
  <si>
    <t>7596730642</t>
  </si>
  <si>
    <t>Kamerové systémy CCTV Kamera fixní Držák pro montáž kamer MX-D24M/Q24M na zeď</t>
  </si>
  <si>
    <t>-937367812</t>
  </si>
  <si>
    <t>201</t>
  </si>
  <si>
    <t>7596730108R</t>
  </si>
  <si>
    <t>lus</t>
  </si>
  <si>
    <t>1610930896</t>
  </si>
  <si>
    <t>Kamerové systémy CCTV Kamera fixní Adaptér ke konzole SBP-300WM pro montáž na sloup</t>
  </si>
  <si>
    <t>202</t>
  </si>
  <si>
    <t>7596731080R</t>
  </si>
  <si>
    <t>-429814635</t>
  </si>
  <si>
    <t>Kamerové systémy CCTV Kamera fixní NVRmini2, (sw+hw) pro 8 IP kamer/enkodérů, bez HDD, 80Mbps</t>
  </si>
  <si>
    <t>203</t>
  </si>
  <si>
    <t>7596731226R</t>
  </si>
  <si>
    <t>1113749803</t>
  </si>
  <si>
    <t>Kamerové systémy CCTV Kamera fixní Přídavný HDD s kapacitou 3TB k DVR/NVR Samsung</t>
  </si>
  <si>
    <t>204</t>
  </si>
  <si>
    <t>7596731436</t>
  </si>
  <si>
    <t>Kamerové systémy CCTV Kamera fixní Přepěťová ochrana 10/100M Ethernet + PoE A/B nebo Hi PoE (max.70W)</t>
  </si>
  <si>
    <t>1405109269</t>
  </si>
  <si>
    <t>PS02 - Montáže-URS</t>
  </si>
  <si>
    <t>HSV - Práce a dodávky HSV</t>
  </si>
  <si>
    <t xml:space="preserve">    1 - Zemní práce</t>
  </si>
  <si>
    <t xml:space="preserve">    9 - Ostatní konstrukce a práce, bourání</t>
  </si>
  <si>
    <t>PSV - Práce a dodávky PSV</t>
  </si>
  <si>
    <t xml:space="preserve">    741 - Elektroinstalace - silnoproud</t>
  </si>
  <si>
    <t>M - Práce a dodávky M</t>
  </si>
  <si>
    <t xml:space="preserve">    46-M - Zemní práce při extr.mont.pracích</t>
  </si>
  <si>
    <t>HSV</t>
  </si>
  <si>
    <t>Práce a dodávky HSV</t>
  </si>
  <si>
    <t>Zemní práce</t>
  </si>
  <si>
    <t>K</t>
  </si>
  <si>
    <t>111211101</t>
  </si>
  <si>
    <t>Odstranění křovin a stromů průměru kmene do 100 mm i s kořeny sklonu terénu do 1:5 ručně</t>
  </si>
  <si>
    <t>m2</t>
  </si>
  <si>
    <t>CS ÚRS 2023 01</t>
  </si>
  <si>
    <t>-1228032111</t>
  </si>
  <si>
    <t>Odstranění křovin a stromů s odstraněním kořenů ručně průměru kmene do 100 mm jakékoliv plochy v rovině nebo ve svahu o sklonu do 1:5</t>
  </si>
  <si>
    <t>Online PSC</t>
  </si>
  <si>
    <t>https://podminky.urs.cz/item/CS_URS_2023_01/111211101</t>
  </si>
  <si>
    <t>131251201</t>
  </si>
  <si>
    <t>Hloubení jam zapažených v hornině třídy těžitelnosti I skupiny 3 objem do 20 m3 strojně</t>
  </si>
  <si>
    <t>m3</t>
  </si>
  <si>
    <t>-1173193257</t>
  </si>
  <si>
    <t>Hloubení zapažených jam a zářezů strojně s urovnáním dna do předepsaného profilu a spádu v hornině třídy těžitelnosti I skupiny 3 do 20 m3</t>
  </si>
  <si>
    <t>https://podminky.urs.cz/item/CS_URS_2023_01/131251201</t>
  </si>
  <si>
    <t>131353201</t>
  </si>
  <si>
    <t>Hloubení jam zapažených v hornině třídy těžitelnosti II skupiny 4 objem 20 m3 strojně v omezeném prostoru</t>
  </si>
  <si>
    <t>-1246669658</t>
  </si>
  <si>
    <t>Hloubení zapažených jam a zářezů strojně s urovnáním dna do předepsaného profilu a spádu v omezeném prostoru v hornině třídy těžitelnosti II skupiny 4 do 20 m3</t>
  </si>
  <si>
    <t>https://podminky.urs.cz/item/CS_URS_2023_01/131353201</t>
  </si>
  <si>
    <t>141721214</t>
  </si>
  <si>
    <t>Řízený zemní protlak délky do 50 m hl do 6 m se zatažením potrubí průměru vrtu přes 140 do 180 mm v hornině třídy těžitelnosti I a II skupiny 1 až 4</t>
  </si>
  <si>
    <t>155921398</t>
  </si>
  <si>
    <t>Řízený zemní protlak délky protlaku do 50 m v hornině třídy těžitelnosti I a II, skupiny 1 až 4 včetně zatažení trub v hloubce do 6 m průměru vrtu přes 140 do 180 mm</t>
  </si>
  <si>
    <t>https://podminky.urs.cz/item/CS_URS_2023_01/141721214</t>
  </si>
  <si>
    <t>141721216</t>
  </si>
  <si>
    <t>Řízený zemní protlak délky do 50 m hl do 6 m se zatažením potrubí průměru vrtu přes 225 do 250 mm v hornině třídy těžitelnosti I a II skupiny 1 až 4</t>
  </si>
  <si>
    <t>-148431624</t>
  </si>
  <si>
    <t>Řízený zemní protlak délky protlaku do 50 m v hornině třídy těžitelnosti I a II, skupiny 1 až 4 včetně zatažení trub v hloubce do 6 m průměru vrtu přes 225 do 250 mm</t>
  </si>
  <si>
    <t>https://podminky.urs.cz/item/CS_URS_2023_01/141721216</t>
  </si>
  <si>
    <t>Ostatní konstrukce a práce, bourání</t>
  </si>
  <si>
    <t>6</t>
  </si>
  <si>
    <t>945421110</t>
  </si>
  <si>
    <t>Hydraulická zvedací plošina na automobilovém podvozku výška zdvihu do 18 m včetně obsluhy</t>
  </si>
  <si>
    <t>hod</t>
  </si>
  <si>
    <t>-492450112</t>
  </si>
  <si>
    <t>Hydraulická zvedací plošina včetně obsluhy instalovaná na automobilovém podvozku, výšky zdvihu do 18 m</t>
  </si>
  <si>
    <t>https://podminky.urs.cz/item/CS_URS_2023_01/945421110</t>
  </si>
  <si>
    <t>PSV</t>
  </si>
  <si>
    <t>Práce a dodávky PSV</t>
  </si>
  <si>
    <t>741</t>
  </si>
  <si>
    <t>Elektroinstalace - silnoproud</t>
  </si>
  <si>
    <t>741122623</t>
  </si>
  <si>
    <t>Montáž kabel Cu plný kulatý žíla 4x10 mm2 uložený pevně (např. CYKY)</t>
  </si>
  <si>
    <t>-124154343</t>
  </si>
  <si>
    <t>Montáž kabelů měděných bez ukončení uložených pevně plných kulatých nebo bezhalogenových (např. CYKY) počtu a průřezu žil 4x10 mm2</t>
  </si>
  <si>
    <t>https://podminky.urs.cz/item/CS_URS_2023_01/741122623</t>
  </si>
  <si>
    <t>Práce a dodávky M</t>
  </si>
  <si>
    <t>46-M</t>
  </si>
  <si>
    <t>Zemní práce při extr.mont.pracích</t>
  </si>
  <si>
    <t>460010023</t>
  </si>
  <si>
    <t>Vytyčení trasy vedení kabelového podzemního v terénu volném</t>
  </si>
  <si>
    <t>km</t>
  </si>
  <si>
    <t>583694916</t>
  </si>
  <si>
    <t>Vytyčení trasy vedení kabelového (podzemního) ve volném terénu</t>
  </si>
  <si>
    <t>https://podminky.urs.cz/item/CS_URS_2023_01/460010023</t>
  </si>
  <si>
    <t>460161272</t>
  </si>
  <si>
    <t>Hloubení kabelových rýh ručně š 50 cm hl 80 cm v hornině tř I skupiny 3</t>
  </si>
  <si>
    <t>-1681068494</t>
  </si>
  <si>
    <t>Hloubení zapažených i nezapažených kabelových rýh ručně včetně urovnání dna s přemístěním výkopku do vzdálenosti 3 m od okraje jámy nebo s naložením na dopravní prostředek šířky 50 cm hloubky 80 cm v hornině třídy těžitelnosti I skupiny 3</t>
  </si>
  <si>
    <t>https://podminky.urs.cz/item/CS_URS_2023_01/460161272</t>
  </si>
  <si>
    <t>460161442</t>
  </si>
  <si>
    <t>Hloubení kabelových rýh ručně š 65 cm hl 80 cm v hornině tř I skupiny 3</t>
  </si>
  <si>
    <t>491122986</t>
  </si>
  <si>
    <t>Hloubení zapažených i nezapažených kabelových rýh ručně včetně urovnání dna s přemístěním výkopku do vzdálenosti 3 m od okraje jámy nebo s naložením na dopravní prostředek šířky 65 cm hloubky 80 cm v hornině třídy těžitelnosti I skupiny 3</t>
  </si>
  <si>
    <t>https://podminky.urs.cz/item/CS_URS_2023_01/460161442</t>
  </si>
  <si>
    <t>460411122</t>
  </si>
  <si>
    <t>Zásyp jam při elektromontážích strojně včetně zhutnění v hornině tř I skupiny 3</t>
  </si>
  <si>
    <t>274175529</t>
  </si>
  <si>
    <t>Zásyp jam strojně s uložením výkopku ve vrstvách a urovnáním povrchu s přemístění sypaniny ze vzdálenosti do 10 m se zhutněním z horniny třídy těžitelnosti I skupiny 3</t>
  </si>
  <si>
    <t>https://podminky.urs.cz/item/CS_URS_2023_01/460411122</t>
  </si>
  <si>
    <t>460431182</t>
  </si>
  <si>
    <t>Zásyp kabelových rýh ručně se zhutněním š 35 cm hl 80 cm z horniny tř I skupiny 3</t>
  </si>
  <si>
    <t>619578066</t>
  </si>
  <si>
    <t>Zásyp kabelových rýh ručně s přemístění sypaniny ze vzdálenosti do 10 m, s uložením výkopku ve vrstvách včetně zhutnění a úpravy povrchu šířky 35 cm hloubky 80 cm z horniny třídy těžitelnosti I skupiny 3</t>
  </si>
  <si>
    <t>https://podminky.urs.cz/item/CS_URS_2023_01/460431182</t>
  </si>
  <si>
    <t>460431282</t>
  </si>
  <si>
    <t>Zásyp kabelových rýh ručně se zhutněním š 50 cm hl 80 cm z horniny tř I skupiny 3</t>
  </si>
  <si>
    <t>-1619378544</t>
  </si>
  <si>
    <t>Zásyp kabelových rýh ručně s přemístění sypaniny ze vzdálenosti do 10 m, s uložením výkopku ve vrstvách včetně zhutnění a úpravy povrchu šířky 50 cm hloubky 80 cm z horniny třídy těžitelnosti I skupiny 3</t>
  </si>
  <si>
    <t>https://podminky.urs.cz/item/CS_URS_2023_01/460431282</t>
  </si>
  <si>
    <t>460431462</t>
  </si>
  <si>
    <t>Zásyp kabelových rýh ručně se zhutněním š 65 cm hl 80 cm z horniny tř I skupiny 3</t>
  </si>
  <si>
    <t>171248438</t>
  </si>
  <si>
    <t>Zásyp kabelových rýh ručně s přemístění sypaniny ze vzdálenosti do 10 m, s uložením výkopku ve vrstvách včetně zhutnění a úpravy povrchu šířky 65 cm hloubky 80 cm z horniny třídy těžitelnosti I skupiny 3</t>
  </si>
  <si>
    <t>https://podminky.urs.cz/item/CS_URS_2023_01/460431462</t>
  </si>
  <si>
    <t>PS03 - Montáže-ÚOŽI</t>
  </si>
  <si>
    <t xml:space="preserve">    5 - Komunikace pozemní</t>
  </si>
  <si>
    <t>OST - Ostatní</t>
  </si>
  <si>
    <t>Komunikace pozemní</t>
  </si>
  <si>
    <t>5907015016</t>
  </si>
  <si>
    <t>Ojedinělá výměna kolejnic stávající upevnění, tvar S49, T, 49E1</t>
  </si>
  <si>
    <t>1479391667</t>
  </si>
  <si>
    <t>Ojedinělá výměna kolejnic stávající upevnění,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</si>
  <si>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5907050020</t>
  </si>
  <si>
    <t>Dělení kolejnic řezáním nebo rozbroušením, soustavy S49 nebo T</t>
  </si>
  <si>
    <t>-18707380</t>
  </si>
  <si>
    <t>Dělení kolejnic řezáním nebo rozbroušením, soustavy S49 nebo T. Poznámka: 1. V cenách jsou započteny náklady na manipulaci, podložení, označení a provedení řezu kolejnice.</t>
  </si>
  <si>
    <t>5910020030</t>
  </si>
  <si>
    <t>Svařování kolejnic termitem plný předehřev standardní spára svar sériový tv. S49</t>
  </si>
  <si>
    <t>svar</t>
  </si>
  <si>
    <t>-1166048906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</si>
  <si>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</si>
  <si>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5910035030</t>
  </si>
  <si>
    <t>Dosažení dovolené upínací teploty v BK prodloužením kolejnicového pásu v koleji tv. S49</t>
  </si>
  <si>
    <t>1305169444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</si>
  <si>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</si>
  <si>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5910040315</t>
  </si>
  <si>
    <t>Umožnění volné dilatace kolejnice demontáž upevňovadel s osazením kluzných podložek</t>
  </si>
  <si>
    <t>-1771327292</t>
  </si>
  <si>
    <t>Umožnění volné dilatace kolejnice demontáž upevňovadel s osazením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</si>
  <si>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5910040415</t>
  </si>
  <si>
    <t>Umožnění volné dilatace kolejnice montáž upevňovadel s odstraněním kluzných podložek</t>
  </si>
  <si>
    <t>1876230382</t>
  </si>
  <si>
    <t>Umožnění volné dilatace kolejnice montáž upevňovadel s odstraněním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</si>
  <si>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5913285025</t>
  </si>
  <si>
    <t>Montáž dílů komunikace z betonových dlaždic uložení v podsypu</t>
  </si>
  <si>
    <t>498334266</t>
  </si>
  <si>
    <t>Montáž dílů komunikace z betonových dlaždic uložení v podsypu. Poznámka: 1. V cenách jsou započteny náklady na osazení dlažby nebo obrubníku. 2. V cenách nejsou obsaženy náklady na dodávku materiálu.</t>
  </si>
  <si>
    <t>5915005020</t>
  </si>
  <si>
    <t>Hloubení rýh nebo jam ručně na železničním spodku třídy těžitelnosti I skupiny 2</t>
  </si>
  <si>
    <t>186461947</t>
  </si>
  <si>
    <t>Hloubení rýh nebo jam ručně na železničním spodku třídy těžitelnosti I skupiny 2. Poznámka: 1. V cenách jsou započteny náklady na hloubení a uložení výzisku na terén nebo naložení na dopravní prostředek a uložení na úložišti.</t>
  </si>
  <si>
    <t>OST</t>
  </si>
  <si>
    <t>Ostatní</t>
  </si>
  <si>
    <t>7492554010</t>
  </si>
  <si>
    <t>Montáž kabelů 4- a 5-žílových Cu do 16 mm2</t>
  </si>
  <si>
    <t>512</t>
  </si>
  <si>
    <t>518574083</t>
  </si>
  <si>
    <t>Montáž kabelů 4- a 5-žílových Cu do 16 mm2 - uložení do země, chráničky, na rošty, pod omítku apod.</t>
  </si>
  <si>
    <t>7492751022</t>
  </si>
  <si>
    <t>Montáž ukončení kabelů nn v rozvaděči nebo na přístroji izolovaných s označením 2 - 5-ti žílových do 25 mm2</t>
  </si>
  <si>
    <t>-1006269832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</si>
  <si>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</si>
  <si>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7492756030</t>
  </si>
  <si>
    <t>Pomocné práce pro montáž kabelů vyhledání stávajících kabelů ( měření, sonda )</t>
  </si>
  <si>
    <t>1188456264</t>
  </si>
  <si>
    <t>Pomocné práce pro montáž kabelů vyhledání stávajících kabelů ( měření, sonda ) - v obvodu žel. stanice nebo na na trati včetně provedení sondy</t>
  </si>
  <si>
    <t>7492756040</t>
  </si>
  <si>
    <t>Pomocné práce pro montáž kabelů zatažení kabelů do chráničky do 4 kg/m</t>
  </si>
  <si>
    <t>-610756421</t>
  </si>
  <si>
    <t>7494351030</t>
  </si>
  <si>
    <t>Montáž jističů (do 10 kA) třípólových do 20 A</t>
  </si>
  <si>
    <t>-14887791</t>
  </si>
  <si>
    <t>7494752010</t>
  </si>
  <si>
    <t>Montáž svodičů přepětí pro sítě nn - typ 1+2 (třída B+C) pro třífázové sítě</t>
  </si>
  <si>
    <t>1456603098</t>
  </si>
  <si>
    <t>Montáž svodičů přepětí pro sítě nn - typ 1+2 (třída B+C) pro třífázové sítě - do rozvaděče nebo skříně</t>
  </si>
  <si>
    <t>7494752012</t>
  </si>
  <si>
    <t>Montáž svodičů přepětí pro sítě nn - typ 1+2 (třída B+C) pro jednofázové sítě</t>
  </si>
  <si>
    <t>-440352375</t>
  </si>
  <si>
    <t>Montáž svodičů přepětí pro sítě nn - typ 1+2 (třída B+C) pro jednofázové sítě - do rozvaděče nebo skříně</t>
  </si>
  <si>
    <t>7496656010</t>
  </si>
  <si>
    <t>Montáž stojanu pro baterie do 150 Ah</t>
  </si>
  <si>
    <t>513832744</t>
  </si>
  <si>
    <t>Montáž stojanu pro baterie do 150 Ah - usazení, případné zašroubování do podlahy</t>
  </si>
  <si>
    <t>7499250520</t>
  </si>
  <si>
    <t>Vyhotovení výchozí revizní zprávy pro opravné práce pro objem investičních nákladů přes 500 000 do 1 000 000 Kč</t>
  </si>
  <si>
    <t>506178617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</si>
  <si>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</si>
  <si>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7499251020</t>
  </si>
  <si>
    <t>Provedení technické prohlídky a zkoušky na silnoproudém zařízení, zařízení TV, zařízení NS, transformoven, EPZ pro opravné práce pro objem investičních nákladů přes 500 000 do 1 000 000 Kč</t>
  </si>
  <si>
    <t>2105569253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</si>
  <si>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</si>
  <si>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7499252020</t>
  </si>
  <si>
    <t>Vyhotovení mimořádné revizní zprávy pro opravné práce pro objem investičních nákladů přes 500 000 do 1 000 000 Kč</t>
  </si>
  <si>
    <t>478758519</t>
  </si>
  <si>
    <t>Vyhotovení mimořádné revizní zprávy pro opravné práce pro objem investičních nákladů přes 500 000 do 1 000 000 Kč - celková prohlídka zařízení provozního souboru nebo stavebního objektu, včetně měření, zkoušek zařízení tohoto provozního souboru nebo stavebního objektu revizním technikem na zařízení podle požadavku ČSN, včetně hodnocení a vyhotovení celkové revizní zprávy</t>
  </si>
  <si>
    <t>7499551010</t>
  </si>
  <si>
    <t>Měření zemničů zemních odporů - zemniče prvního nebo samostatného</t>
  </si>
  <si>
    <t>-1572692000</t>
  </si>
  <si>
    <t>Měření zemničů zemních odporů - zemniče prvního nebo samostatného - včetně vyhotovení protokolu</t>
  </si>
  <si>
    <t>7499751020</t>
  </si>
  <si>
    <t>Dokončovací práce úprava zapojení stávajících kabelových skříní/rozvaděčů</t>
  </si>
  <si>
    <t>-1781890460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</si>
  <si>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</si>
  <si>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7590525230</t>
  </si>
  <si>
    <t>Montáž kabelu návěstního volně uloženého s jádrem 1 mm Cu TCEKEZE, TCEKFE, TCEKPFLEY, TCEKPFLEZE do 7 P</t>
  </si>
  <si>
    <t>-677313893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</si>
  <si>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</si>
  <si>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7590525231</t>
  </si>
  <si>
    <t>Montáž kabelu návěstního volně uloženého s jádrem 1 mm Cu TCEKEZE, TCEKFE, TCEKPFLEY, TCEKPFLEZE do 16 P</t>
  </si>
  <si>
    <t>470305943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</si>
  <si>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</si>
  <si>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7590525232</t>
  </si>
  <si>
    <t>Montáž kabelu návěstního volně uloženého s jádrem 1 mm Cu TCEKEZE, TCEKFE, TCEKPFLEY, TCEKPFLEZE do 30 P</t>
  </si>
  <si>
    <t>1264635161</t>
  </si>
  <si>
    <t>Montáž kabelu návěstního volně uloženého s jádrem 1 mm Cu TCEKEZE, TCEKFE, TCEKPFLEY, TCEKPFLEZE do 30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</si>
  <si>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7590525233</t>
  </si>
  <si>
    <t>Montáž kabelu návěstního volně uloženého s jádrem 1 mm Cu TCEKEZE, TCEKFE, TCEKPFLEY, TCEKPFLEZE do 61 P</t>
  </si>
  <si>
    <t>2044925671</t>
  </si>
  <si>
    <t>Montáž kabelu návěstního volně uloženého s jádrem 1 mm Cu TCEKEZE, TCEKFE, TCEKPFLEY, TCEKPFLEZE do 61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</si>
  <si>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7590525558</t>
  </si>
  <si>
    <t>Montáž smršťovací spojky Raychem bez pancíře na dvouplášťovém celoplastovém kabelu do 10 žil</t>
  </si>
  <si>
    <t>1817634226</t>
  </si>
  <si>
    <t>Montáž smršťovací spojky Raychem bez pancíře na dvouplášťovém celoplastovém kabelu do 10 žil - nasazení manžety, spojení žil, převlečení manžety, nahřátí pro její tepelné smrštění, uložení spojky v jámě</t>
  </si>
  <si>
    <t>7590525559</t>
  </si>
  <si>
    <t>Montáž smršťovací spojky Raychem bez pancíře na dvouplášťovém celoplastovém kabelu do 20 žil</t>
  </si>
  <si>
    <t>-2132928369</t>
  </si>
  <si>
    <t>Montáž smršťovací spojky Raychem bez pancíře na dvouplášťovém celoplastovém kabelu do 20 žil - nasazení manžety, spojení žil, převlečení manžety, nahřátí pro její tepelné smrštění, uložení spojky v jámě</t>
  </si>
  <si>
    <t>7590525560</t>
  </si>
  <si>
    <t>Montáž smršťovací spojky Raychem bez pancíře na dvouplášťovém celoplastovém kabelu do 32 žil</t>
  </si>
  <si>
    <t>-1976491568</t>
  </si>
  <si>
    <t>Montáž smršťovací spojky Raychem bez pancíře na dvouplášťovém celoplastovém kabelu do 32 žil - nasazení manžety, spojení žil, převlečení manžety, nahřátí pro její tepelné smrštění, uložení spojky v jámě</t>
  </si>
  <si>
    <t>7590525561</t>
  </si>
  <si>
    <t>Montáž smršťovací spojky Raychem bez pancíře na dvouplášťovém celoplastovém kabelu do 48 žil</t>
  </si>
  <si>
    <t>-1624030527</t>
  </si>
  <si>
    <t>Montáž smršťovací spojky Raychem bez pancíře na dvouplášťovém celoplastovém kabelu do 48 žil - nasazení manžety, spojení žil, převlečení manžety, nahřátí pro její tepelné smrštění, uložení spojky v jámě</t>
  </si>
  <si>
    <t>7590525562</t>
  </si>
  <si>
    <t>Montáž smršťovací spojky Raychem bez pancíře na dvouplášťovém celoplastovém kabelu do 60 žil</t>
  </si>
  <si>
    <t>-225672866</t>
  </si>
  <si>
    <t>Montáž smršťovací spojky Raychem bez pancíře na dvouplášťovém celoplastovém kabelu do 60 žil - nasazení manžety, spojení žil, převlečení manžety, nahřátí pro její tepelné smrštění, uložení spojky v jámě</t>
  </si>
  <si>
    <t>7590525563</t>
  </si>
  <si>
    <t>Montáž smršťovací spojky Raychem bez pancíře na dvouplášťovém celoplastovém kabelu do 80 žil</t>
  </si>
  <si>
    <t>515156268</t>
  </si>
  <si>
    <t>Montáž smršťovací spojky Raychem bez pancíře na dvouplášťovém celoplastovém kabelu do 80 žil - nasazení manžety, spojení žil, převlečení manžety, nahřátí pro její tepelné smrštění, uložení spojky v jámě</t>
  </si>
  <si>
    <t>7590545050</t>
  </si>
  <si>
    <t>Uložení kabelu CYKY do žlabového rozvodu zabezpečovací ústředny do 4 x 10 mm</t>
  </si>
  <si>
    <t>165665445</t>
  </si>
  <si>
    <t>Uložení kabelu CYKY do žlabového rozvodu zabezpečovací ústředny do 4 x 10 mm - odvinutí, naměření a položení šňůry na lávku nebo do žlabového rozvodu včetně uchycení v ohybech, zakrytí žlabu a zaizolování konců kabelu, prozvonění a označení</t>
  </si>
  <si>
    <t>7590545052</t>
  </si>
  <si>
    <t>Uložení kabelu CYKY do žlabového rozvodu zabezpečovací ústředny nad 4 x 10 mm</t>
  </si>
  <si>
    <t>-2054539973</t>
  </si>
  <si>
    <t>Uložení kabelu CYKY do žlabového rozvodu zabezpečovací ústředny nad 4 x 10 mm - odvinutí, naměření a položení šňůry na lávku nebo do žlabového rozvodu včetně uchycení v ohybech, zakrytí žlabu a zaizolování konců kabelu, prozvonění a označení</t>
  </si>
  <si>
    <t>7590545070</t>
  </si>
  <si>
    <t>Montáž ukončení kabelu CYKY 4x10 ve stojanu závor nebo rozvaděči</t>
  </si>
  <si>
    <t>-2115737102</t>
  </si>
  <si>
    <t>Montáž ukončení kabelu CYKY 4x10 ve stojanu závor nebo rozvaděči - zatažení kabelu a jeho upevnění, odstranění pláště, rozpletení, odizolování žil, prozvonění a zapojení na svorkovnici</t>
  </si>
  <si>
    <t>7590555052</t>
  </si>
  <si>
    <t>Montáž formy pro kabel TCEKE, TCEKES do délky 0,5 m 5 XN</t>
  </si>
  <si>
    <t>1449901600</t>
  </si>
  <si>
    <t>Montáž formy pro kabel TCEKE, TCEKES do délky 0,5 m 5 XN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</si>
  <si>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7590555054</t>
  </si>
  <si>
    <t>Montáž formy pro kabel TCEKE, TCEKES do délky 0,5 m 10 XN</t>
  </si>
  <si>
    <t>1051456194</t>
  </si>
  <si>
    <t>Montáž formy pro kabel TCEKE, TCEKES do délky 0,5 m 10 XN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</si>
  <si>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7590555132</t>
  </si>
  <si>
    <t>Montáž forma pro kabely TCEKPFLE, TCEKPFLEY, TCEKPFLEZE, TCEKPFLEZY do 3 P 1,0</t>
  </si>
  <si>
    <t>-2021365152</t>
  </si>
  <si>
    <t>Montáž forma pro kabely TCEKPFLE, TCEKPFLEY, TCEKPFLEZE, TCEKPFLEZY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</si>
  <si>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7590555134</t>
  </si>
  <si>
    <t>Montáž forma pro kabely TCEKPFLE, TCEKPFLEY, TCEKPFLEZE, TCEKPFLEZY do 4 P 1,0</t>
  </si>
  <si>
    <t>625111904</t>
  </si>
  <si>
    <t>Montáž forma pro kabely TCEKPFLE, TCEKPFLEY, TCEKPFLEZE, TCEKPFLEZY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</si>
  <si>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7590555136</t>
  </si>
  <si>
    <t>Montáž forma pro kabely TCEKPFLE, TCEKPFLEY, TCEKPFLEZE, TCEKPFLEZY do 7 P 1,0</t>
  </si>
  <si>
    <t>771772163</t>
  </si>
  <si>
    <t>Montáž forma pro kabely TCEKPFLE, TCEKPFLEY, TCEKPFLEZE, TCEKPFLEZY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</si>
  <si>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7590555138</t>
  </si>
  <si>
    <t>Montáž forma pro kabely TCEKPFLE, TCEKPFLEY, TCEKPFLEZE, TCEKPFLEZY do 12 P 1,0</t>
  </si>
  <si>
    <t>-853062618</t>
  </si>
  <si>
    <t>Montáž forma pro kabely TCEKPFLE, TCEKPFLEY, TCEKPFLEZE, TCEKPFLEZY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</si>
  <si>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7590555140</t>
  </si>
  <si>
    <t>Montáž forma pro kabely TCEKPFLE, TCEKPFLEY, TCEKPFLEZE, TCEKPFLEZY do 16 P 1,0</t>
  </si>
  <si>
    <t>1815636355</t>
  </si>
  <si>
    <t>Montáž forma pro kabely TCEKPFLE, TCEKPFLEY, TCEKPFLEZE, TCEKPFLEZY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</si>
  <si>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7590555142</t>
  </si>
  <si>
    <t>Montáž forma pro kabely TCEKPFLE, TCEKPFLEY, TCEKPFLEZE, TCEKPFLEZY do 24 P 1,0</t>
  </si>
  <si>
    <t>102462094</t>
  </si>
  <si>
    <t>Montáž forma pro kabely TCEKPFLE, TCEKPFLEY, TCEKPFLEZE, TCEKPFLEZY do 24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</si>
  <si>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7590555144</t>
  </si>
  <si>
    <t>Montáž forma pro kabely TCEKPFLE, TCEKPFLEY, TCEKPFLEZE, TCEKPFLEZY do 30 P 1,0</t>
  </si>
  <si>
    <t>1938523265</t>
  </si>
  <si>
    <t>Montáž forma pro kabely TCEKPFLE, TCEKPFLEY, TCEKPFLEZE, TCEKPFLEZY do 30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</si>
  <si>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7590555146</t>
  </si>
  <si>
    <t>Montáž forma pro kabely TCEKPFLE, TCEKPFLEY, TCEKPFLEZE, TCEKPFLEZY do 48 P 1,0</t>
  </si>
  <si>
    <t>1336689852</t>
  </si>
  <si>
    <t>Montáž forma pro kabely TCEKPFLE, TCEKPFLEY, TCEKPFLEZE, TCEKPFLEZY do 48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</si>
  <si>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7590555148</t>
  </si>
  <si>
    <t>Montáž forma pro kabely TCEKPFLE, TCEKPFLEY, TCEKPFLEZE, TCEKPFLEZY do 61 P 1,0</t>
  </si>
  <si>
    <t>2024097666</t>
  </si>
  <si>
    <t>Montáž forma pro kabely TCEKPFLE, TCEKPFLEY, TCEKPFLEZE, TCEKPFLEZY do 61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</si>
  <si>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7590715032</t>
  </si>
  <si>
    <t>Montáž světelného návěstidla jednostranného stožárového se 2 svítilnami</t>
  </si>
  <si>
    <t>169956445</t>
  </si>
  <si>
    <t>Montáž světelného návěstidla jednostranného stožárového se 2 svítilnami - sestavení kompletního návěstidla bez označení štítky, postavení návěstidla včetně transformátorové skříně na základ, montáž transformátoru do skříně nebo návěstní svítilny, propojení se svorkovnicemi a svítilnami, montáž obdélníkové tabulky, nasměrování návěstidla, nátěr. Bez ukončení a zapojení zemního kabelu</t>
  </si>
  <si>
    <t>7590715034</t>
  </si>
  <si>
    <t>Montáž světelného návěstidla jednostranného stožárového se 3 svítilnami</t>
  </si>
  <si>
    <t>-618607157</t>
  </si>
  <si>
    <t>Montáž světelného návěstidla jednostranného stožárového se 3 svítilnami - sestavení kompletního návěstidla bez označení štítky, postavení návěstidla včetně transformátorové skříně na základ, montáž transformátoru do skříně nebo návěstní svítilny, propojení se svorkovnicemi a svítilnami, montáž obdélníkové tabulky, nasměrování návěstidla, nátěr. Bez ukončení a zapojení zemního kabelu</t>
  </si>
  <si>
    <t>7590715036</t>
  </si>
  <si>
    <t>Montáž světelného návěstidla jednostranného stožárového se 4 svítilnami</t>
  </si>
  <si>
    <t>-745866113</t>
  </si>
  <si>
    <t>Montáž světelného návěstidla jednostranného stožárového se 4 svítilnami - sestavení kompletního návěstidla bez označení štítky, postavení návěstidla včetně transformátorové skříně na základ, montáž transformátoru do skříně nebo návěstní svítilny, propojení se svorkovnicemi a svítilnami, montáž obdélníkové tabulky, nasměrování návěstidla, nátěr. Bez ukončení a zapojení zemního kabelu</t>
  </si>
  <si>
    <t>7590715042</t>
  </si>
  <si>
    <t>Montáž světelného návěstidla jednostranného stožárového s 5 svítilnami</t>
  </si>
  <si>
    <t>1184452536</t>
  </si>
  <si>
    <t>Montáž světelného návěstidla jednostranného stožárového s 5 svítilnami - sestavení kompletního návěstidla bez označení štítky, postavení návěstidla včetně transformátorové skříně na základ, montáž transformátoru do skříně nebo návěstní svítilny, propojení se svorkovnicemi a svítilnami, montáž obdélníkové tabulky, nasměrování návěstidla, nátěr. Bez ukončení a zapojení zemního kabelu</t>
  </si>
  <si>
    <t>7590715044</t>
  </si>
  <si>
    <t>Montáž světelného návěstidla jednostranného stožárového s 5 svítilnami a ukazatelem rychlosti</t>
  </si>
  <si>
    <t>928025342</t>
  </si>
  <si>
    <t>Montáž světelného návěstidla jednostranného stožárového s 5 svítilnami a ukazatelem rychlosti - sestavení kompletního návěstidla bez označení štítky, postavení návěstidla včetně transformátorové skříně na základ, montáž transformátoru do skříně nebo návěstní svítilny, propojení se svorkovnicemi a svítilnami, montáž obdélníkové tabulky, nasměrování návěstidla, nátěr. Bez ukončení a zapojení zemního kabelu</t>
  </si>
  <si>
    <t>7590715060</t>
  </si>
  <si>
    <t>Montáž světelného návěstidla oboustranného stožárového se 3 svítilnami</t>
  </si>
  <si>
    <t>-51244295</t>
  </si>
  <si>
    <t>Montáž světelného návěstidla oboustranného stožárového se 3 svítilnami - sestavení kompletního návěstidla bez označení štítky, postavení návěstidla včetně transformátorové skříně na základ, montáž transformátoru do skříně nebo návěstní svítilny, propojení se svorkovnicemi a svítilnami, montáž obdélníkové tabulky, nasměrování návěstidla, nátěr. Bez ukončení a zapojení zemního kabelu</t>
  </si>
  <si>
    <t>7590715122</t>
  </si>
  <si>
    <t>Montáž světelného návěstidla trpasličího na betonový základ se 2 svítilnami</t>
  </si>
  <si>
    <t>974809239</t>
  </si>
  <si>
    <t>Montáž světelného návěstidla trpasličího na betonový základ se 2 svítilnami - sestavení kompletního návěstidla bez označení štítky, postavení návěstidla na základ, montáž transformátoru do skříně nebo návěstní svítilny, propojení se svorkovnicemi a svítilnami, montáž obdélníkové tabulky, nasměrování návěstidla, nátěr. Bez ukončení a zapojení zemního kabelu</t>
  </si>
  <si>
    <t>7590715141</t>
  </si>
  <si>
    <t>Montáž světelného návěstidla trpasličího na plastový základ ZTN se 2 svítilnami</t>
  </si>
  <si>
    <t>1521211779</t>
  </si>
  <si>
    <t>Montáž světelného návěstidla trpasličího na plastový základ ZTN se 2 svítilnami - sestavení kompletního návěstidla bez označení štítky, postavení návěstidla na základ, montáž transformátoru do skříně nebo návěstní svítilny, propojení se svorkovnicemi a svítilnami, montáž obdélníkové tabulky, nasměrování návěstidla, nátěr. Bez ukončení a zapojení zemního kabelu</t>
  </si>
  <si>
    <t>7590715170</t>
  </si>
  <si>
    <t>Montáž světelného návěstidla výhybky samovratné</t>
  </si>
  <si>
    <t>1736722575</t>
  </si>
  <si>
    <t>Montáž světelného návěstidla výhybky samovratné - sestavení kompletního návěstidla bez označení štítky, postavení návěstidla na základ nebo do výkopu, montáž transformátoru do skříně nebo návěstní svítilny, propojení se svorkovnicemi a svítilnami, montáž obdélníkové tabulky, nasměrování návěstidla, nátěr. Bez ukončení a zapojení zemního kabelu</t>
  </si>
  <si>
    <t>7590717032</t>
  </si>
  <si>
    <t>Demontáž světelného návěstidla jednostranného stožárového se 2 svítilnami</t>
  </si>
  <si>
    <t>-2035162739</t>
  </si>
  <si>
    <t>Demontáž světelného návěstidla jednostranného stožárového se 2 svítilnami - bez bourání (demontáže) základu</t>
  </si>
  <si>
    <t>7590717034</t>
  </si>
  <si>
    <t>Demontáž světelného návěstidla jednostranného stožárového se 3 svítilnami</t>
  </si>
  <si>
    <t>-631728082</t>
  </si>
  <si>
    <t>Demontáž světelného návěstidla jednostranného stožárového se 3 svítilnami - bez bourání (demontáže) základu</t>
  </si>
  <si>
    <t>7590717036</t>
  </si>
  <si>
    <t>Demontáž světelného návěstidla jednostranného stožárového se 4 svítilnami</t>
  </si>
  <si>
    <t>298178003</t>
  </si>
  <si>
    <t>Demontáž světelného návěstidla jednostranného stožárového se 4 svítilnami - bez bourání (demontáže) základu</t>
  </si>
  <si>
    <t>7590717042</t>
  </si>
  <si>
    <t>Demontáž světelného návěstidla jednostranného stožárového s 5 svítilnami</t>
  </si>
  <si>
    <t>-936672590</t>
  </si>
  <si>
    <t>Demontáž světelného návěstidla jednostranného stožárového s 5 svítilnami - bez bourání (demontáže) základu</t>
  </si>
  <si>
    <t>7590717060</t>
  </si>
  <si>
    <t>Demontáž světelného návěstidla oboustranného stožárového se 3 svítilnami</t>
  </si>
  <si>
    <t>1764710783</t>
  </si>
  <si>
    <t>Demontáž světelného návěstidla oboustranného stožárového se 3 svítilnami - bez bourání (demontáže) základu</t>
  </si>
  <si>
    <t>7590717122</t>
  </si>
  <si>
    <t>Demontáž světelného návěstidla trpasličího z betonového základu se 2 svítilnami</t>
  </si>
  <si>
    <t>-1780929485</t>
  </si>
  <si>
    <t>Demontáž světelného návěstidla trpasličího z betonového základu se 2 svítilnami - bez bourání (demontáže) základu</t>
  </si>
  <si>
    <t>7590717141</t>
  </si>
  <si>
    <t>Demontáž světelného návěstidla trpasličího z plastového základu ZTN se 2 svítilnami</t>
  </si>
  <si>
    <t>1673422273</t>
  </si>
  <si>
    <t>Demontáž světelného návěstidla trpasličího z plastového základu ZTN se 2 svítilnami - bez bourání (demontáže) základu</t>
  </si>
  <si>
    <t>7590725140</t>
  </si>
  <si>
    <t>Situování stožáru návěstidla nebo výstražníku přejezdového zařízení</t>
  </si>
  <si>
    <t>-1266072727</t>
  </si>
  <si>
    <t>7590915010</t>
  </si>
  <si>
    <t>Montáž výkolejky bez návěstního tělesa se zámkem jednoduchým</t>
  </si>
  <si>
    <t>-647859215</t>
  </si>
  <si>
    <t>Montáž výkolejky bez návěstního tělesa se zámkem jednoduchým - položení na dřevěné pražce, označení a vyvrtání otvorů, položení a přišroubování na paty kolejnice, přišroubování dosedacího úhelníku, vyzkoušení, úprava typu klíče, očíslování výkolejky, nátěr</t>
  </si>
  <si>
    <t>7590915012</t>
  </si>
  <si>
    <t>Montáž výkolejky bez návěstního tělesa se zámkem kontrolním</t>
  </si>
  <si>
    <t>1806879136</t>
  </si>
  <si>
    <t>Montáž výkolejky bez návěstního tělesa se zámkem kontrolním - položení na dřevěné pražce, označení a vyvrtání otvorů, položení a přišroubování na paty kolejnice, přišroubování dosedacího úhelníku, vyzkoušení, úprava typu klíče, očíslování výkolejky, nátěr</t>
  </si>
  <si>
    <t>7590915020</t>
  </si>
  <si>
    <t>Montáž výkolejky s návěstním tělesem se zámkem jednoduchým</t>
  </si>
  <si>
    <t>-1189375148</t>
  </si>
  <si>
    <t>Montáž výkolejky s návěstním tělesem se zámkem jednoduchým - položení na dřevěné pražce, označení a vyvrtání otvorů, položení a přišroubování na paty kolejnice, přišroubování dosedacího úhelníku, vyzkoušení, namontování spojovací tyče, přezkoušení chodu, úprava typu klíče, očíslování výkolejky, nátěr</t>
  </si>
  <si>
    <t>7590915022</t>
  </si>
  <si>
    <t>Montáž výkolejky s návěstním tělesem se zámkem kontrolním</t>
  </si>
  <si>
    <t>-601817662</t>
  </si>
  <si>
    <t>Montáž výkolejky s návěstním tělesem se zámkem kontrolním - položení na dřevěné pražce, označení a vyvrtání otvorů, položení a přišroubování na paty kolejnice, přišroubování dosedacího úhelníku, vyzkoušení, namontování spojovací tyče, přezkoušení chodu, úprava typu klíče, očíslování výkolejky, nátěr</t>
  </si>
  <si>
    <t>7590915032</t>
  </si>
  <si>
    <t>Montáž výkolejky ústřední stavěné s návěstním tělesem s přestavníkem elektromotorickým</t>
  </si>
  <si>
    <t>-733070395</t>
  </si>
  <si>
    <t>Montáž výkolejky ústřední stavěné s návěstním tělesem s přestavníkem elektromotorickým - připevnění upevňovací soupravy přestavníku, výkolejky a její montáž včetně návěstního tělesa, připevnění přestavníku na upevňovací soupravu, namontování spojovací tyče, zatažení kabelu s kabelovou formou do kabelového závěru, mechanické přezkoušení chodu, nátěr. Bez zemních prací</t>
  </si>
  <si>
    <t>7590915042</t>
  </si>
  <si>
    <t>Montáž výkolejky ústřední stavěné bez návěstního tělesa s přestavníkem elektromotorickým</t>
  </si>
  <si>
    <t>1584499828</t>
  </si>
  <si>
    <t>Montáž výkolejky ústřední stavěné bez návěstního tělesa s přestavníkem elektromotorickým - připevnění upevňovací soupravy přestavníku, výkolejky a její montáž, připevnění přestavníku na upevňovací soupravu, zatažení kabelu s kabelovou formou do kabelového závěru, mechanické přezkoušení chodu, nátěr. Bez zemních prací</t>
  </si>
  <si>
    <t>7590917010</t>
  </si>
  <si>
    <t>Demontáž výkolejky bez návěstního tělesa se zámkem jednoduchým</t>
  </si>
  <si>
    <t>1606472770</t>
  </si>
  <si>
    <t>7590917012</t>
  </si>
  <si>
    <t>Demontáž výkolejky bez návěstního tělesa se zámkem kontrolním</t>
  </si>
  <si>
    <t>205240113</t>
  </si>
  <si>
    <t>7590917020</t>
  </si>
  <si>
    <t>Demontáž výkolejky s návěstním tělesem se zámkem jednoduchým</t>
  </si>
  <si>
    <t>283831355</t>
  </si>
  <si>
    <t>7590917022</t>
  </si>
  <si>
    <t>Demontáž výkolejky s návěstním tělesem se zámkem kontrolním</t>
  </si>
  <si>
    <t>-618851427</t>
  </si>
  <si>
    <t>7590917032</t>
  </si>
  <si>
    <t>Demontáž výkolejky ústřední stavěné s návěstním tělesem a s přestavníkem elektromotorickým</t>
  </si>
  <si>
    <t>2137458353</t>
  </si>
  <si>
    <t>7590917042</t>
  </si>
  <si>
    <t>Demontáž výkolejky ústřední stavěné bez návěstního tělesa s přestavníkem elektromotorickým</t>
  </si>
  <si>
    <t>-1207544524</t>
  </si>
  <si>
    <t>7591015010</t>
  </si>
  <si>
    <t>Montáž elektromotorického přestavníku na výkolejce s upevněním na pražci</t>
  </si>
  <si>
    <t>63015899</t>
  </si>
  <si>
    <t>Montáž elektromotorického přestavníku na výkolejce s upevněním na pražci - připevnění přestavníku pomocí připevňovací soupravy a zatažení kabelu s kabelovou formou do kabelového závěru, mechanické přezkoušení chodu, opravný nátěr. Bez zemních prací</t>
  </si>
  <si>
    <t>7591015014</t>
  </si>
  <si>
    <t>Montáž elektromotorického přestavníku na výkolejce s upevněním kloubovým na koleji</t>
  </si>
  <si>
    <t>368457366</t>
  </si>
  <si>
    <t>Montáž elektromotorického přestavníku na výkolejce s upevněním kloubovým na koleji - připevnění přestavníku pomocí připevňovací soupravy a zatažení kabelu s kabelovou formou do kabelového závěru, mechanické přezkoušení chodu, opravný nátěr. Bez zemních prací</t>
  </si>
  <si>
    <t>7591015032</t>
  </si>
  <si>
    <t>Montáž elektromotorického přestavníku na výhybce s kontrolou jazyků s upevněním na koleji</t>
  </si>
  <si>
    <t>1342989488</t>
  </si>
  <si>
    <t>Montáž elektromotorického přestavníku na výhybce s kontrolou jazyků s upevněním na koleji - připevnění přestavníku pomocí připevňovací soupravy a zatažení kabelu s kabelovou formou do kabelového závěru, mechanické přezkoušení chodu, opravný nátěr. Bez zemních prací</t>
  </si>
  <si>
    <t>7591015034</t>
  </si>
  <si>
    <t>Montáž elektromotorického přestavníku na výhybce s kontrolou jazyků s upevněním kloubovým na koleji</t>
  </si>
  <si>
    <t>1527683408</t>
  </si>
  <si>
    <t>Montáž elektromotorického přestavníku na výhybce s kontrolou jazyků s upevněním kloubovým na koleji - připevnění přestavníku pomocí připevňovací soupravy a zatažení kabelu s kabelovou formou do kabelového závěru, mechanické přezkoušení chodu opravný nátěr. Bez zemních prací</t>
  </si>
  <si>
    <t>7591015036</t>
  </si>
  <si>
    <t>Montáž elektromotorického přestavníku na výhybce s kontrolou jazyků s upevněním ve žlabovém pražci</t>
  </si>
  <si>
    <t>-1998316225</t>
  </si>
  <si>
    <t>Montáž elektromotorického přestavníku na výhybce s kontrolou jazyků s upevněním ve žlabovém pražci - připevnění přestavníku do žlabového pražce a zatažení kabelu s kabelovou formou do kabelového závěru, mechanické přezkoušení chodu</t>
  </si>
  <si>
    <t>7591015042</t>
  </si>
  <si>
    <t>Montáž elektromotorického přestavníku na výhybce bez kontroly jazyků s upevněním na koleji</t>
  </si>
  <si>
    <t>1190368712</t>
  </si>
  <si>
    <t>Montáž elektromotorického přestavníku na výhybce bez kontroly jazyků s upevněním na koleji - připevnění přestavníku pomocí připevňovací soupravy a zatažení kabelu s kabelovou formou do kabelového závěru, mechanické přezkoušení chodu, opravný nátěr. Bez zemních prací</t>
  </si>
  <si>
    <t>7591015044</t>
  </si>
  <si>
    <t>Montáž elektromotorického přestavníku na výhybce bez kontroly jazyků s upevněním kloubovým na koleji</t>
  </si>
  <si>
    <t>-1132801978</t>
  </si>
  <si>
    <t>Montáž elektromotorického přestavníku na výhybce bez kontroly jazyků s upevněním kloubovým na koleji - připevnění přestavníku pomocí připevňovací soupravy a zatažení kabelu s kabelovou formou do kabelového závěru, mechanické přezkoušení chodu, opravný nátěr. Bez zemních prací</t>
  </si>
  <si>
    <t>7591015060</t>
  </si>
  <si>
    <t>Připojení elektromotorického přestavníku na výhybku bez kontroly jazyků</t>
  </si>
  <si>
    <t>-1368834732</t>
  </si>
  <si>
    <t>Připojení elektromotorického přestavníku na výhybku bez kontroly jazyků - připojení a seřízení přestavníkové spojnice, montáž a seřízení kontrolního ústrojí</t>
  </si>
  <si>
    <t>7591015062</t>
  </si>
  <si>
    <t>Připojení elektromotorického přestavníku na výhybku s kontrolou jazyků</t>
  </si>
  <si>
    <t>803124328</t>
  </si>
  <si>
    <t>Připojení elektromotorického přestavníku na výhybku s kontrolou jazyků - připojení a seřízení přestavníkové spojnice, montáž a seřízení kontrolního ústrojí</t>
  </si>
  <si>
    <t>7591015064</t>
  </si>
  <si>
    <t>Připojení elektromotorického přestavníku na výkolejku</t>
  </si>
  <si>
    <t>1386839723</t>
  </si>
  <si>
    <t>Připojení elektromotorického přestavníku na výkolejku - připojení a seřízení přestavníkové spojnice, montáž a seřízení kontrolního ústrojí</t>
  </si>
  <si>
    <t>7591017010</t>
  </si>
  <si>
    <t>Demontáž elektromotorického přestavníku z výkolejky</t>
  </si>
  <si>
    <t>1297241249</t>
  </si>
  <si>
    <t>7591017030</t>
  </si>
  <si>
    <t>Demontáž elektromotorického přestavníku z výhybky s kontrolou jazyků</t>
  </si>
  <si>
    <t>-1256095153</t>
  </si>
  <si>
    <t>7591017060</t>
  </si>
  <si>
    <t>Odpojení elektromotorického přestavníku z výhybky</t>
  </si>
  <si>
    <t>-194319615</t>
  </si>
  <si>
    <t>7591085030</t>
  </si>
  <si>
    <t>Montáž upevňovací soupravy kloubové s upevněním na koleji</t>
  </si>
  <si>
    <t>-886996404</t>
  </si>
  <si>
    <t>7591095010</t>
  </si>
  <si>
    <t>Dodatečná montáž ohrazení pro elekromotorický přestavník s plastovou ohrádkou</t>
  </si>
  <si>
    <t>-1399977745</t>
  </si>
  <si>
    <t>7591305010</t>
  </si>
  <si>
    <t>Montáž zámku výměnového jednoduchého</t>
  </si>
  <si>
    <t>1318089240</t>
  </si>
  <si>
    <t>Montáž zámku výměnového jednoduchého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</si>
  <si>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7591305012</t>
  </si>
  <si>
    <t>Montáž zámku výměnového jednoduchého odtlačného</t>
  </si>
  <si>
    <t>350914597</t>
  </si>
  <si>
    <t>Montáž zámku výměnového jednoduchého odtlačného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</si>
  <si>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7591305014</t>
  </si>
  <si>
    <t>Montáž zámku výměnového kontrolního</t>
  </si>
  <si>
    <t>-1086539995</t>
  </si>
  <si>
    <t>Montáž zámku výměnového kontrolního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</si>
  <si>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7591305016</t>
  </si>
  <si>
    <t>Montáž zámku výměnového kontrolního odtlačného</t>
  </si>
  <si>
    <t>807121884</t>
  </si>
  <si>
    <t>Montáž zámku výměnového kontrolního odtlačného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</si>
  <si>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7591305020</t>
  </si>
  <si>
    <t>Montáž zámku u samopřestavitelného přestavníku jednoduchého</t>
  </si>
  <si>
    <t>-143497249</t>
  </si>
  <si>
    <t>Montáž zámku u samopřestavitelného přestavníku jednoduchého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</si>
  <si>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7591305022</t>
  </si>
  <si>
    <t>Montáž zámku u samopřestavitelného přestavníku kontrolního</t>
  </si>
  <si>
    <t>1406457519</t>
  </si>
  <si>
    <t>Montáž zámku u samopřestavitelného přestavníku kontrolního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</si>
  <si>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7591305030</t>
  </si>
  <si>
    <t>Montáž zámku výkolekového jednoduchého</t>
  </si>
  <si>
    <t>-21974445</t>
  </si>
  <si>
    <t>Montáž zámku výkolekového jednoduchého - rozebrání, přetypování a sestavení zámku, oštítkování klíčů, přišroubování zámku na odlitek tělesa držáku klínu výkolejky</t>
  </si>
  <si>
    <t>7591305032</t>
  </si>
  <si>
    <t>Montáž zámku výkolekového kontrolního</t>
  </si>
  <si>
    <t>-31657562</t>
  </si>
  <si>
    <t>Montáž zámku výkolekového kontrolního - rozebrání, přetypování a sestavení zámku, oštítkování klíčů, přišroubování zámku na odlitek tělesa držáku klínu výkolejky</t>
  </si>
  <si>
    <t>7591305120</t>
  </si>
  <si>
    <t>Montáž zámku elektromagnetického venkovního stejnosměrného nebo 1 fázového</t>
  </si>
  <si>
    <t>-1711747997</t>
  </si>
  <si>
    <t>Montáž zámku elektromagnetického venkovního stejnosměrného nebo 1 fázového - montáž zámku na závěr UKM, UKMP, natypování zámku a oštítkování klíčů, zapojení a přezkoušení funkce, nátěr. Bez montáže závěrů a zapojení zemního kabelu</t>
  </si>
  <si>
    <t>7591305122</t>
  </si>
  <si>
    <t>Montáž zámku elektromagnetického venkovního 3 fázového</t>
  </si>
  <si>
    <t>-102297160</t>
  </si>
  <si>
    <t>Montáž zámku elektromagnetického venkovního 3 fázového - montáž zámku na závěr UKM, UKMP, natypování zámku a oštítkování klíčů, zapojení a přezkoušení funkce, nátěr. Bez montáže závěrů a zapojení zemního kabelu</t>
  </si>
  <si>
    <t>7591305160</t>
  </si>
  <si>
    <t>Přetypování zámku</t>
  </si>
  <si>
    <t>423479279</t>
  </si>
  <si>
    <t>Přetypování zámku - rozebrání zámku, očištění petrolejem, přetypování zámku s částečnou výměnou přídržek a vložek, složení výměnového zámku, popis čísla výměny, vyražení čísla výměny na štítky</t>
  </si>
  <si>
    <t>7591307010</t>
  </si>
  <si>
    <t>Demontáž zámku výměnového jednoduchého</t>
  </si>
  <si>
    <t>162378620</t>
  </si>
  <si>
    <t>7591307012</t>
  </si>
  <si>
    <t>Demontáž zámku výměnového jednoduchého odtlačného</t>
  </si>
  <si>
    <t>1950877938</t>
  </si>
  <si>
    <t>7591307014</t>
  </si>
  <si>
    <t>Demontáž zámku výměnového kontrolního</t>
  </si>
  <si>
    <t>811396243</t>
  </si>
  <si>
    <t>7591307016</t>
  </si>
  <si>
    <t>Demontáž zámku výměnového kontrolního odtlačného</t>
  </si>
  <si>
    <t>-478987902</t>
  </si>
  <si>
    <t>7591307030</t>
  </si>
  <si>
    <t>Demontáž zámku výkolejkového jednoduchého</t>
  </si>
  <si>
    <t>518909230</t>
  </si>
  <si>
    <t>7591307032</t>
  </si>
  <si>
    <t>Demontáž zámku výkolejkového kontrolního</t>
  </si>
  <si>
    <t>1765768830</t>
  </si>
  <si>
    <t>7591307120</t>
  </si>
  <si>
    <t>Demontáž zámku elektromagnetického venkovního</t>
  </si>
  <si>
    <t>1667942679</t>
  </si>
  <si>
    <t>120</t>
  </si>
  <si>
    <t>7591505020</t>
  </si>
  <si>
    <t>Pronájem přechodného dopravního značení při vypnutí přejezdového zabezpečovacího zařízení za 1 týden základní sestavy</t>
  </si>
  <si>
    <t>-1101790662</t>
  </si>
  <si>
    <t>Pronájem přechodného dopravního značení při vypnutí přejezdového zabezpečovacího zařízení za 1 týden základní sestavy - pro značení jednoduché komunikace (tj. bez křižovatky poblíž přejezdu), křížící žel. trať</t>
  </si>
  <si>
    <t>7591505030</t>
  </si>
  <si>
    <t>Osazení přechodného dopravního značení při vypnutí přejezdového zabezpečovacího zařízení základní sestavy</t>
  </si>
  <si>
    <t>-1217626936</t>
  </si>
  <si>
    <t>Osazení přechodného dopravního značení při vypnutí přejezdového zabezpečovacího zařízení základní sestavy - pro značení jednoduché komunikace (tj. bez křižovatky poblíž přejezdu), křížící žel. trať</t>
  </si>
  <si>
    <t>7591505032</t>
  </si>
  <si>
    <t>Osazení přechodného dopravního značení při vypnutí přejezdového zabezpečovacího zařízení rozšíření základní sestavy</t>
  </si>
  <si>
    <t>-1224825729</t>
  </si>
  <si>
    <t>Osazení přechodného dopravního značení při vypnutí přejezdového zabezpečovacího zařízení rozšíření základní sestavy - pro značení jednoduché komunikace (tj. bez křižovatky poblíž přejezdu), křížící žel. trať</t>
  </si>
  <si>
    <t>7591505050</t>
  </si>
  <si>
    <t>Montáž úvazky přejezdového zabezpečovacího zařízení na staniční zabezpečovací zařízení pro jednokolejný přejezd</t>
  </si>
  <si>
    <t>820448947</t>
  </si>
  <si>
    <t>Montáž úvazky přejezdového zabezpečovacího zařízení na staniční zabezpečovací zařízení pro jednokolejný přejezd - montáž panelů volné vazby, polic, patic relé a reléových bloků všech druhů, svorkovnic, spodků pojistek pro ZZ, drátových odporů, destiček plošných spojů umístěných za paticemi relé s naletovanými prvky a kompletní vodivé propojení těchto prvků pevnými vodiči (Cu drát) a pohyblivými propojeními (Cu šňůra). Včetně výrobní dokumentace a odzkoušení na maketě, výměnných dílů. Součástí jsou indikace PZZ</t>
  </si>
  <si>
    <t>7592005050</t>
  </si>
  <si>
    <t>Montáž počítacího bodu (senzoru) RSR 180</t>
  </si>
  <si>
    <t>-2108093754</t>
  </si>
  <si>
    <t>Montáž počítacího bodu (senzoru) RSR 180 - uložení a připevnění na určené místo, seřízení polohy, přezkoušení</t>
  </si>
  <si>
    <t>7592005052</t>
  </si>
  <si>
    <t>Montáž počítacího bodu (senzoru) RSR 180 s převodníkem MegaPN</t>
  </si>
  <si>
    <t>838165661</t>
  </si>
  <si>
    <t>Montáž počítacího bodu (senzoru) RSR 180 s převodníkem MegaPN - uložení a připevnění na určené místo, seřízení polohy, přezkoušení</t>
  </si>
  <si>
    <t>7592005054</t>
  </si>
  <si>
    <t>Montáž počítacího bodu (senzoru) RSR 122</t>
  </si>
  <si>
    <t>-220427605</t>
  </si>
  <si>
    <t>Montáž počítacího bodu (senzoru) RSR 122 - uložení a připevnění na určené místo, seřízení polohy, přezkoušení</t>
  </si>
  <si>
    <t>7592005160</t>
  </si>
  <si>
    <t>Montáž balízy na pražec pomocí pásky</t>
  </si>
  <si>
    <t>2013553964</t>
  </si>
  <si>
    <t>7592005162</t>
  </si>
  <si>
    <t>Montáž balízy do kolejiště pomocí mezikolejnicového upevňovadla (Clamp, Vortok apod)</t>
  </si>
  <si>
    <t>-874328418</t>
  </si>
  <si>
    <t>7592007050</t>
  </si>
  <si>
    <t>Demontáž počítacího bodu (senzoru) RSR 180</t>
  </si>
  <si>
    <t>-1480309382</t>
  </si>
  <si>
    <t>7592007052</t>
  </si>
  <si>
    <t>Demontáž počítacího bodu (senzoru) RSR 180 s převodníkem MegaPN</t>
  </si>
  <si>
    <t>-660046742</t>
  </si>
  <si>
    <t>7592007054</t>
  </si>
  <si>
    <t>Demontáž počítacího bodu (senzoru) RSR 122</t>
  </si>
  <si>
    <t>1093453771</t>
  </si>
  <si>
    <t>116</t>
  </si>
  <si>
    <t>7592007160</t>
  </si>
  <si>
    <t>Demontáž balízy úplná včetně upevňovací sady</t>
  </si>
  <si>
    <t>1352627978</t>
  </si>
  <si>
    <t>117</t>
  </si>
  <si>
    <t>7592815044</t>
  </si>
  <si>
    <t>Montáž plastového výstražníku AŽD 97 s jednou skříní</t>
  </si>
  <si>
    <t>-1499318668</t>
  </si>
  <si>
    <t>Montáž plastového výstražníku AŽD 97 s jednou skříní - smontování kompletního výstražníku, označení označovacími štítky, postavení a montáž výstražníku na základ, zatažení kabelu bez zhotovení a zapojení kabelové formy, nátěr. Bez provedení ochrany proti vlivu trakcí</t>
  </si>
  <si>
    <t>7592815046</t>
  </si>
  <si>
    <t>Montáž plastového výstražníku AŽD 97 se dvěma skříněmi</t>
  </si>
  <si>
    <t>-1904456387</t>
  </si>
  <si>
    <t>Montáž plastového výstražníku AŽD 97 se dvěma skříněmi - smontování kompletního výstražníku, označení označovacími štítky, postavení a montáž výstražníku na základ, zatažení kabelu bez zhotovení a zapojení kabelové formy, nátěr. Bez provedení ochrany proti vlivu trakcí</t>
  </si>
  <si>
    <t>119</t>
  </si>
  <si>
    <t>7592817010</t>
  </si>
  <si>
    <t>Demontáž výstražníku</t>
  </si>
  <si>
    <t>-1645735635</t>
  </si>
  <si>
    <t>7592845010</t>
  </si>
  <si>
    <t>Montáž přejezdníku</t>
  </si>
  <si>
    <t>774589731</t>
  </si>
  <si>
    <t>Montáž přejezdníku - postavení přejezdníku včetně transformátorové skříně na základ, zatažení kabelu</t>
  </si>
  <si>
    <t>7592847010</t>
  </si>
  <si>
    <t>Demontáž přejezdníku</t>
  </si>
  <si>
    <t>-1706338771</t>
  </si>
  <si>
    <t>7592905010</t>
  </si>
  <si>
    <t>Montáž článku niklokadmiového kapacity do 200 Ah</t>
  </si>
  <si>
    <t>-452765558</t>
  </si>
  <si>
    <t>Montáž článku niklokadmiového kapacity do 200 Ah - postavení článku, připojení vodičů, ochrana svorek vazelinou, změření napětí, kontrola elektrolytu s případným doplněním destilovanou vodou</t>
  </si>
  <si>
    <t>7592905012</t>
  </si>
  <si>
    <t>Montáž článku niklokadmiového kapacity přes 200 Ah</t>
  </si>
  <si>
    <t>1723216004</t>
  </si>
  <si>
    <t>Montáž článku niklokadmiového kapacity přes 200 Ah - postavení článku, připojení vodičů, ochrana svorek vazelinou, změření napětí, kontrola elektrolytu s případným doplněním destilovanou vodou</t>
  </si>
  <si>
    <t>7592905020</t>
  </si>
  <si>
    <t>Montáž bloku baterie niklokadmiové kapacity do 200 Ah</t>
  </si>
  <si>
    <t>-1112365801</t>
  </si>
  <si>
    <t>Montáž bloku baterie niklokadmiové kapacity do 200 Ah - postavení článku, připojení vodičů, ochrana svorek vazelinou, změření napětí, u tekutých baterií kontrola elektrolytu s případným doplněním destilovanou vodou</t>
  </si>
  <si>
    <t>7592905022</t>
  </si>
  <si>
    <t>Montáž bloku baterie niklokadmiové kapacity přes 200 Ah</t>
  </si>
  <si>
    <t>2065020397</t>
  </si>
  <si>
    <t>Montáž bloku baterie niklokadmiové kapacity přes 200 Ah - postavení článku, připojení vodičů, ochrana svorek vazelinou, změření napětí, u tekutých baterií kontrola elektrolytu s případným doplněním destilovanou vodou</t>
  </si>
  <si>
    <t>7592905030</t>
  </si>
  <si>
    <t>Montáž bloku baterie olověné 2 V a 4 V kapacity do 200 Ah</t>
  </si>
  <si>
    <t>295730015</t>
  </si>
  <si>
    <t>Montáž bloku baterie olověné 2 V a 4 V kapacity do 200 Ah - postavení článku, připojení vodičů, ochrana svorek vazelinou, změření napětí, u tekutých baterií kontrola elektrolytu s případným doplněním destilovanou vodou</t>
  </si>
  <si>
    <t>7592905032</t>
  </si>
  <si>
    <t>Montáž bloku baterie olověné 2 V a 4 V kapacity přes 200 Ah</t>
  </si>
  <si>
    <t>-1476027744</t>
  </si>
  <si>
    <t>Montáž bloku baterie olověné 2 V a 4 V kapacity přes 200 Ah - postavení článku, připojení vodičů, ochrana svorek vazelinou, změření napětí, u tekutých baterií kontrola elektrolytu s případným doplněním destilovanou vodou</t>
  </si>
  <si>
    <t>7592905040</t>
  </si>
  <si>
    <t>Montáž bloku baterie olověné 6 V a 12 V kapacity do 200 Ah</t>
  </si>
  <si>
    <t>-2138601976</t>
  </si>
  <si>
    <t>Montáž bloku baterie olověné 6 V a 12 V kapacity do 200 Ah - postavení článku, připojení vodičů, ochrana svorek vazelinou, změření napětí, u tekutých baterií kontrola elektrolytu s případným doplněním destilovanou vodou</t>
  </si>
  <si>
    <t>7592905070</t>
  </si>
  <si>
    <t>Montáž rekombinační zátky do 300 Ah</t>
  </si>
  <si>
    <t>2032210413</t>
  </si>
  <si>
    <t>7592907010</t>
  </si>
  <si>
    <t>Demontáž článku niklokadmiového kapacity do 200 Ah</t>
  </si>
  <si>
    <t>-1782928536</t>
  </si>
  <si>
    <t>7592907012</t>
  </si>
  <si>
    <t>Demontáž článku niklokadmiového kapacity přes 200 Ah</t>
  </si>
  <si>
    <t>1105496533</t>
  </si>
  <si>
    <t>7592907020</t>
  </si>
  <si>
    <t>Demontáž bloku baterie niklokadmiové kapacity do 200 Ah</t>
  </si>
  <si>
    <t>-1116595859</t>
  </si>
  <si>
    <t>7592907022</t>
  </si>
  <si>
    <t>Demontáž bloku baterie niklokadmiové kapacity přes 200 Ah</t>
  </si>
  <si>
    <t>360062065</t>
  </si>
  <si>
    <t>7592907040</t>
  </si>
  <si>
    <t>Demontáž bloku baterie olověné 6 V a 12 V kapacity do 200 Ah</t>
  </si>
  <si>
    <t>308917783</t>
  </si>
  <si>
    <t>7592907042</t>
  </si>
  <si>
    <t>Demontáž bloku baterie olověné 6 V a 12 V kapacity přes 200 Ah</t>
  </si>
  <si>
    <t>-1146336317</t>
  </si>
  <si>
    <t>7593005012</t>
  </si>
  <si>
    <t>Montáž dobíječe, usměrňovače, napáječe nástěnného</t>
  </si>
  <si>
    <t>-1869586922</t>
  </si>
  <si>
    <t>Montáž dobíječe, usměrňovače, napáječe nástěnného - včetně připojení vodičů elektrické sítě ss rozvodu a uzemnění, přezkoušení funkce</t>
  </si>
  <si>
    <t>7593005020</t>
  </si>
  <si>
    <t>Montáž dobíječe, usměrňovače, napáječe skříňového nízkého</t>
  </si>
  <si>
    <t>1195152092</t>
  </si>
  <si>
    <t>Montáž dobíječe, usměrňovače, napáječe skříňového nízkého - včetně připojení vodičů elektrické sítě ss rozvodu a uzemnění, přezkoušení funkce</t>
  </si>
  <si>
    <t>7593005022</t>
  </si>
  <si>
    <t>Montáž dobíječe, usměrňovače, napáječe skříňového vysokého</t>
  </si>
  <si>
    <t>1799750220</t>
  </si>
  <si>
    <t>Montáž dobíječe, usměrňovače, napáječe skříňového vysokého - včetně připojení vodičů elektrické sítě ss rozvodu a uzemnění, přezkoušení funkce</t>
  </si>
  <si>
    <t>7593007012</t>
  </si>
  <si>
    <t>Demontáž dobíječe, usměrňovače, napáječe nástěnného</t>
  </si>
  <si>
    <t>560648529</t>
  </si>
  <si>
    <t>7593007020</t>
  </si>
  <si>
    <t>Demontáž dobíječe, usměrňovače, napáječe skříňového nízkého</t>
  </si>
  <si>
    <t>-136988941</t>
  </si>
  <si>
    <t>7593007022</t>
  </si>
  <si>
    <t>Demontáž dobíječe, usměrňovače, napáječe skříňového vysokého</t>
  </si>
  <si>
    <t>910548867</t>
  </si>
  <si>
    <t>7593315100</t>
  </si>
  <si>
    <t>Montáž zabezpečovacího stojanu reléového</t>
  </si>
  <si>
    <t>-1970837968</t>
  </si>
  <si>
    <t>Montáž zabezpečovacího stojanu reléového - upevnění stojanu do stojanové řady, připojení ochranného uzemnění a informativní kontrola zapojení</t>
  </si>
  <si>
    <t>7593315102</t>
  </si>
  <si>
    <t>Montáž zabezpečovacího stojanu kabelového</t>
  </si>
  <si>
    <t>793962177</t>
  </si>
  <si>
    <t>Montáž zabezpečovacího stojanu kabelového - upevnění stojanu do stojanové řady, připojení ochranného uzemnění a informativní kontrola zapojení</t>
  </si>
  <si>
    <t>7593315104</t>
  </si>
  <si>
    <t>Montáž zabezpečovacího stojanu napájecího</t>
  </si>
  <si>
    <t>-1580546243</t>
  </si>
  <si>
    <t>Montáž zabezpečovacího stojanu napájecího - upevnění stojanu do stojanové řady, připojení ochranného uzemnění a informativní kontrola zapojení</t>
  </si>
  <si>
    <t>7593315106</t>
  </si>
  <si>
    <t>Montáž zabezpečovacího stojanu s elektronickými prvky a panely</t>
  </si>
  <si>
    <t>-1827789755</t>
  </si>
  <si>
    <t>Montáž zabezpečovacího stojanu s elektronickými prvky a panely - upevnění stojanu do stojanové řady, připojení ochranného uzemnění a informativní kontrola zapojení</t>
  </si>
  <si>
    <t>7593315120</t>
  </si>
  <si>
    <t>Montáž stojanové řady pro 1 stojan</t>
  </si>
  <si>
    <t>-1564201450</t>
  </si>
  <si>
    <t>Montáž stojanové řady pro 1 stojan - sestavení dodané konstrukce, vyměření místa a usazení stojanové řady, montáž ochranných plechů a roštu stojanové řady, ukotvení</t>
  </si>
  <si>
    <t>7593315122</t>
  </si>
  <si>
    <t>Montáž stojanové řady pro 2 stojany</t>
  </si>
  <si>
    <t>591317707</t>
  </si>
  <si>
    <t>Montáž stojanové řady pro 2 stojany - sestavení dodané konstrukce, vyměření místa a usazení stojanové řady, montáž ochranných plechů a roštu stojanové řady, ukotvení</t>
  </si>
  <si>
    <t>7593315425</t>
  </si>
  <si>
    <t>Zhotovení jednoho zapojení při volné vazbě</t>
  </si>
  <si>
    <t>-1722525650</t>
  </si>
  <si>
    <t>Zhotovení jednoho zapojení při volné vazbě - naměření vodiče, zatažení a připojení</t>
  </si>
  <si>
    <t>7593317010</t>
  </si>
  <si>
    <t>Zrušení jednoho zapojení při volné vazbě</t>
  </si>
  <si>
    <t>874485436</t>
  </si>
  <si>
    <t>Zrušení jednoho zapojení při volné vazbě - odpojení vodiče a jeho vytažení</t>
  </si>
  <si>
    <t>7593317100</t>
  </si>
  <si>
    <t>Demontáž zabezpečovacího stojanu</t>
  </si>
  <si>
    <t>598567869</t>
  </si>
  <si>
    <t>7593317120</t>
  </si>
  <si>
    <t>Demontáž stojanové řady pro 1-3 stojany</t>
  </si>
  <si>
    <t>569846871</t>
  </si>
  <si>
    <t>7593335040</t>
  </si>
  <si>
    <t>Montáž malorozměrného relé</t>
  </si>
  <si>
    <t>-1953262111</t>
  </si>
  <si>
    <t>7593335050</t>
  </si>
  <si>
    <t>Montáž zásuvky malorozměrového relé</t>
  </si>
  <si>
    <t>-1065718026</t>
  </si>
  <si>
    <t>Montáž zásuvky malorozměrového relé - včetně zapojení přívodů</t>
  </si>
  <si>
    <t>7593335110</t>
  </si>
  <si>
    <t>Montáž zdroje kmitavých signálů</t>
  </si>
  <si>
    <t>560947584</t>
  </si>
  <si>
    <t>Montáž zdroje kmitavých signálů - včetně zapojení a označení</t>
  </si>
  <si>
    <t>7593335140</t>
  </si>
  <si>
    <t>Montáž napájecí jednotky NJ</t>
  </si>
  <si>
    <t>24037154</t>
  </si>
  <si>
    <t>Montáž napájecí jednotky NJ - včetně zapojení a označení</t>
  </si>
  <si>
    <t>7593335150</t>
  </si>
  <si>
    <t>Montáž reléové jednotky RJ</t>
  </si>
  <si>
    <t>-735237366</t>
  </si>
  <si>
    <t>Montáž reléové jednotky RJ - včetně zapojení a označení</t>
  </si>
  <si>
    <t>7593337040</t>
  </si>
  <si>
    <t>Demontáž malorozměrného relé</t>
  </si>
  <si>
    <t>-1466142031</t>
  </si>
  <si>
    <t>7593337080</t>
  </si>
  <si>
    <t>Demontáž kmitače</t>
  </si>
  <si>
    <t>229573910</t>
  </si>
  <si>
    <t>7593337110</t>
  </si>
  <si>
    <t>Demontáž zdroje kmitavých signálů</t>
  </si>
  <si>
    <t>-1794308152</t>
  </si>
  <si>
    <t>7593337140</t>
  </si>
  <si>
    <t>Demontáž napájecí jednotky</t>
  </si>
  <si>
    <t>1676915921</t>
  </si>
  <si>
    <t>7593337150</t>
  </si>
  <si>
    <t>Demontáž reléové jednotky</t>
  </si>
  <si>
    <t>-505018352</t>
  </si>
  <si>
    <t>7598035160</t>
  </si>
  <si>
    <t>Oživení systému</t>
  </si>
  <si>
    <t>-1851267476</t>
  </si>
  <si>
    <t>7598095005</t>
  </si>
  <si>
    <t>Změření zemního odporu</t>
  </si>
  <si>
    <t>440830708</t>
  </si>
  <si>
    <t>7590115005</t>
  </si>
  <si>
    <t>Montáž objektu rozměru do 2,5 x 3,6 m</t>
  </si>
  <si>
    <t>-327732700</t>
  </si>
  <si>
    <t>Montáž objektu rozměru do 2,5 x 3,6 m - usazení na základy, zatažení kabelů a zřízení kabelové rezervy, opravný nátěr. Neobsahuje výkop a zához jam</t>
  </si>
  <si>
    <t>7590115010</t>
  </si>
  <si>
    <t>Montáž objektu rozměru do 6,0 x 3,0 m</t>
  </si>
  <si>
    <t>-2139348168</t>
  </si>
  <si>
    <t>Montáž objektu rozměru do 6,0 x 3,0 m - usazení na základy, zatažení kabelů a zřízení kabelové rezervy, opravný nátěr. Neobsahuje výkop a zához jam</t>
  </si>
  <si>
    <t>7590117010</t>
  </si>
  <si>
    <t>Demontáž objektu rozměru do 6,0 x 3,0 m</t>
  </si>
  <si>
    <t>-653458169</t>
  </si>
  <si>
    <t>Demontáž objektu rozměru do 6,0 x 3,0 m - včetně odpojení zařízení od kabelových rozvodů</t>
  </si>
  <si>
    <t>7590125030</t>
  </si>
  <si>
    <t>Montáž skříně PSK, SKP, SPP</t>
  </si>
  <si>
    <t>-197838449</t>
  </si>
  <si>
    <t>Montáž skříně PSK, SKP, SPP - postavení na betonový základ, montáž rámu do skříně, propojení prvků rámu s panelem svorkovnic drátovou formou, zatažení kabelů bez zhotovení a zapojení kabelových forem. Bez kabelových příchytek</t>
  </si>
  <si>
    <t>7590125057</t>
  </si>
  <si>
    <t>Montáž skříně společné přístrojové pro přejezdy</t>
  </si>
  <si>
    <t>-1130168729</t>
  </si>
  <si>
    <t>Montáž skříně společné přístrojové pro přejezdy - usazení skříně a zatažení kabelů bez zhotovení a zapojení kabelových forem. Bez kabelových příchytek</t>
  </si>
  <si>
    <t>7590127025</t>
  </si>
  <si>
    <t>Demontáž skříně ŠM, PSK, SKP, SPP, KS</t>
  </si>
  <si>
    <t>-1069443880</t>
  </si>
  <si>
    <t>Demontáž skříně ŠM, PSK, SKP, SPP, KS - včetně odpojení zařízení od kabelových rozvodů</t>
  </si>
  <si>
    <t>7590135010</t>
  </si>
  <si>
    <t>Montáž objektu kabelového č. v. 49040 (žluťásek)</t>
  </si>
  <si>
    <t>2084539963</t>
  </si>
  <si>
    <t>Montáž objektu kabelového č. v. 49040 (žluťásek) - montáž na základ, zatažení kabelů vč. kontroly izolačního stavu bez vyformování a zapojení. Bez kabelových příchytek SONAP a bez usazení a nátěru betonového základu</t>
  </si>
  <si>
    <t>7590137010</t>
  </si>
  <si>
    <t>Demontáž objektu kabelového č. v. 49040 (žluťásek)</t>
  </si>
  <si>
    <t>1093506480</t>
  </si>
  <si>
    <t>7590137066</t>
  </si>
  <si>
    <t>Demontáž rozdělovače kabelového zabezpečovacího KR 48 svorek pro 1+6 kabelů</t>
  </si>
  <si>
    <t>-340590512</t>
  </si>
  <si>
    <t>7590137068</t>
  </si>
  <si>
    <t>Demontáž rozdělovače kabelového zabezpečovacího KR 56 svorek pro 1+7 kabelů</t>
  </si>
  <si>
    <t>-1489966924</t>
  </si>
  <si>
    <t>7590137070</t>
  </si>
  <si>
    <t>Demontáž rozdělovače kabelového zabezpečovacího KR 64 svorek pro 1+8 kabelů</t>
  </si>
  <si>
    <t>1527005831</t>
  </si>
  <si>
    <t>7590145042</t>
  </si>
  <si>
    <t>Montáž závěru kabelového zabezpečovacího na zemní podpěru UPM 24</t>
  </si>
  <si>
    <t>1945037926</t>
  </si>
  <si>
    <t>Montáž závěru kabelového zabezpečovacího na zemní podpěru UPM 24 - úplná montáž závěru, zatažení kabelu, měření izolačního stavu, jednostranné číslování. Bez provedení zemních prací, zhotovení a zapojení kabelové formy</t>
  </si>
  <si>
    <t>7590145044</t>
  </si>
  <si>
    <t>Montáž závěru kabelového zabezpečovacího na zemní podpěru UKMP</t>
  </si>
  <si>
    <t>-1745443570</t>
  </si>
  <si>
    <t>Montáž závěru kabelového zabezpečovacího na zemní podpěru UKMP - úplná montáž závěru, zatažení kabelu, měření izolačního stavu, jednostranné číslování. Bez provedení zemních prací, zhotovení a zapojení kabelové formy</t>
  </si>
  <si>
    <t>7590145046</t>
  </si>
  <si>
    <t>Montáž závěru kabelového zabezpečovacího na zemní podpěru UPMP</t>
  </si>
  <si>
    <t>-1559209119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</si>
  <si>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</si>
  <si>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7590147040</t>
  </si>
  <si>
    <t>Demontáž závěru kabelového zabezpečovacího na zemní podpěru UKM 12</t>
  </si>
  <si>
    <t>-1446598071</t>
  </si>
  <si>
    <t>7590147042</t>
  </si>
  <si>
    <t>Demontáž závěru kabelového zabezpečovacího na zemní podpěru UPM 24</t>
  </si>
  <si>
    <t>824863265</t>
  </si>
  <si>
    <t>7590147044</t>
  </si>
  <si>
    <t>Demontáž závěru kabelového zabezpečovacího na zemní podpěru UKMP</t>
  </si>
  <si>
    <t>980567544</t>
  </si>
  <si>
    <t>7590147046</t>
  </si>
  <si>
    <t>Demontáž závěru kabelového zabezpečovacího na zemní podpěru UPMP</t>
  </si>
  <si>
    <t>1261108930</t>
  </si>
  <si>
    <t>7590195010</t>
  </si>
  <si>
    <t>Montáž objektu venkovního ovládacího (PZS apod.)</t>
  </si>
  <si>
    <t>1583019066</t>
  </si>
  <si>
    <t>Montáž objektu venkovního ovládacího (PZS apod.) - připevnění skříňky na sloupek, zeď apod., zatažení kabelu z domku nebo PSK a zapojení na ovládací skříň. Ochrana skříňky připojením na hlavní uzemňovací sběrnici v domku nebo na zemnicí svorník PSK</t>
  </si>
  <si>
    <t>7590195015</t>
  </si>
  <si>
    <t>Montáž ovládací skříňky přejezdového zařízení na objekt</t>
  </si>
  <si>
    <t>532566649</t>
  </si>
  <si>
    <t>Montáž ovládací skříňky přejezdového zařízení na objekt - připevnění skříňky, zatažení kabelu z domku nebo PSK a zapojení na ovládací skříň, ochrana skříňky připojením na hlavní uzemňovací sběrnici v domku nebo na zemnicí svorník PSK</t>
  </si>
  <si>
    <t>7590197010</t>
  </si>
  <si>
    <t>Demontáž objektu venkovního ovládacího (PZS apod.)</t>
  </si>
  <si>
    <t>82848741</t>
  </si>
  <si>
    <t>7590145040</t>
  </si>
  <si>
    <t>Montáž závěru kabelového zabezpečovacího na zemní podpěru UKM 12</t>
  </si>
  <si>
    <t>-2119186050</t>
  </si>
  <si>
    <t>Montáž závěru kabelového zabezpečovacího na zemní podpěru UKM 12 - úplná montáž závěru, zatažení kabelu, měření izolačního stavu, jednostranné číslování. Bez provedení zemních prací, zhotovení a zapojení kabelové formy</t>
  </si>
  <si>
    <t>7598095070</t>
  </si>
  <si>
    <t>Přezkoušení a regulace elektromotorového přestavníku</t>
  </si>
  <si>
    <t>-1897347481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</si>
  <si>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</si>
  <si>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7598095075</t>
  </si>
  <si>
    <t>Přezkoušení a regulace proudokruhu světelných návěstidel</t>
  </si>
  <si>
    <t>-893180196</t>
  </si>
  <si>
    <t>Přezkoušení a regulace proudokruhu světelných návěstidel - nastavení hlavice, přezkoušení správné činností relé a přezkoušení všech správných návěstních znaků, přeměření a vyregulovánl napětí na žárovkách, provizorní zaclonění žárovek a jeho odstranění</t>
  </si>
  <si>
    <t>7598095080</t>
  </si>
  <si>
    <t>Přezkoušení a regulace kolejových obvodů izolovaných</t>
  </si>
  <si>
    <t>462053141</t>
  </si>
  <si>
    <t>Přezkoušení a regulace kolejových obvodů izolovaných - přeměření napětí na svorkách proudového zdroje a kolejového relé, regulování kolejových obvodů pří šuntováni předepsaným odporem, přezkoušení polarity bez šuntování</t>
  </si>
  <si>
    <t>7598095085</t>
  </si>
  <si>
    <t>Přezkoušení a regulace senzoru počítacího bodu</t>
  </si>
  <si>
    <t>544443178</t>
  </si>
  <si>
    <t>Přezkoušení a regulace senzoru počítacího bodu - kontrola (nastavení) mechanických parametrů polohy, regulace napájení, kalibrace, kontrola funkce a započítávání, kontrola indikace</t>
  </si>
  <si>
    <t>7598095090</t>
  </si>
  <si>
    <t>Přezkoušení a regulace počítače náprav včetně vyhotovení protokolu za 1 úsek</t>
  </si>
  <si>
    <t>-710157911</t>
  </si>
  <si>
    <t>Přezkoušení a regulace počítače náprav včetně vyhotovení protokolu za 1 úsek - provedení příslušných měření, nastavení zařízení, přezkoušení funkce a vyhotovení protokolu</t>
  </si>
  <si>
    <t>7598095100</t>
  </si>
  <si>
    <t>Přezkoušení a regulace kódování LVZ za 1 kolejový obvod</t>
  </si>
  <si>
    <t>-1786059535</t>
  </si>
  <si>
    <t>Přezkoušení a regulace kódování LVZ za 1 kolejový obvod - kontrola zapojení, provedení příslušných měření, nastavení parametrů, přezkoušení funkce</t>
  </si>
  <si>
    <t>7598095120</t>
  </si>
  <si>
    <t>Přezkoušení a regulace časové jednotky</t>
  </si>
  <si>
    <t>1456042651</t>
  </si>
  <si>
    <t>Přezkoušení a regulace časové jednotky - kontrola zapojení včetně příslušného zkoušení hodnot zařízení</t>
  </si>
  <si>
    <t>7598095125</t>
  </si>
  <si>
    <t>Přezkoušení a regulace diagnostiky</t>
  </si>
  <si>
    <t>-1761484610</t>
  </si>
  <si>
    <t>Přezkoušení a regulace diagnostiky - kontrola zapojení včetně příslušného zkoušení hodnot zařízení</t>
  </si>
  <si>
    <t>7598095130</t>
  </si>
  <si>
    <t>Přezkoušení a regulace kolejových obvodů KOA1 ve stanici</t>
  </si>
  <si>
    <t>478756924</t>
  </si>
  <si>
    <t>Přezkoušení a regulace kolejových obvodů KOA1 ve stanici - vyzkoušení funkce příslušných funkčních jednotek, detekce poruchy jednotek a chybových indikací, dohledu měničů KO, správného zapojení kolejových obvodů KOA1 do navazujících zařízení, vyzkoušení funkce KOA1 v režimu 2 ze 3, jističů, vyzkoušení zapojení měničů zdrojů kolejového či kódovacího napětí</t>
  </si>
  <si>
    <t>7598095135</t>
  </si>
  <si>
    <t>Přezkoušení a regulace kolejových obvodů KOA1 na trati</t>
  </si>
  <si>
    <t>-1099174534</t>
  </si>
  <si>
    <t>Přezkoušení a regulace kolejových obvodů KOA1 na trati - vyzkoušení funkce příslušných funkčních jednotek, detekce poruchy jednotek a chybových indikací, dohledu měničů KO, správného zapojení kolejových obvodů KOA1 do navazujících zařízení, vyzkoušení funkce KOA1 v režimu 2 ze 3, jističů, vyzkoušení zapojení měničů zdrojů kolejového či kódovacího napětí</t>
  </si>
  <si>
    <t>7598095150</t>
  </si>
  <si>
    <t>Regulovaní a aktivování automatického přejezdového zařízení se závorami</t>
  </si>
  <si>
    <t>-180035210</t>
  </si>
  <si>
    <t>Regulovaní a aktivování automatického přejezdového zařízení se závorami - regulování proudokruhů výstražníku, závorových břeven, regulování chodu břeven, směrovaní výstražníku, kontrola napájecích zdrojů a relé, přezkoušení činnosti zařízení a kontrolní skříňky (indikací a ovládání)</t>
  </si>
  <si>
    <t>7598095155</t>
  </si>
  <si>
    <t>Regulovaní a aktivování automatického přejezdového zařízení bez závor</t>
  </si>
  <si>
    <t>769120569</t>
  </si>
  <si>
    <t>Regulovaní a aktivování automatického přejezdového zařízení bez závor - regulování proudokruhů výstražníku, závorových břeven, regulování chodu břeven, směrovaní výstražníku, kontrola napájecích zdrojů a relé, přezkoušení činnosti zařízení a kontrolní skříňky (indikací a ovládání)</t>
  </si>
  <si>
    <t>VRN - VON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</si>
  <si>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</si>
  <si>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</si>
  <si>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</si>
  <si>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</si>
  <si>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VRN9 - Ostatní náklady</t>
  </si>
  <si>
    <t>HZS</t>
  </si>
  <si>
    <t>Hodinové zúčtovací sazby</t>
  </si>
  <si>
    <t>HZS1212</t>
  </si>
  <si>
    <t>Hodinová zúčtovací sazba kopáč</t>
  </si>
  <si>
    <t>-1823862804</t>
  </si>
  <si>
    <t>Hodinové zúčtovací sazby profesí HSV zemní a pomocné práce kopáč</t>
  </si>
  <si>
    <t>https://podminky.urs.cz/item/CS_URS_2023_01/HZS1212</t>
  </si>
  <si>
    <t>HZS2132</t>
  </si>
  <si>
    <t>Hodinová zúčtovací sazba zámečník odborný</t>
  </si>
  <si>
    <t>1585018729</t>
  </si>
  <si>
    <t>Hodinové zúčtovací sazby profesí PSV provádění stavebních konstrukcí zámečník odborný</t>
  </si>
  <si>
    <t>https://podminky.urs.cz/item/CS_URS_2023_01/HZS2132</t>
  </si>
  <si>
    <t>HZS4111</t>
  </si>
  <si>
    <t>Hodinová zúčtovací sazba řidič</t>
  </si>
  <si>
    <t>426842418</t>
  </si>
  <si>
    <t>Hodinové zúčtovací sazby ostatních profesí obsluha stavebních strojů a zařízení řidič</t>
  </si>
  <si>
    <t>https://podminky.urs.cz/item/CS_URS_2023_01/HZS4111</t>
  </si>
  <si>
    <t>HZS4131</t>
  </si>
  <si>
    <t>Hodinová zúčtovací sazba jeřábník</t>
  </si>
  <si>
    <t>96566709</t>
  </si>
  <si>
    <t>Hodinové zúčtovací sazby ostatních profesí obsluha stavebních strojů a zařízení jeřábník</t>
  </si>
  <si>
    <t>https://podminky.urs.cz/item/CS_URS_2023_01/HZS4131</t>
  </si>
  <si>
    <t>HZS4141</t>
  </si>
  <si>
    <t>Hodinová zúčtovací sazba vazač břemen</t>
  </si>
  <si>
    <t>-1259904979</t>
  </si>
  <si>
    <t>Hodinové zúčtovací sazby ostatních profesí obsluha stavebních strojů a zařízení vazač břemen</t>
  </si>
  <si>
    <t>https://podminky.urs.cz/item/CS_URS_2023_01/HZS4141</t>
  </si>
  <si>
    <t>9901000400</t>
  </si>
  <si>
    <t>Doprava obousměrná mechanizací o nosnosti do 3,5 t elektrosoučástek, montážního materiálu, kameniva, písku, dlažebních kostek, suti, atd. do 40 km</t>
  </si>
  <si>
    <t>441177753</t>
  </si>
  <si>
    <t>Doprava obousměrná mechanizací o nosnosti do 3,5 t elektrosoučástek, montážního materiálu, kameniva, písku, dlažebních kostek, suti, atd. do 40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</si>
  <si>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9901000600</t>
  </si>
  <si>
    <t>Doprava obousměrná mechanizací o nosnosti do 3,5 t elektrosoučástek, montážního materiálu, kameniva, písku, dlažebních kostek, suti, atd. do 80 km</t>
  </si>
  <si>
    <t>-873381414</t>
  </si>
  <si>
    <t>Doprava obousměrná mechanizací o nosnosti do 3,5 t elektrosoučástek, montážního materiálu, kameniva, písku, dlažebních kostek, suti, atd. do 80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</si>
  <si>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9901000800</t>
  </si>
  <si>
    <t>Doprava obousměrná mechanizací o nosnosti do 3,5 t elektrosoučástek, montážního materiálu, kameniva, písku, dlažebních kostek, suti, atd. do 150 km</t>
  </si>
  <si>
    <t>935122309</t>
  </si>
  <si>
    <t>Doprava obousměrná mechanizací o nosnosti do 3,5 t elektrosoučástek, montážního materiálu, kameniva, písku, dlažebních kostek, suti, atd. do 150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</si>
  <si>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9902100400</t>
  </si>
  <si>
    <t>Doprava obousměrná mechanizací o nosnosti přes 3,5 t sypanin (kameniva, písku, suti, dlažebních kostek, atd.) do 40 km</t>
  </si>
  <si>
    <t>t</t>
  </si>
  <si>
    <t>1793674025</t>
  </si>
  <si>
    <t>Doprava obousměrná mechanizací o nosnosti přes 3,5 t sypanin (kameniva, písku, suti, dlažebních kostek, atd.) do 40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</si>
  <si>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9902100700</t>
  </si>
  <si>
    <t>Doprava obousměrná mechanizací o nosnosti přes 3,5 t sypanin (kameniva, písku, suti, dlažebních kostek, atd.) do 100 km</t>
  </si>
  <si>
    <t>1919316813</t>
  </si>
  <si>
    <t>Doprava obousměrná mechanizací o nosnosti přes 3,5 t sypanin (kameniva, písku, suti, dlažebních kostek, atd.) do 100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</si>
  <si>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9902200400</t>
  </si>
  <si>
    <t>Doprava obousměrná mechanizací o nosnosti přes 3,5 t objemnějšího kusového materiálu (prefabrikátů, stožárů, výhybek, rozvaděčů, vybouraných hmot atd.) do 40 km</t>
  </si>
  <si>
    <t>-647775104</t>
  </si>
  <si>
    <t>Doprava obousměrná mechanizací o nosnosti přes 3,5 t objemnějšího kusového materiálu (prefabrikátů, stožárů, výhybek, rozvaděčů, vybouraných hmot atd.) do 40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</si>
  <si>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9902201200</t>
  </si>
  <si>
    <t>Doprava obousměrná mechanizací o nosnosti přes 3,5 t objemnějšího kusového materiálu (prefabrikátů, stožárů, výhybek, rozvaděčů, vybouraných hmot atd.) do 350 km</t>
  </si>
  <si>
    <t>-1156089326</t>
  </si>
  <si>
    <t>Doprava obousměrná mechanizací o nosnosti přes 3,5 t objemnějšího kusového materiálu (prefabrikátů, stožárů, výhybek, rozvaděčů, vybouraných hmot atd.) do 350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</si>
  <si>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9903100100</t>
  </si>
  <si>
    <t>Přeprava mechanizace na místo prováděných prací o hmotnosti do 12 t přes 50 do 100 km</t>
  </si>
  <si>
    <t>689855618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</si>
  <si>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</si>
  <si>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9903100200</t>
  </si>
  <si>
    <t>Přeprava mechanizace na místo prováděných prací o hmotnosti do 12 t do 200 km</t>
  </si>
  <si>
    <t>-223229040</t>
  </si>
  <si>
    <t>Přeprava mechanizace na místo prováděných prací o hmotnosti do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</si>
  <si>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9909000100</t>
  </si>
  <si>
    <t>Poplatek za uložení suti nebo hmot na oficiální skládku</t>
  </si>
  <si>
    <t>1903384569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</si>
  <si>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</si>
  <si>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9909000200</t>
  </si>
  <si>
    <t>Poplatek za uložení nebezpečného odpadu na oficiální skládku</t>
  </si>
  <si>
    <t>-166947931</t>
  </si>
  <si>
    <t>Poplatek za uložení nebezpečného odpadu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</si>
  <si>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9909000500</t>
  </si>
  <si>
    <t>Poplatek uložení odpadu betonových prefabrikátů</t>
  </si>
  <si>
    <t>-1775276117</t>
  </si>
  <si>
    <t>Poplatek uložení odpadu betonových prefabrikátů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</si>
  <si>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Vedlejší rozpočtové náklady</t>
  </si>
  <si>
    <t>023122001</t>
  </si>
  <si>
    <t>Projektové práce Projektová dokumentace - přípravné práce Projekt opravy zabezpečovacích, sdělovacích, elektrických zařízení</t>
  </si>
  <si>
    <t>1961758270</t>
  </si>
  <si>
    <t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</si>
  <si>
    <t>024101401</t>
  </si>
  <si>
    <t>Inženýrská činnost koordinační a kompletační činnost</t>
  </si>
  <si>
    <t>-129290024</t>
  </si>
  <si>
    <t>VRN1</t>
  </si>
  <si>
    <t>Průzkumné, geodetické a projektové práce</t>
  </si>
  <si>
    <t>013244000R</t>
  </si>
  <si>
    <t>Dokumentace pro provádění stavby</t>
  </si>
  <si>
    <t>1024</t>
  </si>
  <si>
    <t>-747558602</t>
  </si>
  <si>
    <t>013254000R</t>
  </si>
  <si>
    <t>Dokumentace skutečného provedení stavby</t>
  </si>
  <si>
    <t>607693609</t>
  </si>
  <si>
    <t>VRN4</t>
  </si>
  <si>
    <t>Inženýrská činnost</t>
  </si>
  <si>
    <t>Posudky</t>
  </si>
  <si>
    <t>-1689985763</t>
  </si>
  <si>
    <t>VRN9</t>
  </si>
  <si>
    <t>Ostatní náklady</t>
  </si>
  <si>
    <t>090001000R</t>
  </si>
  <si>
    <t>-1377023958</t>
  </si>
  <si>
    <t>Ostatní náklady - práce specialisty HW a SW</t>
  </si>
  <si>
    <t>090001001R</t>
  </si>
  <si>
    <t>-1533963578</t>
  </si>
  <si>
    <t>Ostatní náklady - práce elektromechanika</t>
  </si>
  <si>
    <t>090001002R</t>
  </si>
  <si>
    <t>-2072690915</t>
  </si>
  <si>
    <t>Ostatní náklady - řemeslné práce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</si>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</sst>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28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4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18" fillId="4" borderId="9" xfId="0" applyFont="1" applyFill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5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5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4" fontId="25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4" fontId="25" fillId="0" borderId="22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0" fillId="0" borderId="4" xfId="0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19" xfId="0" applyFont="1" applyFill="1" applyBorder="1" applyAlignment="1">
      <alignment horizontal="center" vertical="center" wrapText="1"/>
    </xf>
    <xf numFmtId="4" fontId="20" fillId="0" borderId="0" xfId="0" applyNumberFormat="1" applyFont="1"/>
    <xf numFmtId="166" fontId="28" fillId="0" borderId="13" xfId="0" applyNumberFormat="1" applyFont="1" applyBorder="1"/>
    <xf numFmtId="166" fontId="28" fillId="0" borderId="14" xfId="0" applyNumberFormat="1" applyFont="1" applyBorder="1"/>
    <xf numFmtId="4" fontId="29" fillId="0" borderId="0" xfId="0" applyNumberFormat="1" applyFont="1" applyAlignment="1">
      <alignment vertical="center"/>
    </xf>
    <xf numFmtId="0" fontId="30" fillId="0" borderId="23" xfId="0" applyFont="1" applyBorder="1" applyAlignment="1">
      <alignment horizontal="center" vertical="center"/>
    </xf>
    <xf numFmtId="49" fontId="30" fillId="0" borderId="23" xfId="0" applyNumberFormat="1" applyFont="1" applyBorder="1" applyAlignment="1">
      <alignment horizontal="left" vertical="center" wrapText="1"/>
    </xf>
    <xf numFmtId="0" fontId="30" fillId="0" borderId="23" xfId="0" applyFont="1" applyBorder="1" applyAlignment="1">
      <alignment horizontal="left" vertical="center" wrapText="1"/>
    </xf>
    <xf numFmtId="0" fontId="30" fillId="0" borderId="23" xfId="0" applyFont="1" applyBorder="1" applyAlignment="1">
      <alignment horizontal="center" vertical="center" wrapText="1"/>
    </xf>
    <xf numFmtId="167" fontId="30" fillId="0" borderId="23" xfId="0" applyNumberFormat="1" applyFont="1" applyBorder="1" applyAlignment="1">
      <alignment vertical="center"/>
    </xf>
    <xf numFmtId="4" fontId="30" fillId="2" borderId="23" xfId="0" applyNumberFormat="1" applyFont="1" applyFill="1" applyBorder="1" applyAlignment="1" applyProtection="1">
      <alignment vertical="center"/>
      <protection locked="0"/>
    </xf>
    <xf numFmtId="4" fontId="30" fillId="0" borderId="23" xfId="0" applyNumberFormat="1" applyFont="1" applyBorder="1" applyAlignment="1">
      <alignment vertical="center"/>
    </xf>
    <xf numFmtId="0" fontId="31" fillId="0" borderId="4" xfId="0" applyFont="1" applyBorder="1" applyAlignment="1">
      <alignment vertical="center"/>
    </xf>
    <xf numFmtId="0" fontId="30" fillId="2" borderId="15" xfId="0" applyFont="1" applyFill="1" applyBorder="1" applyAlignment="1" applyProtection="1">
      <alignment horizontal="left" vertical="center"/>
      <protection locked="0"/>
    </xf>
    <xf numFmtId="0" fontId="30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6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8" fillId="0" borderId="23" xfId="0" applyFont="1" applyBorder="1" applyAlignment="1">
      <alignment horizontal="center" vertical="center"/>
    </xf>
    <xf numFmtId="49" fontId="18" fillId="0" borderId="23" xfId="0" applyNumberFormat="1" applyFont="1" applyBorder="1" applyAlignment="1">
      <alignment horizontal="left" vertical="center" wrapText="1"/>
    </xf>
    <xf numFmtId="0" fontId="18" fillId="0" borderId="23" xfId="0" applyFont="1" applyBorder="1" applyAlignment="1">
      <alignment horizontal="left" vertical="center" wrapText="1"/>
    </xf>
    <xf numFmtId="0" fontId="18" fillId="0" borderId="23" xfId="0" applyFont="1" applyBorder="1" applyAlignment="1">
      <alignment horizontal="center" vertical="center" wrapText="1"/>
    </xf>
    <xf numFmtId="167" fontId="18" fillId="0" borderId="23" xfId="0" applyNumberFormat="1" applyFont="1" applyBorder="1" applyAlignment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0" fillId="0" borderId="0" xfId="0"/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8" xfId="0" applyFont="1" applyFill="1" applyBorder="1" applyAlignment="1">
      <alignment horizontal="left" vertical="center"/>
    </xf>
    <xf numFmtId="0" fontId="18" fillId="4" borderId="8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39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8" fillId="0" borderId="29" xfId="0" applyFont="1" applyBorder="1" applyAlignment="1">
      <alignment horizontal="left" wrapText="1"/>
    </xf>
    <xf numFmtId="0" fontId="37" fillId="0" borderId="1" xfId="0" applyFont="1" applyBorder="1" applyAlignment="1">
      <alignment horizontal="center" vertical="center"/>
    </xf>
    <xf numFmtId="49" fontId="39" fillId="0" borderId="1" xfId="0" applyNumberFormat="1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460010023" TargetMode="External"/><Relationship Id="rId13" Type="http://schemas.openxmlformats.org/officeDocument/2006/relationships/hyperlink" Target="https://podminky.urs.cz/item/CS_URS_2023_01/460431282" TargetMode="External"/><Relationship Id="rId3" Type="http://schemas.openxmlformats.org/officeDocument/2006/relationships/hyperlink" Target="https://podminky.urs.cz/item/CS_URS_2023_01/131353201" TargetMode="External"/><Relationship Id="rId7" Type="http://schemas.openxmlformats.org/officeDocument/2006/relationships/hyperlink" Target="https://podminky.urs.cz/item/CS_URS_2023_01/741122623" TargetMode="External"/><Relationship Id="rId12" Type="http://schemas.openxmlformats.org/officeDocument/2006/relationships/hyperlink" Target="https://podminky.urs.cz/item/CS_URS_2023_01/460431182" TargetMode="External"/><Relationship Id="rId2" Type="http://schemas.openxmlformats.org/officeDocument/2006/relationships/hyperlink" Target="https://podminky.urs.cz/item/CS_URS_2023_01/131251201" TargetMode="External"/><Relationship Id="rId1" Type="http://schemas.openxmlformats.org/officeDocument/2006/relationships/hyperlink" Target="https://podminky.urs.cz/item/CS_URS_2023_01/111211101" TargetMode="External"/><Relationship Id="rId6" Type="http://schemas.openxmlformats.org/officeDocument/2006/relationships/hyperlink" Target="https://podminky.urs.cz/item/CS_URS_2023_01/945421110" TargetMode="External"/><Relationship Id="rId11" Type="http://schemas.openxmlformats.org/officeDocument/2006/relationships/hyperlink" Target="https://podminky.urs.cz/item/CS_URS_2023_01/460411122" TargetMode="External"/><Relationship Id="rId5" Type="http://schemas.openxmlformats.org/officeDocument/2006/relationships/hyperlink" Target="https://podminky.urs.cz/item/CS_URS_2023_01/141721216" TargetMode="External"/><Relationship Id="rId15" Type="http://schemas.openxmlformats.org/officeDocument/2006/relationships/drawing" Target="../drawings/drawing3.xml"/><Relationship Id="rId10" Type="http://schemas.openxmlformats.org/officeDocument/2006/relationships/hyperlink" Target="https://podminky.urs.cz/item/CS_URS_2023_01/460161442" TargetMode="External"/><Relationship Id="rId4" Type="http://schemas.openxmlformats.org/officeDocument/2006/relationships/hyperlink" Target="https://podminky.urs.cz/item/CS_URS_2023_01/141721214" TargetMode="External"/><Relationship Id="rId9" Type="http://schemas.openxmlformats.org/officeDocument/2006/relationships/hyperlink" Target="https://podminky.urs.cz/item/CS_URS_2023_01/460161272" TargetMode="External"/><Relationship Id="rId14" Type="http://schemas.openxmlformats.org/officeDocument/2006/relationships/hyperlink" Target="https://podminky.urs.cz/item/CS_URS_2023_01/460431462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1/HZS4111" TargetMode="External"/><Relationship Id="rId2" Type="http://schemas.openxmlformats.org/officeDocument/2006/relationships/hyperlink" Target="https://podminky.urs.cz/item/CS_URS_2023_01/HZS2132" TargetMode="External"/><Relationship Id="rId1" Type="http://schemas.openxmlformats.org/officeDocument/2006/relationships/hyperlink" Target="https://podminky.urs.cz/item/CS_URS_2023_01/HZS1212" TargetMode="External"/><Relationship Id="rId6" Type="http://schemas.openxmlformats.org/officeDocument/2006/relationships/drawing" Target="../drawings/drawing5.xml"/><Relationship Id="rId5" Type="http://schemas.openxmlformats.org/officeDocument/2006/relationships/hyperlink" Target="https://podminky.urs.cz/item/CS_URS_2023_01/HZS4141" TargetMode="External"/><Relationship Id="rId4" Type="http://schemas.openxmlformats.org/officeDocument/2006/relationships/hyperlink" Target="https://podminky.urs.cz/item/CS_URS_2023_01/HZS4131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0"/>
  <sheetViews>
    <sheetView showGridLines="0" tabSelected="1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50000000000003" customHeight="1">
      <c r="AR2" s="235"/>
      <c r="AS2" s="235"/>
      <c r="AT2" s="235"/>
      <c r="AU2" s="235"/>
      <c r="AV2" s="235"/>
      <c r="AW2" s="235"/>
      <c r="AX2" s="235"/>
      <c r="AY2" s="235"/>
      <c r="AZ2" s="235"/>
      <c r="BA2" s="235"/>
      <c r="BB2" s="235"/>
      <c r="BC2" s="235"/>
      <c r="BD2" s="235"/>
      <c r="BE2" s="235"/>
      <c r="BS2" s="14" t="s">
        <v>6</v>
      </c>
      <c r="BT2" s="14" t="s">
        <v>7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ht="12" customHeight="1">
      <c r="B5" s="17"/>
      <c r="D5" s="21" t="s">
        <v>13</v>
      </c>
      <c r="K5" s="246" t="s">
        <v>14</v>
      </c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  <c r="AO5" s="235"/>
      <c r="AR5" s="17"/>
      <c r="BE5" s="243" t="s">
        <v>15</v>
      </c>
      <c r="BS5" s="14" t="s">
        <v>6</v>
      </c>
    </row>
    <row r="6" spans="1:74" ht="36.950000000000003" customHeight="1">
      <c r="B6" s="17"/>
      <c r="D6" s="23" t="s">
        <v>16</v>
      </c>
      <c r="K6" s="247" t="s">
        <v>17</v>
      </c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5"/>
      <c r="AD6" s="235"/>
      <c r="AE6" s="235"/>
      <c r="AF6" s="235"/>
      <c r="AG6" s="235"/>
      <c r="AH6" s="235"/>
      <c r="AI6" s="235"/>
      <c r="AJ6" s="235"/>
      <c r="AK6" s="235"/>
      <c r="AL6" s="235"/>
      <c r="AM6" s="235"/>
      <c r="AN6" s="235"/>
      <c r="AO6" s="235"/>
      <c r="AR6" s="17"/>
      <c r="BE6" s="244"/>
      <c r="BS6" s="14" t="s">
        <v>6</v>
      </c>
    </row>
    <row r="7" spans="1:74" ht="12" customHeight="1">
      <c r="B7" s="17"/>
      <c r="D7" s="24" t="s">
        <v>18</v>
      </c>
      <c r="K7" s="22" t="s">
        <v>19</v>
      </c>
      <c r="AK7" s="24" t="s">
        <v>20</v>
      </c>
      <c r="AN7" s="22" t="s">
        <v>19</v>
      </c>
      <c r="AR7" s="17"/>
      <c r="BE7" s="244"/>
      <c r="BS7" s="14" t="s">
        <v>6</v>
      </c>
    </row>
    <row r="8" spans="1:74" ht="12" customHeight="1">
      <c r="B8" s="17"/>
      <c r="D8" s="24" t="s">
        <v>21</v>
      </c>
      <c r="K8" s="22" t="s">
        <v>22</v>
      </c>
      <c r="AK8" s="24" t="s">
        <v>23</v>
      </c>
      <c r="AN8" s="25" t="s">
        <v>24</v>
      </c>
      <c r="AR8" s="17"/>
      <c r="BE8" s="244"/>
      <c r="BS8" s="14" t="s">
        <v>6</v>
      </c>
    </row>
    <row r="9" spans="1:74" ht="14.45" customHeight="1">
      <c r="B9" s="17"/>
      <c r="AR9" s="17"/>
      <c r="BE9" s="244"/>
      <c r="BS9" s="14" t="s">
        <v>6</v>
      </c>
    </row>
    <row r="10" spans="1:74" ht="12" customHeight="1">
      <c r="B10" s="17"/>
      <c r="D10" s="24" t="s">
        <v>25</v>
      </c>
      <c r="AK10" s="24" t="s">
        <v>26</v>
      </c>
      <c r="AN10" s="22" t="s">
        <v>19</v>
      </c>
      <c r="AR10" s="17"/>
      <c r="BE10" s="244"/>
      <c r="BS10" s="14" t="s">
        <v>6</v>
      </c>
    </row>
    <row r="11" spans="1:74" ht="18.399999999999999" customHeight="1">
      <c r="B11" s="17"/>
      <c r="E11" s="22" t="s">
        <v>27</v>
      </c>
      <c r="AK11" s="24" t="s">
        <v>28</v>
      </c>
      <c r="AN11" s="22" t="s">
        <v>19</v>
      </c>
      <c r="AR11" s="17"/>
      <c r="BE11" s="244"/>
      <c r="BS11" s="14" t="s">
        <v>6</v>
      </c>
    </row>
    <row r="12" spans="1:74" ht="6.95" customHeight="1">
      <c r="B12" s="17"/>
      <c r="AR12" s="17"/>
      <c r="BE12" s="244"/>
      <c r="BS12" s="14" t="s">
        <v>6</v>
      </c>
    </row>
    <row r="13" spans="1:74" ht="12" customHeight="1">
      <c r="B13" s="17"/>
      <c r="D13" s="24" t="s">
        <v>29</v>
      </c>
      <c r="AK13" s="24" t="s">
        <v>26</v>
      </c>
      <c r="AN13" s="26" t="s">
        <v>30</v>
      </c>
      <c r="AR13" s="17"/>
      <c r="BE13" s="244"/>
      <c r="BS13" s="14" t="s">
        <v>6</v>
      </c>
    </row>
    <row r="14" spans="1:74" ht="12.75">
      <c r="B14" s="17"/>
      <c r="E14" s="248" t="s">
        <v>30</v>
      </c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249"/>
      <c r="Y14" s="249"/>
      <c r="Z14" s="249"/>
      <c r="AA14" s="249"/>
      <c r="AB14" s="249"/>
      <c r="AC14" s="249"/>
      <c r="AD14" s="249"/>
      <c r="AE14" s="249"/>
      <c r="AF14" s="249"/>
      <c r="AG14" s="249"/>
      <c r="AH14" s="249"/>
      <c r="AI14" s="249"/>
      <c r="AJ14" s="249"/>
      <c r="AK14" s="24" t="s">
        <v>28</v>
      </c>
      <c r="AN14" s="26" t="s">
        <v>30</v>
      </c>
      <c r="AR14" s="17"/>
      <c r="BE14" s="244"/>
      <c r="BS14" s="14" t="s">
        <v>6</v>
      </c>
    </row>
    <row r="15" spans="1:74" ht="6.95" customHeight="1">
      <c r="B15" s="17"/>
      <c r="AR15" s="17"/>
      <c r="BE15" s="244"/>
      <c r="BS15" s="14" t="s">
        <v>4</v>
      </c>
    </row>
    <row r="16" spans="1:74" ht="12" customHeight="1">
      <c r="B16" s="17"/>
      <c r="D16" s="24" t="s">
        <v>31</v>
      </c>
      <c r="AK16" s="24" t="s">
        <v>26</v>
      </c>
      <c r="AN16" s="22" t="s">
        <v>19</v>
      </c>
      <c r="AR16" s="17"/>
      <c r="BE16" s="244"/>
      <c r="BS16" s="14" t="s">
        <v>4</v>
      </c>
    </row>
    <row r="17" spans="2:71" ht="18.399999999999999" customHeight="1">
      <c r="B17" s="17"/>
      <c r="E17" s="22" t="s">
        <v>27</v>
      </c>
      <c r="AK17" s="24" t="s">
        <v>28</v>
      </c>
      <c r="AN17" s="22" t="s">
        <v>19</v>
      </c>
      <c r="AR17" s="17"/>
      <c r="BE17" s="244"/>
      <c r="BS17" s="14" t="s">
        <v>32</v>
      </c>
    </row>
    <row r="18" spans="2:71" ht="6.95" customHeight="1">
      <c r="B18" s="17"/>
      <c r="AR18" s="17"/>
      <c r="BE18" s="244"/>
      <c r="BS18" s="14" t="s">
        <v>6</v>
      </c>
    </row>
    <row r="19" spans="2:71" ht="12" customHeight="1">
      <c r="B19" s="17"/>
      <c r="D19" s="24" t="s">
        <v>33</v>
      </c>
      <c r="AK19" s="24" t="s">
        <v>26</v>
      </c>
      <c r="AN19" s="22" t="s">
        <v>19</v>
      </c>
      <c r="AR19" s="17"/>
      <c r="BE19" s="244"/>
      <c r="BS19" s="14" t="s">
        <v>6</v>
      </c>
    </row>
    <row r="20" spans="2:71" ht="18.399999999999999" customHeight="1">
      <c r="B20" s="17"/>
      <c r="E20" s="22" t="s">
        <v>34</v>
      </c>
      <c r="AK20" s="24" t="s">
        <v>28</v>
      </c>
      <c r="AN20" s="22" t="s">
        <v>19</v>
      </c>
      <c r="AR20" s="17"/>
      <c r="BE20" s="244"/>
      <c r="BS20" s="14" t="s">
        <v>32</v>
      </c>
    </row>
    <row r="21" spans="2:71" ht="6.95" customHeight="1">
      <c r="B21" s="17"/>
      <c r="AR21" s="17"/>
      <c r="BE21" s="244"/>
    </row>
    <row r="22" spans="2:71" ht="12" customHeight="1">
      <c r="B22" s="17"/>
      <c r="D22" s="24" t="s">
        <v>35</v>
      </c>
      <c r="AR22" s="17"/>
      <c r="BE22" s="244"/>
    </row>
    <row r="23" spans="2:71" ht="47.25" customHeight="1">
      <c r="B23" s="17"/>
      <c r="E23" s="250" t="s">
        <v>36</v>
      </c>
      <c r="F23" s="250"/>
      <c r="G23" s="250"/>
      <c r="H23" s="250"/>
      <c r="I23" s="250"/>
      <c r="J23" s="250"/>
      <c r="K23" s="250"/>
      <c r="L23" s="250"/>
      <c r="M23" s="250"/>
      <c r="N23" s="250"/>
      <c r="O23" s="250"/>
      <c r="P23" s="250"/>
      <c r="Q23" s="250"/>
      <c r="R23" s="250"/>
      <c r="S23" s="250"/>
      <c r="T23" s="250"/>
      <c r="U23" s="250"/>
      <c r="V23" s="250"/>
      <c r="W23" s="250"/>
      <c r="X23" s="250"/>
      <c r="Y23" s="250"/>
      <c r="Z23" s="250"/>
      <c r="AA23" s="250"/>
      <c r="AB23" s="250"/>
      <c r="AC23" s="250"/>
      <c r="AD23" s="250"/>
      <c r="AE23" s="250"/>
      <c r="AF23" s="250"/>
      <c r="AG23" s="250"/>
      <c r="AH23" s="250"/>
      <c r="AI23" s="250"/>
      <c r="AJ23" s="250"/>
      <c r="AK23" s="250"/>
      <c r="AL23" s="250"/>
      <c r="AM23" s="250"/>
      <c r="AN23" s="250"/>
      <c r="AR23" s="17"/>
      <c r="BE23" s="244"/>
    </row>
    <row r="24" spans="2:71" ht="6.95" customHeight="1">
      <c r="B24" s="17"/>
      <c r="AR24" s="17"/>
      <c r="BE24" s="244"/>
    </row>
    <row r="25" spans="2:7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44"/>
    </row>
    <row r="26" spans="2:71" s="1" customFormat="1" ht="25.9" customHeight="1">
      <c r="B26" s="29"/>
      <c r="D26" s="30" t="s">
        <v>37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51">
        <f>ROUND(AG54,2)</f>
        <v>0</v>
      </c>
      <c r="AL26" s="252"/>
      <c r="AM26" s="252"/>
      <c r="AN26" s="252"/>
      <c r="AO26" s="252"/>
      <c r="AR26" s="29"/>
      <c r="BE26" s="244"/>
    </row>
    <row r="27" spans="2:71" s="1" customFormat="1" ht="6.95" customHeight="1">
      <c r="B27" s="29"/>
      <c r="AR27" s="29"/>
      <c r="BE27" s="244"/>
    </row>
    <row r="28" spans="2:71" s="1" customFormat="1" ht="12.75">
      <c r="B28" s="29"/>
      <c r="L28" s="253" t="s">
        <v>38</v>
      </c>
      <c r="M28" s="253"/>
      <c r="N28" s="253"/>
      <c r="O28" s="253"/>
      <c r="P28" s="253"/>
      <c r="W28" s="253" t="s">
        <v>39</v>
      </c>
      <c r="X28" s="253"/>
      <c r="Y28" s="253"/>
      <c r="Z28" s="253"/>
      <c r="AA28" s="253"/>
      <c r="AB28" s="253"/>
      <c r="AC28" s="253"/>
      <c r="AD28" s="253"/>
      <c r="AE28" s="253"/>
      <c r="AK28" s="253" t="s">
        <v>40</v>
      </c>
      <c r="AL28" s="253"/>
      <c r="AM28" s="253"/>
      <c r="AN28" s="253"/>
      <c r="AO28" s="253"/>
      <c r="AR28" s="29"/>
      <c r="BE28" s="244"/>
    </row>
    <row r="29" spans="2:71" s="2" customFormat="1" ht="14.45" customHeight="1">
      <c r="B29" s="32"/>
      <c r="D29" s="24" t="s">
        <v>41</v>
      </c>
      <c r="F29" s="24" t="s">
        <v>42</v>
      </c>
      <c r="L29" s="238">
        <v>0.21</v>
      </c>
      <c r="M29" s="237"/>
      <c r="N29" s="237"/>
      <c r="O29" s="237"/>
      <c r="P29" s="237"/>
      <c r="W29" s="236">
        <f>ROUND(AZ54, 2)</f>
        <v>0</v>
      </c>
      <c r="X29" s="237"/>
      <c r="Y29" s="237"/>
      <c r="Z29" s="237"/>
      <c r="AA29" s="237"/>
      <c r="AB29" s="237"/>
      <c r="AC29" s="237"/>
      <c r="AD29" s="237"/>
      <c r="AE29" s="237"/>
      <c r="AK29" s="236">
        <f>ROUND(AV54, 2)</f>
        <v>0</v>
      </c>
      <c r="AL29" s="237"/>
      <c r="AM29" s="237"/>
      <c r="AN29" s="237"/>
      <c r="AO29" s="237"/>
      <c r="AR29" s="32"/>
      <c r="BE29" s="245"/>
    </row>
    <row r="30" spans="2:71" s="2" customFormat="1" ht="14.45" customHeight="1">
      <c r="B30" s="32"/>
      <c r="F30" s="24" t="s">
        <v>43</v>
      </c>
      <c r="L30" s="238">
        <v>0.15</v>
      </c>
      <c r="M30" s="237"/>
      <c r="N30" s="237"/>
      <c r="O30" s="237"/>
      <c r="P30" s="237"/>
      <c r="W30" s="236">
        <f>ROUND(BA54, 2)</f>
        <v>0</v>
      </c>
      <c r="X30" s="237"/>
      <c r="Y30" s="237"/>
      <c r="Z30" s="237"/>
      <c r="AA30" s="237"/>
      <c r="AB30" s="237"/>
      <c r="AC30" s="237"/>
      <c r="AD30" s="237"/>
      <c r="AE30" s="237"/>
      <c r="AK30" s="236">
        <f>ROUND(AW54, 2)</f>
        <v>0</v>
      </c>
      <c r="AL30" s="237"/>
      <c r="AM30" s="237"/>
      <c r="AN30" s="237"/>
      <c r="AO30" s="237"/>
      <c r="AR30" s="32"/>
      <c r="BE30" s="245"/>
    </row>
    <row r="31" spans="2:71" s="2" customFormat="1" ht="14.45" hidden="1" customHeight="1">
      <c r="B31" s="32"/>
      <c r="F31" s="24" t="s">
        <v>44</v>
      </c>
      <c r="L31" s="238">
        <v>0.21</v>
      </c>
      <c r="M31" s="237"/>
      <c r="N31" s="237"/>
      <c r="O31" s="237"/>
      <c r="P31" s="237"/>
      <c r="W31" s="236">
        <f>ROUND(BB54, 2)</f>
        <v>0</v>
      </c>
      <c r="X31" s="237"/>
      <c r="Y31" s="237"/>
      <c r="Z31" s="237"/>
      <c r="AA31" s="237"/>
      <c r="AB31" s="237"/>
      <c r="AC31" s="237"/>
      <c r="AD31" s="237"/>
      <c r="AE31" s="237"/>
      <c r="AK31" s="236">
        <v>0</v>
      </c>
      <c r="AL31" s="237"/>
      <c r="AM31" s="237"/>
      <c r="AN31" s="237"/>
      <c r="AO31" s="237"/>
      <c r="AR31" s="32"/>
      <c r="BE31" s="245"/>
    </row>
    <row r="32" spans="2:71" s="2" customFormat="1" ht="14.45" hidden="1" customHeight="1">
      <c r="B32" s="32"/>
      <c r="F32" s="24" t="s">
        <v>45</v>
      </c>
      <c r="L32" s="238">
        <v>0.15</v>
      </c>
      <c r="M32" s="237"/>
      <c r="N32" s="237"/>
      <c r="O32" s="237"/>
      <c r="P32" s="237"/>
      <c r="W32" s="236">
        <f>ROUND(BC54, 2)</f>
        <v>0</v>
      </c>
      <c r="X32" s="237"/>
      <c r="Y32" s="237"/>
      <c r="Z32" s="237"/>
      <c r="AA32" s="237"/>
      <c r="AB32" s="237"/>
      <c r="AC32" s="237"/>
      <c r="AD32" s="237"/>
      <c r="AE32" s="237"/>
      <c r="AK32" s="236">
        <v>0</v>
      </c>
      <c r="AL32" s="237"/>
      <c r="AM32" s="237"/>
      <c r="AN32" s="237"/>
      <c r="AO32" s="237"/>
      <c r="AR32" s="32"/>
      <c r="BE32" s="245"/>
    </row>
    <row r="33" spans="2:44" s="2" customFormat="1" ht="14.45" hidden="1" customHeight="1">
      <c r="B33" s="32"/>
      <c r="F33" s="24" t="s">
        <v>46</v>
      </c>
      <c r="L33" s="238">
        <v>0</v>
      </c>
      <c r="M33" s="237"/>
      <c r="N33" s="237"/>
      <c r="O33" s="237"/>
      <c r="P33" s="237"/>
      <c r="W33" s="236">
        <f>ROUND(BD54, 2)</f>
        <v>0</v>
      </c>
      <c r="X33" s="237"/>
      <c r="Y33" s="237"/>
      <c r="Z33" s="237"/>
      <c r="AA33" s="237"/>
      <c r="AB33" s="237"/>
      <c r="AC33" s="237"/>
      <c r="AD33" s="237"/>
      <c r="AE33" s="237"/>
      <c r="AK33" s="236">
        <v>0</v>
      </c>
      <c r="AL33" s="237"/>
      <c r="AM33" s="237"/>
      <c r="AN33" s="237"/>
      <c r="AO33" s="237"/>
      <c r="AR33" s="32"/>
    </row>
    <row r="34" spans="2:44" s="1" customFormat="1" ht="6.95" customHeight="1">
      <c r="B34" s="29"/>
      <c r="AR34" s="29"/>
    </row>
    <row r="35" spans="2:44" s="1" customFormat="1" ht="25.9" customHeight="1">
      <c r="B35" s="29"/>
      <c r="C35" s="33"/>
      <c r="D35" s="34" t="s">
        <v>47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48</v>
      </c>
      <c r="U35" s="35"/>
      <c r="V35" s="35"/>
      <c r="W35" s="35"/>
      <c r="X35" s="242" t="s">
        <v>49</v>
      </c>
      <c r="Y35" s="240"/>
      <c r="Z35" s="240"/>
      <c r="AA35" s="240"/>
      <c r="AB35" s="240"/>
      <c r="AC35" s="35"/>
      <c r="AD35" s="35"/>
      <c r="AE35" s="35"/>
      <c r="AF35" s="35"/>
      <c r="AG35" s="35"/>
      <c r="AH35" s="35"/>
      <c r="AI35" s="35"/>
      <c r="AJ35" s="35"/>
      <c r="AK35" s="239">
        <f>SUM(AK26:AK33)</f>
        <v>0</v>
      </c>
      <c r="AL35" s="240"/>
      <c r="AM35" s="240"/>
      <c r="AN35" s="240"/>
      <c r="AO35" s="241"/>
      <c r="AP35" s="33"/>
      <c r="AQ35" s="33"/>
      <c r="AR35" s="29"/>
    </row>
    <row r="36" spans="2:44" s="1" customFormat="1" ht="6.95" customHeight="1">
      <c r="B36" s="29"/>
      <c r="AR36" s="29"/>
    </row>
    <row r="37" spans="2:44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29"/>
    </row>
    <row r="41" spans="2:44" s="1" customFormat="1" ht="6.95" customHeight="1"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29"/>
    </row>
    <row r="42" spans="2:44" s="1" customFormat="1" ht="24.95" customHeight="1">
      <c r="B42" s="29"/>
      <c r="C42" s="18" t="s">
        <v>50</v>
      </c>
      <c r="AR42" s="29"/>
    </row>
    <row r="43" spans="2:44" s="1" customFormat="1" ht="6.95" customHeight="1">
      <c r="B43" s="29"/>
      <c r="AR43" s="29"/>
    </row>
    <row r="44" spans="2:44" s="3" customFormat="1" ht="12" customHeight="1">
      <c r="B44" s="41"/>
      <c r="C44" s="24" t="s">
        <v>13</v>
      </c>
      <c r="L44" s="3" t="str">
        <f>K5</f>
        <v>64023xxx</v>
      </c>
      <c r="AR44" s="41"/>
    </row>
    <row r="45" spans="2:44" s="4" customFormat="1" ht="36.950000000000003" customHeight="1">
      <c r="B45" s="42"/>
      <c r="C45" s="43" t="s">
        <v>16</v>
      </c>
      <c r="L45" s="263" t="str">
        <f>K6</f>
        <v>Údržba, opravy a odstraňování závad u SSZT PCE 2024</v>
      </c>
      <c r="M45" s="264"/>
      <c r="N45" s="264"/>
      <c r="O45" s="264"/>
      <c r="P45" s="264"/>
      <c r="Q45" s="264"/>
      <c r="R45" s="264"/>
      <c r="S45" s="264"/>
      <c r="T45" s="264"/>
      <c r="U45" s="264"/>
      <c r="V45" s="264"/>
      <c r="W45" s="264"/>
      <c r="X45" s="264"/>
      <c r="Y45" s="264"/>
      <c r="Z45" s="264"/>
      <c r="AA45" s="264"/>
      <c r="AB45" s="264"/>
      <c r="AC45" s="264"/>
      <c r="AD45" s="264"/>
      <c r="AE45" s="264"/>
      <c r="AF45" s="264"/>
      <c r="AG45" s="264"/>
      <c r="AH45" s="264"/>
      <c r="AI45" s="264"/>
      <c r="AJ45" s="264"/>
      <c r="AK45" s="264"/>
      <c r="AL45" s="264"/>
      <c r="AM45" s="264"/>
      <c r="AN45" s="264"/>
      <c r="AO45" s="264"/>
      <c r="AR45" s="42"/>
    </row>
    <row r="46" spans="2:44" s="1" customFormat="1" ht="6.95" customHeight="1">
      <c r="B46" s="29"/>
      <c r="AR46" s="29"/>
    </row>
    <row r="47" spans="2:44" s="1" customFormat="1" ht="12" customHeight="1">
      <c r="B47" s="29"/>
      <c r="C47" s="24" t="s">
        <v>21</v>
      </c>
      <c r="L47" s="44" t="str">
        <f>IF(K8="","",K8)</f>
        <v>SŽ OŘ Hradec Kralové</v>
      </c>
      <c r="AI47" s="24" t="s">
        <v>23</v>
      </c>
      <c r="AM47" s="265" t="str">
        <f>IF(AN8= "","",AN8)</f>
        <v>2. 5. 2023</v>
      </c>
      <c r="AN47" s="265"/>
      <c r="AR47" s="29"/>
    </row>
    <row r="48" spans="2:44" s="1" customFormat="1" ht="6.95" customHeight="1">
      <c r="B48" s="29"/>
      <c r="AR48" s="29"/>
    </row>
    <row r="49" spans="1:91" s="1" customFormat="1" ht="15.2" customHeight="1">
      <c r="B49" s="29"/>
      <c r="C49" s="24" t="s">
        <v>25</v>
      </c>
      <c r="L49" s="3" t="str">
        <f>IF(E11= "","",E11)</f>
        <v xml:space="preserve"> </v>
      </c>
      <c r="AI49" s="24" t="s">
        <v>31</v>
      </c>
      <c r="AM49" s="266" t="str">
        <f>IF(E17="","",E17)</f>
        <v xml:space="preserve"> </v>
      </c>
      <c r="AN49" s="267"/>
      <c r="AO49" s="267"/>
      <c r="AP49" s="267"/>
      <c r="AR49" s="29"/>
      <c r="AS49" s="268" t="s">
        <v>51</v>
      </c>
      <c r="AT49" s="269"/>
      <c r="AU49" s="46"/>
      <c r="AV49" s="46"/>
      <c r="AW49" s="46"/>
      <c r="AX49" s="46"/>
      <c r="AY49" s="46"/>
      <c r="AZ49" s="46"/>
      <c r="BA49" s="46"/>
      <c r="BB49" s="46"/>
      <c r="BC49" s="46"/>
      <c r="BD49" s="47"/>
    </row>
    <row r="50" spans="1:91" s="1" customFormat="1" ht="15.2" customHeight="1">
      <c r="B50" s="29"/>
      <c r="C50" s="24" t="s">
        <v>29</v>
      </c>
      <c r="L50" s="3" t="str">
        <f>IF(E14= "Vyplň údaj","",E14)</f>
        <v/>
      </c>
      <c r="AI50" s="24" t="s">
        <v>33</v>
      </c>
      <c r="AM50" s="266" t="str">
        <f>IF(E20="","",E20)</f>
        <v>Slezák Jiří</v>
      </c>
      <c r="AN50" s="267"/>
      <c r="AO50" s="267"/>
      <c r="AP50" s="267"/>
      <c r="AR50" s="29"/>
      <c r="AS50" s="270"/>
      <c r="AT50" s="271"/>
      <c r="BD50" s="48"/>
    </row>
    <row r="51" spans="1:91" s="1" customFormat="1" ht="10.9" customHeight="1">
      <c r="B51" s="29"/>
      <c r="AR51" s="29"/>
      <c r="AS51" s="270"/>
      <c r="AT51" s="271"/>
      <c r="BD51" s="48"/>
    </row>
    <row r="52" spans="1:91" s="1" customFormat="1" ht="29.25" customHeight="1">
      <c r="B52" s="29"/>
      <c r="C52" s="259" t="s">
        <v>52</v>
      </c>
      <c r="D52" s="260"/>
      <c r="E52" s="260"/>
      <c r="F52" s="260"/>
      <c r="G52" s="260"/>
      <c r="H52" s="49"/>
      <c r="I52" s="262" t="s">
        <v>53</v>
      </c>
      <c r="J52" s="260"/>
      <c r="K52" s="260"/>
      <c r="L52" s="260"/>
      <c r="M52" s="260"/>
      <c r="N52" s="260"/>
      <c r="O52" s="260"/>
      <c r="P52" s="260"/>
      <c r="Q52" s="260"/>
      <c r="R52" s="260"/>
      <c r="S52" s="260"/>
      <c r="T52" s="260"/>
      <c r="U52" s="260"/>
      <c r="V52" s="260"/>
      <c r="W52" s="260"/>
      <c r="X52" s="260"/>
      <c r="Y52" s="260"/>
      <c r="Z52" s="260"/>
      <c r="AA52" s="260"/>
      <c r="AB52" s="260"/>
      <c r="AC52" s="260"/>
      <c r="AD52" s="260"/>
      <c r="AE52" s="260"/>
      <c r="AF52" s="260"/>
      <c r="AG52" s="261" t="s">
        <v>54</v>
      </c>
      <c r="AH52" s="260"/>
      <c r="AI52" s="260"/>
      <c r="AJ52" s="260"/>
      <c r="AK52" s="260"/>
      <c r="AL52" s="260"/>
      <c r="AM52" s="260"/>
      <c r="AN52" s="262" t="s">
        <v>55</v>
      </c>
      <c r="AO52" s="260"/>
      <c r="AP52" s="260"/>
      <c r="AQ52" s="50" t="s">
        <v>56</v>
      </c>
      <c r="AR52" s="29"/>
      <c r="AS52" s="51" t="s">
        <v>57</v>
      </c>
      <c r="AT52" s="52" t="s">
        <v>58</v>
      </c>
      <c r="AU52" s="52" t="s">
        <v>59</v>
      </c>
      <c r="AV52" s="52" t="s">
        <v>60</v>
      </c>
      <c r="AW52" s="52" t="s">
        <v>61</v>
      </c>
      <c r="AX52" s="52" t="s">
        <v>62</v>
      </c>
      <c r="AY52" s="52" t="s">
        <v>63</v>
      </c>
      <c r="AZ52" s="52" t="s">
        <v>64</v>
      </c>
      <c r="BA52" s="52" t="s">
        <v>65</v>
      </c>
      <c r="BB52" s="52" t="s">
        <v>66</v>
      </c>
      <c r="BC52" s="52" t="s">
        <v>67</v>
      </c>
      <c r="BD52" s="53" t="s">
        <v>68</v>
      </c>
    </row>
    <row r="53" spans="1:91" s="1" customFormat="1" ht="10.9" customHeight="1">
      <c r="B53" s="29"/>
      <c r="AR53" s="29"/>
      <c r="AS53" s="54"/>
      <c r="AT53" s="46"/>
      <c r="AU53" s="46"/>
      <c r="AV53" s="46"/>
      <c r="AW53" s="46"/>
      <c r="AX53" s="46"/>
      <c r="AY53" s="46"/>
      <c r="AZ53" s="46"/>
      <c r="BA53" s="46"/>
      <c r="BB53" s="46"/>
      <c r="BC53" s="46"/>
      <c r="BD53" s="47"/>
    </row>
    <row r="54" spans="1:91" s="5" customFormat="1" ht="32.450000000000003" customHeight="1">
      <c r="B54" s="55"/>
      <c r="C54" s="56" t="s">
        <v>69</v>
      </c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257">
        <f>ROUND(SUM(AG55:AG58),2)</f>
        <v>0</v>
      </c>
      <c r="AH54" s="257"/>
      <c r="AI54" s="257"/>
      <c r="AJ54" s="257"/>
      <c r="AK54" s="257"/>
      <c r="AL54" s="257"/>
      <c r="AM54" s="257"/>
      <c r="AN54" s="258">
        <f>SUM(AG54,AT54)</f>
        <v>0</v>
      </c>
      <c r="AO54" s="258"/>
      <c r="AP54" s="258"/>
      <c r="AQ54" s="59" t="s">
        <v>19</v>
      </c>
      <c r="AR54" s="55"/>
      <c r="AS54" s="60">
        <f>ROUND(SUM(AS55:AS58),2)</f>
        <v>0</v>
      </c>
      <c r="AT54" s="61">
        <f>ROUND(SUM(AV54:AW54),2)</f>
        <v>0</v>
      </c>
      <c r="AU54" s="62">
        <f>ROUND(SUM(AU55:AU58),5)</f>
        <v>0</v>
      </c>
      <c r="AV54" s="61">
        <f>ROUND(AZ54*L29,2)</f>
        <v>0</v>
      </c>
      <c r="AW54" s="61">
        <f>ROUND(BA54*L30,2)</f>
        <v>0</v>
      </c>
      <c r="AX54" s="61">
        <f>ROUND(BB54*L29,2)</f>
        <v>0</v>
      </c>
      <c r="AY54" s="61">
        <f>ROUND(BC54*L30,2)</f>
        <v>0</v>
      </c>
      <c r="AZ54" s="61">
        <f>ROUND(SUM(AZ55:AZ58),2)</f>
        <v>0</v>
      </c>
      <c r="BA54" s="61">
        <f>ROUND(SUM(BA55:BA58),2)</f>
        <v>0</v>
      </c>
      <c r="BB54" s="61">
        <f>ROUND(SUM(BB55:BB58),2)</f>
        <v>0</v>
      </c>
      <c r="BC54" s="61">
        <f>ROUND(SUM(BC55:BC58),2)</f>
        <v>0</v>
      </c>
      <c r="BD54" s="63">
        <f>ROUND(SUM(BD55:BD58),2)</f>
        <v>0</v>
      </c>
      <c r="BS54" s="64" t="s">
        <v>70</v>
      </c>
      <c r="BT54" s="64" t="s">
        <v>71</v>
      </c>
      <c r="BU54" s="65" t="s">
        <v>72</v>
      </c>
      <c r="BV54" s="64" t="s">
        <v>73</v>
      </c>
      <c r="BW54" s="64" t="s">
        <v>5</v>
      </c>
      <c r="BX54" s="64" t="s">
        <v>74</v>
      </c>
      <c r="CL54" s="64" t="s">
        <v>19</v>
      </c>
    </row>
    <row r="55" spans="1:91" s="6" customFormat="1" ht="16.5" customHeight="1">
      <c r="A55" s="66" t="s">
        <v>75</v>
      </c>
      <c r="B55" s="67"/>
      <c r="C55" s="68"/>
      <c r="D55" s="256" t="s">
        <v>76</v>
      </c>
      <c r="E55" s="256"/>
      <c r="F55" s="256"/>
      <c r="G55" s="256"/>
      <c r="H55" s="256"/>
      <c r="I55" s="69"/>
      <c r="J55" s="256" t="s">
        <v>77</v>
      </c>
      <c r="K55" s="256"/>
      <c r="L55" s="256"/>
      <c r="M55" s="256"/>
      <c r="N55" s="256"/>
      <c r="O55" s="256"/>
      <c r="P55" s="256"/>
      <c r="Q55" s="256"/>
      <c r="R55" s="256"/>
      <c r="S55" s="256"/>
      <c r="T55" s="256"/>
      <c r="U55" s="256"/>
      <c r="V55" s="256"/>
      <c r="W55" s="256"/>
      <c r="X55" s="256"/>
      <c r="Y55" s="256"/>
      <c r="Z55" s="256"/>
      <c r="AA55" s="256"/>
      <c r="AB55" s="256"/>
      <c r="AC55" s="256"/>
      <c r="AD55" s="256"/>
      <c r="AE55" s="256"/>
      <c r="AF55" s="256"/>
      <c r="AG55" s="254">
        <f>'PS01 - Dodávky'!J30</f>
        <v>0</v>
      </c>
      <c r="AH55" s="255"/>
      <c r="AI55" s="255"/>
      <c r="AJ55" s="255"/>
      <c r="AK55" s="255"/>
      <c r="AL55" s="255"/>
      <c r="AM55" s="255"/>
      <c r="AN55" s="254">
        <f>SUM(AG55,AT55)</f>
        <v>0</v>
      </c>
      <c r="AO55" s="255"/>
      <c r="AP55" s="255"/>
      <c r="AQ55" s="70" t="s">
        <v>78</v>
      </c>
      <c r="AR55" s="67"/>
      <c r="AS55" s="71">
        <v>0</v>
      </c>
      <c r="AT55" s="72">
        <f>ROUND(SUM(AV55:AW55),2)</f>
        <v>0</v>
      </c>
      <c r="AU55" s="73">
        <f>'PS01 - Dodávky'!P79</f>
        <v>0</v>
      </c>
      <c r="AV55" s="72">
        <f>'PS01 - Dodávky'!J33</f>
        <v>0</v>
      </c>
      <c r="AW55" s="72">
        <f>'PS01 - Dodávky'!J34</f>
        <v>0</v>
      </c>
      <c r="AX55" s="72">
        <f>'PS01 - Dodávky'!J35</f>
        <v>0</v>
      </c>
      <c r="AY55" s="72">
        <f>'PS01 - Dodávky'!J36</f>
        <v>0</v>
      </c>
      <c r="AZ55" s="72">
        <f>'PS01 - Dodávky'!F33</f>
        <v>0</v>
      </c>
      <c r="BA55" s="72">
        <f>'PS01 - Dodávky'!F34</f>
        <v>0</v>
      </c>
      <c r="BB55" s="72">
        <f>'PS01 - Dodávky'!F35</f>
        <v>0</v>
      </c>
      <c r="BC55" s="72">
        <f>'PS01 - Dodávky'!F36</f>
        <v>0</v>
      </c>
      <c r="BD55" s="74">
        <f>'PS01 - Dodávky'!F37</f>
        <v>0</v>
      </c>
      <c r="BT55" s="75" t="s">
        <v>79</v>
      </c>
      <c r="BV55" s="75" t="s">
        <v>73</v>
      </c>
      <c r="BW55" s="75" t="s">
        <v>80</v>
      </c>
      <c r="BX55" s="75" t="s">
        <v>5</v>
      </c>
      <c r="CL55" s="75" t="s">
        <v>19</v>
      </c>
      <c r="CM55" s="75" t="s">
        <v>81</v>
      </c>
    </row>
    <row r="56" spans="1:91" s="6" customFormat="1" ht="16.5" customHeight="1">
      <c r="A56" s="66" t="s">
        <v>75</v>
      </c>
      <c r="B56" s="67"/>
      <c r="C56" s="68"/>
      <c r="D56" s="256" t="s">
        <v>82</v>
      </c>
      <c r="E56" s="256"/>
      <c r="F56" s="256"/>
      <c r="G56" s="256"/>
      <c r="H56" s="256"/>
      <c r="I56" s="69"/>
      <c r="J56" s="256" t="s">
        <v>83</v>
      </c>
      <c r="K56" s="256"/>
      <c r="L56" s="256"/>
      <c r="M56" s="256"/>
      <c r="N56" s="256"/>
      <c r="O56" s="256"/>
      <c r="P56" s="256"/>
      <c r="Q56" s="256"/>
      <c r="R56" s="256"/>
      <c r="S56" s="256"/>
      <c r="T56" s="256"/>
      <c r="U56" s="256"/>
      <c r="V56" s="256"/>
      <c r="W56" s="256"/>
      <c r="X56" s="256"/>
      <c r="Y56" s="256"/>
      <c r="Z56" s="256"/>
      <c r="AA56" s="256"/>
      <c r="AB56" s="256"/>
      <c r="AC56" s="256"/>
      <c r="AD56" s="256"/>
      <c r="AE56" s="256"/>
      <c r="AF56" s="256"/>
      <c r="AG56" s="254">
        <f>'PS02 - Montáže-URS'!J30</f>
        <v>0</v>
      </c>
      <c r="AH56" s="255"/>
      <c r="AI56" s="255"/>
      <c r="AJ56" s="255"/>
      <c r="AK56" s="255"/>
      <c r="AL56" s="255"/>
      <c r="AM56" s="255"/>
      <c r="AN56" s="254">
        <f>SUM(AG56,AT56)</f>
        <v>0</v>
      </c>
      <c r="AO56" s="255"/>
      <c r="AP56" s="255"/>
      <c r="AQ56" s="70" t="s">
        <v>84</v>
      </c>
      <c r="AR56" s="67"/>
      <c r="AS56" s="71">
        <v>0</v>
      </c>
      <c r="AT56" s="72">
        <f>ROUND(SUM(AV56:AW56),2)</f>
        <v>0</v>
      </c>
      <c r="AU56" s="73">
        <f>'PS02 - Montáže-URS'!P86</f>
        <v>0</v>
      </c>
      <c r="AV56" s="72">
        <f>'PS02 - Montáže-URS'!J33</f>
        <v>0</v>
      </c>
      <c r="AW56" s="72">
        <f>'PS02 - Montáže-URS'!J34</f>
        <v>0</v>
      </c>
      <c r="AX56" s="72">
        <f>'PS02 - Montáže-URS'!J35</f>
        <v>0</v>
      </c>
      <c r="AY56" s="72">
        <f>'PS02 - Montáže-URS'!J36</f>
        <v>0</v>
      </c>
      <c r="AZ56" s="72">
        <f>'PS02 - Montáže-URS'!F33</f>
        <v>0</v>
      </c>
      <c r="BA56" s="72">
        <f>'PS02 - Montáže-URS'!F34</f>
        <v>0</v>
      </c>
      <c r="BB56" s="72">
        <f>'PS02 - Montáže-URS'!F35</f>
        <v>0</v>
      </c>
      <c r="BC56" s="72">
        <f>'PS02 - Montáže-URS'!F36</f>
        <v>0</v>
      </c>
      <c r="BD56" s="74">
        <f>'PS02 - Montáže-URS'!F37</f>
        <v>0</v>
      </c>
      <c r="BT56" s="75" t="s">
        <v>79</v>
      </c>
      <c r="BV56" s="75" t="s">
        <v>73</v>
      </c>
      <c r="BW56" s="75" t="s">
        <v>85</v>
      </c>
      <c r="BX56" s="75" t="s">
        <v>5</v>
      </c>
      <c r="CL56" s="75" t="s">
        <v>19</v>
      </c>
      <c r="CM56" s="75" t="s">
        <v>81</v>
      </c>
    </row>
    <row r="57" spans="1:91" s="6" customFormat="1" ht="16.5" customHeight="1">
      <c r="A57" s="66" t="s">
        <v>75</v>
      </c>
      <c r="B57" s="67"/>
      <c r="C57" s="68"/>
      <c r="D57" s="256" t="s">
        <v>86</v>
      </c>
      <c r="E57" s="256"/>
      <c r="F57" s="256"/>
      <c r="G57" s="256"/>
      <c r="H57" s="256"/>
      <c r="I57" s="69"/>
      <c r="J57" s="256" t="s">
        <v>87</v>
      </c>
      <c r="K57" s="256"/>
      <c r="L57" s="256"/>
      <c r="M57" s="256"/>
      <c r="N57" s="256"/>
      <c r="O57" s="256"/>
      <c r="P57" s="256"/>
      <c r="Q57" s="256"/>
      <c r="R57" s="256"/>
      <c r="S57" s="256"/>
      <c r="T57" s="256"/>
      <c r="U57" s="256"/>
      <c r="V57" s="256"/>
      <c r="W57" s="256"/>
      <c r="X57" s="256"/>
      <c r="Y57" s="256"/>
      <c r="Z57" s="256"/>
      <c r="AA57" s="256"/>
      <c r="AB57" s="256"/>
      <c r="AC57" s="256"/>
      <c r="AD57" s="256"/>
      <c r="AE57" s="256"/>
      <c r="AF57" s="256"/>
      <c r="AG57" s="254">
        <f>'PS03 - Montáže-ÚOŽI'!J30</f>
        <v>0</v>
      </c>
      <c r="AH57" s="255"/>
      <c r="AI57" s="255"/>
      <c r="AJ57" s="255"/>
      <c r="AK57" s="255"/>
      <c r="AL57" s="255"/>
      <c r="AM57" s="255"/>
      <c r="AN57" s="254">
        <f>SUM(AG57,AT57)</f>
        <v>0</v>
      </c>
      <c r="AO57" s="255"/>
      <c r="AP57" s="255"/>
      <c r="AQ57" s="70" t="s">
        <v>84</v>
      </c>
      <c r="AR57" s="67"/>
      <c r="AS57" s="71">
        <v>0</v>
      </c>
      <c r="AT57" s="72">
        <f>ROUND(SUM(AV57:AW57),2)</f>
        <v>0</v>
      </c>
      <c r="AU57" s="73">
        <f>'PS03 - Montáže-ÚOŽI'!P82</f>
        <v>0</v>
      </c>
      <c r="AV57" s="72">
        <f>'PS03 - Montáže-ÚOŽI'!J33</f>
        <v>0</v>
      </c>
      <c r="AW57" s="72">
        <f>'PS03 - Montáže-ÚOŽI'!J34</f>
        <v>0</v>
      </c>
      <c r="AX57" s="72">
        <f>'PS03 - Montáže-ÚOŽI'!J35</f>
        <v>0</v>
      </c>
      <c r="AY57" s="72">
        <f>'PS03 - Montáže-ÚOŽI'!J36</f>
        <v>0</v>
      </c>
      <c r="AZ57" s="72">
        <f>'PS03 - Montáže-ÚOŽI'!F33</f>
        <v>0</v>
      </c>
      <c r="BA57" s="72">
        <f>'PS03 - Montáže-ÚOŽI'!F34</f>
        <v>0</v>
      </c>
      <c r="BB57" s="72">
        <f>'PS03 - Montáže-ÚOŽI'!F35</f>
        <v>0</v>
      </c>
      <c r="BC57" s="72">
        <f>'PS03 - Montáže-ÚOŽI'!F36</f>
        <v>0</v>
      </c>
      <c r="BD57" s="74">
        <f>'PS03 - Montáže-ÚOŽI'!F37</f>
        <v>0</v>
      </c>
      <c r="BT57" s="75" t="s">
        <v>79</v>
      </c>
      <c r="BV57" s="75" t="s">
        <v>73</v>
      </c>
      <c r="BW57" s="75" t="s">
        <v>88</v>
      </c>
      <c r="BX57" s="75" t="s">
        <v>5</v>
      </c>
      <c r="CL57" s="75" t="s">
        <v>19</v>
      </c>
      <c r="CM57" s="75" t="s">
        <v>81</v>
      </c>
    </row>
    <row r="58" spans="1:91" s="6" customFormat="1" ht="16.5" customHeight="1">
      <c r="A58" s="66" t="s">
        <v>75</v>
      </c>
      <c r="B58" s="67"/>
      <c r="C58" s="68"/>
      <c r="D58" s="256" t="s">
        <v>89</v>
      </c>
      <c r="E58" s="256"/>
      <c r="F58" s="256"/>
      <c r="G58" s="256"/>
      <c r="H58" s="256"/>
      <c r="I58" s="69"/>
      <c r="J58" s="256" t="s">
        <v>90</v>
      </c>
      <c r="K58" s="256"/>
      <c r="L58" s="256"/>
      <c r="M58" s="256"/>
      <c r="N58" s="256"/>
      <c r="O58" s="256"/>
      <c r="P58" s="256"/>
      <c r="Q58" s="256"/>
      <c r="R58" s="256"/>
      <c r="S58" s="256"/>
      <c r="T58" s="256"/>
      <c r="U58" s="256"/>
      <c r="V58" s="256"/>
      <c r="W58" s="256"/>
      <c r="X58" s="256"/>
      <c r="Y58" s="256"/>
      <c r="Z58" s="256"/>
      <c r="AA58" s="256"/>
      <c r="AB58" s="256"/>
      <c r="AC58" s="256"/>
      <c r="AD58" s="256"/>
      <c r="AE58" s="256"/>
      <c r="AF58" s="256"/>
      <c r="AG58" s="254">
        <f>'VRN - VON'!J30</f>
        <v>0</v>
      </c>
      <c r="AH58" s="255"/>
      <c r="AI58" s="255"/>
      <c r="AJ58" s="255"/>
      <c r="AK58" s="255"/>
      <c r="AL58" s="255"/>
      <c r="AM58" s="255"/>
      <c r="AN58" s="254">
        <f>SUM(AG58,AT58)</f>
        <v>0</v>
      </c>
      <c r="AO58" s="255"/>
      <c r="AP58" s="255"/>
      <c r="AQ58" s="70" t="s">
        <v>84</v>
      </c>
      <c r="AR58" s="67"/>
      <c r="AS58" s="76">
        <v>0</v>
      </c>
      <c r="AT58" s="77">
        <f>ROUND(SUM(AV58:AW58),2)</f>
        <v>0</v>
      </c>
      <c r="AU58" s="78">
        <f>'VRN - VON'!P85</f>
        <v>0</v>
      </c>
      <c r="AV58" s="77">
        <f>'VRN - VON'!J33</f>
        <v>0</v>
      </c>
      <c r="AW58" s="77">
        <f>'VRN - VON'!J34</f>
        <v>0</v>
      </c>
      <c r="AX58" s="77">
        <f>'VRN - VON'!J35</f>
        <v>0</v>
      </c>
      <c r="AY58" s="77">
        <f>'VRN - VON'!J36</f>
        <v>0</v>
      </c>
      <c r="AZ58" s="77">
        <f>'VRN - VON'!F33</f>
        <v>0</v>
      </c>
      <c r="BA58" s="77">
        <f>'VRN - VON'!F34</f>
        <v>0</v>
      </c>
      <c r="BB58" s="77">
        <f>'VRN - VON'!F35</f>
        <v>0</v>
      </c>
      <c r="BC58" s="77">
        <f>'VRN - VON'!F36</f>
        <v>0</v>
      </c>
      <c r="BD58" s="79">
        <f>'VRN - VON'!F37</f>
        <v>0</v>
      </c>
      <c r="BT58" s="75" t="s">
        <v>79</v>
      </c>
      <c r="BV58" s="75" t="s">
        <v>73</v>
      </c>
      <c r="BW58" s="75" t="s">
        <v>91</v>
      </c>
      <c r="BX58" s="75" t="s">
        <v>5</v>
      </c>
      <c r="CL58" s="75" t="s">
        <v>19</v>
      </c>
      <c r="CM58" s="75" t="s">
        <v>81</v>
      </c>
    </row>
    <row r="59" spans="1:91" s="1" customFormat="1" ht="30" customHeight="1">
      <c r="B59" s="29"/>
      <c r="AR59" s="29"/>
    </row>
    <row r="60" spans="1:91" s="1" customFormat="1" ht="6.95" customHeight="1"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29"/>
    </row>
  </sheetData>
  <sheetProtection algorithmName="SHA-512" hashValue="i6WBavbpYsYtlI0Lpq86S5vDvQLOxuB9+zYvIQhEJJNBUzfY/+uzfEm2/7JiN7IxBiFCRK8U0u8Tr9rT4OZ3Jw==" saltValue="NQlB/1KzUFrVK6z049pjoWBhaY90Qb1rhc6KpexjC+5tK4Xw3JyF45OYZ1Yd67LkTpLE3bjN7sQ2GsZA3wQO4Q==" spinCount="100000" sheet="1" objects="1" scenarios="1" formatColumns="0" formatRows="0"/>
  <mergeCells count="54"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K30:AO30"/>
    <mergeCell ref="L30:P30"/>
    <mergeCell ref="W30:AE30"/>
    <mergeCell ref="L31:P31"/>
    <mergeCell ref="AN58:AP58"/>
    <mergeCell ref="AG58:AM58"/>
    <mergeCell ref="L45:AO45"/>
    <mergeCell ref="AM47:AN47"/>
    <mergeCell ref="AM49:AP4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</mergeCells>
  <hyperlinks>
    <hyperlink ref="A55" location="'PS01 - Dodávky'!C2" display="/" xr:uid="{00000000-0004-0000-0000-000000000000}"/>
    <hyperlink ref="A56" location="'PS02 - Montáže-URS'!C2" display="/" xr:uid="{00000000-0004-0000-0000-000001000000}"/>
    <hyperlink ref="A57" location="'PS03 - Montáže-ÚOŽI'!C2" display="/" xr:uid="{00000000-0004-0000-0000-000002000000}"/>
    <hyperlink ref="A58" location="'VRN - VON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78"/>
  <sheetViews>
    <sheetView showGridLines="0" topLeftCell="A68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4" t="s">
        <v>80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2:46" ht="24.95" customHeight="1">
      <c r="B4" s="17"/>
      <c r="D4" s="18" t="s">
        <v>92</v>
      </c>
      <c r="L4" s="17"/>
      <c r="M4" s="80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16</v>
      </c>
      <c r="L6" s="17"/>
    </row>
    <row r="7" spans="2:46" ht="16.5" customHeight="1">
      <c r="B7" s="17"/>
      <c r="E7" s="273" t="str">
        <f>'Rekapitulace stavby'!K6</f>
        <v>Údržba, opravy a odstraňování závad u SSZT PCE 2024</v>
      </c>
      <c r="F7" s="274"/>
      <c r="G7" s="274"/>
      <c r="H7" s="274"/>
      <c r="L7" s="17"/>
    </row>
    <row r="8" spans="2:46" s="1" customFormat="1" ht="12" customHeight="1">
      <c r="B8" s="29"/>
      <c r="D8" s="24" t="s">
        <v>93</v>
      </c>
      <c r="L8" s="29"/>
    </row>
    <row r="9" spans="2:46" s="1" customFormat="1" ht="16.5" customHeight="1">
      <c r="B9" s="29"/>
      <c r="E9" s="263" t="s">
        <v>94</v>
      </c>
      <c r="F9" s="272"/>
      <c r="G9" s="272"/>
      <c r="H9" s="272"/>
      <c r="L9" s="29"/>
    </row>
    <row r="10" spans="2:46" s="1" customFormat="1">
      <c r="B10" s="29"/>
      <c r="L10" s="29"/>
    </row>
    <row r="11" spans="2:46" s="1" customFormat="1" ht="12" customHeight="1">
      <c r="B11" s="29"/>
      <c r="D11" s="24" t="s">
        <v>18</v>
      </c>
      <c r="F11" s="22" t="s">
        <v>19</v>
      </c>
      <c r="I11" s="24" t="s">
        <v>20</v>
      </c>
      <c r="J11" s="22" t="s">
        <v>19</v>
      </c>
      <c r="L11" s="29"/>
    </row>
    <row r="12" spans="2:46" s="1" customFormat="1" ht="12" customHeight="1">
      <c r="B12" s="29"/>
      <c r="D12" s="24" t="s">
        <v>21</v>
      </c>
      <c r="F12" s="22" t="s">
        <v>22</v>
      </c>
      <c r="I12" s="24" t="s">
        <v>23</v>
      </c>
      <c r="J12" s="45" t="str">
        <f>'Rekapitulace stavby'!AN8</f>
        <v>2. 5. 2023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4" t="s">
        <v>25</v>
      </c>
      <c r="I14" s="24" t="s">
        <v>26</v>
      </c>
      <c r="J14" s="22" t="str">
        <f>IF('Rekapitulace stavby'!AN10="","",'Rekapitulace stavby'!AN10)</f>
        <v/>
      </c>
      <c r="L14" s="29"/>
    </row>
    <row r="15" spans="2:46" s="1" customFormat="1" ht="18" customHeight="1">
      <c r="B15" s="29"/>
      <c r="E15" s="22" t="str">
        <f>IF('Rekapitulace stavby'!E11="","",'Rekapitulace stavby'!E11)</f>
        <v xml:space="preserve"> </v>
      </c>
      <c r="I15" s="24" t="s">
        <v>28</v>
      </c>
      <c r="J15" s="22" t="str">
        <f>IF('Rekapitulace stavby'!AN11="","",'Rekapitulace stavby'!AN11)</f>
        <v/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4" t="s">
        <v>29</v>
      </c>
      <c r="I17" s="24" t="s">
        <v>26</v>
      </c>
      <c r="J17" s="25" t="str">
        <f>'Rekapitulace stavby'!AN13</f>
        <v>Vyplň údaj</v>
      </c>
      <c r="L17" s="29"/>
    </row>
    <row r="18" spans="2:12" s="1" customFormat="1" ht="18" customHeight="1">
      <c r="B18" s="29"/>
      <c r="E18" s="275" t="str">
        <f>'Rekapitulace stavby'!E14</f>
        <v>Vyplň údaj</v>
      </c>
      <c r="F18" s="246"/>
      <c r="G18" s="246"/>
      <c r="H18" s="246"/>
      <c r="I18" s="24" t="s">
        <v>28</v>
      </c>
      <c r="J18" s="25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4" t="s">
        <v>31</v>
      </c>
      <c r="I20" s="24" t="s">
        <v>26</v>
      </c>
      <c r="J20" s="22" t="str">
        <f>IF('Rekapitulace stavby'!AN16="","",'Rekapitulace stavby'!AN16)</f>
        <v/>
      </c>
      <c r="L20" s="29"/>
    </row>
    <row r="21" spans="2:12" s="1" customFormat="1" ht="18" customHeight="1">
      <c r="B21" s="29"/>
      <c r="E21" s="22" t="str">
        <f>IF('Rekapitulace stavby'!E17="","",'Rekapitulace stavby'!E17)</f>
        <v xml:space="preserve"> </v>
      </c>
      <c r="I21" s="24" t="s">
        <v>28</v>
      </c>
      <c r="J21" s="22" t="str">
        <f>IF('Rekapitulace stavby'!AN17="","",'Rekapitulace stavby'!AN17)</f>
        <v/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4" t="s">
        <v>33</v>
      </c>
      <c r="I23" s="24" t="s">
        <v>26</v>
      </c>
      <c r="J23" s="22" t="s">
        <v>19</v>
      </c>
      <c r="L23" s="29"/>
    </row>
    <row r="24" spans="2:12" s="1" customFormat="1" ht="18" customHeight="1">
      <c r="B24" s="29"/>
      <c r="E24" s="22" t="s">
        <v>34</v>
      </c>
      <c r="I24" s="24" t="s">
        <v>28</v>
      </c>
      <c r="J24" s="22" t="s">
        <v>19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4" t="s">
        <v>35</v>
      </c>
      <c r="L26" s="29"/>
    </row>
    <row r="27" spans="2:12" s="7" customFormat="1" ht="16.5" customHeight="1">
      <c r="B27" s="81"/>
      <c r="E27" s="250" t="s">
        <v>19</v>
      </c>
      <c r="F27" s="250"/>
      <c r="G27" s="250"/>
      <c r="H27" s="250"/>
      <c r="L27" s="81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46"/>
      <c r="E29" s="46"/>
      <c r="F29" s="46"/>
      <c r="G29" s="46"/>
      <c r="H29" s="46"/>
      <c r="I29" s="46"/>
      <c r="J29" s="46"/>
      <c r="K29" s="46"/>
      <c r="L29" s="29"/>
    </row>
    <row r="30" spans="2:12" s="1" customFormat="1" ht="25.35" customHeight="1">
      <c r="B30" s="29"/>
      <c r="D30" s="82" t="s">
        <v>37</v>
      </c>
      <c r="J30" s="58">
        <f>ROUND(J79, 2)</f>
        <v>0</v>
      </c>
      <c r="L30" s="29"/>
    </row>
    <row r="31" spans="2:12" s="1" customFormat="1" ht="6.95" customHeight="1">
      <c r="B31" s="29"/>
      <c r="D31" s="46"/>
      <c r="E31" s="46"/>
      <c r="F31" s="46"/>
      <c r="G31" s="46"/>
      <c r="H31" s="46"/>
      <c r="I31" s="46"/>
      <c r="J31" s="46"/>
      <c r="K31" s="46"/>
      <c r="L31" s="29"/>
    </row>
    <row r="32" spans="2:12" s="1" customFormat="1" ht="14.45" customHeight="1">
      <c r="B32" s="29"/>
      <c r="F32" s="83" t="s">
        <v>39</v>
      </c>
      <c r="I32" s="83" t="s">
        <v>38</v>
      </c>
      <c r="J32" s="83" t="s">
        <v>40</v>
      </c>
      <c r="L32" s="29"/>
    </row>
    <row r="33" spans="2:12" s="1" customFormat="1" ht="14.45" customHeight="1">
      <c r="B33" s="29"/>
      <c r="D33" s="84" t="s">
        <v>41</v>
      </c>
      <c r="E33" s="24" t="s">
        <v>42</v>
      </c>
      <c r="F33" s="85">
        <f>ROUND((SUM(BE79:BE477)),  2)</f>
        <v>0</v>
      </c>
      <c r="I33" s="86">
        <v>0.21</v>
      </c>
      <c r="J33" s="85">
        <f>ROUND(((SUM(BE79:BE477))*I33),  2)</f>
        <v>0</v>
      </c>
      <c r="L33" s="29"/>
    </row>
    <row r="34" spans="2:12" s="1" customFormat="1" ht="14.45" customHeight="1">
      <c r="B34" s="29"/>
      <c r="E34" s="24" t="s">
        <v>43</v>
      </c>
      <c r="F34" s="85">
        <f>ROUND((SUM(BF79:BF477)),  2)</f>
        <v>0</v>
      </c>
      <c r="I34" s="86">
        <v>0.15</v>
      </c>
      <c r="J34" s="85">
        <f>ROUND(((SUM(BF79:BF477))*I34),  2)</f>
        <v>0</v>
      </c>
      <c r="L34" s="29"/>
    </row>
    <row r="35" spans="2:12" s="1" customFormat="1" ht="14.45" hidden="1" customHeight="1">
      <c r="B35" s="29"/>
      <c r="E35" s="24" t="s">
        <v>44</v>
      </c>
      <c r="F35" s="85">
        <f>ROUND((SUM(BG79:BG477)),  2)</f>
        <v>0</v>
      </c>
      <c r="I35" s="86">
        <v>0.21</v>
      </c>
      <c r="J35" s="85">
        <f>0</f>
        <v>0</v>
      </c>
      <c r="L35" s="29"/>
    </row>
    <row r="36" spans="2:12" s="1" customFormat="1" ht="14.45" hidden="1" customHeight="1">
      <c r="B36" s="29"/>
      <c r="E36" s="24" t="s">
        <v>45</v>
      </c>
      <c r="F36" s="85">
        <f>ROUND((SUM(BH79:BH477)),  2)</f>
        <v>0</v>
      </c>
      <c r="I36" s="86">
        <v>0.15</v>
      </c>
      <c r="J36" s="85">
        <f>0</f>
        <v>0</v>
      </c>
      <c r="L36" s="29"/>
    </row>
    <row r="37" spans="2:12" s="1" customFormat="1" ht="14.45" hidden="1" customHeight="1">
      <c r="B37" s="29"/>
      <c r="E37" s="24" t="s">
        <v>46</v>
      </c>
      <c r="F37" s="85">
        <f>ROUND((SUM(BI79:BI477)),  2)</f>
        <v>0</v>
      </c>
      <c r="I37" s="86">
        <v>0</v>
      </c>
      <c r="J37" s="85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87"/>
      <c r="D39" s="88" t="s">
        <v>47</v>
      </c>
      <c r="E39" s="49"/>
      <c r="F39" s="49"/>
      <c r="G39" s="89" t="s">
        <v>48</v>
      </c>
      <c r="H39" s="90" t="s">
        <v>49</v>
      </c>
      <c r="I39" s="49"/>
      <c r="J39" s="91">
        <f>SUM(J30:J37)</f>
        <v>0</v>
      </c>
      <c r="K39" s="92"/>
      <c r="L39" s="29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29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29"/>
    </row>
    <row r="45" spans="2:12" s="1" customFormat="1" ht="24.95" customHeight="1">
      <c r="B45" s="29"/>
      <c r="C45" s="18" t="s">
        <v>95</v>
      </c>
      <c r="L45" s="29"/>
    </row>
    <row r="46" spans="2:12" s="1" customFormat="1" ht="6.95" customHeight="1">
      <c r="B46" s="29"/>
      <c r="L46" s="29"/>
    </row>
    <row r="47" spans="2:12" s="1" customFormat="1" ht="12" customHeight="1">
      <c r="B47" s="29"/>
      <c r="C47" s="24" t="s">
        <v>16</v>
      </c>
      <c r="L47" s="29"/>
    </row>
    <row r="48" spans="2:12" s="1" customFormat="1" ht="16.5" customHeight="1">
      <c r="B48" s="29"/>
      <c r="E48" s="273" t="str">
        <f>E7</f>
        <v>Údržba, opravy a odstraňování závad u SSZT PCE 2024</v>
      </c>
      <c r="F48" s="274"/>
      <c r="G48" s="274"/>
      <c r="H48" s="274"/>
      <c r="L48" s="29"/>
    </row>
    <row r="49" spans="2:47" s="1" customFormat="1" ht="12" customHeight="1">
      <c r="B49" s="29"/>
      <c r="C49" s="24" t="s">
        <v>93</v>
      </c>
      <c r="L49" s="29"/>
    </row>
    <row r="50" spans="2:47" s="1" customFormat="1" ht="16.5" customHeight="1">
      <c r="B50" s="29"/>
      <c r="E50" s="263" t="str">
        <f>E9</f>
        <v>PS01 - Dodávky</v>
      </c>
      <c r="F50" s="272"/>
      <c r="G50" s="272"/>
      <c r="H50" s="272"/>
      <c r="L50" s="29"/>
    </row>
    <row r="51" spans="2:47" s="1" customFormat="1" ht="6.95" customHeight="1">
      <c r="B51" s="29"/>
      <c r="L51" s="29"/>
    </row>
    <row r="52" spans="2:47" s="1" customFormat="1" ht="12" customHeight="1">
      <c r="B52" s="29"/>
      <c r="C52" s="24" t="s">
        <v>21</v>
      </c>
      <c r="F52" s="22" t="str">
        <f>F12</f>
        <v>SŽ OŘ Hradec Kralové</v>
      </c>
      <c r="I52" s="24" t="s">
        <v>23</v>
      </c>
      <c r="J52" s="45" t="str">
        <f>IF(J12="","",J12)</f>
        <v>2. 5. 2023</v>
      </c>
      <c r="L52" s="29"/>
    </row>
    <row r="53" spans="2:47" s="1" customFormat="1" ht="6.95" customHeight="1">
      <c r="B53" s="29"/>
      <c r="L53" s="29"/>
    </row>
    <row r="54" spans="2:47" s="1" customFormat="1" ht="15.2" customHeight="1">
      <c r="B54" s="29"/>
      <c r="C54" s="24" t="s">
        <v>25</v>
      </c>
      <c r="F54" s="22" t="str">
        <f>E15</f>
        <v xml:space="preserve"> </v>
      </c>
      <c r="I54" s="24" t="s">
        <v>31</v>
      </c>
      <c r="J54" s="27" t="str">
        <f>E21</f>
        <v xml:space="preserve"> </v>
      </c>
      <c r="L54" s="29"/>
    </row>
    <row r="55" spans="2:47" s="1" customFormat="1" ht="15.2" customHeight="1">
      <c r="B55" s="29"/>
      <c r="C55" s="24" t="s">
        <v>29</v>
      </c>
      <c r="F55" s="22" t="str">
        <f>IF(E18="","",E18)</f>
        <v>Vyplň údaj</v>
      </c>
      <c r="I55" s="24" t="s">
        <v>33</v>
      </c>
      <c r="J55" s="27" t="str">
        <f>E24</f>
        <v>Slezák Jiří</v>
      </c>
      <c r="L55" s="29"/>
    </row>
    <row r="56" spans="2:47" s="1" customFormat="1" ht="10.35" customHeight="1">
      <c r="B56" s="29"/>
      <c r="L56" s="29"/>
    </row>
    <row r="57" spans="2:47" s="1" customFormat="1" ht="29.25" customHeight="1">
      <c r="B57" s="29"/>
      <c r="C57" s="93" t="s">
        <v>96</v>
      </c>
      <c r="D57" s="87"/>
      <c r="E57" s="87"/>
      <c r="F57" s="87"/>
      <c r="G57" s="87"/>
      <c r="H57" s="87"/>
      <c r="I57" s="87"/>
      <c r="J57" s="94" t="s">
        <v>97</v>
      </c>
      <c r="K57" s="87"/>
      <c r="L57" s="29"/>
    </row>
    <row r="58" spans="2:47" s="1" customFormat="1" ht="10.35" customHeight="1">
      <c r="B58" s="29"/>
      <c r="L58" s="29"/>
    </row>
    <row r="59" spans="2:47" s="1" customFormat="1" ht="22.9" customHeight="1">
      <c r="B59" s="29"/>
      <c r="C59" s="95" t="s">
        <v>69</v>
      </c>
      <c r="J59" s="58">
        <f>J79</f>
        <v>0</v>
      </c>
      <c r="L59" s="29"/>
      <c r="AU59" s="14" t="s">
        <v>98</v>
      </c>
    </row>
    <row r="60" spans="2:47" s="1" customFormat="1" ht="21.75" customHeight="1">
      <c r="B60" s="29"/>
      <c r="L60" s="29"/>
    </row>
    <row r="61" spans="2:47" s="1" customFormat="1" ht="6.95" customHeight="1"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29"/>
    </row>
    <row r="65" spans="2:65" s="1" customFormat="1" ht="6.95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29"/>
    </row>
    <row r="66" spans="2:65" s="1" customFormat="1" ht="24.95" customHeight="1">
      <c r="B66" s="29"/>
      <c r="C66" s="18" t="s">
        <v>99</v>
      </c>
      <c r="L66" s="29"/>
    </row>
    <row r="67" spans="2:65" s="1" customFormat="1" ht="6.95" customHeight="1">
      <c r="B67" s="29"/>
      <c r="L67" s="29"/>
    </row>
    <row r="68" spans="2:65" s="1" customFormat="1" ht="12" customHeight="1">
      <c r="B68" s="29"/>
      <c r="C68" s="24" t="s">
        <v>16</v>
      </c>
      <c r="L68" s="29"/>
    </row>
    <row r="69" spans="2:65" s="1" customFormat="1" ht="16.5" customHeight="1">
      <c r="B69" s="29"/>
      <c r="E69" s="273" t="str">
        <f>E7</f>
        <v>Údržba, opravy a odstraňování závad u SSZT PCE 2024</v>
      </c>
      <c r="F69" s="274"/>
      <c r="G69" s="274"/>
      <c r="H69" s="274"/>
      <c r="L69" s="29"/>
    </row>
    <row r="70" spans="2:65" s="1" customFormat="1" ht="12" customHeight="1">
      <c r="B70" s="29"/>
      <c r="C70" s="24" t="s">
        <v>93</v>
      </c>
      <c r="L70" s="29"/>
    </row>
    <row r="71" spans="2:65" s="1" customFormat="1" ht="16.5" customHeight="1">
      <c r="B71" s="29"/>
      <c r="E71" s="263" t="str">
        <f>E9</f>
        <v>PS01 - Dodávky</v>
      </c>
      <c r="F71" s="272"/>
      <c r="G71" s="272"/>
      <c r="H71" s="272"/>
      <c r="L71" s="29"/>
    </row>
    <row r="72" spans="2:65" s="1" customFormat="1" ht="6.95" customHeight="1">
      <c r="B72" s="29"/>
      <c r="L72" s="29"/>
    </row>
    <row r="73" spans="2:65" s="1" customFormat="1" ht="12" customHeight="1">
      <c r="B73" s="29"/>
      <c r="C73" s="24" t="s">
        <v>21</v>
      </c>
      <c r="F73" s="22" t="str">
        <f>F12</f>
        <v>SŽ OŘ Hradec Kralové</v>
      </c>
      <c r="I73" s="24" t="s">
        <v>23</v>
      </c>
      <c r="J73" s="45" t="str">
        <f>IF(J12="","",J12)</f>
        <v>2. 5. 2023</v>
      </c>
      <c r="L73" s="29"/>
    </row>
    <row r="74" spans="2:65" s="1" customFormat="1" ht="6.95" customHeight="1">
      <c r="B74" s="29"/>
      <c r="L74" s="29"/>
    </row>
    <row r="75" spans="2:65" s="1" customFormat="1" ht="15.2" customHeight="1">
      <c r="B75" s="29"/>
      <c r="C75" s="24" t="s">
        <v>25</v>
      </c>
      <c r="F75" s="22" t="str">
        <f>E15</f>
        <v xml:space="preserve"> </v>
      </c>
      <c r="I75" s="24" t="s">
        <v>31</v>
      </c>
      <c r="J75" s="27" t="str">
        <f>E21</f>
        <v xml:space="preserve"> </v>
      </c>
      <c r="L75" s="29"/>
    </row>
    <row r="76" spans="2:65" s="1" customFormat="1" ht="15.2" customHeight="1">
      <c r="B76" s="29"/>
      <c r="C76" s="24" t="s">
        <v>29</v>
      </c>
      <c r="F76" s="22" t="str">
        <f>IF(E18="","",E18)</f>
        <v>Vyplň údaj</v>
      </c>
      <c r="I76" s="24" t="s">
        <v>33</v>
      </c>
      <c r="J76" s="27" t="str">
        <f>E24</f>
        <v>Slezák Jiří</v>
      </c>
      <c r="L76" s="29"/>
    </row>
    <row r="77" spans="2:65" s="1" customFormat="1" ht="10.35" customHeight="1">
      <c r="B77" s="29"/>
      <c r="L77" s="29"/>
    </row>
    <row r="78" spans="2:65" s="8" customFormat="1" ht="29.25" customHeight="1">
      <c r="B78" s="96"/>
      <c r="C78" s="97" t="s">
        <v>100</v>
      </c>
      <c r="D78" s="98" t="s">
        <v>56</v>
      </c>
      <c r="E78" s="98" t="s">
        <v>52</v>
      </c>
      <c r="F78" s="98" t="s">
        <v>53</v>
      </c>
      <c r="G78" s="98" t="s">
        <v>101</v>
      </c>
      <c r="H78" s="98" t="s">
        <v>102</v>
      </c>
      <c r="I78" s="98" t="s">
        <v>103</v>
      </c>
      <c r="J78" s="98" t="s">
        <v>97</v>
      </c>
      <c r="K78" s="99" t="s">
        <v>104</v>
      </c>
      <c r="L78" s="96"/>
      <c r="M78" s="51" t="s">
        <v>19</v>
      </c>
      <c r="N78" s="52" t="s">
        <v>41</v>
      </c>
      <c r="O78" s="52" t="s">
        <v>105</v>
      </c>
      <c r="P78" s="52" t="s">
        <v>106</v>
      </c>
      <c r="Q78" s="52" t="s">
        <v>107</v>
      </c>
      <c r="R78" s="52" t="s">
        <v>108</v>
      </c>
      <c r="S78" s="52" t="s">
        <v>109</v>
      </c>
      <c r="T78" s="53" t="s">
        <v>110</v>
      </c>
    </row>
    <row r="79" spans="2:65" s="1" customFormat="1" ht="22.9" customHeight="1">
      <c r="B79" s="29"/>
      <c r="C79" s="56" t="s">
        <v>111</v>
      </c>
      <c r="J79" s="100">
        <f>BK79</f>
        <v>0</v>
      </c>
      <c r="L79" s="29"/>
      <c r="M79" s="54"/>
      <c r="N79" s="46"/>
      <c r="O79" s="46"/>
      <c r="P79" s="101">
        <f>SUM(P80:P477)</f>
        <v>0</v>
      </c>
      <c r="Q79" s="46"/>
      <c r="R79" s="101">
        <f>SUM(R80:R477)</f>
        <v>1.79</v>
      </c>
      <c r="S79" s="46"/>
      <c r="T79" s="102">
        <f>SUM(T80:T477)</f>
        <v>0</v>
      </c>
      <c r="AT79" s="14" t="s">
        <v>70</v>
      </c>
      <c r="AU79" s="14" t="s">
        <v>98</v>
      </c>
      <c r="BK79" s="103">
        <f>SUM(BK80:BK477)</f>
        <v>0</v>
      </c>
    </row>
    <row r="80" spans="2:65" s="1" customFormat="1" ht="24.2" customHeight="1">
      <c r="B80" s="29"/>
      <c r="C80" s="104" t="s">
        <v>79</v>
      </c>
      <c r="D80" s="104" t="s">
        <v>112</v>
      </c>
      <c r="E80" s="105" t="s">
        <v>113</v>
      </c>
      <c r="F80" s="106" t="s">
        <v>114</v>
      </c>
      <c r="G80" s="107" t="s">
        <v>115</v>
      </c>
      <c r="H80" s="108">
        <v>1</v>
      </c>
      <c r="I80" s="109"/>
      <c r="J80" s="110">
        <f>ROUND(I80*H80,2)</f>
        <v>0</v>
      </c>
      <c r="K80" s="106" t="s">
        <v>116</v>
      </c>
      <c r="L80" s="111"/>
      <c r="M80" s="112" t="s">
        <v>19</v>
      </c>
      <c r="N80" s="113" t="s">
        <v>42</v>
      </c>
      <c r="P80" s="114">
        <f>O80*H80</f>
        <v>0</v>
      </c>
      <c r="Q80" s="114">
        <v>0</v>
      </c>
      <c r="R80" s="114">
        <f>Q80*H80</f>
        <v>0</v>
      </c>
      <c r="S80" s="114">
        <v>0</v>
      </c>
      <c r="T80" s="115">
        <f>S80*H80</f>
        <v>0</v>
      </c>
      <c r="AR80" s="116" t="s">
        <v>81</v>
      </c>
      <c r="AT80" s="116" t="s">
        <v>112</v>
      </c>
      <c r="AU80" s="116" t="s">
        <v>71</v>
      </c>
      <c r="AY80" s="14" t="s">
        <v>117</v>
      </c>
      <c r="BE80" s="117">
        <f>IF(N80="základní",J80,0)</f>
        <v>0</v>
      </c>
      <c r="BF80" s="117">
        <f>IF(N80="snížená",J80,0)</f>
        <v>0</v>
      </c>
      <c r="BG80" s="117">
        <f>IF(N80="zákl. přenesená",J80,0)</f>
        <v>0</v>
      </c>
      <c r="BH80" s="117">
        <f>IF(N80="sníž. přenesená",J80,0)</f>
        <v>0</v>
      </c>
      <c r="BI80" s="117">
        <f>IF(N80="nulová",J80,0)</f>
        <v>0</v>
      </c>
      <c r="BJ80" s="14" t="s">
        <v>79</v>
      </c>
      <c r="BK80" s="117">
        <f>ROUND(I80*H80,2)</f>
        <v>0</v>
      </c>
      <c r="BL80" s="14" t="s">
        <v>79</v>
      </c>
      <c r="BM80" s="116" t="s">
        <v>118</v>
      </c>
    </row>
    <row r="81" spans="2:65" s="1" customFormat="1" ht="19.5">
      <c r="B81" s="29"/>
      <c r="D81" s="118" t="s">
        <v>119</v>
      </c>
      <c r="F81" s="119" t="s">
        <v>114</v>
      </c>
      <c r="I81" s="120"/>
      <c r="L81" s="29"/>
      <c r="M81" s="121"/>
      <c r="T81" s="48"/>
      <c r="AT81" s="14" t="s">
        <v>119</v>
      </c>
      <c r="AU81" s="14" t="s">
        <v>71</v>
      </c>
    </row>
    <row r="82" spans="2:65" s="1" customFormat="1" ht="24.2" customHeight="1">
      <c r="B82" s="29"/>
      <c r="C82" s="104" t="s">
        <v>81</v>
      </c>
      <c r="D82" s="104" t="s">
        <v>112</v>
      </c>
      <c r="E82" s="105" t="s">
        <v>120</v>
      </c>
      <c r="F82" s="106" t="s">
        <v>121</v>
      </c>
      <c r="G82" s="107" t="s">
        <v>115</v>
      </c>
      <c r="H82" s="108">
        <v>1</v>
      </c>
      <c r="I82" s="109"/>
      <c r="J82" s="110">
        <f>ROUND(I82*H82,2)</f>
        <v>0</v>
      </c>
      <c r="K82" s="106" t="s">
        <v>116</v>
      </c>
      <c r="L82" s="111"/>
      <c r="M82" s="112" t="s">
        <v>19</v>
      </c>
      <c r="N82" s="113" t="s">
        <v>42</v>
      </c>
      <c r="P82" s="114">
        <f>O82*H82</f>
        <v>0</v>
      </c>
      <c r="Q82" s="114">
        <v>0</v>
      </c>
      <c r="R82" s="114">
        <f>Q82*H82</f>
        <v>0</v>
      </c>
      <c r="S82" s="114">
        <v>0</v>
      </c>
      <c r="T82" s="115">
        <f>S82*H82</f>
        <v>0</v>
      </c>
      <c r="AR82" s="116" t="s">
        <v>81</v>
      </c>
      <c r="AT82" s="116" t="s">
        <v>112</v>
      </c>
      <c r="AU82" s="116" t="s">
        <v>71</v>
      </c>
      <c r="AY82" s="14" t="s">
        <v>117</v>
      </c>
      <c r="BE82" s="117">
        <f>IF(N82="základní",J82,0)</f>
        <v>0</v>
      </c>
      <c r="BF82" s="117">
        <f>IF(N82="snížená",J82,0)</f>
        <v>0</v>
      </c>
      <c r="BG82" s="117">
        <f>IF(N82="zákl. přenesená",J82,0)</f>
        <v>0</v>
      </c>
      <c r="BH82" s="117">
        <f>IF(N82="sníž. přenesená",J82,0)</f>
        <v>0</v>
      </c>
      <c r="BI82" s="117">
        <f>IF(N82="nulová",J82,0)</f>
        <v>0</v>
      </c>
      <c r="BJ82" s="14" t="s">
        <v>79</v>
      </c>
      <c r="BK82" s="117">
        <f>ROUND(I82*H82,2)</f>
        <v>0</v>
      </c>
      <c r="BL82" s="14" t="s">
        <v>79</v>
      </c>
      <c r="BM82" s="116" t="s">
        <v>122</v>
      </c>
    </row>
    <row r="83" spans="2:65" s="1" customFormat="1" ht="19.5">
      <c r="B83" s="29"/>
      <c r="D83" s="118" t="s">
        <v>119</v>
      </c>
      <c r="F83" s="119" t="s">
        <v>121</v>
      </c>
      <c r="I83" s="120"/>
      <c r="L83" s="29"/>
      <c r="M83" s="121"/>
      <c r="T83" s="48"/>
      <c r="AT83" s="14" t="s">
        <v>119</v>
      </c>
      <c r="AU83" s="14" t="s">
        <v>71</v>
      </c>
    </row>
    <row r="84" spans="2:65" s="1" customFormat="1" ht="24.2" customHeight="1">
      <c r="B84" s="29"/>
      <c r="C84" s="104" t="s">
        <v>123</v>
      </c>
      <c r="D84" s="104" t="s">
        <v>112</v>
      </c>
      <c r="E84" s="105" t="s">
        <v>124</v>
      </c>
      <c r="F84" s="106" t="s">
        <v>125</v>
      </c>
      <c r="G84" s="107" t="s">
        <v>115</v>
      </c>
      <c r="H84" s="108">
        <v>1</v>
      </c>
      <c r="I84" s="109"/>
      <c r="J84" s="110">
        <f>ROUND(I84*H84,2)</f>
        <v>0</v>
      </c>
      <c r="K84" s="106" t="s">
        <v>116</v>
      </c>
      <c r="L84" s="111"/>
      <c r="M84" s="112" t="s">
        <v>19</v>
      </c>
      <c r="N84" s="113" t="s">
        <v>42</v>
      </c>
      <c r="P84" s="114">
        <f>O84*H84</f>
        <v>0</v>
      </c>
      <c r="Q84" s="114">
        <v>0</v>
      </c>
      <c r="R84" s="114">
        <f>Q84*H84</f>
        <v>0</v>
      </c>
      <c r="S84" s="114">
        <v>0</v>
      </c>
      <c r="T84" s="115">
        <f>S84*H84</f>
        <v>0</v>
      </c>
      <c r="AR84" s="116" t="s">
        <v>81</v>
      </c>
      <c r="AT84" s="116" t="s">
        <v>112</v>
      </c>
      <c r="AU84" s="116" t="s">
        <v>71</v>
      </c>
      <c r="AY84" s="14" t="s">
        <v>117</v>
      </c>
      <c r="BE84" s="117">
        <f>IF(N84="základní",J84,0)</f>
        <v>0</v>
      </c>
      <c r="BF84" s="117">
        <f>IF(N84="snížená",J84,0)</f>
        <v>0</v>
      </c>
      <c r="BG84" s="117">
        <f>IF(N84="zákl. přenesená",J84,0)</f>
        <v>0</v>
      </c>
      <c r="BH84" s="117">
        <f>IF(N84="sníž. přenesená",J84,0)</f>
        <v>0</v>
      </c>
      <c r="BI84" s="117">
        <f>IF(N84="nulová",J84,0)</f>
        <v>0</v>
      </c>
      <c r="BJ84" s="14" t="s">
        <v>79</v>
      </c>
      <c r="BK84" s="117">
        <f>ROUND(I84*H84,2)</f>
        <v>0</v>
      </c>
      <c r="BL84" s="14" t="s">
        <v>79</v>
      </c>
      <c r="BM84" s="116" t="s">
        <v>126</v>
      </c>
    </row>
    <row r="85" spans="2:65" s="1" customFormat="1" ht="19.5">
      <c r="B85" s="29"/>
      <c r="D85" s="118" t="s">
        <v>119</v>
      </c>
      <c r="F85" s="119" t="s">
        <v>125</v>
      </c>
      <c r="I85" s="120"/>
      <c r="L85" s="29"/>
      <c r="M85" s="121"/>
      <c r="T85" s="48"/>
      <c r="AT85" s="14" t="s">
        <v>119</v>
      </c>
      <c r="AU85" s="14" t="s">
        <v>71</v>
      </c>
    </row>
    <row r="86" spans="2:65" s="1" customFormat="1" ht="24.2" customHeight="1">
      <c r="B86" s="29"/>
      <c r="C86" s="104" t="s">
        <v>127</v>
      </c>
      <c r="D86" s="104" t="s">
        <v>112</v>
      </c>
      <c r="E86" s="105" t="s">
        <v>128</v>
      </c>
      <c r="F86" s="106" t="s">
        <v>129</v>
      </c>
      <c r="G86" s="107" t="s">
        <v>115</v>
      </c>
      <c r="H86" s="108">
        <v>1</v>
      </c>
      <c r="I86" s="109"/>
      <c r="J86" s="110">
        <f>ROUND(I86*H86,2)</f>
        <v>0</v>
      </c>
      <c r="K86" s="106" t="s">
        <v>116</v>
      </c>
      <c r="L86" s="111"/>
      <c r="M86" s="112" t="s">
        <v>19</v>
      </c>
      <c r="N86" s="113" t="s">
        <v>42</v>
      </c>
      <c r="P86" s="114">
        <f>O86*H86</f>
        <v>0</v>
      </c>
      <c r="Q86" s="114">
        <v>0</v>
      </c>
      <c r="R86" s="114">
        <f>Q86*H86</f>
        <v>0</v>
      </c>
      <c r="S86" s="114">
        <v>0</v>
      </c>
      <c r="T86" s="115">
        <f>S86*H86</f>
        <v>0</v>
      </c>
      <c r="AR86" s="116" t="s">
        <v>81</v>
      </c>
      <c r="AT86" s="116" t="s">
        <v>112</v>
      </c>
      <c r="AU86" s="116" t="s">
        <v>71</v>
      </c>
      <c r="AY86" s="14" t="s">
        <v>117</v>
      </c>
      <c r="BE86" s="117">
        <f>IF(N86="základní",J86,0)</f>
        <v>0</v>
      </c>
      <c r="BF86" s="117">
        <f>IF(N86="snížená",J86,0)</f>
        <v>0</v>
      </c>
      <c r="BG86" s="117">
        <f>IF(N86="zákl. přenesená",J86,0)</f>
        <v>0</v>
      </c>
      <c r="BH86" s="117">
        <f>IF(N86="sníž. přenesená",J86,0)</f>
        <v>0</v>
      </c>
      <c r="BI86" s="117">
        <f>IF(N86="nulová",J86,0)</f>
        <v>0</v>
      </c>
      <c r="BJ86" s="14" t="s">
        <v>79</v>
      </c>
      <c r="BK86" s="117">
        <f>ROUND(I86*H86,2)</f>
        <v>0</v>
      </c>
      <c r="BL86" s="14" t="s">
        <v>79</v>
      </c>
      <c r="BM86" s="116" t="s">
        <v>130</v>
      </c>
    </row>
    <row r="87" spans="2:65" s="1" customFormat="1">
      <c r="B87" s="29"/>
      <c r="D87" s="118" t="s">
        <v>119</v>
      </c>
      <c r="F87" s="119" t="s">
        <v>129</v>
      </c>
      <c r="I87" s="120"/>
      <c r="L87" s="29"/>
      <c r="M87" s="121"/>
      <c r="T87" s="48"/>
      <c r="AT87" s="14" t="s">
        <v>119</v>
      </c>
      <c r="AU87" s="14" t="s">
        <v>71</v>
      </c>
    </row>
    <row r="88" spans="2:65" s="1" customFormat="1" ht="24.2" customHeight="1">
      <c r="B88" s="29"/>
      <c r="C88" s="104" t="s">
        <v>131</v>
      </c>
      <c r="D88" s="104" t="s">
        <v>112</v>
      </c>
      <c r="E88" s="105" t="s">
        <v>132</v>
      </c>
      <c r="F88" s="106" t="s">
        <v>133</v>
      </c>
      <c r="G88" s="107" t="s">
        <v>115</v>
      </c>
      <c r="H88" s="108">
        <v>1</v>
      </c>
      <c r="I88" s="109"/>
      <c r="J88" s="110">
        <f>ROUND(I88*H88,2)</f>
        <v>0</v>
      </c>
      <c r="K88" s="106" t="s">
        <v>116</v>
      </c>
      <c r="L88" s="111"/>
      <c r="M88" s="112" t="s">
        <v>19</v>
      </c>
      <c r="N88" s="113" t="s">
        <v>42</v>
      </c>
      <c r="P88" s="114">
        <f>O88*H88</f>
        <v>0</v>
      </c>
      <c r="Q88" s="114">
        <v>0</v>
      </c>
      <c r="R88" s="114">
        <f>Q88*H88</f>
        <v>0</v>
      </c>
      <c r="S88" s="114">
        <v>0</v>
      </c>
      <c r="T88" s="115">
        <f>S88*H88</f>
        <v>0</v>
      </c>
      <c r="AR88" s="116" t="s">
        <v>81</v>
      </c>
      <c r="AT88" s="116" t="s">
        <v>112</v>
      </c>
      <c r="AU88" s="116" t="s">
        <v>71</v>
      </c>
      <c r="AY88" s="14" t="s">
        <v>117</v>
      </c>
      <c r="BE88" s="117">
        <f>IF(N88="základní",J88,0)</f>
        <v>0</v>
      </c>
      <c r="BF88" s="117">
        <f>IF(N88="snížená",J88,0)</f>
        <v>0</v>
      </c>
      <c r="BG88" s="117">
        <f>IF(N88="zákl. přenesená",J88,0)</f>
        <v>0</v>
      </c>
      <c r="BH88" s="117">
        <f>IF(N88="sníž. přenesená",J88,0)</f>
        <v>0</v>
      </c>
      <c r="BI88" s="117">
        <f>IF(N88="nulová",J88,0)</f>
        <v>0</v>
      </c>
      <c r="BJ88" s="14" t="s">
        <v>79</v>
      </c>
      <c r="BK88" s="117">
        <f>ROUND(I88*H88,2)</f>
        <v>0</v>
      </c>
      <c r="BL88" s="14" t="s">
        <v>79</v>
      </c>
      <c r="BM88" s="116" t="s">
        <v>134</v>
      </c>
    </row>
    <row r="89" spans="2:65" s="1" customFormat="1">
      <c r="B89" s="29"/>
      <c r="D89" s="118" t="s">
        <v>119</v>
      </c>
      <c r="F89" s="119" t="s">
        <v>133</v>
      </c>
      <c r="I89" s="120"/>
      <c r="L89" s="29"/>
      <c r="M89" s="121"/>
      <c r="T89" s="48"/>
      <c r="AT89" s="14" t="s">
        <v>119</v>
      </c>
      <c r="AU89" s="14" t="s">
        <v>71</v>
      </c>
    </row>
    <row r="90" spans="2:65" s="1" customFormat="1" ht="21.75" customHeight="1">
      <c r="B90" s="29"/>
      <c r="C90" s="104" t="s">
        <v>135</v>
      </c>
      <c r="D90" s="104" t="s">
        <v>112</v>
      </c>
      <c r="E90" s="105" t="s">
        <v>136</v>
      </c>
      <c r="F90" s="106" t="s">
        <v>137</v>
      </c>
      <c r="G90" s="107" t="s">
        <v>115</v>
      </c>
      <c r="H90" s="108">
        <v>1</v>
      </c>
      <c r="I90" s="109"/>
      <c r="J90" s="110">
        <f>ROUND(I90*H90,2)</f>
        <v>0</v>
      </c>
      <c r="K90" s="106" t="s">
        <v>116</v>
      </c>
      <c r="L90" s="111"/>
      <c r="M90" s="112" t="s">
        <v>19</v>
      </c>
      <c r="N90" s="113" t="s">
        <v>42</v>
      </c>
      <c r="P90" s="114">
        <f>O90*H90</f>
        <v>0</v>
      </c>
      <c r="Q90" s="114">
        <v>0</v>
      </c>
      <c r="R90" s="114">
        <f>Q90*H90</f>
        <v>0</v>
      </c>
      <c r="S90" s="114">
        <v>0</v>
      </c>
      <c r="T90" s="115">
        <f>S90*H90</f>
        <v>0</v>
      </c>
      <c r="AR90" s="116" t="s">
        <v>81</v>
      </c>
      <c r="AT90" s="116" t="s">
        <v>112</v>
      </c>
      <c r="AU90" s="116" t="s">
        <v>71</v>
      </c>
      <c r="AY90" s="14" t="s">
        <v>117</v>
      </c>
      <c r="BE90" s="117">
        <f>IF(N90="základní",J90,0)</f>
        <v>0</v>
      </c>
      <c r="BF90" s="117">
        <f>IF(N90="snížená",J90,0)</f>
        <v>0</v>
      </c>
      <c r="BG90" s="117">
        <f>IF(N90="zákl. přenesená",J90,0)</f>
        <v>0</v>
      </c>
      <c r="BH90" s="117">
        <f>IF(N90="sníž. přenesená",J90,0)</f>
        <v>0</v>
      </c>
      <c r="BI90" s="117">
        <f>IF(N90="nulová",J90,0)</f>
        <v>0</v>
      </c>
      <c r="BJ90" s="14" t="s">
        <v>79</v>
      </c>
      <c r="BK90" s="117">
        <f>ROUND(I90*H90,2)</f>
        <v>0</v>
      </c>
      <c r="BL90" s="14" t="s">
        <v>79</v>
      </c>
      <c r="BM90" s="116" t="s">
        <v>138</v>
      </c>
    </row>
    <row r="91" spans="2:65" s="1" customFormat="1">
      <c r="B91" s="29"/>
      <c r="D91" s="118" t="s">
        <v>119</v>
      </c>
      <c r="F91" s="119" t="s">
        <v>137</v>
      </c>
      <c r="I91" s="120"/>
      <c r="L91" s="29"/>
      <c r="M91" s="121"/>
      <c r="T91" s="48"/>
      <c r="AT91" s="14" t="s">
        <v>119</v>
      </c>
      <c r="AU91" s="14" t="s">
        <v>71</v>
      </c>
    </row>
    <row r="92" spans="2:65" s="1" customFormat="1" ht="21.75" customHeight="1">
      <c r="B92" s="29"/>
      <c r="C92" s="104" t="s">
        <v>139</v>
      </c>
      <c r="D92" s="104" t="s">
        <v>112</v>
      </c>
      <c r="E92" s="105" t="s">
        <v>140</v>
      </c>
      <c r="F92" s="106" t="s">
        <v>141</v>
      </c>
      <c r="G92" s="107" t="s">
        <v>115</v>
      </c>
      <c r="H92" s="108">
        <v>1</v>
      </c>
      <c r="I92" s="109"/>
      <c r="J92" s="110">
        <f>ROUND(I92*H92,2)</f>
        <v>0</v>
      </c>
      <c r="K92" s="106" t="s">
        <v>116</v>
      </c>
      <c r="L92" s="111"/>
      <c r="M92" s="112" t="s">
        <v>19</v>
      </c>
      <c r="N92" s="113" t="s">
        <v>42</v>
      </c>
      <c r="P92" s="114">
        <f>O92*H92</f>
        <v>0</v>
      </c>
      <c r="Q92" s="114">
        <v>0</v>
      </c>
      <c r="R92" s="114">
        <f>Q92*H92</f>
        <v>0</v>
      </c>
      <c r="S92" s="114">
        <v>0</v>
      </c>
      <c r="T92" s="115">
        <f>S92*H92</f>
        <v>0</v>
      </c>
      <c r="AR92" s="116" t="s">
        <v>81</v>
      </c>
      <c r="AT92" s="116" t="s">
        <v>112</v>
      </c>
      <c r="AU92" s="116" t="s">
        <v>71</v>
      </c>
      <c r="AY92" s="14" t="s">
        <v>117</v>
      </c>
      <c r="BE92" s="117">
        <f>IF(N92="základní",J92,0)</f>
        <v>0</v>
      </c>
      <c r="BF92" s="117">
        <f>IF(N92="snížená",J92,0)</f>
        <v>0</v>
      </c>
      <c r="BG92" s="117">
        <f>IF(N92="zákl. přenesená",J92,0)</f>
        <v>0</v>
      </c>
      <c r="BH92" s="117">
        <f>IF(N92="sníž. přenesená",J92,0)</f>
        <v>0</v>
      </c>
      <c r="BI92" s="117">
        <f>IF(N92="nulová",J92,0)</f>
        <v>0</v>
      </c>
      <c r="BJ92" s="14" t="s">
        <v>79</v>
      </c>
      <c r="BK92" s="117">
        <f>ROUND(I92*H92,2)</f>
        <v>0</v>
      </c>
      <c r="BL92" s="14" t="s">
        <v>79</v>
      </c>
      <c r="BM92" s="116" t="s">
        <v>142</v>
      </c>
    </row>
    <row r="93" spans="2:65" s="1" customFormat="1">
      <c r="B93" s="29"/>
      <c r="D93" s="118" t="s">
        <v>119</v>
      </c>
      <c r="F93" s="119" t="s">
        <v>141</v>
      </c>
      <c r="I93" s="120"/>
      <c r="L93" s="29"/>
      <c r="M93" s="121"/>
      <c r="T93" s="48"/>
      <c r="AT93" s="14" t="s">
        <v>119</v>
      </c>
      <c r="AU93" s="14" t="s">
        <v>71</v>
      </c>
    </row>
    <row r="94" spans="2:65" s="1" customFormat="1" ht="21.75" customHeight="1">
      <c r="B94" s="29"/>
      <c r="C94" s="104" t="s">
        <v>143</v>
      </c>
      <c r="D94" s="104" t="s">
        <v>112</v>
      </c>
      <c r="E94" s="105" t="s">
        <v>144</v>
      </c>
      <c r="F94" s="106" t="s">
        <v>145</v>
      </c>
      <c r="G94" s="107" t="s">
        <v>115</v>
      </c>
      <c r="H94" s="108">
        <v>1</v>
      </c>
      <c r="I94" s="109"/>
      <c r="J94" s="110">
        <f>ROUND(I94*H94,2)</f>
        <v>0</v>
      </c>
      <c r="K94" s="106" t="s">
        <v>116</v>
      </c>
      <c r="L94" s="111"/>
      <c r="M94" s="112" t="s">
        <v>19</v>
      </c>
      <c r="N94" s="113" t="s">
        <v>42</v>
      </c>
      <c r="P94" s="114">
        <f>O94*H94</f>
        <v>0</v>
      </c>
      <c r="Q94" s="114">
        <v>0</v>
      </c>
      <c r="R94" s="114">
        <f>Q94*H94</f>
        <v>0</v>
      </c>
      <c r="S94" s="114">
        <v>0</v>
      </c>
      <c r="T94" s="115">
        <f>S94*H94</f>
        <v>0</v>
      </c>
      <c r="AR94" s="116" t="s">
        <v>81</v>
      </c>
      <c r="AT94" s="116" t="s">
        <v>112</v>
      </c>
      <c r="AU94" s="116" t="s">
        <v>71</v>
      </c>
      <c r="AY94" s="14" t="s">
        <v>117</v>
      </c>
      <c r="BE94" s="117">
        <f>IF(N94="základní",J94,0)</f>
        <v>0</v>
      </c>
      <c r="BF94" s="117">
        <f>IF(N94="snížená",J94,0)</f>
        <v>0</v>
      </c>
      <c r="BG94" s="117">
        <f>IF(N94="zákl. přenesená",J94,0)</f>
        <v>0</v>
      </c>
      <c r="BH94" s="117">
        <f>IF(N94="sníž. přenesená",J94,0)</f>
        <v>0</v>
      </c>
      <c r="BI94" s="117">
        <f>IF(N94="nulová",J94,0)</f>
        <v>0</v>
      </c>
      <c r="BJ94" s="14" t="s">
        <v>79</v>
      </c>
      <c r="BK94" s="117">
        <f>ROUND(I94*H94,2)</f>
        <v>0</v>
      </c>
      <c r="BL94" s="14" t="s">
        <v>79</v>
      </c>
      <c r="BM94" s="116" t="s">
        <v>146</v>
      </c>
    </row>
    <row r="95" spans="2:65" s="1" customFormat="1">
      <c r="B95" s="29"/>
      <c r="D95" s="118" t="s">
        <v>119</v>
      </c>
      <c r="F95" s="119" t="s">
        <v>145</v>
      </c>
      <c r="I95" s="120"/>
      <c r="L95" s="29"/>
      <c r="M95" s="121"/>
      <c r="T95" s="48"/>
      <c r="AT95" s="14" t="s">
        <v>119</v>
      </c>
      <c r="AU95" s="14" t="s">
        <v>71</v>
      </c>
    </row>
    <row r="96" spans="2:65" s="1" customFormat="1" ht="16.5" customHeight="1">
      <c r="B96" s="29"/>
      <c r="C96" s="104" t="s">
        <v>147</v>
      </c>
      <c r="D96" s="104" t="s">
        <v>112</v>
      </c>
      <c r="E96" s="105" t="s">
        <v>148</v>
      </c>
      <c r="F96" s="106" t="s">
        <v>149</v>
      </c>
      <c r="G96" s="107" t="s">
        <v>115</v>
      </c>
      <c r="H96" s="108">
        <v>1</v>
      </c>
      <c r="I96" s="109"/>
      <c r="J96" s="110">
        <f>ROUND(I96*H96,2)</f>
        <v>0</v>
      </c>
      <c r="K96" s="106" t="s">
        <v>116</v>
      </c>
      <c r="L96" s="111"/>
      <c r="M96" s="112" t="s">
        <v>19</v>
      </c>
      <c r="N96" s="113" t="s">
        <v>42</v>
      </c>
      <c r="P96" s="114">
        <f>O96*H96</f>
        <v>0</v>
      </c>
      <c r="Q96" s="114">
        <v>0</v>
      </c>
      <c r="R96" s="114">
        <f>Q96*H96</f>
        <v>0</v>
      </c>
      <c r="S96" s="114">
        <v>0</v>
      </c>
      <c r="T96" s="115">
        <f>S96*H96</f>
        <v>0</v>
      </c>
      <c r="AR96" s="116" t="s">
        <v>81</v>
      </c>
      <c r="AT96" s="116" t="s">
        <v>112</v>
      </c>
      <c r="AU96" s="116" t="s">
        <v>71</v>
      </c>
      <c r="AY96" s="14" t="s">
        <v>117</v>
      </c>
      <c r="BE96" s="117">
        <f>IF(N96="základní",J96,0)</f>
        <v>0</v>
      </c>
      <c r="BF96" s="117">
        <f>IF(N96="snížená",J96,0)</f>
        <v>0</v>
      </c>
      <c r="BG96" s="117">
        <f>IF(N96="zákl. přenesená",J96,0)</f>
        <v>0</v>
      </c>
      <c r="BH96" s="117">
        <f>IF(N96="sníž. přenesená",J96,0)</f>
        <v>0</v>
      </c>
      <c r="BI96" s="117">
        <f>IF(N96="nulová",J96,0)</f>
        <v>0</v>
      </c>
      <c r="BJ96" s="14" t="s">
        <v>79</v>
      </c>
      <c r="BK96" s="117">
        <f>ROUND(I96*H96,2)</f>
        <v>0</v>
      </c>
      <c r="BL96" s="14" t="s">
        <v>79</v>
      </c>
      <c r="BM96" s="116" t="s">
        <v>150</v>
      </c>
    </row>
    <row r="97" spans="2:65" s="1" customFormat="1">
      <c r="B97" s="29"/>
      <c r="D97" s="118" t="s">
        <v>119</v>
      </c>
      <c r="F97" s="119" t="s">
        <v>149</v>
      </c>
      <c r="I97" s="120"/>
      <c r="L97" s="29"/>
      <c r="M97" s="121"/>
      <c r="T97" s="48"/>
      <c r="AT97" s="14" t="s">
        <v>119</v>
      </c>
      <c r="AU97" s="14" t="s">
        <v>71</v>
      </c>
    </row>
    <row r="98" spans="2:65" s="1" customFormat="1" ht="16.5" customHeight="1">
      <c r="B98" s="29"/>
      <c r="C98" s="104" t="s">
        <v>151</v>
      </c>
      <c r="D98" s="104" t="s">
        <v>112</v>
      </c>
      <c r="E98" s="105" t="s">
        <v>152</v>
      </c>
      <c r="F98" s="106" t="s">
        <v>153</v>
      </c>
      <c r="G98" s="107" t="s">
        <v>115</v>
      </c>
      <c r="H98" s="108">
        <v>1</v>
      </c>
      <c r="I98" s="109"/>
      <c r="J98" s="110">
        <f>ROUND(I98*H98,2)</f>
        <v>0</v>
      </c>
      <c r="K98" s="106" t="s">
        <v>116</v>
      </c>
      <c r="L98" s="111"/>
      <c r="M98" s="112" t="s">
        <v>19</v>
      </c>
      <c r="N98" s="113" t="s">
        <v>42</v>
      </c>
      <c r="P98" s="114">
        <f>O98*H98</f>
        <v>0</v>
      </c>
      <c r="Q98" s="114">
        <v>0</v>
      </c>
      <c r="R98" s="114">
        <f>Q98*H98</f>
        <v>0</v>
      </c>
      <c r="S98" s="114">
        <v>0</v>
      </c>
      <c r="T98" s="115">
        <f>S98*H98</f>
        <v>0</v>
      </c>
      <c r="AR98" s="116" t="s">
        <v>81</v>
      </c>
      <c r="AT98" s="116" t="s">
        <v>112</v>
      </c>
      <c r="AU98" s="116" t="s">
        <v>71</v>
      </c>
      <c r="AY98" s="14" t="s">
        <v>117</v>
      </c>
      <c r="BE98" s="117">
        <f>IF(N98="základní",J98,0)</f>
        <v>0</v>
      </c>
      <c r="BF98" s="117">
        <f>IF(N98="snížená",J98,0)</f>
        <v>0</v>
      </c>
      <c r="BG98" s="117">
        <f>IF(N98="zákl. přenesená",J98,0)</f>
        <v>0</v>
      </c>
      <c r="BH98" s="117">
        <f>IF(N98="sníž. přenesená",J98,0)</f>
        <v>0</v>
      </c>
      <c r="BI98" s="117">
        <f>IF(N98="nulová",J98,0)</f>
        <v>0</v>
      </c>
      <c r="BJ98" s="14" t="s">
        <v>79</v>
      </c>
      <c r="BK98" s="117">
        <f>ROUND(I98*H98,2)</f>
        <v>0</v>
      </c>
      <c r="BL98" s="14" t="s">
        <v>79</v>
      </c>
      <c r="BM98" s="116" t="s">
        <v>154</v>
      </c>
    </row>
    <row r="99" spans="2:65" s="1" customFormat="1">
      <c r="B99" s="29"/>
      <c r="D99" s="118" t="s">
        <v>119</v>
      </c>
      <c r="F99" s="119" t="s">
        <v>153</v>
      </c>
      <c r="I99" s="120"/>
      <c r="L99" s="29"/>
      <c r="M99" s="121"/>
      <c r="T99" s="48"/>
      <c r="AT99" s="14" t="s">
        <v>119</v>
      </c>
      <c r="AU99" s="14" t="s">
        <v>71</v>
      </c>
    </row>
    <row r="100" spans="2:65" s="1" customFormat="1" ht="16.5" customHeight="1">
      <c r="B100" s="29"/>
      <c r="C100" s="104" t="s">
        <v>155</v>
      </c>
      <c r="D100" s="104" t="s">
        <v>112</v>
      </c>
      <c r="E100" s="105" t="s">
        <v>156</v>
      </c>
      <c r="F100" s="106" t="s">
        <v>157</v>
      </c>
      <c r="G100" s="107" t="s">
        <v>115</v>
      </c>
      <c r="H100" s="108">
        <v>5</v>
      </c>
      <c r="I100" s="109"/>
      <c r="J100" s="110">
        <f>ROUND(I100*H100,2)</f>
        <v>0</v>
      </c>
      <c r="K100" s="106" t="s">
        <v>116</v>
      </c>
      <c r="L100" s="111"/>
      <c r="M100" s="112" t="s">
        <v>19</v>
      </c>
      <c r="N100" s="113" t="s">
        <v>42</v>
      </c>
      <c r="P100" s="114">
        <f>O100*H100</f>
        <v>0</v>
      </c>
      <c r="Q100" s="114">
        <v>0</v>
      </c>
      <c r="R100" s="114">
        <f>Q100*H100</f>
        <v>0</v>
      </c>
      <c r="S100" s="114">
        <v>0</v>
      </c>
      <c r="T100" s="115">
        <f>S100*H100</f>
        <v>0</v>
      </c>
      <c r="AR100" s="116" t="s">
        <v>81</v>
      </c>
      <c r="AT100" s="116" t="s">
        <v>112</v>
      </c>
      <c r="AU100" s="116" t="s">
        <v>71</v>
      </c>
      <c r="AY100" s="14" t="s">
        <v>117</v>
      </c>
      <c r="BE100" s="117">
        <f>IF(N100="základní",J100,0)</f>
        <v>0</v>
      </c>
      <c r="BF100" s="117">
        <f>IF(N100="snížená",J100,0)</f>
        <v>0</v>
      </c>
      <c r="BG100" s="117">
        <f>IF(N100="zákl. přenesená",J100,0)</f>
        <v>0</v>
      </c>
      <c r="BH100" s="117">
        <f>IF(N100="sníž. přenesená",J100,0)</f>
        <v>0</v>
      </c>
      <c r="BI100" s="117">
        <f>IF(N100="nulová",J100,0)</f>
        <v>0</v>
      </c>
      <c r="BJ100" s="14" t="s">
        <v>79</v>
      </c>
      <c r="BK100" s="117">
        <f>ROUND(I100*H100,2)</f>
        <v>0</v>
      </c>
      <c r="BL100" s="14" t="s">
        <v>79</v>
      </c>
      <c r="BM100" s="116" t="s">
        <v>158</v>
      </c>
    </row>
    <row r="101" spans="2:65" s="1" customFormat="1">
      <c r="B101" s="29"/>
      <c r="D101" s="118" t="s">
        <v>119</v>
      </c>
      <c r="F101" s="119" t="s">
        <v>157</v>
      </c>
      <c r="I101" s="120"/>
      <c r="L101" s="29"/>
      <c r="M101" s="121"/>
      <c r="T101" s="48"/>
      <c r="AT101" s="14" t="s">
        <v>119</v>
      </c>
      <c r="AU101" s="14" t="s">
        <v>71</v>
      </c>
    </row>
    <row r="102" spans="2:65" s="1" customFormat="1" ht="16.5" customHeight="1">
      <c r="B102" s="29"/>
      <c r="C102" s="104" t="s">
        <v>159</v>
      </c>
      <c r="D102" s="104" t="s">
        <v>112</v>
      </c>
      <c r="E102" s="105" t="s">
        <v>160</v>
      </c>
      <c r="F102" s="106" t="s">
        <v>161</v>
      </c>
      <c r="G102" s="107" t="s">
        <v>115</v>
      </c>
      <c r="H102" s="108">
        <v>5</v>
      </c>
      <c r="I102" s="109"/>
      <c r="J102" s="110">
        <f>ROUND(I102*H102,2)</f>
        <v>0</v>
      </c>
      <c r="K102" s="106" t="s">
        <v>116</v>
      </c>
      <c r="L102" s="111"/>
      <c r="M102" s="112" t="s">
        <v>19</v>
      </c>
      <c r="N102" s="113" t="s">
        <v>42</v>
      </c>
      <c r="P102" s="114">
        <f>O102*H102</f>
        <v>0</v>
      </c>
      <c r="Q102" s="114">
        <v>0</v>
      </c>
      <c r="R102" s="114">
        <f>Q102*H102</f>
        <v>0</v>
      </c>
      <c r="S102" s="114">
        <v>0</v>
      </c>
      <c r="T102" s="115">
        <f>S102*H102</f>
        <v>0</v>
      </c>
      <c r="AR102" s="116" t="s">
        <v>81</v>
      </c>
      <c r="AT102" s="116" t="s">
        <v>112</v>
      </c>
      <c r="AU102" s="116" t="s">
        <v>71</v>
      </c>
      <c r="AY102" s="14" t="s">
        <v>117</v>
      </c>
      <c r="BE102" s="117">
        <f>IF(N102="základní",J102,0)</f>
        <v>0</v>
      </c>
      <c r="BF102" s="117">
        <f>IF(N102="snížená",J102,0)</f>
        <v>0</v>
      </c>
      <c r="BG102" s="117">
        <f>IF(N102="zákl. přenesená",J102,0)</f>
        <v>0</v>
      </c>
      <c r="BH102" s="117">
        <f>IF(N102="sníž. přenesená",J102,0)</f>
        <v>0</v>
      </c>
      <c r="BI102" s="117">
        <f>IF(N102="nulová",J102,0)</f>
        <v>0</v>
      </c>
      <c r="BJ102" s="14" t="s">
        <v>79</v>
      </c>
      <c r="BK102" s="117">
        <f>ROUND(I102*H102,2)</f>
        <v>0</v>
      </c>
      <c r="BL102" s="14" t="s">
        <v>79</v>
      </c>
      <c r="BM102" s="116" t="s">
        <v>162</v>
      </c>
    </row>
    <row r="103" spans="2:65" s="1" customFormat="1">
      <c r="B103" s="29"/>
      <c r="D103" s="118" t="s">
        <v>119</v>
      </c>
      <c r="F103" s="119" t="s">
        <v>161</v>
      </c>
      <c r="I103" s="120"/>
      <c r="L103" s="29"/>
      <c r="M103" s="121"/>
      <c r="T103" s="48"/>
      <c r="AT103" s="14" t="s">
        <v>119</v>
      </c>
      <c r="AU103" s="14" t="s">
        <v>71</v>
      </c>
    </row>
    <row r="104" spans="2:65" s="1" customFormat="1" ht="16.5" customHeight="1">
      <c r="B104" s="29"/>
      <c r="C104" s="104" t="s">
        <v>163</v>
      </c>
      <c r="D104" s="104" t="s">
        <v>112</v>
      </c>
      <c r="E104" s="105" t="s">
        <v>164</v>
      </c>
      <c r="F104" s="106" t="s">
        <v>165</v>
      </c>
      <c r="G104" s="107" t="s">
        <v>115</v>
      </c>
      <c r="H104" s="108">
        <v>5</v>
      </c>
      <c r="I104" s="109"/>
      <c r="J104" s="110">
        <f>ROUND(I104*H104,2)</f>
        <v>0</v>
      </c>
      <c r="K104" s="106" t="s">
        <v>116</v>
      </c>
      <c r="L104" s="111"/>
      <c r="M104" s="112" t="s">
        <v>19</v>
      </c>
      <c r="N104" s="113" t="s">
        <v>42</v>
      </c>
      <c r="P104" s="114">
        <f>O104*H104</f>
        <v>0</v>
      </c>
      <c r="Q104" s="114">
        <v>0</v>
      </c>
      <c r="R104" s="114">
        <f>Q104*H104</f>
        <v>0</v>
      </c>
      <c r="S104" s="114">
        <v>0</v>
      </c>
      <c r="T104" s="115">
        <f>S104*H104</f>
        <v>0</v>
      </c>
      <c r="AR104" s="116" t="s">
        <v>81</v>
      </c>
      <c r="AT104" s="116" t="s">
        <v>112</v>
      </c>
      <c r="AU104" s="116" t="s">
        <v>71</v>
      </c>
      <c r="AY104" s="14" t="s">
        <v>117</v>
      </c>
      <c r="BE104" s="117">
        <f>IF(N104="základní",J104,0)</f>
        <v>0</v>
      </c>
      <c r="BF104" s="117">
        <f>IF(N104="snížená",J104,0)</f>
        <v>0</v>
      </c>
      <c r="BG104" s="117">
        <f>IF(N104="zákl. přenesená",J104,0)</f>
        <v>0</v>
      </c>
      <c r="BH104" s="117">
        <f>IF(N104="sníž. přenesená",J104,0)</f>
        <v>0</v>
      </c>
      <c r="BI104" s="117">
        <f>IF(N104="nulová",J104,0)</f>
        <v>0</v>
      </c>
      <c r="BJ104" s="14" t="s">
        <v>79</v>
      </c>
      <c r="BK104" s="117">
        <f>ROUND(I104*H104,2)</f>
        <v>0</v>
      </c>
      <c r="BL104" s="14" t="s">
        <v>79</v>
      </c>
      <c r="BM104" s="116" t="s">
        <v>166</v>
      </c>
    </row>
    <row r="105" spans="2:65" s="1" customFormat="1">
      <c r="B105" s="29"/>
      <c r="D105" s="118" t="s">
        <v>119</v>
      </c>
      <c r="F105" s="119" t="s">
        <v>165</v>
      </c>
      <c r="I105" s="120"/>
      <c r="L105" s="29"/>
      <c r="M105" s="121"/>
      <c r="T105" s="48"/>
      <c r="AT105" s="14" t="s">
        <v>119</v>
      </c>
      <c r="AU105" s="14" t="s">
        <v>71</v>
      </c>
    </row>
    <row r="106" spans="2:65" s="1" customFormat="1" ht="16.5" customHeight="1">
      <c r="B106" s="29"/>
      <c r="C106" s="104" t="s">
        <v>167</v>
      </c>
      <c r="D106" s="104" t="s">
        <v>112</v>
      </c>
      <c r="E106" s="105" t="s">
        <v>168</v>
      </c>
      <c r="F106" s="106" t="s">
        <v>169</v>
      </c>
      <c r="G106" s="107" t="s">
        <v>115</v>
      </c>
      <c r="H106" s="108">
        <v>1</v>
      </c>
      <c r="I106" s="109"/>
      <c r="J106" s="110">
        <f>ROUND(I106*H106,2)</f>
        <v>0</v>
      </c>
      <c r="K106" s="106" t="s">
        <v>116</v>
      </c>
      <c r="L106" s="111"/>
      <c r="M106" s="112" t="s">
        <v>19</v>
      </c>
      <c r="N106" s="113" t="s">
        <v>42</v>
      </c>
      <c r="P106" s="114">
        <f>O106*H106</f>
        <v>0</v>
      </c>
      <c r="Q106" s="114">
        <v>0</v>
      </c>
      <c r="R106" s="114">
        <f>Q106*H106</f>
        <v>0</v>
      </c>
      <c r="S106" s="114">
        <v>0</v>
      </c>
      <c r="T106" s="115">
        <f>S106*H106</f>
        <v>0</v>
      </c>
      <c r="AR106" s="116" t="s">
        <v>81</v>
      </c>
      <c r="AT106" s="116" t="s">
        <v>112</v>
      </c>
      <c r="AU106" s="116" t="s">
        <v>71</v>
      </c>
      <c r="AY106" s="14" t="s">
        <v>117</v>
      </c>
      <c r="BE106" s="117">
        <f>IF(N106="základní",J106,0)</f>
        <v>0</v>
      </c>
      <c r="BF106" s="117">
        <f>IF(N106="snížená",J106,0)</f>
        <v>0</v>
      </c>
      <c r="BG106" s="117">
        <f>IF(N106="zákl. přenesená",J106,0)</f>
        <v>0</v>
      </c>
      <c r="BH106" s="117">
        <f>IF(N106="sníž. přenesená",J106,0)</f>
        <v>0</v>
      </c>
      <c r="BI106" s="117">
        <f>IF(N106="nulová",J106,0)</f>
        <v>0</v>
      </c>
      <c r="BJ106" s="14" t="s">
        <v>79</v>
      </c>
      <c r="BK106" s="117">
        <f>ROUND(I106*H106,2)</f>
        <v>0</v>
      </c>
      <c r="BL106" s="14" t="s">
        <v>79</v>
      </c>
      <c r="BM106" s="116" t="s">
        <v>170</v>
      </c>
    </row>
    <row r="107" spans="2:65" s="1" customFormat="1">
      <c r="B107" s="29"/>
      <c r="D107" s="118" t="s">
        <v>119</v>
      </c>
      <c r="F107" s="119" t="s">
        <v>169</v>
      </c>
      <c r="I107" s="120"/>
      <c r="L107" s="29"/>
      <c r="M107" s="121"/>
      <c r="T107" s="48"/>
      <c r="AT107" s="14" t="s">
        <v>119</v>
      </c>
      <c r="AU107" s="14" t="s">
        <v>71</v>
      </c>
    </row>
    <row r="108" spans="2:65" s="1" customFormat="1" ht="16.5" customHeight="1">
      <c r="B108" s="29"/>
      <c r="C108" s="104" t="s">
        <v>171</v>
      </c>
      <c r="D108" s="104" t="s">
        <v>112</v>
      </c>
      <c r="E108" s="105" t="s">
        <v>172</v>
      </c>
      <c r="F108" s="106" t="s">
        <v>19</v>
      </c>
      <c r="G108" s="107" t="s">
        <v>115</v>
      </c>
      <c r="H108" s="108">
        <v>3</v>
      </c>
      <c r="I108" s="109"/>
      <c r="J108" s="110">
        <f>ROUND(I108*H108,2)</f>
        <v>0</v>
      </c>
      <c r="K108" s="106" t="s">
        <v>19</v>
      </c>
      <c r="L108" s="111"/>
      <c r="M108" s="112" t="s">
        <v>19</v>
      </c>
      <c r="N108" s="113" t="s">
        <v>42</v>
      </c>
      <c r="P108" s="114">
        <f>O108*H108</f>
        <v>0</v>
      </c>
      <c r="Q108" s="114">
        <v>0</v>
      </c>
      <c r="R108" s="114">
        <f>Q108*H108</f>
        <v>0</v>
      </c>
      <c r="S108" s="114">
        <v>0</v>
      </c>
      <c r="T108" s="115">
        <f>S108*H108</f>
        <v>0</v>
      </c>
      <c r="AR108" s="116" t="s">
        <v>139</v>
      </c>
      <c r="AT108" s="116" t="s">
        <v>112</v>
      </c>
      <c r="AU108" s="116" t="s">
        <v>71</v>
      </c>
      <c r="AY108" s="14" t="s">
        <v>117</v>
      </c>
      <c r="BE108" s="117">
        <f>IF(N108="základní",J108,0)</f>
        <v>0</v>
      </c>
      <c r="BF108" s="117">
        <f>IF(N108="snížená",J108,0)</f>
        <v>0</v>
      </c>
      <c r="BG108" s="117">
        <f>IF(N108="zákl. přenesená",J108,0)</f>
        <v>0</v>
      </c>
      <c r="BH108" s="117">
        <f>IF(N108="sníž. přenesená",J108,0)</f>
        <v>0</v>
      </c>
      <c r="BI108" s="117">
        <f>IF(N108="nulová",J108,0)</f>
        <v>0</v>
      </c>
      <c r="BJ108" s="14" t="s">
        <v>79</v>
      </c>
      <c r="BK108" s="117">
        <f>ROUND(I108*H108,2)</f>
        <v>0</v>
      </c>
      <c r="BL108" s="14" t="s">
        <v>127</v>
      </c>
      <c r="BM108" s="116" t="s">
        <v>173</v>
      </c>
    </row>
    <row r="109" spans="2:65" s="1" customFormat="1">
      <c r="B109" s="29"/>
      <c r="D109" s="118" t="s">
        <v>119</v>
      </c>
      <c r="F109" s="119" t="s">
        <v>174</v>
      </c>
      <c r="I109" s="120"/>
      <c r="L109" s="29"/>
      <c r="M109" s="121"/>
      <c r="T109" s="48"/>
      <c r="AT109" s="14" t="s">
        <v>119</v>
      </c>
      <c r="AU109" s="14" t="s">
        <v>71</v>
      </c>
    </row>
    <row r="110" spans="2:65" s="1" customFormat="1" ht="16.5" customHeight="1">
      <c r="B110" s="29"/>
      <c r="C110" s="104" t="s">
        <v>175</v>
      </c>
      <c r="D110" s="104" t="s">
        <v>112</v>
      </c>
      <c r="E110" s="105" t="s">
        <v>176</v>
      </c>
      <c r="F110" s="106" t="s">
        <v>177</v>
      </c>
      <c r="G110" s="107" t="s">
        <v>178</v>
      </c>
      <c r="H110" s="108">
        <v>3</v>
      </c>
      <c r="I110" s="109"/>
      <c r="J110" s="110">
        <f>ROUND(I110*H110,2)</f>
        <v>0</v>
      </c>
      <c r="K110" s="106" t="s">
        <v>116</v>
      </c>
      <c r="L110" s="111"/>
      <c r="M110" s="112" t="s">
        <v>19</v>
      </c>
      <c r="N110" s="113" t="s">
        <v>42</v>
      </c>
      <c r="P110" s="114">
        <f>O110*H110</f>
        <v>0</v>
      </c>
      <c r="Q110" s="114">
        <v>0</v>
      </c>
      <c r="R110" s="114">
        <f>Q110*H110</f>
        <v>0</v>
      </c>
      <c r="S110" s="114">
        <v>0</v>
      </c>
      <c r="T110" s="115">
        <f>S110*H110</f>
        <v>0</v>
      </c>
      <c r="AR110" s="116" t="s">
        <v>81</v>
      </c>
      <c r="AT110" s="116" t="s">
        <v>112</v>
      </c>
      <c r="AU110" s="116" t="s">
        <v>71</v>
      </c>
      <c r="AY110" s="14" t="s">
        <v>117</v>
      </c>
      <c r="BE110" s="117">
        <f>IF(N110="základní",J110,0)</f>
        <v>0</v>
      </c>
      <c r="BF110" s="117">
        <f>IF(N110="snížená",J110,0)</f>
        <v>0</v>
      </c>
      <c r="BG110" s="117">
        <f>IF(N110="zákl. přenesená",J110,0)</f>
        <v>0</v>
      </c>
      <c r="BH110" s="117">
        <f>IF(N110="sníž. přenesená",J110,0)</f>
        <v>0</v>
      </c>
      <c r="BI110" s="117">
        <f>IF(N110="nulová",J110,0)</f>
        <v>0</v>
      </c>
      <c r="BJ110" s="14" t="s">
        <v>79</v>
      </c>
      <c r="BK110" s="117">
        <f>ROUND(I110*H110,2)</f>
        <v>0</v>
      </c>
      <c r="BL110" s="14" t="s">
        <v>79</v>
      </c>
      <c r="BM110" s="116" t="s">
        <v>179</v>
      </c>
    </row>
    <row r="111" spans="2:65" s="1" customFormat="1">
      <c r="B111" s="29"/>
      <c r="D111" s="118" t="s">
        <v>119</v>
      </c>
      <c r="F111" s="119" t="s">
        <v>177</v>
      </c>
      <c r="I111" s="120"/>
      <c r="L111" s="29"/>
      <c r="M111" s="121"/>
      <c r="T111" s="48"/>
      <c r="AT111" s="14" t="s">
        <v>119</v>
      </c>
      <c r="AU111" s="14" t="s">
        <v>71</v>
      </c>
    </row>
    <row r="112" spans="2:65" s="1" customFormat="1" ht="16.5" customHeight="1">
      <c r="B112" s="29"/>
      <c r="C112" s="104" t="s">
        <v>180</v>
      </c>
      <c r="D112" s="104" t="s">
        <v>112</v>
      </c>
      <c r="E112" s="105" t="s">
        <v>181</v>
      </c>
      <c r="F112" s="106" t="s">
        <v>182</v>
      </c>
      <c r="G112" s="107" t="s">
        <v>115</v>
      </c>
      <c r="H112" s="108">
        <v>1</v>
      </c>
      <c r="I112" s="109"/>
      <c r="J112" s="110">
        <f>ROUND(I112*H112,2)</f>
        <v>0</v>
      </c>
      <c r="K112" s="106" t="s">
        <v>116</v>
      </c>
      <c r="L112" s="111"/>
      <c r="M112" s="112" t="s">
        <v>19</v>
      </c>
      <c r="N112" s="113" t="s">
        <v>42</v>
      </c>
      <c r="P112" s="114">
        <f>O112*H112</f>
        <v>0</v>
      </c>
      <c r="Q112" s="114">
        <v>0</v>
      </c>
      <c r="R112" s="114">
        <f>Q112*H112</f>
        <v>0</v>
      </c>
      <c r="S112" s="114">
        <v>0</v>
      </c>
      <c r="T112" s="115">
        <f>S112*H112</f>
        <v>0</v>
      </c>
      <c r="AR112" s="116" t="s">
        <v>81</v>
      </c>
      <c r="AT112" s="116" t="s">
        <v>112</v>
      </c>
      <c r="AU112" s="116" t="s">
        <v>71</v>
      </c>
      <c r="AY112" s="14" t="s">
        <v>117</v>
      </c>
      <c r="BE112" s="117">
        <f>IF(N112="základní",J112,0)</f>
        <v>0</v>
      </c>
      <c r="BF112" s="117">
        <f>IF(N112="snížená",J112,0)</f>
        <v>0</v>
      </c>
      <c r="BG112" s="117">
        <f>IF(N112="zákl. přenesená",J112,0)</f>
        <v>0</v>
      </c>
      <c r="BH112" s="117">
        <f>IF(N112="sníž. přenesená",J112,0)</f>
        <v>0</v>
      </c>
      <c r="BI112" s="117">
        <f>IF(N112="nulová",J112,0)</f>
        <v>0</v>
      </c>
      <c r="BJ112" s="14" t="s">
        <v>79</v>
      </c>
      <c r="BK112" s="117">
        <f>ROUND(I112*H112,2)</f>
        <v>0</v>
      </c>
      <c r="BL112" s="14" t="s">
        <v>79</v>
      </c>
      <c r="BM112" s="116" t="s">
        <v>183</v>
      </c>
    </row>
    <row r="113" spans="2:65" s="1" customFormat="1">
      <c r="B113" s="29"/>
      <c r="D113" s="118" t="s">
        <v>119</v>
      </c>
      <c r="F113" s="119" t="s">
        <v>182</v>
      </c>
      <c r="I113" s="120"/>
      <c r="L113" s="29"/>
      <c r="M113" s="121"/>
      <c r="T113" s="48"/>
      <c r="AT113" s="14" t="s">
        <v>119</v>
      </c>
      <c r="AU113" s="14" t="s">
        <v>71</v>
      </c>
    </row>
    <row r="114" spans="2:65" s="1" customFormat="1" ht="16.5" customHeight="1">
      <c r="B114" s="29"/>
      <c r="C114" s="104" t="s">
        <v>184</v>
      </c>
      <c r="D114" s="104" t="s">
        <v>112</v>
      </c>
      <c r="E114" s="105" t="s">
        <v>185</v>
      </c>
      <c r="F114" s="106" t="s">
        <v>186</v>
      </c>
      <c r="G114" s="107" t="s">
        <v>115</v>
      </c>
      <c r="H114" s="108">
        <v>1</v>
      </c>
      <c r="I114" s="109"/>
      <c r="J114" s="110">
        <f>ROUND(I114*H114,2)</f>
        <v>0</v>
      </c>
      <c r="K114" s="106" t="s">
        <v>116</v>
      </c>
      <c r="L114" s="111"/>
      <c r="M114" s="112" t="s">
        <v>19</v>
      </c>
      <c r="N114" s="113" t="s">
        <v>42</v>
      </c>
      <c r="P114" s="114">
        <f>O114*H114</f>
        <v>0</v>
      </c>
      <c r="Q114" s="114">
        <v>0</v>
      </c>
      <c r="R114" s="114">
        <f>Q114*H114</f>
        <v>0</v>
      </c>
      <c r="S114" s="114">
        <v>0</v>
      </c>
      <c r="T114" s="115">
        <f>S114*H114</f>
        <v>0</v>
      </c>
      <c r="AR114" s="116" t="s">
        <v>81</v>
      </c>
      <c r="AT114" s="116" t="s">
        <v>112</v>
      </c>
      <c r="AU114" s="116" t="s">
        <v>71</v>
      </c>
      <c r="AY114" s="14" t="s">
        <v>117</v>
      </c>
      <c r="BE114" s="117">
        <f>IF(N114="základní",J114,0)</f>
        <v>0</v>
      </c>
      <c r="BF114" s="117">
        <f>IF(N114="snížená",J114,0)</f>
        <v>0</v>
      </c>
      <c r="BG114" s="117">
        <f>IF(N114="zákl. přenesená",J114,0)</f>
        <v>0</v>
      </c>
      <c r="BH114" s="117">
        <f>IF(N114="sníž. přenesená",J114,0)</f>
        <v>0</v>
      </c>
      <c r="BI114" s="117">
        <f>IF(N114="nulová",J114,0)</f>
        <v>0</v>
      </c>
      <c r="BJ114" s="14" t="s">
        <v>79</v>
      </c>
      <c r="BK114" s="117">
        <f>ROUND(I114*H114,2)</f>
        <v>0</v>
      </c>
      <c r="BL114" s="14" t="s">
        <v>79</v>
      </c>
      <c r="BM114" s="116" t="s">
        <v>187</v>
      </c>
    </row>
    <row r="115" spans="2:65" s="1" customFormat="1">
      <c r="B115" s="29"/>
      <c r="D115" s="118" t="s">
        <v>119</v>
      </c>
      <c r="F115" s="119" t="s">
        <v>186</v>
      </c>
      <c r="I115" s="120"/>
      <c r="L115" s="29"/>
      <c r="M115" s="121"/>
      <c r="T115" s="48"/>
      <c r="AT115" s="14" t="s">
        <v>119</v>
      </c>
      <c r="AU115" s="14" t="s">
        <v>71</v>
      </c>
    </row>
    <row r="116" spans="2:65" s="1" customFormat="1" ht="16.5" customHeight="1">
      <c r="B116" s="29"/>
      <c r="C116" s="104" t="s">
        <v>7</v>
      </c>
      <c r="D116" s="104" t="s">
        <v>112</v>
      </c>
      <c r="E116" s="105" t="s">
        <v>188</v>
      </c>
      <c r="F116" s="106" t="s">
        <v>189</v>
      </c>
      <c r="G116" s="107" t="s">
        <v>115</v>
      </c>
      <c r="H116" s="108">
        <v>1</v>
      </c>
      <c r="I116" s="109"/>
      <c r="J116" s="110">
        <f>ROUND(I116*H116,2)</f>
        <v>0</v>
      </c>
      <c r="K116" s="106" t="s">
        <v>116</v>
      </c>
      <c r="L116" s="111"/>
      <c r="M116" s="112" t="s">
        <v>19</v>
      </c>
      <c r="N116" s="113" t="s">
        <v>42</v>
      </c>
      <c r="P116" s="114">
        <f>O116*H116</f>
        <v>0</v>
      </c>
      <c r="Q116" s="114">
        <v>0</v>
      </c>
      <c r="R116" s="114">
        <f>Q116*H116</f>
        <v>0</v>
      </c>
      <c r="S116" s="114">
        <v>0</v>
      </c>
      <c r="T116" s="115">
        <f>S116*H116</f>
        <v>0</v>
      </c>
      <c r="AR116" s="116" t="s">
        <v>81</v>
      </c>
      <c r="AT116" s="116" t="s">
        <v>112</v>
      </c>
      <c r="AU116" s="116" t="s">
        <v>71</v>
      </c>
      <c r="AY116" s="14" t="s">
        <v>117</v>
      </c>
      <c r="BE116" s="117">
        <f>IF(N116="základní",J116,0)</f>
        <v>0</v>
      </c>
      <c r="BF116" s="117">
        <f>IF(N116="snížená",J116,0)</f>
        <v>0</v>
      </c>
      <c r="BG116" s="117">
        <f>IF(N116="zákl. přenesená",J116,0)</f>
        <v>0</v>
      </c>
      <c r="BH116" s="117">
        <f>IF(N116="sníž. přenesená",J116,0)</f>
        <v>0</v>
      </c>
      <c r="BI116" s="117">
        <f>IF(N116="nulová",J116,0)</f>
        <v>0</v>
      </c>
      <c r="BJ116" s="14" t="s">
        <v>79</v>
      </c>
      <c r="BK116" s="117">
        <f>ROUND(I116*H116,2)</f>
        <v>0</v>
      </c>
      <c r="BL116" s="14" t="s">
        <v>79</v>
      </c>
      <c r="BM116" s="116" t="s">
        <v>190</v>
      </c>
    </row>
    <row r="117" spans="2:65" s="1" customFormat="1">
      <c r="B117" s="29"/>
      <c r="D117" s="118" t="s">
        <v>119</v>
      </c>
      <c r="F117" s="119" t="s">
        <v>189</v>
      </c>
      <c r="I117" s="120"/>
      <c r="L117" s="29"/>
      <c r="M117" s="121"/>
      <c r="T117" s="48"/>
      <c r="AT117" s="14" t="s">
        <v>119</v>
      </c>
      <c r="AU117" s="14" t="s">
        <v>71</v>
      </c>
    </row>
    <row r="118" spans="2:65" s="1" customFormat="1" ht="16.5" customHeight="1">
      <c r="B118" s="29"/>
      <c r="C118" s="104" t="s">
        <v>191</v>
      </c>
      <c r="D118" s="104" t="s">
        <v>112</v>
      </c>
      <c r="E118" s="105" t="s">
        <v>192</v>
      </c>
      <c r="F118" s="106" t="s">
        <v>193</v>
      </c>
      <c r="G118" s="107" t="s">
        <v>115</v>
      </c>
      <c r="H118" s="108">
        <v>3</v>
      </c>
      <c r="I118" s="109"/>
      <c r="J118" s="110">
        <f>ROUND(I118*H118,2)</f>
        <v>0</v>
      </c>
      <c r="K118" s="106" t="s">
        <v>116</v>
      </c>
      <c r="L118" s="111"/>
      <c r="M118" s="112" t="s">
        <v>19</v>
      </c>
      <c r="N118" s="113" t="s">
        <v>42</v>
      </c>
      <c r="P118" s="114">
        <f>O118*H118</f>
        <v>0</v>
      </c>
      <c r="Q118" s="114">
        <v>0</v>
      </c>
      <c r="R118" s="114">
        <f>Q118*H118</f>
        <v>0</v>
      </c>
      <c r="S118" s="114">
        <v>0</v>
      </c>
      <c r="T118" s="115">
        <f>S118*H118</f>
        <v>0</v>
      </c>
      <c r="AR118" s="116" t="s">
        <v>81</v>
      </c>
      <c r="AT118" s="116" t="s">
        <v>112</v>
      </c>
      <c r="AU118" s="116" t="s">
        <v>71</v>
      </c>
      <c r="AY118" s="14" t="s">
        <v>117</v>
      </c>
      <c r="BE118" s="117">
        <f>IF(N118="základní",J118,0)</f>
        <v>0</v>
      </c>
      <c r="BF118" s="117">
        <f>IF(N118="snížená",J118,0)</f>
        <v>0</v>
      </c>
      <c r="BG118" s="117">
        <f>IF(N118="zákl. přenesená",J118,0)</f>
        <v>0</v>
      </c>
      <c r="BH118" s="117">
        <f>IF(N118="sníž. přenesená",J118,0)</f>
        <v>0</v>
      </c>
      <c r="BI118" s="117">
        <f>IF(N118="nulová",J118,0)</f>
        <v>0</v>
      </c>
      <c r="BJ118" s="14" t="s">
        <v>79</v>
      </c>
      <c r="BK118" s="117">
        <f>ROUND(I118*H118,2)</f>
        <v>0</v>
      </c>
      <c r="BL118" s="14" t="s">
        <v>79</v>
      </c>
      <c r="BM118" s="116" t="s">
        <v>194</v>
      </c>
    </row>
    <row r="119" spans="2:65" s="1" customFormat="1">
      <c r="B119" s="29"/>
      <c r="D119" s="118" t="s">
        <v>119</v>
      </c>
      <c r="F119" s="119" t="s">
        <v>193</v>
      </c>
      <c r="I119" s="120"/>
      <c r="L119" s="29"/>
      <c r="M119" s="121"/>
      <c r="T119" s="48"/>
      <c r="AT119" s="14" t="s">
        <v>119</v>
      </c>
      <c r="AU119" s="14" t="s">
        <v>71</v>
      </c>
    </row>
    <row r="120" spans="2:65" s="1" customFormat="1" ht="21.75" customHeight="1">
      <c r="B120" s="29"/>
      <c r="C120" s="104" t="s">
        <v>195</v>
      </c>
      <c r="D120" s="104" t="s">
        <v>112</v>
      </c>
      <c r="E120" s="105" t="s">
        <v>196</v>
      </c>
      <c r="F120" s="106" t="s">
        <v>197</v>
      </c>
      <c r="G120" s="107" t="s">
        <v>115</v>
      </c>
      <c r="H120" s="108">
        <v>1</v>
      </c>
      <c r="I120" s="109"/>
      <c r="J120" s="110">
        <f>ROUND(I120*H120,2)</f>
        <v>0</v>
      </c>
      <c r="K120" s="106" t="s">
        <v>116</v>
      </c>
      <c r="L120" s="111"/>
      <c r="M120" s="112" t="s">
        <v>19</v>
      </c>
      <c r="N120" s="113" t="s">
        <v>42</v>
      </c>
      <c r="P120" s="114">
        <f>O120*H120</f>
        <v>0</v>
      </c>
      <c r="Q120" s="114">
        <v>0</v>
      </c>
      <c r="R120" s="114">
        <f>Q120*H120</f>
        <v>0</v>
      </c>
      <c r="S120" s="114">
        <v>0</v>
      </c>
      <c r="T120" s="115">
        <f>S120*H120</f>
        <v>0</v>
      </c>
      <c r="AR120" s="116" t="s">
        <v>81</v>
      </c>
      <c r="AT120" s="116" t="s">
        <v>112</v>
      </c>
      <c r="AU120" s="116" t="s">
        <v>71</v>
      </c>
      <c r="AY120" s="14" t="s">
        <v>117</v>
      </c>
      <c r="BE120" s="117">
        <f>IF(N120="základní",J120,0)</f>
        <v>0</v>
      </c>
      <c r="BF120" s="117">
        <f>IF(N120="snížená",J120,0)</f>
        <v>0</v>
      </c>
      <c r="BG120" s="117">
        <f>IF(N120="zákl. přenesená",J120,0)</f>
        <v>0</v>
      </c>
      <c r="BH120" s="117">
        <f>IF(N120="sníž. přenesená",J120,0)</f>
        <v>0</v>
      </c>
      <c r="BI120" s="117">
        <f>IF(N120="nulová",J120,0)</f>
        <v>0</v>
      </c>
      <c r="BJ120" s="14" t="s">
        <v>79</v>
      </c>
      <c r="BK120" s="117">
        <f>ROUND(I120*H120,2)</f>
        <v>0</v>
      </c>
      <c r="BL120" s="14" t="s">
        <v>79</v>
      </c>
      <c r="BM120" s="116" t="s">
        <v>198</v>
      </c>
    </row>
    <row r="121" spans="2:65" s="1" customFormat="1">
      <c r="B121" s="29"/>
      <c r="D121" s="118" t="s">
        <v>119</v>
      </c>
      <c r="F121" s="119" t="s">
        <v>197</v>
      </c>
      <c r="I121" s="120"/>
      <c r="L121" s="29"/>
      <c r="M121" s="121"/>
      <c r="T121" s="48"/>
      <c r="AT121" s="14" t="s">
        <v>119</v>
      </c>
      <c r="AU121" s="14" t="s">
        <v>71</v>
      </c>
    </row>
    <row r="122" spans="2:65" s="1" customFormat="1" ht="16.5" customHeight="1">
      <c r="B122" s="29"/>
      <c r="C122" s="104" t="s">
        <v>199</v>
      </c>
      <c r="D122" s="104" t="s">
        <v>112</v>
      </c>
      <c r="E122" s="105" t="s">
        <v>200</v>
      </c>
      <c r="F122" s="106" t="s">
        <v>201</v>
      </c>
      <c r="G122" s="107" t="s">
        <v>202</v>
      </c>
      <c r="H122" s="108">
        <v>50</v>
      </c>
      <c r="I122" s="109"/>
      <c r="J122" s="110">
        <f>ROUND(I122*H122,2)</f>
        <v>0</v>
      </c>
      <c r="K122" s="106" t="s">
        <v>116</v>
      </c>
      <c r="L122" s="111"/>
      <c r="M122" s="112" t="s">
        <v>19</v>
      </c>
      <c r="N122" s="113" t="s">
        <v>42</v>
      </c>
      <c r="P122" s="114">
        <f>O122*H122</f>
        <v>0</v>
      </c>
      <c r="Q122" s="114">
        <v>0</v>
      </c>
      <c r="R122" s="114">
        <f>Q122*H122</f>
        <v>0</v>
      </c>
      <c r="S122" s="114">
        <v>0</v>
      </c>
      <c r="T122" s="115">
        <f>S122*H122</f>
        <v>0</v>
      </c>
      <c r="AR122" s="116" t="s">
        <v>81</v>
      </c>
      <c r="AT122" s="116" t="s">
        <v>112</v>
      </c>
      <c r="AU122" s="116" t="s">
        <v>71</v>
      </c>
      <c r="AY122" s="14" t="s">
        <v>117</v>
      </c>
      <c r="BE122" s="117">
        <f>IF(N122="základní",J122,0)</f>
        <v>0</v>
      </c>
      <c r="BF122" s="117">
        <f>IF(N122="snížená",J122,0)</f>
        <v>0</v>
      </c>
      <c r="BG122" s="117">
        <f>IF(N122="zákl. přenesená",J122,0)</f>
        <v>0</v>
      </c>
      <c r="BH122" s="117">
        <f>IF(N122="sníž. přenesená",J122,0)</f>
        <v>0</v>
      </c>
      <c r="BI122" s="117">
        <f>IF(N122="nulová",J122,0)</f>
        <v>0</v>
      </c>
      <c r="BJ122" s="14" t="s">
        <v>79</v>
      </c>
      <c r="BK122" s="117">
        <f>ROUND(I122*H122,2)</f>
        <v>0</v>
      </c>
      <c r="BL122" s="14" t="s">
        <v>79</v>
      </c>
      <c r="BM122" s="116" t="s">
        <v>203</v>
      </c>
    </row>
    <row r="123" spans="2:65" s="1" customFormat="1">
      <c r="B123" s="29"/>
      <c r="D123" s="118" t="s">
        <v>119</v>
      </c>
      <c r="F123" s="119" t="s">
        <v>201</v>
      </c>
      <c r="I123" s="120"/>
      <c r="L123" s="29"/>
      <c r="M123" s="121"/>
      <c r="T123" s="48"/>
      <c r="AT123" s="14" t="s">
        <v>119</v>
      </c>
      <c r="AU123" s="14" t="s">
        <v>71</v>
      </c>
    </row>
    <row r="124" spans="2:65" s="1" customFormat="1" ht="16.5" customHeight="1">
      <c r="B124" s="29"/>
      <c r="C124" s="104" t="s">
        <v>8</v>
      </c>
      <c r="D124" s="104" t="s">
        <v>112</v>
      </c>
      <c r="E124" s="105" t="s">
        <v>204</v>
      </c>
      <c r="F124" s="106" t="s">
        <v>205</v>
      </c>
      <c r="G124" s="107" t="s">
        <v>115</v>
      </c>
      <c r="H124" s="108">
        <v>10</v>
      </c>
      <c r="I124" s="109"/>
      <c r="J124" s="110">
        <f>ROUND(I124*H124,2)</f>
        <v>0</v>
      </c>
      <c r="K124" s="106" t="s">
        <v>116</v>
      </c>
      <c r="L124" s="111"/>
      <c r="M124" s="112" t="s">
        <v>19</v>
      </c>
      <c r="N124" s="113" t="s">
        <v>42</v>
      </c>
      <c r="P124" s="114">
        <f>O124*H124</f>
        <v>0</v>
      </c>
      <c r="Q124" s="114">
        <v>0</v>
      </c>
      <c r="R124" s="114">
        <f>Q124*H124</f>
        <v>0</v>
      </c>
      <c r="S124" s="114">
        <v>0</v>
      </c>
      <c r="T124" s="115">
        <f>S124*H124</f>
        <v>0</v>
      </c>
      <c r="AR124" s="116" t="s">
        <v>81</v>
      </c>
      <c r="AT124" s="116" t="s">
        <v>112</v>
      </c>
      <c r="AU124" s="116" t="s">
        <v>71</v>
      </c>
      <c r="AY124" s="14" t="s">
        <v>117</v>
      </c>
      <c r="BE124" s="117">
        <f>IF(N124="základní",J124,0)</f>
        <v>0</v>
      </c>
      <c r="BF124" s="117">
        <f>IF(N124="snížená",J124,0)</f>
        <v>0</v>
      </c>
      <c r="BG124" s="117">
        <f>IF(N124="zákl. přenesená",J124,0)</f>
        <v>0</v>
      </c>
      <c r="BH124" s="117">
        <f>IF(N124="sníž. přenesená",J124,0)</f>
        <v>0</v>
      </c>
      <c r="BI124" s="117">
        <f>IF(N124="nulová",J124,0)</f>
        <v>0</v>
      </c>
      <c r="BJ124" s="14" t="s">
        <v>79</v>
      </c>
      <c r="BK124" s="117">
        <f>ROUND(I124*H124,2)</f>
        <v>0</v>
      </c>
      <c r="BL124" s="14" t="s">
        <v>79</v>
      </c>
      <c r="BM124" s="116" t="s">
        <v>206</v>
      </c>
    </row>
    <row r="125" spans="2:65" s="1" customFormat="1">
      <c r="B125" s="29"/>
      <c r="D125" s="118" t="s">
        <v>119</v>
      </c>
      <c r="F125" s="119" t="s">
        <v>205</v>
      </c>
      <c r="I125" s="120"/>
      <c r="L125" s="29"/>
      <c r="M125" s="121"/>
      <c r="T125" s="48"/>
      <c r="AT125" s="14" t="s">
        <v>119</v>
      </c>
      <c r="AU125" s="14" t="s">
        <v>71</v>
      </c>
    </row>
    <row r="126" spans="2:65" s="1" customFormat="1" ht="24.2" customHeight="1">
      <c r="B126" s="29"/>
      <c r="C126" s="104" t="s">
        <v>207</v>
      </c>
      <c r="D126" s="104" t="s">
        <v>112</v>
      </c>
      <c r="E126" s="105" t="s">
        <v>208</v>
      </c>
      <c r="F126" s="106" t="s">
        <v>209</v>
      </c>
      <c r="G126" s="107" t="s">
        <v>115</v>
      </c>
      <c r="H126" s="108">
        <v>1</v>
      </c>
      <c r="I126" s="109"/>
      <c r="J126" s="110">
        <f>ROUND(I126*H126,2)</f>
        <v>0</v>
      </c>
      <c r="K126" s="106" t="s">
        <v>116</v>
      </c>
      <c r="L126" s="111"/>
      <c r="M126" s="112" t="s">
        <v>19</v>
      </c>
      <c r="N126" s="113" t="s">
        <v>42</v>
      </c>
      <c r="P126" s="114">
        <f>O126*H126</f>
        <v>0</v>
      </c>
      <c r="Q126" s="114">
        <v>0</v>
      </c>
      <c r="R126" s="114">
        <f>Q126*H126</f>
        <v>0</v>
      </c>
      <c r="S126" s="114">
        <v>0</v>
      </c>
      <c r="T126" s="115">
        <f>S126*H126</f>
        <v>0</v>
      </c>
      <c r="AR126" s="116" t="s">
        <v>81</v>
      </c>
      <c r="AT126" s="116" t="s">
        <v>112</v>
      </c>
      <c r="AU126" s="116" t="s">
        <v>71</v>
      </c>
      <c r="AY126" s="14" t="s">
        <v>117</v>
      </c>
      <c r="BE126" s="117">
        <f>IF(N126="základní",J126,0)</f>
        <v>0</v>
      </c>
      <c r="BF126" s="117">
        <f>IF(N126="snížená",J126,0)</f>
        <v>0</v>
      </c>
      <c r="BG126" s="117">
        <f>IF(N126="zákl. přenesená",J126,0)</f>
        <v>0</v>
      </c>
      <c r="BH126" s="117">
        <f>IF(N126="sníž. přenesená",J126,0)</f>
        <v>0</v>
      </c>
      <c r="BI126" s="117">
        <f>IF(N126="nulová",J126,0)</f>
        <v>0</v>
      </c>
      <c r="BJ126" s="14" t="s">
        <v>79</v>
      </c>
      <c r="BK126" s="117">
        <f>ROUND(I126*H126,2)</f>
        <v>0</v>
      </c>
      <c r="BL126" s="14" t="s">
        <v>79</v>
      </c>
      <c r="BM126" s="116" t="s">
        <v>210</v>
      </c>
    </row>
    <row r="127" spans="2:65" s="1" customFormat="1" ht="19.5">
      <c r="B127" s="29"/>
      <c r="D127" s="118" t="s">
        <v>119</v>
      </c>
      <c r="F127" s="119" t="s">
        <v>209</v>
      </c>
      <c r="I127" s="120"/>
      <c r="L127" s="29"/>
      <c r="M127" s="121"/>
      <c r="T127" s="48"/>
      <c r="AT127" s="14" t="s">
        <v>119</v>
      </c>
      <c r="AU127" s="14" t="s">
        <v>71</v>
      </c>
    </row>
    <row r="128" spans="2:65" s="1" customFormat="1" ht="24.2" customHeight="1">
      <c r="B128" s="29"/>
      <c r="C128" s="104" t="s">
        <v>211</v>
      </c>
      <c r="D128" s="104" t="s">
        <v>112</v>
      </c>
      <c r="E128" s="105" t="s">
        <v>212</v>
      </c>
      <c r="F128" s="106" t="s">
        <v>213</v>
      </c>
      <c r="G128" s="107" t="s">
        <v>115</v>
      </c>
      <c r="H128" s="108">
        <v>1</v>
      </c>
      <c r="I128" s="109"/>
      <c r="J128" s="110">
        <f>ROUND(I128*H128,2)</f>
        <v>0</v>
      </c>
      <c r="K128" s="106" t="s">
        <v>116</v>
      </c>
      <c r="L128" s="111"/>
      <c r="M128" s="112" t="s">
        <v>19</v>
      </c>
      <c r="N128" s="113" t="s">
        <v>42</v>
      </c>
      <c r="P128" s="114">
        <f>O128*H128</f>
        <v>0</v>
      </c>
      <c r="Q128" s="114">
        <v>0</v>
      </c>
      <c r="R128" s="114">
        <f>Q128*H128</f>
        <v>0</v>
      </c>
      <c r="S128" s="114">
        <v>0</v>
      </c>
      <c r="T128" s="115">
        <f>S128*H128</f>
        <v>0</v>
      </c>
      <c r="AR128" s="116" t="s">
        <v>81</v>
      </c>
      <c r="AT128" s="116" t="s">
        <v>112</v>
      </c>
      <c r="AU128" s="116" t="s">
        <v>71</v>
      </c>
      <c r="AY128" s="14" t="s">
        <v>117</v>
      </c>
      <c r="BE128" s="117">
        <f>IF(N128="základní",J128,0)</f>
        <v>0</v>
      </c>
      <c r="BF128" s="117">
        <f>IF(N128="snížená",J128,0)</f>
        <v>0</v>
      </c>
      <c r="BG128" s="117">
        <f>IF(N128="zákl. přenesená",J128,0)</f>
        <v>0</v>
      </c>
      <c r="BH128" s="117">
        <f>IF(N128="sníž. přenesená",J128,0)</f>
        <v>0</v>
      </c>
      <c r="BI128" s="117">
        <f>IF(N128="nulová",J128,0)</f>
        <v>0</v>
      </c>
      <c r="BJ128" s="14" t="s">
        <v>79</v>
      </c>
      <c r="BK128" s="117">
        <f>ROUND(I128*H128,2)</f>
        <v>0</v>
      </c>
      <c r="BL128" s="14" t="s">
        <v>79</v>
      </c>
      <c r="BM128" s="116" t="s">
        <v>214</v>
      </c>
    </row>
    <row r="129" spans="2:65" s="1" customFormat="1">
      <c r="B129" s="29"/>
      <c r="D129" s="118" t="s">
        <v>119</v>
      </c>
      <c r="F129" s="119" t="s">
        <v>213</v>
      </c>
      <c r="I129" s="120"/>
      <c r="L129" s="29"/>
      <c r="M129" s="121"/>
      <c r="T129" s="48"/>
      <c r="AT129" s="14" t="s">
        <v>119</v>
      </c>
      <c r="AU129" s="14" t="s">
        <v>71</v>
      </c>
    </row>
    <row r="130" spans="2:65" s="1" customFormat="1" ht="24.2" customHeight="1">
      <c r="B130" s="29"/>
      <c r="C130" s="104" t="s">
        <v>215</v>
      </c>
      <c r="D130" s="104" t="s">
        <v>112</v>
      </c>
      <c r="E130" s="105" t="s">
        <v>216</v>
      </c>
      <c r="F130" s="106" t="s">
        <v>217</v>
      </c>
      <c r="G130" s="107" t="s">
        <v>115</v>
      </c>
      <c r="H130" s="108">
        <v>5</v>
      </c>
      <c r="I130" s="109"/>
      <c r="J130" s="110">
        <f>ROUND(I130*H130,2)</f>
        <v>0</v>
      </c>
      <c r="K130" s="106" t="s">
        <v>116</v>
      </c>
      <c r="L130" s="111"/>
      <c r="M130" s="112" t="s">
        <v>19</v>
      </c>
      <c r="N130" s="113" t="s">
        <v>42</v>
      </c>
      <c r="P130" s="114">
        <f>O130*H130</f>
        <v>0</v>
      </c>
      <c r="Q130" s="114">
        <v>0</v>
      </c>
      <c r="R130" s="114">
        <f>Q130*H130</f>
        <v>0</v>
      </c>
      <c r="S130" s="114">
        <v>0</v>
      </c>
      <c r="T130" s="115">
        <f>S130*H130</f>
        <v>0</v>
      </c>
      <c r="AR130" s="116" t="s">
        <v>81</v>
      </c>
      <c r="AT130" s="116" t="s">
        <v>112</v>
      </c>
      <c r="AU130" s="116" t="s">
        <v>71</v>
      </c>
      <c r="AY130" s="14" t="s">
        <v>117</v>
      </c>
      <c r="BE130" s="117">
        <f>IF(N130="základní",J130,0)</f>
        <v>0</v>
      </c>
      <c r="BF130" s="117">
        <f>IF(N130="snížená",J130,0)</f>
        <v>0</v>
      </c>
      <c r="BG130" s="117">
        <f>IF(N130="zákl. přenesená",J130,0)</f>
        <v>0</v>
      </c>
      <c r="BH130" s="117">
        <f>IF(N130="sníž. přenesená",J130,0)</f>
        <v>0</v>
      </c>
      <c r="BI130" s="117">
        <f>IF(N130="nulová",J130,0)</f>
        <v>0</v>
      </c>
      <c r="BJ130" s="14" t="s">
        <v>79</v>
      </c>
      <c r="BK130" s="117">
        <f>ROUND(I130*H130,2)</f>
        <v>0</v>
      </c>
      <c r="BL130" s="14" t="s">
        <v>79</v>
      </c>
      <c r="BM130" s="116" t="s">
        <v>218</v>
      </c>
    </row>
    <row r="131" spans="2:65" s="1" customFormat="1">
      <c r="B131" s="29"/>
      <c r="D131" s="118" t="s">
        <v>119</v>
      </c>
      <c r="F131" s="119" t="s">
        <v>217</v>
      </c>
      <c r="I131" s="120"/>
      <c r="L131" s="29"/>
      <c r="M131" s="121"/>
      <c r="T131" s="48"/>
      <c r="AT131" s="14" t="s">
        <v>119</v>
      </c>
      <c r="AU131" s="14" t="s">
        <v>71</v>
      </c>
    </row>
    <row r="132" spans="2:65" s="1" customFormat="1" ht="24.2" customHeight="1">
      <c r="B132" s="29"/>
      <c r="C132" s="104" t="s">
        <v>219</v>
      </c>
      <c r="D132" s="104" t="s">
        <v>112</v>
      </c>
      <c r="E132" s="105" t="s">
        <v>220</v>
      </c>
      <c r="F132" s="106" t="s">
        <v>221</v>
      </c>
      <c r="G132" s="107" t="s">
        <v>115</v>
      </c>
      <c r="H132" s="108">
        <v>5</v>
      </c>
      <c r="I132" s="109"/>
      <c r="J132" s="110">
        <f>ROUND(I132*H132,2)</f>
        <v>0</v>
      </c>
      <c r="K132" s="106" t="s">
        <v>116</v>
      </c>
      <c r="L132" s="111"/>
      <c r="M132" s="112" t="s">
        <v>19</v>
      </c>
      <c r="N132" s="113" t="s">
        <v>42</v>
      </c>
      <c r="P132" s="114">
        <f>O132*H132</f>
        <v>0</v>
      </c>
      <c r="Q132" s="114">
        <v>0</v>
      </c>
      <c r="R132" s="114">
        <f>Q132*H132</f>
        <v>0</v>
      </c>
      <c r="S132" s="114">
        <v>0</v>
      </c>
      <c r="T132" s="115">
        <f>S132*H132</f>
        <v>0</v>
      </c>
      <c r="AR132" s="116" t="s">
        <v>81</v>
      </c>
      <c r="AT132" s="116" t="s">
        <v>112</v>
      </c>
      <c r="AU132" s="116" t="s">
        <v>71</v>
      </c>
      <c r="AY132" s="14" t="s">
        <v>117</v>
      </c>
      <c r="BE132" s="117">
        <f>IF(N132="základní",J132,0)</f>
        <v>0</v>
      </c>
      <c r="BF132" s="117">
        <f>IF(N132="snížená",J132,0)</f>
        <v>0</v>
      </c>
      <c r="BG132" s="117">
        <f>IF(N132="zákl. přenesená",J132,0)</f>
        <v>0</v>
      </c>
      <c r="BH132" s="117">
        <f>IF(N132="sníž. přenesená",J132,0)</f>
        <v>0</v>
      </c>
      <c r="BI132" s="117">
        <f>IF(N132="nulová",J132,0)</f>
        <v>0</v>
      </c>
      <c r="BJ132" s="14" t="s">
        <v>79</v>
      </c>
      <c r="BK132" s="117">
        <f>ROUND(I132*H132,2)</f>
        <v>0</v>
      </c>
      <c r="BL132" s="14" t="s">
        <v>79</v>
      </c>
      <c r="BM132" s="116" t="s">
        <v>222</v>
      </c>
    </row>
    <row r="133" spans="2:65" s="1" customFormat="1">
      <c r="B133" s="29"/>
      <c r="D133" s="118" t="s">
        <v>119</v>
      </c>
      <c r="F133" s="119" t="s">
        <v>221</v>
      </c>
      <c r="I133" s="120"/>
      <c r="L133" s="29"/>
      <c r="M133" s="121"/>
      <c r="T133" s="48"/>
      <c r="AT133" s="14" t="s">
        <v>119</v>
      </c>
      <c r="AU133" s="14" t="s">
        <v>71</v>
      </c>
    </row>
    <row r="134" spans="2:65" s="1" customFormat="1" ht="24.2" customHeight="1">
      <c r="B134" s="29"/>
      <c r="C134" s="104" t="s">
        <v>223</v>
      </c>
      <c r="D134" s="104" t="s">
        <v>112</v>
      </c>
      <c r="E134" s="105" t="s">
        <v>224</v>
      </c>
      <c r="F134" s="106" t="s">
        <v>225</v>
      </c>
      <c r="G134" s="107" t="s">
        <v>115</v>
      </c>
      <c r="H134" s="108">
        <v>5</v>
      </c>
      <c r="I134" s="109"/>
      <c r="J134" s="110">
        <f>ROUND(I134*H134,2)</f>
        <v>0</v>
      </c>
      <c r="K134" s="106" t="s">
        <v>116</v>
      </c>
      <c r="L134" s="111"/>
      <c r="M134" s="112" t="s">
        <v>19</v>
      </c>
      <c r="N134" s="113" t="s">
        <v>42</v>
      </c>
      <c r="P134" s="114">
        <f>O134*H134</f>
        <v>0</v>
      </c>
      <c r="Q134" s="114">
        <v>0</v>
      </c>
      <c r="R134" s="114">
        <f>Q134*H134</f>
        <v>0</v>
      </c>
      <c r="S134" s="114">
        <v>0</v>
      </c>
      <c r="T134" s="115">
        <f>S134*H134</f>
        <v>0</v>
      </c>
      <c r="AR134" s="116" t="s">
        <v>81</v>
      </c>
      <c r="AT134" s="116" t="s">
        <v>112</v>
      </c>
      <c r="AU134" s="116" t="s">
        <v>71</v>
      </c>
      <c r="AY134" s="14" t="s">
        <v>117</v>
      </c>
      <c r="BE134" s="117">
        <f>IF(N134="základní",J134,0)</f>
        <v>0</v>
      </c>
      <c r="BF134" s="117">
        <f>IF(N134="snížená",J134,0)</f>
        <v>0</v>
      </c>
      <c r="BG134" s="117">
        <f>IF(N134="zákl. přenesená",J134,0)</f>
        <v>0</v>
      </c>
      <c r="BH134" s="117">
        <f>IF(N134="sníž. přenesená",J134,0)</f>
        <v>0</v>
      </c>
      <c r="BI134" s="117">
        <f>IF(N134="nulová",J134,0)</f>
        <v>0</v>
      </c>
      <c r="BJ134" s="14" t="s">
        <v>79</v>
      </c>
      <c r="BK134" s="117">
        <f>ROUND(I134*H134,2)</f>
        <v>0</v>
      </c>
      <c r="BL134" s="14" t="s">
        <v>79</v>
      </c>
      <c r="BM134" s="116" t="s">
        <v>226</v>
      </c>
    </row>
    <row r="135" spans="2:65" s="1" customFormat="1">
      <c r="B135" s="29"/>
      <c r="D135" s="118" t="s">
        <v>119</v>
      </c>
      <c r="F135" s="119" t="s">
        <v>225</v>
      </c>
      <c r="I135" s="120"/>
      <c r="L135" s="29"/>
      <c r="M135" s="121"/>
      <c r="T135" s="48"/>
      <c r="AT135" s="14" t="s">
        <v>119</v>
      </c>
      <c r="AU135" s="14" t="s">
        <v>71</v>
      </c>
    </row>
    <row r="136" spans="2:65" s="1" customFormat="1" ht="24.2" customHeight="1">
      <c r="B136" s="29"/>
      <c r="C136" s="104" t="s">
        <v>227</v>
      </c>
      <c r="D136" s="104" t="s">
        <v>112</v>
      </c>
      <c r="E136" s="105" t="s">
        <v>228</v>
      </c>
      <c r="F136" s="106" t="s">
        <v>229</v>
      </c>
      <c r="G136" s="107" t="s">
        <v>115</v>
      </c>
      <c r="H136" s="108">
        <v>5</v>
      </c>
      <c r="I136" s="109"/>
      <c r="J136" s="110">
        <f>ROUND(I136*H136,2)</f>
        <v>0</v>
      </c>
      <c r="K136" s="106" t="s">
        <v>116</v>
      </c>
      <c r="L136" s="111"/>
      <c r="M136" s="112" t="s">
        <v>19</v>
      </c>
      <c r="N136" s="113" t="s">
        <v>42</v>
      </c>
      <c r="P136" s="114">
        <f>O136*H136</f>
        <v>0</v>
      </c>
      <c r="Q136" s="114">
        <v>0</v>
      </c>
      <c r="R136" s="114">
        <f>Q136*H136</f>
        <v>0</v>
      </c>
      <c r="S136" s="114">
        <v>0</v>
      </c>
      <c r="T136" s="115">
        <f>S136*H136</f>
        <v>0</v>
      </c>
      <c r="AR136" s="116" t="s">
        <v>81</v>
      </c>
      <c r="AT136" s="116" t="s">
        <v>112</v>
      </c>
      <c r="AU136" s="116" t="s">
        <v>71</v>
      </c>
      <c r="AY136" s="14" t="s">
        <v>117</v>
      </c>
      <c r="BE136" s="117">
        <f>IF(N136="základní",J136,0)</f>
        <v>0</v>
      </c>
      <c r="BF136" s="117">
        <f>IF(N136="snížená",J136,0)</f>
        <v>0</v>
      </c>
      <c r="BG136" s="117">
        <f>IF(N136="zákl. přenesená",J136,0)</f>
        <v>0</v>
      </c>
      <c r="BH136" s="117">
        <f>IF(N136="sníž. přenesená",J136,0)</f>
        <v>0</v>
      </c>
      <c r="BI136" s="117">
        <f>IF(N136="nulová",J136,0)</f>
        <v>0</v>
      </c>
      <c r="BJ136" s="14" t="s">
        <v>79</v>
      </c>
      <c r="BK136" s="117">
        <f>ROUND(I136*H136,2)</f>
        <v>0</v>
      </c>
      <c r="BL136" s="14" t="s">
        <v>79</v>
      </c>
      <c r="BM136" s="116" t="s">
        <v>230</v>
      </c>
    </row>
    <row r="137" spans="2:65" s="1" customFormat="1">
      <c r="B137" s="29"/>
      <c r="D137" s="118" t="s">
        <v>119</v>
      </c>
      <c r="F137" s="119" t="s">
        <v>229</v>
      </c>
      <c r="I137" s="120"/>
      <c r="L137" s="29"/>
      <c r="M137" s="121"/>
      <c r="T137" s="48"/>
      <c r="AT137" s="14" t="s">
        <v>119</v>
      </c>
      <c r="AU137" s="14" t="s">
        <v>71</v>
      </c>
    </row>
    <row r="138" spans="2:65" s="1" customFormat="1" ht="24.2" customHeight="1">
      <c r="B138" s="29"/>
      <c r="C138" s="104" t="s">
        <v>231</v>
      </c>
      <c r="D138" s="104" t="s">
        <v>112</v>
      </c>
      <c r="E138" s="105" t="s">
        <v>232</v>
      </c>
      <c r="F138" s="106" t="s">
        <v>233</v>
      </c>
      <c r="G138" s="107" t="s">
        <v>115</v>
      </c>
      <c r="H138" s="108">
        <v>5</v>
      </c>
      <c r="I138" s="109"/>
      <c r="J138" s="110">
        <f>ROUND(I138*H138,2)</f>
        <v>0</v>
      </c>
      <c r="K138" s="106" t="s">
        <v>116</v>
      </c>
      <c r="L138" s="111"/>
      <c r="M138" s="112" t="s">
        <v>19</v>
      </c>
      <c r="N138" s="113" t="s">
        <v>42</v>
      </c>
      <c r="P138" s="114">
        <f>O138*H138</f>
        <v>0</v>
      </c>
      <c r="Q138" s="114">
        <v>0</v>
      </c>
      <c r="R138" s="114">
        <f>Q138*H138</f>
        <v>0</v>
      </c>
      <c r="S138" s="114">
        <v>0</v>
      </c>
      <c r="T138" s="115">
        <f>S138*H138</f>
        <v>0</v>
      </c>
      <c r="AR138" s="116" t="s">
        <v>81</v>
      </c>
      <c r="AT138" s="116" t="s">
        <v>112</v>
      </c>
      <c r="AU138" s="116" t="s">
        <v>71</v>
      </c>
      <c r="AY138" s="14" t="s">
        <v>117</v>
      </c>
      <c r="BE138" s="117">
        <f>IF(N138="základní",J138,0)</f>
        <v>0</v>
      </c>
      <c r="BF138" s="117">
        <f>IF(N138="snížená",J138,0)</f>
        <v>0</v>
      </c>
      <c r="BG138" s="117">
        <f>IF(N138="zákl. přenesená",J138,0)</f>
        <v>0</v>
      </c>
      <c r="BH138" s="117">
        <f>IF(N138="sníž. přenesená",J138,0)</f>
        <v>0</v>
      </c>
      <c r="BI138" s="117">
        <f>IF(N138="nulová",J138,0)</f>
        <v>0</v>
      </c>
      <c r="BJ138" s="14" t="s">
        <v>79</v>
      </c>
      <c r="BK138" s="117">
        <f>ROUND(I138*H138,2)</f>
        <v>0</v>
      </c>
      <c r="BL138" s="14" t="s">
        <v>79</v>
      </c>
      <c r="BM138" s="116" t="s">
        <v>234</v>
      </c>
    </row>
    <row r="139" spans="2:65" s="1" customFormat="1">
      <c r="B139" s="29"/>
      <c r="D139" s="118" t="s">
        <v>119</v>
      </c>
      <c r="F139" s="119" t="s">
        <v>233</v>
      </c>
      <c r="I139" s="120"/>
      <c r="L139" s="29"/>
      <c r="M139" s="121"/>
      <c r="T139" s="48"/>
      <c r="AT139" s="14" t="s">
        <v>119</v>
      </c>
      <c r="AU139" s="14" t="s">
        <v>71</v>
      </c>
    </row>
    <row r="140" spans="2:65" s="1" customFormat="1" ht="24.2" customHeight="1">
      <c r="B140" s="29"/>
      <c r="C140" s="104" t="s">
        <v>235</v>
      </c>
      <c r="D140" s="104" t="s">
        <v>112</v>
      </c>
      <c r="E140" s="105" t="s">
        <v>236</v>
      </c>
      <c r="F140" s="106" t="s">
        <v>237</v>
      </c>
      <c r="G140" s="107" t="s">
        <v>115</v>
      </c>
      <c r="H140" s="108">
        <v>5</v>
      </c>
      <c r="I140" s="109"/>
      <c r="J140" s="110">
        <f>ROUND(I140*H140,2)</f>
        <v>0</v>
      </c>
      <c r="K140" s="106" t="s">
        <v>116</v>
      </c>
      <c r="L140" s="111"/>
      <c r="M140" s="112" t="s">
        <v>19</v>
      </c>
      <c r="N140" s="113" t="s">
        <v>42</v>
      </c>
      <c r="P140" s="114">
        <f>O140*H140</f>
        <v>0</v>
      </c>
      <c r="Q140" s="114">
        <v>0</v>
      </c>
      <c r="R140" s="114">
        <f>Q140*H140</f>
        <v>0</v>
      </c>
      <c r="S140" s="114">
        <v>0</v>
      </c>
      <c r="T140" s="115">
        <f>S140*H140</f>
        <v>0</v>
      </c>
      <c r="AR140" s="116" t="s">
        <v>81</v>
      </c>
      <c r="AT140" s="116" t="s">
        <v>112</v>
      </c>
      <c r="AU140" s="116" t="s">
        <v>71</v>
      </c>
      <c r="AY140" s="14" t="s">
        <v>117</v>
      </c>
      <c r="BE140" s="117">
        <f>IF(N140="základní",J140,0)</f>
        <v>0</v>
      </c>
      <c r="BF140" s="117">
        <f>IF(N140="snížená",J140,0)</f>
        <v>0</v>
      </c>
      <c r="BG140" s="117">
        <f>IF(N140="zákl. přenesená",J140,0)</f>
        <v>0</v>
      </c>
      <c r="BH140" s="117">
        <f>IF(N140="sníž. přenesená",J140,0)</f>
        <v>0</v>
      </c>
      <c r="BI140" s="117">
        <f>IF(N140="nulová",J140,0)</f>
        <v>0</v>
      </c>
      <c r="BJ140" s="14" t="s">
        <v>79</v>
      </c>
      <c r="BK140" s="117">
        <f>ROUND(I140*H140,2)</f>
        <v>0</v>
      </c>
      <c r="BL140" s="14" t="s">
        <v>79</v>
      </c>
      <c r="BM140" s="116" t="s">
        <v>238</v>
      </c>
    </row>
    <row r="141" spans="2:65" s="1" customFormat="1" ht="19.5">
      <c r="B141" s="29"/>
      <c r="D141" s="118" t="s">
        <v>119</v>
      </c>
      <c r="F141" s="119" t="s">
        <v>237</v>
      </c>
      <c r="I141" s="120"/>
      <c r="L141" s="29"/>
      <c r="M141" s="121"/>
      <c r="T141" s="48"/>
      <c r="AT141" s="14" t="s">
        <v>119</v>
      </c>
      <c r="AU141" s="14" t="s">
        <v>71</v>
      </c>
    </row>
    <row r="142" spans="2:65" s="1" customFormat="1" ht="21.75" customHeight="1">
      <c r="B142" s="29"/>
      <c r="C142" s="104" t="s">
        <v>239</v>
      </c>
      <c r="D142" s="104" t="s">
        <v>112</v>
      </c>
      <c r="E142" s="105" t="s">
        <v>240</v>
      </c>
      <c r="F142" s="106" t="s">
        <v>241</v>
      </c>
      <c r="G142" s="107" t="s">
        <v>115</v>
      </c>
      <c r="H142" s="108">
        <v>5</v>
      </c>
      <c r="I142" s="109"/>
      <c r="J142" s="110">
        <f>ROUND(I142*H142,2)</f>
        <v>0</v>
      </c>
      <c r="K142" s="106" t="s">
        <v>116</v>
      </c>
      <c r="L142" s="111"/>
      <c r="M142" s="112" t="s">
        <v>19</v>
      </c>
      <c r="N142" s="113" t="s">
        <v>42</v>
      </c>
      <c r="P142" s="114">
        <f>O142*H142</f>
        <v>0</v>
      </c>
      <c r="Q142" s="114">
        <v>0</v>
      </c>
      <c r="R142" s="114">
        <f>Q142*H142</f>
        <v>0</v>
      </c>
      <c r="S142" s="114">
        <v>0</v>
      </c>
      <c r="T142" s="115">
        <f>S142*H142</f>
        <v>0</v>
      </c>
      <c r="AR142" s="116" t="s">
        <v>81</v>
      </c>
      <c r="AT142" s="116" t="s">
        <v>112</v>
      </c>
      <c r="AU142" s="116" t="s">
        <v>71</v>
      </c>
      <c r="AY142" s="14" t="s">
        <v>117</v>
      </c>
      <c r="BE142" s="117">
        <f>IF(N142="základní",J142,0)</f>
        <v>0</v>
      </c>
      <c r="BF142" s="117">
        <f>IF(N142="snížená",J142,0)</f>
        <v>0</v>
      </c>
      <c r="BG142" s="117">
        <f>IF(N142="zákl. přenesená",J142,0)</f>
        <v>0</v>
      </c>
      <c r="BH142" s="117">
        <f>IF(N142="sníž. přenesená",J142,0)</f>
        <v>0</v>
      </c>
      <c r="BI142" s="117">
        <f>IF(N142="nulová",J142,0)</f>
        <v>0</v>
      </c>
      <c r="BJ142" s="14" t="s">
        <v>79</v>
      </c>
      <c r="BK142" s="117">
        <f>ROUND(I142*H142,2)</f>
        <v>0</v>
      </c>
      <c r="BL142" s="14" t="s">
        <v>79</v>
      </c>
      <c r="BM142" s="116" t="s">
        <v>242</v>
      </c>
    </row>
    <row r="143" spans="2:65" s="1" customFormat="1">
      <c r="B143" s="29"/>
      <c r="D143" s="118" t="s">
        <v>119</v>
      </c>
      <c r="F143" s="119" t="s">
        <v>241</v>
      </c>
      <c r="I143" s="120"/>
      <c r="L143" s="29"/>
      <c r="M143" s="121"/>
      <c r="T143" s="48"/>
      <c r="AT143" s="14" t="s">
        <v>119</v>
      </c>
      <c r="AU143" s="14" t="s">
        <v>71</v>
      </c>
    </row>
    <row r="144" spans="2:65" s="1" customFormat="1" ht="16.5" customHeight="1">
      <c r="B144" s="29"/>
      <c r="C144" s="104" t="s">
        <v>243</v>
      </c>
      <c r="D144" s="104" t="s">
        <v>112</v>
      </c>
      <c r="E144" s="105" t="s">
        <v>244</v>
      </c>
      <c r="F144" s="106" t="s">
        <v>245</v>
      </c>
      <c r="G144" s="107" t="s">
        <v>115</v>
      </c>
      <c r="H144" s="108">
        <v>5</v>
      </c>
      <c r="I144" s="109"/>
      <c r="J144" s="110">
        <f>ROUND(I144*H144,2)</f>
        <v>0</v>
      </c>
      <c r="K144" s="106" t="s">
        <v>116</v>
      </c>
      <c r="L144" s="111"/>
      <c r="M144" s="112" t="s">
        <v>19</v>
      </c>
      <c r="N144" s="113" t="s">
        <v>42</v>
      </c>
      <c r="P144" s="114">
        <f>O144*H144</f>
        <v>0</v>
      </c>
      <c r="Q144" s="114">
        <v>0</v>
      </c>
      <c r="R144" s="114">
        <f>Q144*H144</f>
        <v>0</v>
      </c>
      <c r="S144" s="114">
        <v>0</v>
      </c>
      <c r="T144" s="115">
        <f>S144*H144</f>
        <v>0</v>
      </c>
      <c r="AR144" s="116" t="s">
        <v>81</v>
      </c>
      <c r="AT144" s="116" t="s">
        <v>112</v>
      </c>
      <c r="AU144" s="116" t="s">
        <v>71</v>
      </c>
      <c r="AY144" s="14" t="s">
        <v>117</v>
      </c>
      <c r="BE144" s="117">
        <f>IF(N144="základní",J144,0)</f>
        <v>0</v>
      </c>
      <c r="BF144" s="117">
        <f>IF(N144="snížená",J144,0)</f>
        <v>0</v>
      </c>
      <c r="BG144" s="117">
        <f>IF(N144="zákl. přenesená",J144,0)</f>
        <v>0</v>
      </c>
      <c r="BH144" s="117">
        <f>IF(N144="sníž. přenesená",J144,0)</f>
        <v>0</v>
      </c>
      <c r="BI144" s="117">
        <f>IF(N144="nulová",J144,0)</f>
        <v>0</v>
      </c>
      <c r="BJ144" s="14" t="s">
        <v>79</v>
      </c>
      <c r="BK144" s="117">
        <f>ROUND(I144*H144,2)</f>
        <v>0</v>
      </c>
      <c r="BL144" s="14" t="s">
        <v>79</v>
      </c>
      <c r="BM144" s="116" t="s">
        <v>246</v>
      </c>
    </row>
    <row r="145" spans="2:65" s="1" customFormat="1">
      <c r="B145" s="29"/>
      <c r="D145" s="118" t="s">
        <v>119</v>
      </c>
      <c r="F145" s="119" t="s">
        <v>245</v>
      </c>
      <c r="I145" s="120"/>
      <c r="L145" s="29"/>
      <c r="M145" s="121"/>
      <c r="T145" s="48"/>
      <c r="AT145" s="14" t="s">
        <v>119</v>
      </c>
      <c r="AU145" s="14" t="s">
        <v>71</v>
      </c>
    </row>
    <row r="146" spans="2:65" s="1" customFormat="1" ht="24.2" customHeight="1">
      <c r="B146" s="29"/>
      <c r="C146" s="104" t="s">
        <v>247</v>
      </c>
      <c r="D146" s="104" t="s">
        <v>112</v>
      </c>
      <c r="E146" s="105" t="s">
        <v>248</v>
      </c>
      <c r="F146" s="106" t="s">
        <v>249</v>
      </c>
      <c r="G146" s="107" t="s">
        <v>115</v>
      </c>
      <c r="H146" s="108">
        <v>5</v>
      </c>
      <c r="I146" s="109"/>
      <c r="J146" s="110">
        <f>ROUND(I146*H146,2)</f>
        <v>0</v>
      </c>
      <c r="K146" s="106" t="s">
        <v>116</v>
      </c>
      <c r="L146" s="111"/>
      <c r="M146" s="112" t="s">
        <v>19</v>
      </c>
      <c r="N146" s="113" t="s">
        <v>42</v>
      </c>
      <c r="P146" s="114">
        <f>O146*H146</f>
        <v>0</v>
      </c>
      <c r="Q146" s="114">
        <v>0</v>
      </c>
      <c r="R146" s="114">
        <f>Q146*H146</f>
        <v>0</v>
      </c>
      <c r="S146" s="114">
        <v>0</v>
      </c>
      <c r="T146" s="115">
        <f>S146*H146</f>
        <v>0</v>
      </c>
      <c r="AR146" s="116" t="s">
        <v>81</v>
      </c>
      <c r="AT146" s="116" t="s">
        <v>112</v>
      </c>
      <c r="AU146" s="116" t="s">
        <v>71</v>
      </c>
      <c r="AY146" s="14" t="s">
        <v>117</v>
      </c>
      <c r="BE146" s="117">
        <f>IF(N146="základní",J146,0)</f>
        <v>0</v>
      </c>
      <c r="BF146" s="117">
        <f>IF(N146="snížená",J146,0)</f>
        <v>0</v>
      </c>
      <c r="BG146" s="117">
        <f>IF(N146="zákl. přenesená",J146,0)</f>
        <v>0</v>
      </c>
      <c r="BH146" s="117">
        <f>IF(N146="sníž. přenesená",J146,0)</f>
        <v>0</v>
      </c>
      <c r="BI146" s="117">
        <f>IF(N146="nulová",J146,0)</f>
        <v>0</v>
      </c>
      <c r="BJ146" s="14" t="s">
        <v>79</v>
      </c>
      <c r="BK146" s="117">
        <f>ROUND(I146*H146,2)</f>
        <v>0</v>
      </c>
      <c r="BL146" s="14" t="s">
        <v>79</v>
      </c>
      <c r="BM146" s="116" t="s">
        <v>250</v>
      </c>
    </row>
    <row r="147" spans="2:65" s="1" customFormat="1" ht="19.5">
      <c r="B147" s="29"/>
      <c r="D147" s="118" t="s">
        <v>119</v>
      </c>
      <c r="F147" s="119" t="s">
        <v>249</v>
      </c>
      <c r="I147" s="120"/>
      <c r="L147" s="29"/>
      <c r="M147" s="121"/>
      <c r="T147" s="48"/>
      <c r="AT147" s="14" t="s">
        <v>119</v>
      </c>
      <c r="AU147" s="14" t="s">
        <v>71</v>
      </c>
    </row>
    <row r="148" spans="2:65" s="1" customFormat="1" ht="16.5" customHeight="1">
      <c r="B148" s="29"/>
      <c r="C148" s="104" t="s">
        <v>251</v>
      </c>
      <c r="D148" s="104" t="s">
        <v>112</v>
      </c>
      <c r="E148" s="105" t="s">
        <v>252</v>
      </c>
      <c r="F148" s="106" t="s">
        <v>253</v>
      </c>
      <c r="G148" s="107" t="s">
        <v>115</v>
      </c>
      <c r="H148" s="108">
        <v>5</v>
      </c>
      <c r="I148" s="109"/>
      <c r="J148" s="110">
        <f>ROUND(I148*H148,2)</f>
        <v>0</v>
      </c>
      <c r="K148" s="106" t="s">
        <v>116</v>
      </c>
      <c r="L148" s="111"/>
      <c r="M148" s="112" t="s">
        <v>19</v>
      </c>
      <c r="N148" s="113" t="s">
        <v>42</v>
      </c>
      <c r="P148" s="114">
        <f>O148*H148</f>
        <v>0</v>
      </c>
      <c r="Q148" s="114">
        <v>0</v>
      </c>
      <c r="R148" s="114">
        <f>Q148*H148</f>
        <v>0</v>
      </c>
      <c r="S148" s="114">
        <v>0</v>
      </c>
      <c r="T148" s="115">
        <f>S148*H148</f>
        <v>0</v>
      </c>
      <c r="AR148" s="116" t="s">
        <v>81</v>
      </c>
      <c r="AT148" s="116" t="s">
        <v>112</v>
      </c>
      <c r="AU148" s="116" t="s">
        <v>71</v>
      </c>
      <c r="AY148" s="14" t="s">
        <v>117</v>
      </c>
      <c r="BE148" s="117">
        <f>IF(N148="základní",J148,0)</f>
        <v>0</v>
      </c>
      <c r="BF148" s="117">
        <f>IF(N148="snížená",J148,0)</f>
        <v>0</v>
      </c>
      <c r="BG148" s="117">
        <f>IF(N148="zákl. přenesená",J148,0)</f>
        <v>0</v>
      </c>
      <c r="BH148" s="117">
        <f>IF(N148="sníž. přenesená",J148,0)</f>
        <v>0</v>
      </c>
      <c r="BI148" s="117">
        <f>IF(N148="nulová",J148,0)</f>
        <v>0</v>
      </c>
      <c r="BJ148" s="14" t="s">
        <v>79</v>
      </c>
      <c r="BK148" s="117">
        <f>ROUND(I148*H148,2)</f>
        <v>0</v>
      </c>
      <c r="BL148" s="14" t="s">
        <v>79</v>
      </c>
      <c r="BM148" s="116" t="s">
        <v>254</v>
      </c>
    </row>
    <row r="149" spans="2:65" s="1" customFormat="1">
      <c r="B149" s="29"/>
      <c r="D149" s="118" t="s">
        <v>119</v>
      </c>
      <c r="F149" s="119" t="s">
        <v>253</v>
      </c>
      <c r="I149" s="120"/>
      <c r="L149" s="29"/>
      <c r="M149" s="121"/>
      <c r="T149" s="48"/>
      <c r="AT149" s="14" t="s">
        <v>119</v>
      </c>
      <c r="AU149" s="14" t="s">
        <v>71</v>
      </c>
    </row>
    <row r="150" spans="2:65" s="1" customFormat="1" ht="16.5" customHeight="1">
      <c r="B150" s="29"/>
      <c r="C150" s="104" t="s">
        <v>255</v>
      </c>
      <c r="D150" s="104" t="s">
        <v>112</v>
      </c>
      <c r="E150" s="105" t="s">
        <v>256</v>
      </c>
      <c r="F150" s="106" t="s">
        <v>257</v>
      </c>
      <c r="G150" s="107" t="s">
        <v>115</v>
      </c>
      <c r="H150" s="108">
        <v>1</v>
      </c>
      <c r="I150" s="109"/>
      <c r="J150" s="110">
        <f>ROUND(I150*H150,2)</f>
        <v>0</v>
      </c>
      <c r="K150" s="106" t="s">
        <v>116</v>
      </c>
      <c r="L150" s="111"/>
      <c r="M150" s="112" t="s">
        <v>19</v>
      </c>
      <c r="N150" s="113" t="s">
        <v>42</v>
      </c>
      <c r="P150" s="114">
        <f>O150*H150</f>
        <v>0</v>
      </c>
      <c r="Q150" s="114">
        <v>0</v>
      </c>
      <c r="R150" s="114">
        <f>Q150*H150</f>
        <v>0</v>
      </c>
      <c r="S150" s="114">
        <v>0</v>
      </c>
      <c r="T150" s="115">
        <f>S150*H150</f>
        <v>0</v>
      </c>
      <c r="AR150" s="116" t="s">
        <v>81</v>
      </c>
      <c r="AT150" s="116" t="s">
        <v>112</v>
      </c>
      <c r="AU150" s="116" t="s">
        <v>71</v>
      </c>
      <c r="AY150" s="14" t="s">
        <v>117</v>
      </c>
      <c r="BE150" s="117">
        <f>IF(N150="základní",J150,0)</f>
        <v>0</v>
      </c>
      <c r="BF150" s="117">
        <f>IF(N150="snížená",J150,0)</f>
        <v>0</v>
      </c>
      <c r="BG150" s="117">
        <f>IF(N150="zákl. přenesená",J150,0)</f>
        <v>0</v>
      </c>
      <c r="BH150" s="117">
        <f>IF(N150="sníž. přenesená",J150,0)</f>
        <v>0</v>
      </c>
      <c r="BI150" s="117">
        <f>IF(N150="nulová",J150,0)</f>
        <v>0</v>
      </c>
      <c r="BJ150" s="14" t="s">
        <v>79</v>
      </c>
      <c r="BK150" s="117">
        <f>ROUND(I150*H150,2)</f>
        <v>0</v>
      </c>
      <c r="BL150" s="14" t="s">
        <v>79</v>
      </c>
      <c r="BM150" s="116" t="s">
        <v>258</v>
      </c>
    </row>
    <row r="151" spans="2:65" s="1" customFormat="1">
      <c r="B151" s="29"/>
      <c r="D151" s="118" t="s">
        <v>119</v>
      </c>
      <c r="F151" s="119" t="s">
        <v>257</v>
      </c>
      <c r="I151" s="120"/>
      <c r="L151" s="29"/>
      <c r="M151" s="121"/>
      <c r="T151" s="48"/>
      <c r="AT151" s="14" t="s">
        <v>119</v>
      </c>
      <c r="AU151" s="14" t="s">
        <v>71</v>
      </c>
    </row>
    <row r="152" spans="2:65" s="1" customFormat="1" ht="16.5" customHeight="1">
      <c r="B152" s="29"/>
      <c r="C152" s="104" t="s">
        <v>259</v>
      </c>
      <c r="D152" s="104" t="s">
        <v>112</v>
      </c>
      <c r="E152" s="105" t="s">
        <v>260</v>
      </c>
      <c r="F152" s="106" t="s">
        <v>261</v>
      </c>
      <c r="G152" s="107" t="s">
        <v>115</v>
      </c>
      <c r="H152" s="108">
        <v>1</v>
      </c>
      <c r="I152" s="109"/>
      <c r="J152" s="110">
        <f>ROUND(I152*H152,2)</f>
        <v>0</v>
      </c>
      <c r="K152" s="106" t="s">
        <v>116</v>
      </c>
      <c r="L152" s="111"/>
      <c r="M152" s="112" t="s">
        <v>19</v>
      </c>
      <c r="N152" s="113" t="s">
        <v>42</v>
      </c>
      <c r="P152" s="114">
        <f>O152*H152</f>
        <v>0</v>
      </c>
      <c r="Q152" s="114">
        <v>0</v>
      </c>
      <c r="R152" s="114">
        <f>Q152*H152</f>
        <v>0</v>
      </c>
      <c r="S152" s="114">
        <v>0</v>
      </c>
      <c r="T152" s="115">
        <f>S152*H152</f>
        <v>0</v>
      </c>
      <c r="AR152" s="116" t="s">
        <v>81</v>
      </c>
      <c r="AT152" s="116" t="s">
        <v>112</v>
      </c>
      <c r="AU152" s="116" t="s">
        <v>71</v>
      </c>
      <c r="AY152" s="14" t="s">
        <v>117</v>
      </c>
      <c r="BE152" s="117">
        <f>IF(N152="základní",J152,0)</f>
        <v>0</v>
      </c>
      <c r="BF152" s="117">
        <f>IF(N152="snížená",J152,0)</f>
        <v>0</v>
      </c>
      <c r="BG152" s="117">
        <f>IF(N152="zákl. přenesená",J152,0)</f>
        <v>0</v>
      </c>
      <c r="BH152" s="117">
        <f>IF(N152="sníž. přenesená",J152,0)</f>
        <v>0</v>
      </c>
      <c r="BI152" s="117">
        <f>IF(N152="nulová",J152,0)</f>
        <v>0</v>
      </c>
      <c r="BJ152" s="14" t="s">
        <v>79</v>
      </c>
      <c r="BK152" s="117">
        <f>ROUND(I152*H152,2)</f>
        <v>0</v>
      </c>
      <c r="BL152" s="14" t="s">
        <v>79</v>
      </c>
      <c r="BM152" s="116" t="s">
        <v>262</v>
      </c>
    </row>
    <row r="153" spans="2:65" s="1" customFormat="1">
      <c r="B153" s="29"/>
      <c r="D153" s="118" t="s">
        <v>119</v>
      </c>
      <c r="F153" s="119" t="s">
        <v>261</v>
      </c>
      <c r="I153" s="120"/>
      <c r="L153" s="29"/>
      <c r="M153" s="121"/>
      <c r="T153" s="48"/>
      <c r="AT153" s="14" t="s">
        <v>119</v>
      </c>
      <c r="AU153" s="14" t="s">
        <v>71</v>
      </c>
    </row>
    <row r="154" spans="2:65" s="1" customFormat="1" ht="16.5" customHeight="1">
      <c r="B154" s="29"/>
      <c r="C154" s="104" t="s">
        <v>263</v>
      </c>
      <c r="D154" s="104" t="s">
        <v>112</v>
      </c>
      <c r="E154" s="105" t="s">
        <v>264</v>
      </c>
      <c r="F154" s="106" t="s">
        <v>265</v>
      </c>
      <c r="G154" s="107" t="s">
        <v>115</v>
      </c>
      <c r="H154" s="108">
        <v>1</v>
      </c>
      <c r="I154" s="109"/>
      <c r="J154" s="110">
        <f>ROUND(I154*H154,2)</f>
        <v>0</v>
      </c>
      <c r="K154" s="106" t="s">
        <v>116</v>
      </c>
      <c r="L154" s="111"/>
      <c r="M154" s="112" t="s">
        <v>19</v>
      </c>
      <c r="N154" s="113" t="s">
        <v>42</v>
      </c>
      <c r="P154" s="114">
        <f>O154*H154</f>
        <v>0</v>
      </c>
      <c r="Q154" s="114">
        <v>0</v>
      </c>
      <c r="R154" s="114">
        <f>Q154*H154</f>
        <v>0</v>
      </c>
      <c r="S154" s="114">
        <v>0</v>
      </c>
      <c r="T154" s="115">
        <f>S154*H154</f>
        <v>0</v>
      </c>
      <c r="AR154" s="116" t="s">
        <v>81</v>
      </c>
      <c r="AT154" s="116" t="s">
        <v>112</v>
      </c>
      <c r="AU154" s="116" t="s">
        <v>71</v>
      </c>
      <c r="AY154" s="14" t="s">
        <v>117</v>
      </c>
      <c r="BE154" s="117">
        <f>IF(N154="základní",J154,0)</f>
        <v>0</v>
      </c>
      <c r="BF154" s="117">
        <f>IF(N154="snížená",J154,0)</f>
        <v>0</v>
      </c>
      <c r="BG154" s="117">
        <f>IF(N154="zákl. přenesená",J154,0)</f>
        <v>0</v>
      </c>
      <c r="BH154" s="117">
        <f>IF(N154="sníž. přenesená",J154,0)</f>
        <v>0</v>
      </c>
      <c r="BI154" s="117">
        <f>IF(N154="nulová",J154,0)</f>
        <v>0</v>
      </c>
      <c r="BJ154" s="14" t="s">
        <v>79</v>
      </c>
      <c r="BK154" s="117">
        <f>ROUND(I154*H154,2)</f>
        <v>0</v>
      </c>
      <c r="BL154" s="14" t="s">
        <v>79</v>
      </c>
      <c r="BM154" s="116" t="s">
        <v>266</v>
      </c>
    </row>
    <row r="155" spans="2:65" s="1" customFormat="1">
      <c r="B155" s="29"/>
      <c r="D155" s="118" t="s">
        <v>119</v>
      </c>
      <c r="F155" s="119" t="s">
        <v>265</v>
      </c>
      <c r="I155" s="120"/>
      <c r="L155" s="29"/>
      <c r="M155" s="121"/>
      <c r="T155" s="48"/>
      <c r="AT155" s="14" t="s">
        <v>119</v>
      </c>
      <c r="AU155" s="14" t="s">
        <v>71</v>
      </c>
    </row>
    <row r="156" spans="2:65" s="1" customFormat="1" ht="16.5" customHeight="1">
      <c r="B156" s="29"/>
      <c r="C156" s="104" t="s">
        <v>267</v>
      </c>
      <c r="D156" s="104" t="s">
        <v>112</v>
      </c>
      <c r="E156" s="105" t="s">
        <v>268</v>
      </c>
      <c r="F156" s="106" t="s">
        <v>269</v>
      </c>
      <c r="G156" s="107" t="s">
        <v>115</v>
      </c>
      <c r="H156" s="108">
        <v>1</v>
      </c>
      <c r="I156" s="109"/>
      <c r="J156" s="110">
        <f>ROUND(I156*H156,2)</f>
        <v>0</v>
      </c>
      <c r="K156" s="106" t="s">
        <v>116</v>
      </c>
      <c r="L156" s="111"/>
      <c r="M156" s="112" t="s">
        <v>19</v>
      </c>
      <c r="N156" s="113" t="s">
        <v>42</v>
      </c>
      <c r="P156" s="114">
        <f>O156*H156</f>
        <v>0</v>
      </c>
      <c r="Q156" s="114">
        <v>0</v>
      </c>
      <c r="R156" s="114">
        <f>Q156*H156</f>
        <v>0</v>
      </c>
      <c r="S156" s="114">
        <v>0</v>
      </c>
      <c r="T156" s="115">
        <f>S156*H156</f>
        <v>0</v>
      </c>
      <c r="AR156" s="116" t="s">
        <v>81</v>
      </c>
      <c r="AT156" s="116" t="s">
        <v>112</v>
      </c>
      <c r="AU156" s="116" t="s">
        <v>71</v>
      </c>
      <c r="AY156" s="14" t="s">
        <v>117</v>
      </c>
      <c r="BE156" s="117">
        <f>IF(N156="základní",J156,0)</f>
        <v>0</v>
      </c>
      <c r="BF156" s="117">
        <f>IF(N156="snížená",J156,0)</f>
        <v>0</v>
      </c>
      <c r="BG156" s="117">
        <f>IF(N156="zákl. přenesená",J156,0)</f>
        <v>0</v>
      </c>
      <c r="BH156" s="117">
        <f>IF(N156="sníž. přenesená",J156,0)</f>
        <v>0</v>
      </c>
      <c r="BI156" s="117">
        <f>IF(N156="nulová",J156,0)</f>
        <v>0</v>
      </c>
      <c r="BJ156" s="14" t="s">
        <v>79</v>
      </c>
      <c r="BK156" s="117">
        <f>ROUND(I156*H156,2)</f>
        <v>0</v>
      </c>
      <c r="BL156" s="14" t="s">
        <v>79</v>
      </c>
      <c r="BM156" s="116" t="s">
        <v>270</v>
      </c>
    </row>
    <row r="157" spans="2:65" s="1" customFormat="1">
      <c r="B157" s="29"/>
      <c r="D157" s="118" t="s">
        <v>119</v>
      </c>
      <c r="F157" s="119" t="s">
        <v>269</v>
      </c>
      <c r="I157" s="120"/>
      <c r="L157" s="29"/>
      <c r="M157" s="121"/>
      <c r="T157" s="48"/>
      <c r="AT157" s="14" t="s">
        <v>119</v>
      </c>
      <c r="AU157" s="14" t="s">
        <v>71</v>
      </c>
    </row>
    <row r="158" spans="2:65" s="1" customFormat="1" ht="16.5" customHeight="1">
      <c r="B158" s="29"/>
      <c r="C158" s="104" t="s">
        <v>271</v>
      </c>
      <c r="D158" s="104" t="s">
        <v>112</v>
      </c>
      <c r="E158" s="105" t="s">
        <v>272</v>
      </c>
      <c r="F158" s="106" t="s">
        <v>273</v>
      </c>
      <c r="G158" s="107" t="s">
        <v>115</v>
      </c>
      <c r="H158" s="108">
        <v>1</v>
      </c>
      <c r="I158" s="109"/>
      <c r="J158" s="110">
        <f>ROUND(I158*H158,2)</f>
        <v>0</v>
      </c>
      <c r="K158" s="106" t="s">
        <v>116</v>
      </c>
      <c r="L158" s="111"/>
      <c r="M158" s="112" t="s">
        <v>19</v>
      </c>
      <c r="N158" s="113" t="s">
        <v>42</v>
      </c>
      <c r="P158" s="114">
        <f>O158*H158</f>
        <v>0</v>
      </c>
      <c r="Q158" s="114">
        <v>0</v>
      </c>
      <c r="R158" s="114">
        <f>Q158*H158</f>
        <v>0</v>
      </c>
      <c r="S158" s="114">
        <v>0</v>
      </c>
      <c r="T158" s="115">
        <f>S158*H158</f>
        <v>0</v>
      </c>
      <c r="AR158" s="116" t="s">
        <v>81</v>
      </c>
      <c r="AT158" s="116" t="s">
        <v>112</v>
      </c>
      <c r="AU158" s="116" t="s">
        <v>71</v>
      </c>
      <c r="AY158" s="14" t="s">
        <v>117</v>
      </c>
      <c r="BE158" s="117">
        <f>IF(N158="základní",J158,0)</f>
        <v>0</v>
      </c>
      <c r="BF158" s="117">
        <f>IF(N158="snížená",J158,0)</f>
        <v>0</v>
      </c>
      <c r="BG158" s="117">
        <f>IF(N158="zákl. přenesená",J158,0)</f>
        <v>0</v>
      </c>
      <c r="BH158" s="117">
        <f>IF(N158="sníž. přenesená",J158,0)</f>
        <v>0</v>
      </c>
      <c r="BI158" s="117">
        <f>IF(N158="nulová",J158,0)</f>
        <v>0</v>
      </c>
      <c r="BJ158" s="14" t="s">
        <v>79</v>
      </c>
      <c r="BK158" s="117">
        <f>ROUND(I158*H158,2)</f>
        <v>0</v>
      </c>
      <c r="BL158" s="14" t="s">
        <v>79</v>
      </c>
      <c r="BM158" s="116" t="s">
        <v>274</v>
      </c>
    </row>
    <row r="159" spans="2:65" s="1" customFormat="1">
      <c r="B159" s="29"/>
      <c r="D159" s="118" t="s">
        <v>119</v>
      </c>
      <c r="F159" s="119" t="s">
        <v>273</v>
      </c>
      <c r="I159" s="120"/>
      <c r="L159" s="29"/>
      <c r="M159" s="121"/>
      <c r="T159" s="48"/>
      <c r="AT159" s="14" t="s">
        <v>119</v>
      </c>
      <c r="AU159" s="14" t="s">
        <v>71</v>
      </c>
    </row>
    <row r="160" spans="2:65" s="1" customFormat="1" ht="16.5" customHeight="1">
      <c r="B160" s="29"/>
      <c r="C160" s="104" t="s">
        <v>275</v>
      </c>
      <c r="D160" s="104" t="s">
        <v>112</v>
      </c>
      <c r="E160" s="105" t="s">
        <v>276</v>
      </c>
      <c r="F160" s="106" t="s">
        <v>277</v>
      </c>
      <c r="G160" s="107" t="s">
        <v>115</v>
      </c>
      <c r="H160" s="108">
        <v>1</v>
      </c>
      <c r="I160" s="109"/>
      <c r="J160" s="110">
        <f>ROUND(I160*H160,2)</f>
        <v>0</v>
      </c>
      <c r="K160" s="106" t="s">
        <v>116</v>
      </c>
      <c r="L160" s="111"/>
      <c r="M160" s="112" t="s">
        <v>19</v>
      </c>
      <c r="N160" s="113" t="s">
        <v>42</v>
      </c>
      <c r="P160" s="114">
        <f>O160*H160</f>
        <v>0</v>
      </c>
      <c r="Q160" s="114">
        <v>0</v>
      </c>
      <c r="R160" s="114">
        <f>Q160*H160</f>
        <v>0</v>
      </c>
      <c r="S160" s="114">
        <v>0</v>
      </c>
      <c r="T160" s="115">
        <f>S160*H160</f>
        <v>0</v>
      </c>
      <c r="AR160" s="116" t="s">
        <v>81</v>
      </c>
      <c r="AT160" s="116" t="s">
        <v>112</v>
      </c>
      <c r="AU160" s="116" t="s">
        <v>71</v>
      </c>
      <c r="AY160" s="14" t="s">
        <v>117</v>
      </c>
      <c r="BE160" s="117">
        <f>IF(N160="základní",J160,0)</f>
        <v>0</v>
      </c>
      <c r="BF160" s="117">
        <f>IF(N160="snížená",J160,0)</f>
        <v>0</v>
      </c>
      <c r="BG160" s="117">
        <f>IF(N160="zákl. přenesená",J160,0)</f>
        <v>0</v>
      </c>
      <c r="BH160" s="117">
        <f>IF(N160="sníž. přenesená",J160,0)</f>
        <v>0</v>
      </c>
      <c r="BI160" s="117">
        <f>IF(N160="nulová",J160,0)</f>
        <v>0</v>
      </c>
      <c r="BJ160" s="14" t="s">
        <v>79</v>
      </c>
      <c r="BK160" s="117">
        <f>ROUND(I160*H160,2)</f>
        <v>0</v>
      </c>
      <c r="BL160" s="14" t="s">
        <v>79</v>
      </c>
      <c r="BM160" s="116" t="s">
        <v>278</v>
      </c>
    </row>
    <row r="161" spans="2:65" s="1" customFormat="1">
      <c r="B161" s="29"/>
      <c r="D161" s="118" t="s">
        <v>119</v>
      </c>
      <c r="F161" s="119" t="s">
        <v>277</v>
      </c>
      <c r="I161" s="120"/>
      <c r="L161" s="29"/>
      <c r="M161" s="121"/>
      <c r="T161" s="48"/>
      <c r="AT161" s="14" t="s">
        <v>119</v>
      </c>
      <c r="AU161" s="14" t="s">
        <v>71</v>
      </c>
    </row>
    <row r="162" spans="2:65" s="1" customFormat="1" ht="16.5" customHeight="1">
      <c r="B162" s="29"/>
      <c r="C162" s="104" t="s">
        <v>279</v>
      </c>
      <c r="D162" s="104" t="s">
        <v>112</v>
      </c>
      <c r="E162" s="105" t="s">
        <v>280</v>
      </c>
      <c r="F162" s="106" t="s">
        <v>281</v>
      </c>
      <c r="G162" s="107" t="s">
        <v>115</v>
      </c>
      <c r="H162" s="108">
        <v>1</v>
      </c>
      <c r="I162" s="109"/>
      <c r="J162" s="110">
        <f>ROUND(I162*H162,2)</f>
        <v>0</v>
      </c>
      <c r="K162" s="106" t="s">
        <v>116</v>
      </c>
      <c r="L162" s="111"/>
      <c r="M162" s="112" t="s">
        <v>19</v>
      </c>
      <c r="N162" s="113" t="s">
        <v>42</v>
      </c>
      <c r="P162" s="114">
        <f>O162*H162</f>
        <v>0</v>
      </c>
      <c r="Q162" s="114">
        <v>0</v>
      </c>
      <c r="R162" s="114">
        <f>Q162*H162</f>
        <v>0</v>
      </c>
      <c r="S162" s="114">
        <v>0</v>
      </c>
      <c r="T162" s="115">
        <f>S162*H162</f>
        <v>0</v>
      </c>
      <c r="AR162" s="116" t="s">
        <v>81</v>
      </c>
      <c r="AT162" s="116" t="s">
        <v>112</v>
      </c>
      <c r="AU162" s="116" t="s">
        <v>71</v>
      </c>
      <c r="AY162" s="14" t="s">
        <v>117</v>
      </c>
      <c r="BE162" s="117">
        <f>IF(N162="základní",J162,0)</f>
        <v>0</v>
      </c>
      <c r="BF162" s="117">
        <f>IF(N162="snížená",J162,0)</f>
        <v>0</v>
      </c>
      <c r="BG162" s="117">
        <f>IF(N162="zákl. přenesená",J162,0)</f>
        <v>0</v>
      </c>
      <c r="BH162" s="117">
        <f>IF(N162="sníž. přenesená",J162,0)</f>
        <v>0</v>
      </c>
      <c r="BI162" s="117">
        <f>IF(N162="nulová",J162,0)</f>
        <v>0</v>
      </c>
      <c r="BJ162" s="14" t="s">
        <v>79</v>
      </c>
      <c r="BK162" s="117">
        <f>ROUND(I162*H162,2)</f>
        <v>0</v>
      </c>
      <c r="BL162" s="14" t="s">
        <v>79</v>
      </c>
      <c r="BM162" s="116" t="s">
        <v>282</v>
      </c>
    </row>
    <row r="163" spans="2:65" s="1" customFormat="1">
      <c r="B163" s="29"/>
      <c r="D163" s="118" t="s">
        <v>119</v>
      </c>
      <c r="F163" s="119" t="s">
        <v>281</v>
      </c>
      <c r="I163" s="120"/>
      <c r="L163" s="29"/>
      <c r="M163" s="121"/>
      <c r="T163" s="48"/>
      <c r="AT163" s="14" t="s">
        <v>119</v>
      </c>
      <c r="AU163" s="14" t="s">
        <v>71</v>
      </c>
    </row>
    <row r="164" spans="2:65" s="1" customFormat="1" ht="16.5" customHeight="1">
      <c r="B164" s="29"/>
      <c r="C164" s="104" t="s">
        <v>283</v>
      </c>
      <c r="D164" s="104" t="s">
        <v>112</v>
      </c>
      <c r="E164" s="105" t="s">
        <v>284</v>
      </c>
      <c r="F164" s="106" t="s">
        <v>285</v>
      </c>
      <c r="G164" s="107" t="s">
        <v>115</v>
      </c>
      <c r="H164" s="108">
        <v>10</v>
      </c>
      <c r="I164" s="109"/>
      <c r="J164" s="110">
        <f>ROUND(I164*H164,2)</f>
        <v>0</v>
      </c>
      <c r="K164" s="106" t="s">
        <v>116</v>
      </c>
      <c r="L164" s="111"/>
      <c r="M164" s="112" t="s">
        <v>19</v>
      </c>
      <c r="N164" s="113" t="s">
        <v>42</v>
      </c>
      <c r="P164" s="114">
        <f>O164*H164</f>
        <v>0</v>
      </c>
      <c r="Q164" s="114">
        <v>0</v>
      </c>
      <c r="R164" s="114">
        <f>Q164*H164</f>
        <v>0</v>
      </c>
      <c r="S164" s="114">
        <v>0</v>
      </c>
      <c r="T164" s="115">
        <f>S164*H164</f>
        <v>0</v>
      </c>
      <c r="AR164" s="116" t="s">
        <v>81</v>
      </c>
      <c r="AT164" s="116" t="s">
        <v>112</v>
      </c>
      <c r="AU164" s="116" t="s">
        <v>71</v>
      </c>
      <c r="AY164" s="14" t="s">
        <v>117</v>
      </c>
      <c r="BE164" s="117">
        <f>IF(N164="základní",J164,0)</f>
        <v>0</v>
      </c>
      <c r="BF164" s="117">
        <f>IF(N164="snížená",J164,0)</f>
        <v>0</v>
      </c>
      <c r="BG164" s="117">
        <f>IF(N164="zákl. přenesená",J164,0)</f>
        <v>0</v>
      </c>
      <c r="BH164" s="117">
        <f>IF(N164="sníž. přenesená",J164,0)</f>
        <v>0</v>
      </c>
      <c r="BI164" s="117">
        <f>IF(N164="nulová",J164,0)</f>
        <v>0</v>
      </c>
      <c r="BJ164" s="14" t="s">
        <v>79</v>
      </c>
      <c r="BK164" s="117">
        <f>ROUND(I164*H164,2)</f>
        <v>0</v>
      </c>
      <c r="BL164" s="14" t="s">
        <v>79</v>
      </c>
      <c r="BM164" s="116" t="s">
        <v>286</v>
      </c>
    </row>
    <row r="165" spans="2:65" s="1" customFormat="1">
      <c r="B165" s="29"/>
      <c r="D165" s="118" t="s">
        <v>119</v>
      </c>
      <c r="F165" s="119" t="s">
        <v>285</v>
      </c>
      <c r="I165" s="120"/>
      <c r="L165" s="29"/>
      <c r="M165" s="121"/>
      <c r="T165" s="48"/>
      <c r="AT165" s="14" t="s">
        <v>119</v>
      </c>
      <c r="AU165" s="14" t="s">
        <v>71</v>
      </c>
    </row>
    <row r="166" spans="2:65" s="1" customFormat="1" ht="16.5" customHeight="1">
      <c r="B166" s="29"/>
      <c r="C166" s="104" t="s">
        <v>287</v>
      </c>
      <c r="D166" s="104" t="s">
        <v>112</v>
      </c>
      <c r="E166" s="105" t="s">
        <v>288</v>
      </c>
      <c r="F166" s="106" t="s">
        <v>289</v>
      </c>
      <c r="G166" s="107" t="s">
        <v>115</v>
      </c>
      <c r="H166" s="108">
        <v>1</v>
      </c>
      <c r="I166" s="109"/>
      <c r="J166" s="110">
        <f>ROUND(I166*H166,2)</f>
        <v>0</v>
      </c>
      <c r="K166" s="106" t="s">
        <v>116</v>
      </c>
      <c r="L166" s="111"/>
      <c r="M166" s="112" t="s">
        <v>19</v>
      </c>
      <c r="N166" s="113" t="s">
        <v>42</v>
      </c>
      <c r="P166" s="114">
        <f>O166*H166</f>
        <v>0</v>
      </c>
      <c r="Q166" s="114">
        <v>0</v>
      </c>
      <c r="R166" s="114">
        <f>Q166*H166</f>
        <v>0</v>
      </c>
      <c r="S166" s="114">
        <v>0</v>
      </c>
      <c r="T166" s="115">
        <f>S166*H166</f>
        <v>0</v>
      </c>
      <c r="AR166" s="116" t="s">
        <v>81</v>
      </c>
      <c r="AT166" s="116" t="s">
        <v>112</v>
      </c>
      <c r="AU166" s="116" t="s">
        <v>71</v>
      </c>
      <c r="AY166" s="14" t="s">
        <v>117</v>
      </c>
      <c r="BE166" s="117">
        <f>IF(N166="základní",J166,0)</f>
        <v>0</v>
      </c>
      <c r="BF166" s="117">
        <f>IF(N166="snížená",J166,0)</f>
        <v>0</v>
      </c>
      <c r="BG166" s="117">
        <f>IF(N166="zákl. přenesená",J166,0)</f>
        <v>0</v>
      </c>
      <c r="BH166" s="117">
        <f>IF(N166="sníž. přenesená",J166,0)</f>
        <v>0</v>
      </c>
      <c r="BI166" s="117">
        <f>IF(N166="nulová",J166,0)</f>
        <v>0</v>
      </c>
      <c r="BJ166" s="14" t="s">
        <v>79</v>
      </c>
      <c r="BK166" s="117">
        <f>ROUND(I166*H166,2)</f>
        <v>0</v>
      </c>
      <c r="BL166" s="14" t="s">
        <v>79</v>
      </c>
      <c r="BM166" s="116" t="s">
        <v>290</v>
      </c>
    </row>
    <row r="167" spans="2:65" s="1" customFormat="1">
      <c r="B167" s="29"/>
      <c r="D167" s="118" t="s">
        <v>119</v>
      </c>
      <c r="F167" s="119" t="s">
        <v>289</v>
      </c>
      <c r="I167" s="120"/>
      <c r="L167" s="29"/>
      <c r="M167" s="121"/>
      <c r="T167" s="48"/>
      <c r="AT167" s="14" t="s">
        <v>119</v>
      </c>
      <c r="AU167" s="14" t="s">
        <v>71</v>
      </c>
    </row>
    <row r="168" spans="2:65" s="1" customFormat="1" ht="21.75" customHeight="1">
      <c r="B168" s="29"/>
      <c r="C168" s="104" t="s">
        <v>291</v>
      </c>
      <c r="D168" s="104" t="s">
        <v>112</v>
      </c>
      <c r="E168" s="105" t="s">
        <v>292</v>
      </c>
      <c r="F168" s="106" t="s">
        <v>293</v>
      </c>
      <c r="G168" s="107" t="s">
        <v>115</v>
      </c>
      <c r="H168" s="108">
        <v>1</v>
      </c>
      <c r="I168" s="109"/>
      <c r="J168" s="110">
        <f>ROUND(I168*H168,2)</f>
        <v>0</v>
      </c>
      <c r="K168" s="106" t="s">
        <v>116</v>
      </c>
      <c r="L168" s="111"/>
      <c r="M168" s="112" t="s">
        <v>19</v>
      </c>
      <c r="N168" s="113" t="s">
        <v>42</v>
      </c>
      <c r="P168" s="114">
        <f>O168*H168</f>
        <v>0</v>
      </c>
      <c r="Q168" s="114">
        <v>0</v>
      </c>
      <c r="R168" s="114">
        <f>Q168*H168</f>
        <v>0</v>
      </c>
      <c r="S168" s="114">
        <v>0</v>
      </c>
      <c r="T168" s="115">
        <f>S168*H168</f>
        <v>0</v>
      </c>
      <c r="AR168" s="116" t="s">
        <v>81</v>
      </c>
      <c r="AT168" s="116" t="s">
        <v>112</v>
      </c>
      <c r="AU168" s="116" t="s">
        <v>71</v>
      </c>
      <c r="AY168" s="14" t="s">
        <v>117</v>
      </c>
      <c r="BE168" s="117">
        <f>IF(N168="základní",J168,0)</f>
        <v>0</v>
      </c>
      <c r="BF168" s="117">
        <f>IF(N168="snížená",J168,0)</f>
        <v>0</v>
      </c>
      <c r="BG168" s="117">
        <f>IF(N168="zákl. přenesená",J168,0)</f>
        <v>0</v>
      </c>
      <c r="BH168" s="117">
        <f>IF(N168="sníž. přenesená",J168,0)</f>
        <v>0</v>
      </c>
      <c r="BI168" s="117">
        <f>IF(N168="nulová",J168,0)</f>
        <v>0</v>
      </c>
      <c r="BJ168" s="14" t="s">
        <v>79</v>
      </c>
      <c r="BK168" s="117">
        <f>ROUND(I168*H168,2)</f>
        <v>0</v>
      </c>
      <c r="BL168" s="14" t="s">
        <v>79</v>
      </c>
      <c r="BM168" s="116" t="s">
        <v>294</v>
      </c>
    </row>
    <row r="169" spans="2:65" s="1" customFormat="1">
      <c r="B169" s="29"/>
      <c r="D169" s="118" t="s">
        <v>119</v>
      </c>
      <c r="F169" s="119" t="s">
        <v>293</v>
      </c>
      <c r="I169" s="120"/>
      <c r="L169" s="29"/>
      <c r="M169" s="121"/>
      <c r="T169" s="48"/>
      <c r="AT169" s="14" t="s">
        <v>119</v>
      </c>
      <c r="AU169" s="14" t="s">
        <v>71</v>
      </c>
    </row>
    <row r="170" spans="2:65" s="1" customFormat="1" ht="16.5" customHeight="1">
      <c r="B170" s="29"/>
      <c r="C170" s="104" t="s">
        <v>295</v>
      </c>
      <c r="D170" s="104" t="s">
        <v>112</v>
      </c>
      <c r="E170" s="105" t="s">
        <v>296</v>
      </c>
      <c r="F170" s="106" t="s">
        <v>297</v>
      </c>
      <c r="G170" s="107" t="s">
        <v>115</v>
      </c>
      <c r="H170" s="108">
        <v>1</v>
      </c>
      <c r="I170" s="109"/>
      <c r="J170" s="110">
        <f>ROUND(I170*H170,2)</f>
        <v>0</v>
      </c>
      <c r="K170" s="106" t="s">
        <v>116</v>
      </c>
      <c r="L170" s="111"/>
      <c r="M170" s="112" t="s">
        <v>19</v>
      </c>
      <c r="N170" s="113" t="s">
        <v>42</v>
      </c>
      <c r="P170" s="114">
        <f>O170*H170</f>
        <v>0</v>
      </c>
      <c r="Q170" s="114">
        <v>0</v>
      </c>
      <c r="R170" s="114">
        <f>Q170*H170</f>
        <v>0</v>
      </c>
      <c r="S170" s="114">
        <v>0</v>
      </c>
      <c r="T170" s="115">
        <f>S170*H170</f>
        <v>0</v>
      </c>
      <c r="AR170" s="116" t="s">
        <v>81</v>
      </c>
      <c r="AT170" s="116" t="s">
        <v>112</v>
      </c>
      <c r="AU170" s="116" t="s">
        <v>71</v>
      </c>
      <c r="AY170" s="14" t="s">
        <v>117</v>
      </c>
      <c r="BE170" s="117">
        <f>IF(N170="základní",J170,0)</f>
        <v>0</v>
      </c>
      <c r="BF170" s="117">
        <f>IF(N170="snížená",J170,0)</f>
        <v>0</v>
      </c>
      <c r="BG170" s="117">
        <f>IF(N170="zákl. přenesená",J170,0)</f>
        <v>0</v>
      </c>
      <c r="BH170" s="117">
        <f>IF(N170="sníž. přenesená",J170,0)</f>
        <v>0</v>
      </c>
      <c r="BI170" s="117">
        <f>IF(N170="nulová",J170,0)</f>
        <v>0</v>
      </c>
      <c r="BJ170" s="14" t="s">
        <v>79</v>
      </c>
      <c r="BK170" s="117">
        <f>ROUND(I170*H170,2)</f>
        <v>0</v>
      </c>
      <c r="BL170" s="14" t="s">
        <v>79</v>
      </c>
      <c r="BM170" s="116" t="s">
        <v>298</v>
      </c>
    </row>
    <row r="171" spans="2:65" s="1" customFormat="1">
      <c r="B171" s="29"/>
      <c r="D171" s="118" t="s">
        <v>119</v>
      </c>
      <c r="F171" s="119" t="s">
        <v>297</v>
      </c>
      <c r="I171" s="120"/>
      <c r="L171" s="29"/>
      <c r="M171" s="121"/>
      <c r="T171" s="48"/>
      <c r="AT171" s="14" t="s">
        <v>119</v>
      </c>
      <c r="AU171" s="14" t="s">
        <v>71</v>
      </c>
    </row>
    <row r="172" spans="2:65" s="1" customFormat="1" ht="16.5" customHeight="1">
      <c r="B172" s="29"/>
      <c r="C172" s="104" t="s">
        <v>299</v>
      </c>
      <c r="D172" s="104" t="s">
        <v>112</v>
      </c>
      <c r="E172" s="105" t="s">
        <v>300</v>
      </c>
      <c r="F172" s="106" t="s">
        <v>301</v>
      </c>
      <c r="G172" s="107" t="s">
        <v>115</v>
      </c>
      <c r="H172" s="108">
        <v>20</v>
      </c>
      <c r="I172" s="109"/>
      <c r="J172" s="110">
        <f>ROUND(I172*H172,2)</f>
        <v>0</v>
      </c>
      <c r="K172" s="106" t="s">
        <v>116</v>
      </c>
      <c r="L172" s="111"/>
      <c r="M172" s="112" t="s">
        <v>19</v>
      </c>
      <c r="N172" s="113" t="s">
        <v>42</v>
      </c>
      <c r="P172" s="114">
        <f>O172*H172</f>
        <v>0</v>
      </c>
      <c r="Q172" s="114">
        <v>0</v>
      </c>
      <c r="R172" s="114">
        <f>Q172*H172</f>
        <v>0</v>
      </c>
      <c r="S172" s="114">
        <v>0</v>
      </c>
      <c r="T172" s="115">
        <f>S172*H172</f>
        <v>0</v>
      </c>
      <c r="AR172" s="116" t="s">
        <v>81</v>
      </c>
      <c r="AT172" s="116" t="s">
        <v>112</v>
      </c>
      <c r="AU172" s="116" t="s">
        <v>71</v>
      </c>
      <c r="AY172" s="14" t="s">
        <v>117</v>
      </c>
      <c r="BE172" s="117">
        <f>IF(N172="základní",J172,0)</f>
        <v>0</v>
      </c>
      <c r="BF172" s="117">
        <f>IF(N172="snížená",J172,0)</f>
        <v>0</v>
      </c>
      <c r="BG172" s="117">
        <f>IF(N172="zákl. přenesená",J172,0)</f>
        <v>0</v>
      </c>
      <c r="BH172" s="117">
        <f>IF(N172="sníž. přenesená",J172,0)</f>
        <v>0</v>
      </c>
      <c r="BI172" s="117">
        <f>IF(N172="nulová",J172,0)</f>
        <v>0</v>
      </c>
      <c r="BJ172" s="14" t="s">
        <v>79</v>
      </c>
      <c r="BK172" s="117">
        <f>ROUND(I172*H172,2)</f>
        <v>0</v>
      </c>
      <c r="BL172" s="14" t="s">
        <v>79</v>
      </c>
      <c r="BM172" s="116" t="s">
        <v>302</v>
      </c>
    </row>
    <row r="173" spans="2:65" s="1" customFormat="1">
      <c r="B173" s="29"/>
      <c r="D173" s="118" t="s">
        <v>119</v>
      </c>
      <c r="F173" s="119" t="s">
        <v>301</v>
      </c>
      <c r="I173" s="120"/>
      <c r="L173" s="29"/>
      <c r="M173" s="121"/>
      <c r="T173" s="48"/>
      <c r="AT173" s="14" t="s">
        <v>119</v>
      </c>
      <c r="AU173" s="14" t="s">
        <v>71</v>
      </c>
    </row>
    <row r="174" spans="2:65" s="1" customFormat="1" ht="16.5" customHeight="1">
      <c r="B174" s="29"/>
      <c r="C174" s="104" t="s">
        <v>303</v>
      </c>
      <c r="D174" s="104" t="s">
        <v>112</v>
      </c>
      <c r="E174" s="105" t="s">
        <v>304</v>
      </c>
      <c r="F174" s="106" t="s">
        <v>305</v>
      </c>
      <c r="G174" s="107" t="s">
        <v>115</v>
      </c>
      <c r="H174" s="108">
        <v>10</v>
      </c>
      <c r="I174" s="109"/>
      <c r="J174" s="110">
        <f>ROUND(I174*H174,2)</f>
        <v>0</v>
      </c>
      <c r="K174" s="106" t="s">
        <v>116</v>
      </c>
      <c r="L174" s="111"/>
      <c r="M174" s="112" t="s">
        <v>19</v>
      </c>
      <c r="N174" s="113" t="s">
        <v>42</v>
      </c>
      <c r="P174" s="114">
        <f>O174*H174</f>
        <v>0</v>
      </c>
      <c r="Q174" s="114">
        <v>0</v>
      </c>
      <c r="R174" s="114">
        <f>Q174*H174</f>
        <v>0</v>
      </c>
      <c r="S174" s="114">
        <v>0</v>
      </c>
      <c r="T174" s="115">
        <f>S174*H174</f>
        <v>0</v>
      </c>
      <c r="AR174" s="116" t="s">
        <v>81</v>
      </c>
      <c r="AT174" s="116" t="s">
        <v>112</v>
      </c>
      <c r="AU174" s="116" t="s">
        <v>71</v>
      </c>
      <c r="AY174" s="14" t="s">
        <v>117</v>
      </c>
      <c r="BE174" s="117">
        <f>IF(N174="základní",J174,0)</f>
        <v>0</v>
      </c>
      <c r="BF174" s="117">
        <f>IF(N174="snížená",J174,0)</f>
        <v>0</v>
      </c>
      <c r="BG174" s="117">
        <f>IF(N174="zákl. přenesená",J174,0)</f>
        <v>0</v>
      </c>
      <c r="BH174" s="117">
        <f>IF(N174="sníž. přenesená",J174,0)</f>
        <v>0</v>
      </c>
      <c r="BI174" s="117">
        <f>IF(N174="nulová",J174,0)</f>
        <v>0</v>
      </c>
      <c r="BJ174" s="14" t="s">
        <v>79</v>
      </c>
      <c r="BK174" s="117">
        <f>ROUND(I174*H174,2)</f>
        <v>0</v>
      </c>
      <c r="BL174" s="14" t="s">
        <v>79</v>
      </c>
      <c r="BM174" s="116" t="s">
        <v>306</v>
      </c>
    </row>
    <row r="175" spans="2:65" s="1" customFormat="1">
      <c r="B175" s="29"/>
      <c r="D175" s="118" t="s">
        <v>119</v>
      </c>
      <c r="F175" s="119" t="s">
        <v>305</v>
      </c>
      <c r="I175" s="120"/>
      <c r="L175" s="29"/>
      <c r="M175" s="121"/>
      <c r="T175" s="48"/>
      <c r="AT175" s="14" t="s">
        <v>119</v>
      </c>
      <c r="AU175" s="14" t="s">
        <v>71</v>
      </c>
    </row>
    <row r="176" spans="2:65" s="1" customFormat="1" ht="16.5" customHeight="1">
      <c r="B176" s="29"/>
      <c r="C176" s="104" t="s">
        <v>307</v>
      </c>
      <c r="D176" s="104" t="s">
        <v>112</v>
      </c>
      <c r="E176" s="105" t="s">
        <v>308</v>
      </c>
      <c r="F176" s="106" t="s">
        <v>309</v>
      </c>
      <c r="G176" s="107" t="s">
        <v>115</v>
      </c>
      <c r="H176" s="108">
        <v>1</v>
      </c>
      <c r="I176" s="109"/>
      <c r="J176" s="110">
        <f>ROUND(I176*H176,2)</f>
        <v>0</v>
      </c>
      <c r="K176" s="106" t="s">
        <v>116</v>
      </c>
      <c r="L176" s="111"/>
      <c r="M176" s="112" t="s">
        <v>19</v>
      </c>
      <c r="N176" s="113" t="s">
        <v>42</v>
      </c>
      <c r="P176" s="114">
        <f>O176*H176</f>
        <v>0</v>
      </c>
      <c r="Q176" s="114">
        <v>0</v>
      </c>
      <c r="R176" s="114">
        <f>Q176*H176</f>
        <v>0</v>
      </c>
      <c r="S176" s="114">
        <v>0</v>
      </c>
      <c r="T176" s="115">
        <f>S176*H176</f>
        <v>0</v>
      </c>
      <c r="AR176" s="116" t="s">
        <v>81</v>
      </c>
      <c r="AT176" s="116" t="s">
        <v>112</v>
      </c>
      <c r="AU176" s="116" t="s">
        <v>71</v>
      </c>
      <c r="AY176" s="14" t="s">
        <v>117</v>
      </c>
      <c r="BE176" s="117">
        <f>IF(N176="základní",J176,0)</f>
        <v>0</v>
      </c>
      <c r="BF176" s="117">
        <f>IF(N176="snížená",J176,0)</f>
        <v>0</v>
      </c>
      <c r="BG176" s="117">
        <f>IF(N176="zákl. přenesená",J176,0)</f>
        <v>0</v>
      </c>
      <c r="BH176" s="117">
        <f>IF(N176="sníž. přenesená",J176,0)</f>
        <v>0</v>
      </c>
      <c r="BI176" s="117">
        <f>IF(N176="nulová",J176,0)</f>
        <v>0</v>
      </c>
      <c r="BJ176" s="14" t="s">
        <v>79</v>
      </c>
      <c r="BK176" s="117">
        <f>ROUND(I176*H176,2)</f>
        <v>0</v>
      </c>
      <c r="BL176" s="14" t="s">
        <v>79</v>
      </c>
      <c r="BM176" s="116" t="s">
        <v>310</v>
      </c>
    </row>
    <row r="177" spans="2:65" s="1" customFormat="1">
      <c r="B177" s="29"/>
      <c r="D177" s="118" t="s">
        <v>119</v>
      </c>
      <c r="F177" s="119" t="s">
        <v>309</v>
      </c>
      <c r="I177" s="120"/>
      <c r="L177" s="29"/>
      <c r="M177" s="121"/>
      <c r="T177" s="48"/>
      <c r="AT177" s="14" t="s">
        <v>119</v>
      </c>
      <c r="AU177" s="14" t="s">
        <v>71</v>
      </c>
    </row>
    <row r="178" spans="2:65" s="1" customFormat="1" ht="16.5" customHeight="1">
      <c r="B178" s="29"/>
      <c r="C178" s="104" t="s">
        <v>311</v>
      </c>
      <c r="D178" s="104" t="s">
        <v>112</v>
      </c>
      <c r="E178" s="105" t="s">
        <v>312</v>
      </c>
      <c r="F178" s="106" t="s">
        <v>313</v>
      </c>
      <c r="G178" s="107" t="s">
        <v>115</v>
      </c>
      <c r="H178" s="108">
        <v>3</v>
      </c>
      <c r="I178" s="109"/>
      <c r="J178" s="110">
        <f>ROUND(I178*H178,2)</f>
        <v>0</v>
      </c>
      <c r="K178" s="106" t="s">
        <v>116</v>
      </c>
      <c r="L178" s="111"/>
      <c r="M178" s="112" t="s">
        <v>19</v>
      </c>
      <c r="N178" s="113" t="s">
        <v>42</v>
      </c>
      <c r="P178" s="114">
        <f>O178*H178</f>
        <v>0</v>
      </c>
      <c r="Q178" s="114">
        <v>0</v>
      </c>
      <c r="R178" s="114">
        <f>Q178*H178</f>
        <v>0</v>
      </c>
      <c r="S178" s="114">
        <v>0</v>
      </c>
      <c r="T178" s="115">
        <f>S178*H178</f>
        <v>0</v>
      </c>
      <c r="AR178" s="116" t="s">
        <v>81</v>
      </c>
      <c r="AT178" s="116" t="s">
        <v>112</v>
      </c>
      <c r="AU178" s="116" t="s">
        <v>71</v>
      </c>
      <c r="AY178" s="14" t="s">
        <v>117</v>
      </c>
      <c r="BE178" s="117">
        <f>IF(N178="základní",J178,0)</f>
        <v>0</v>
      </c>
      <c r="BF178" s="117">
        <f>IF(N178="snížená",J178,0)</f>
        <v>0</v>
      </c>
      <c r="BG178" s="117">
        <f>IF(N178="zákl. přenesená",J178,0)</f>
        <v>0</v>
      </c>
      <c r="BH178" s="117">
        <f>IF(N178="sníž. přenesená",J178,0)</f>
        <v>0</v>
      </c>
      <c r="BI178" s="117">
        <f>IF(N178="nulová",J178,0)</f>
        <v>0</v>
      </c>
      <c r="BJ178" s="14" t="s">
        <v>79</v>
      </c>
      <c r="BK178" s="117">
        <f>ROUND(I178*H178,2)</f>
        <v>0</v>
      </c>
      <c r="BL178" s="14" t="s">
        <v>79</v>
      </c>
      <c r="BM178" s="116" t="s">
        <v>314</v>
      </c>
    </row>
    <row r="179" spans="2:65" s="1" customFormat="1">
      <c r="B179" s="29"/>
      <c r="D179" s="118" t="s">
        <v>119</v>
      </c>
      <c r="F179" s="119" t="s">
        <v>313</v>
      </c>
      <c r="I179" s="120"/>
      <c r="L179" s="29"/>
      <c r="M179" s="121"/>
      <c r="T179" s="48"/>
      <c r="AT179" s="14" t="s">
        <v>119</v>
      </c>
      <c r="AU179" s="14" t="s">
        <v>71</v>
      </c>
    </row>
    <row r="180" spans="2:65" s="1" customFormat="1" ht="16.5" customHeight="1">
      <c r="B180" s="29"/>
      <c r="C180" s="104" t="s">
        <v>315</v>
      </c>
      <c r="D180" s="104" t="s">
        <v>112</v>
      </c>
      <c r="E180" s="105" t="s">
        <v>316</v>
      </c>
      <c r="F180" s="106" t="s">
        <v>317</v>
      </c>
      <c r="G180" s="107" t="s">
        <v>115</v>
      </c>
      <c r="H180" s="108">
        <v>3</v>
      </c>
      <c r="I180" s="109"/>
      <c r="J180" s="110">
        <f>ROUND(I180*H180,2)</f>
        <v>0</v>
      </c>
      <c r="K180" s="106" t="s">
        <v>116</v>
      </c>
      <c r="L180" s="111"/>
      <c r="M180" s="112" t="s">
        <v>19</v>
      </c>
      <c r="N180" s="113" t="s">
        <v>42</v>
      </c>
      <c r="P180" s="114">
        <f>O180*H180</f>
        <v>0</v>
      </c>
      <c r="Q180" s="114">
        <v>0</v>
      </c>
      <c r="R180" s="114">
        <f>Q180*H180</f>
        <v>0</v>
      </c>
      <c r="S180" s="114">
        <v>0</v>
      </c>
      <c r="T180" s="115">
        <f>S180*H180</f>
        <v>0</v>
      </c>
      <c r="AR180" s="116" t="s">
        <v>81</v>
      </c>
      <c r="AT180" s="116" t="s">
        <v>112</v>
      </c>
      <c r="AU180" s="116" t="s">
        <v>71</v>
      </c>
      <c r="AY180" s="14" t="s">
        <v>117</v>
      </c>
      <c r="BE180" s="117">
        <f>IF(N180="základní",J180,0)</f>
        <v>0</v>
      </c>
      <c r="BF180" s="117">
        <f>IF(N180="snížená",J180,0)</f>
        <v>0</v>
      </c>
      <c r="BG180" s="117">
        <f>IF(N180="zákl. přenesená",J180,0)</f>
        <v>0</v>
      </c>
      <c r="BH180" s="117">
        <f>IF(N180="sníž. přenesená",J180,0)</f>
        <v>0</v>
      </c>
      <c r="BI180" s="117">
        <f>IF(N180="nulová",J180,0)</f>
        <v>0</v>
      </c>
      <c r="BJ180" s="14" t="s">
        <v>79</v>
      </c>
      <c r="BK180" s="117">
        <f>ROUND(I180*H180,2)</f>
        <v>0</v>
      </c>
      <c r="BL180" s="14" t="s">
        <v>79</v>
      </c>
      <c r="BM180" s="116" t="s">
        <v>318</v>
      </c>
    </row>
    <row r="181" spans="2:65" s="1" customFormat="1">
      <c r="B181" s="29"/>
      <c r="D181" s="118" t="s">
        <v>119</v>
      </c>
      <c r="F181" s="119" t="s">
        <v>317</v>
      </c>
      <c r="I181" s="120"/>
      <c r="L181" s="29"/>
      <c r="M181" s="121"/>
      <c r="T181" s="48"/>
      <c r="AT181" s="14" t="s">
        <v>119</v>
      </c>
      <c r="AU181" s="14" t="s">
        <v>71</v>
      </c>
    </row>
    <row r="182" spans="2:65" s="1" customFormat="1" ht="16.5" customHeight="1">
      <c r="B182" s="29"/>
      <c r="C182" s="104" t="s">
        <v>319</v>
      </c>
      <c r="D182" s="104" t="s">
        <v>112</v>
      </c>
      <c r="E182" s="105" t="s">
        <v>320</v>
      </c>
      <c r="F182" s="106" t="s">
        <v>321</v>
      </c>
      <c r="G182" s="107" t="s">
        <v>115</v>
      </c>
      <c r="H182" s="108">
        <v>1</v>
      </c>
      <c r="I182" s="109"/>
      <c r="J182" s="110">
        <f>ROUND(I182*H182,2)</f>
        <v>0</v>
      </c>
      <c r="K182" s="106" t="s">
        <v>116</v>
      </c>
      <c r="L182" s="111"/>
      <c r="M182" s="112" t="s">
        <v>19</v>
      </c>
      <c r="N182" s="113" t="s">
        <v>42</v>
      </c>
      <c r="P182" s="114">
        <f>O182*H182</f>
        <v>0</v>
      </c>
      <c r="Q182" s="114">
        <v>0</v>
      </c>
      <c r="R182" s="114">
        <f>Q182*H182</f>
        <v>0</v>
      </c>
      <c r="S182" s="114">
        <v>0</v>
      </c>
      <c r="T182" s="115">
        <f>S182*H182</f>
        <v>0</v>
      </c>
      <c r="AR182" s="116" t="s">
        <v>81</v>
      </c>
      <c r="AT182" s="116" t="s">
        <v>112</v>
      </c>
      <c r="AU182" s="116" t="s">
        <v>71</v>
      </c>
      <c r="AY182" s="14" t="s">
        <v>117</v>
      </c>
      <c r="BE182" s="117">
        <f>IF(N182="základní",J182,0)</f>
        <v>0</v>
      </c>
      <c r="BF182" s="117">
        <f>IF(N182="snížená",J182,0)</f>
        <v>0</v>
      </c>
      <c r="BG182" s="117">
        <f>IF(N182="zákl. přenesená",J182,0)</f>
        <v>0</v>
      </c>
      <c r="BH182" s="117">
        <f>IF(N182="sníž. přenesená",J182,0)</f>
        <v>0</v>
      </c>
      <c r="BI182" s="117">
        <f>IF(N182="nulová",J182,0)</f>
        <v>0</v>
      </c>
      <c r="BJ182" s="14" t="s">
        <v>79</v>
      </c>
      <c r="BK182" s="117">
        <f>ROUND(I182*H182,2)</f>
        <v>0</v>
      </c>
      <c r="BL182" s="14" t="s">
        <v>79</v>
      </c>
      <c r="BM182" s="116" t="s">
        <v>322</v>
      </c>
    </row>
    <row r="183" spans="2:65" s="1" customFormat="1">
      <c r="B183" s="29"/>
      <c r="D183" s="118" t="s">
        <v>119</v>
      </c>
      <c r="F183" s="119" t="s">
        <v>321</v>
      </c>
      <c r="I183" s="120"/>
      <c r="L183" s="29"/>
      <c r="M183" s="121"/>
      <c r="T183" s="48"/>
      <c r="AT183" s="14" t="s">
        <v>119</v>
      </c>
      <c r="AU183" s="14" t="s">
        <v>71</v>
      </c>
    </row>
    <row r="184" spans="2:65" s="1" customFormat="1" ht="16.5" customHeight="1">
      <c r="B184" s="29"/>
      <c r="C184" s="104" t="s">
        <v>323</v>
      </c>
      <c r="D184" s="104" t="s">
        <v>112</v>
      </c>
      <c r="E184" s="105" t="s">
        <v>324</v>
      </c>
      <c r="F184" s="106" t="s">
        <v>325</v>
      </c>
      <c r="G184" s="107" t="s">
        <v>115</v>
      </c>
      <c r="H184" s="108">
        <v>1</v>
      </c>
      <c r="I184" s="109"/>
      <c r="J184" s="110">
        <f>ROUND(I184*H184,2)</f>
        <v>0</v>
      </c>
      <c r="K184" s="106" t="s">
        <v>116</v>
      </c>
      <c r="L184" s="111"/>
      <c r="M184" s="112" t="s">
        <v>19</v>
      </c>
      <c r="N184" s="113" t="s">
        <v>42</v>
      </c>
      <c r="P184" s="114">
        <f>O184*H184</f>
        <v>0</v>
      </c>
      <c r="Q184" s="114">
        <v>0</v>
      </c>
      <c r="R184" s="114">
        <f>Q184*H184</f>
        <v>0</v>
      </c>
      <c r="S184" s="114">
        <v>0</v>
      </c>
      <c r="T184" s="115">
        <f>S184*H184</f>
        <v>0</v>
      </c>
      <c r="AR184" s="116" t="s">
        <v>81</v>
      </c>
      <c r="AT184" s="116" t="s">
        <v>112</v>
      </c>
      <c r="AU184" s="116" t="s">
        <v>71</v>
      </c>
      <c r="AY184" s="14" t="s">
        <v>117</v>
      </c>
      <c r="BE184" s="117">
        <f>IF(N184="základní",J184,0)</f>
        <v>0</v>
      </c>
      <c r="BF184" s="117">
        <f>IF(N184="snížená",J184,0)</f>
        <v>0</v>
      </c>
      <c r="BG184" s="117">
        <f>IF(N184="zákl. přenesená",J184,0)</f>
        <v>0</v>
      </c>
      <c r="BH184" s="117">
        <f>IF(N184="sníž. přenesená",J184,0)</f>
        <v>0</v>
      </c>
      <c r="BI184" s="117">
        <f>IF(N184="nulová",J184,0)</f>
        <v>0</v>
      </c>
      <c r="BJ184" s="14" t="s">
        <v>79</v>
      </c>
      <c r="BK184" s="117">
        <f>ROUND(I184*H184,2)</f>
        <v>0</v>
      </c>
      <c r="BL184" s="14" t="s">
        <v>79</v>
      </c>
      <c r="BM184" s="116" t="s">
        <v>326</v>
      </c>
    </row>
    <row r="185" spans="2:65" s="1" customFormat="1">
      <c r="B185" s="29"/>
      <c r="D185" s="118" t="s">
        <v>119</v>
      </c>
      <c r="F185" s="119" t="s">
        <v>325</v>
      </c>
      <c r="I185" s="120"/>
      <c r="L185" s="29"/>
      <c r="M185" s="121"/>
      <c r="T185" s="48"/>
      <c r="AT185" s="14" t="s">
        <v>119</v>
      </c>
      <c r="AU185" s="14" t="s">
        <v>71</v>
      </c>
    </row>
    <row r="186" spans="2:65" s="1" customFormat="1" ht="16.5" customHeight="1">
      <c r="B186" s="29"/>
      <c r="C186" s="104" t="s">
        <v>327</v>
      </c>
      <c r="D186" s="104" t="s">
        <v>112</v>
      </c>
      <c r="E186" s="105" t="s">
        <v>328</v>
      </c>
      <c r="F186" s="106" t="s">
        <v>329</v>
      </c>
      <c r="G186" s="107" t="s">
        <v>115</v>
      </c>
      <c r="H186" s="108">
        <v>1</v>
      </c>
      <c r="I186" s="109"/>
      <c r="J186" s="110">
        <f>ROUND(I186*H186,2)</f>
        <v>0</v>
      </c>
      <c r="K186" s="106" t="s">
        <v>116</v>
      </c>
      <c r="L186" s="111"/>
      <c r="M186" s="112" t="s">
        <v>19</v>
      </c>
      <c r="N186" s="113" t="s">
        <v>42</v>
      </c>
      <c r="P186" s="114">
        <f>O186*H186</f>
        <v>0</v>
      </c>
      <c r="Q186" s="114">
        <v>0</v>
      </c>
      <c r="R186" s="114">
        <f>Q186*H186</f>
        <v>0</v>
      </c>
      <c r="S186" s="114">
        <v>0</v>
      </c>
      <c r="T186" s="115">
        <f>S186*H186</f>
        <v>0</v>
      </c>
      <c r="AR186" s="116" t="s">
        <v>81</v>
      </c>
      <c r="AT186" s="116" t="s">
        <v>112</v>
      </c>
      <c r="AU186" s="116" t="s">
        <v>71</v>
      </c>
      <c r="AY186" s="14" t="s">
        <v>117</v>
      </c>
      <c r="BE186" s="117">
        <f>IF(N186="základní",J186,0)</f>
        <v>0</v>
      </c>
      <c r="BF186" s="117">
        <f>IF(N186="snížená",J186,0)</f>
        <v>0</v>
      </c>
      <c r="BG186" s="117">
        <f>IF(N186="zákl. přenesená",J186,0)</f>
        <v>0</v>
      </c>
      <c r="BH186" s="117">
        <f>IF(N186="sníž. přenesená",J186,0)</f>
        <v>0</v>
      </c>
      <c r="BI186" s="117">
        <f>IF(N186="nulová",J186,0)</f>
        <v>0</v>
      </c>
      <c r="BJ186" s="14" t="s">
        <v>79</v>
      </c>
      <c r="BK186" s="117">
        <f>ROUND(I186*H186,2)</f>
        <v>0</v>
      </c>
      <c r="BL186" s="14" t="s">
        <v>79</v>
      </c>
      <c r="BM186" s="116" t="s">
        <v>330</v>
      </c>
    </row>
    <row r="187" spans="2:65" s="1" customFormat="1">
      <c r="B187" s="29"/>
      <c r="D187" s="118" t="s">
        <v>119</v>
      </c>
      <c r="F187" s="119" t="s">
        <v>329</v>
      </c>
      <c r="I187" s="120"/>
      <c r="L187" s="29"/>
      <c r="M187" s="121"/>
      <c r="T187" s="48"/>
      <c r="AT187" s="14" t="s">
        <v>119</v>
      </c>
      <c r="AU187" s="14" t="s">
        <v>71</v>
      </c>
    </row>
    <row r="188" spans="2:65" s="1" customFormat="1" ht="16.5" customHeight="1">
      <c r="B188" s="29"/>
      <c r="C188" s="104" t="s">
        <v>331</v>
      </c>
      <c r="D188" s="104" t="s">
        <v>112</v>
      </c>
      <c r="E188" s="105" t="s">
        <v>332</v>
      </c>
      <c r="F188" s="106" t="s">
        <v>333</v>
      </c>
      <c r="G188" s="107" t="s">
        <v>115</v>
      </c>
      <c r="H188" s="108">
        <v>1</v>
      </c>
      <c r="I188" s="109"/>
      <c r="J188" s="110">
        <f>ROUND(I188*H188,2)</f>
        <v>0</v>
      </c>
      <c r="K188" s="106" t="s">
        <v>116</v>
      </c>
      <c r="L188" s="111"/>
      <c r="M188" s="112" t="s">
        <v>19</v>
      </c>
      <c r="N188" s="113" t="s">
        <v>42</v>
      </c>
      <c r="P188" s="114">
        <f>O188*H188</f>
        <v>0</v>
      </c>
      <c r="Q188" s="114">
        <v>0</v>
      </c>
      <c r="R188" s="114">
        <f>Q188*H188</f>
        <v>0</v>
      </c>
      <c r="S188" s="114">
        <v>0</v>
      </c>
      <c r="T188" s="115">
        <f>S188*H188</f>
        <v>0</v>
      </c>
      <c r="AR188" s="116" t="s">
        <v>81</v>
      </c>
      <c r="AT188" s="116" t="s">
        <v>112</v>
      </c>
      <c r="AU188" s="116" t="s">
        <v>71</v>
      </c>
      <c r="AY188" s="14" t="s">
        <v>117</v>
      </c>
      <c r="BE188" s="117">
        <f>IF(N188="základní",J188,0)</f>
        <v>0</v>
      </c>
      <c r="BF188" s="117">
        <f>IF(N188="snížená",J188,0)</f>
        <v>0</v>
      </c>
      <c r="BG188" s="117">
        <f>IF(N188="zákl. přenesená",J188,0)</f>
        <v>0</v>
      </c>
      <c r="BH188" s="117">
        <f>IF(N188="sníž. přenesená",J188,0)</f>
        <v>0</v>
      </c>
      <c r="BI188" s="117">
        <f>IF(N188="nulová",J188,0)</f>
        <v>0</v>
      </c>
      <c r="BJ188" s="14" t="s">
        <v>79</v>
      </c>
      <c r="BK188" s="117">
        <f>ROUND(I188*H188,2)</f>
        <v>0</v>
      </c>
      <c r="BL188" s="14" t="s">
        <v>79</v>
      </c>
      <c r="BM188" s="116" t="s">
        <v>334</v>
      </c>
    </row>
    <row r="189" spans="2:65" s="1" customFormat="1">
      <c r="B189" s="29"/>
      <c r="D189" s="118" t="s">
        <v>119</v>
      </c>
      <c r="F189" s="119" t="s">
        <v>333</v>
      </c>
      <c r="I189" s="120"/>
      <c r="L189" s="29"/>
      <c r="M189" s="121"/>
      <c r="T189" s="48"/>
      <c r="AT189" s="14" t="s">
        <v>119</v>
      </c>
      <c r="AU189" s="14" t="s">
        <v>71</v>
      </c>
    </row>
    <row r="190" spans="2:65" s="1" customFormat="1" ht="16.5" customHeight="1">
      <c r="B190" s="29"/>
      <c r="C190" s="104" t="s">
        <v>335</v>
      </c>
      <c r="D190" s="104" t="s">
        <v>112</v>
      </c>
      <c r="E190" s="105" t="s">
        <v>336</v>
      </c>
      <c r="F190" s="106" t="s">
        <v>337</v>
      </c>
      <c r="G190" s="107" t="s">
        <v>115</v>
      </c>
      <c r="H190" s="108">
        <v>1</v>
      </c>
      <c r="I190" s="109"/>
      <c r="J190" s="110">
        <f>ROUND(I190*H190,2)</f>
        <v>0</v>
      </c>
      <c r="K190" s="106" t="s">
        <v>116</v>
      </c>
      <c r="L190" s="111"/>
      <c r="M190" s="112" t="s">
        <v>19</v>
      </c>
      <c r="N190" s="113" t="s">
        <v>42</v>
      </c>
      <c r="P190" s="114">
        <f>O190*H190</f>
        <v>0</v>
      </c>
      <c r="Q190" s="114">
        <v>0</v>
      </c>
      <c r="R190" s="114">
        <f>Q190*H190</f>
        <v>0</v>
      </c>
      <c r="S190" s="114">
        <v>0</v>
      </c>
      <c r="T190" s="115">
        <f>S190*H190</f>
        <v>0</v>
      </c>
      <c r="AR190" s="116" t="s">
        <v>81</v>
      </c>
      <c r="AT190" s="116" t="s">
        <v>112</v>
      </c>
      <c r="AU190" s="116" t="s">
        <v>71</v>
      </c>
      <c r="AY190" s="14" t="s">
        <v>117</v>
      </c>
      <c r="BE190" s="117">
        <f>IF(N190="základní",J190,0)</f>
        <v>0</v>
      </c>
      <c r="BF190" s="117">
        <f>IF(N190="snížená",J190,0)</f>
        <v>0</v>
      </c>
      <c r="BG190" s="117">
        <f>IF(N190="zákl. přenesená",J190,0)</f>
        <v>0</v>
      </c>
      <c r="BH190" s="117">
        <f>IF(N190="sníž. přenesená",J190,0)</f>
        <v>0</v>
      </c>
      <c r="BI190" s="117">
        <f>IF(N190="nulová",J190,0)</f>
        <v>0</v>
      </c>
      <c r="BJ190" s="14" t="s">
        <v>79</v>
      </c>
      <c r="BK190" s="117">
        <f>ROUND(I190*H190,2)</f>
        <v>0</v>
      </c>
      <c r="BL190" s="14" t="s">
        <v>79</v>
      </c>
      <c r="BM190" s="116" t="s">
        <v>338</v>
      </c>
    </row>
    <row r="191" spans="2:65" s="1" customFormat="1">
      <c r="B191" s="29"/>
      <c r="D191" s="118" t="s">
        <v>119</v>
      </c>
      <c r="F191" s="119" t="s">
        <v>337</v>
      </c>
      <c r="I191" s="120"/>
      <c r="L191" s="29"/>
      <c r="M191" s="121"/>
      <c r="T191" s="48"/>
      <c r="AT191" s="14" t="s">
        <v>119</v>
      </c>
      <c r="AU191" s="14" t="s">
        <v>71</v>
      </c>
    </row>
    <row r="192" spans="2:65" s="1" customFormat="1" ht="16.5" customHeight="1">
      <c r="B192" s="29"/>
      <c r="C192" s="104" t="s">
        <v>339</v>
      </c>
      <c r="D192" s="104" t="s">
        <v>112</v>
      </c>
      <c r="E192" s="105" t="s">
        <v>340</v>
      </c>
      <c r="F192" s="106" t="s">
        <v>341</v>
      </c>
      <c r="G192" s="107" t="s">
        <v>115</v>
      </c>
      <c r="H192" s="108">
        <v>50</v>
      </c>
      <c r="I192" s="109"/>
      <c r="J192" s="110">
        <f>ROUND(I192*H192,2)</f>
        <v>0</v>
      </c>
      <c r="K192" s="106" t="s">
        <v>116</v>
      </c>
      <c r="L192" s="111"/>
      <c r="M192" s="112" t="s">
        <v>19</v>
      </c>
      <c r="N192" s="113" t="s">
        <v>42</v>
      </c>
      <c r="P192" s="114">
        <f>O192*H192</f>
        <v>0</v>
      </c>
      <c r="Q192" s="114">
        <v>0</v>
      </c>
      <c r="R192" s="114">
        <f>Q192*H192</f>
        <v>0</v>
      </c>
      <c r="S192" s="114">
        <v>0</v>
      </c>
      <c r="T192" s="115">
        <f>S192*H192</f>
        <v>0</v>
      </c>
      <c r="AR192" s="116" t="s">
        <v>81</v>
      </c>
      <c r="AT192" s="116" t="s">
        <v>112</v>
      </c>
      <c r="AU192" s="116" t="s">
        <v>71</v>
      </c>
      <c r="AY192" s="14" t="s">
        <v>117</v>
      </c>
      <c r="BE192" s="117">
        <f>IF(N192="základní",J192,0)</f>
        <v>0</v>
      </c>
      <c r="BF192" s="117">
        <f>IF(N192="snížená",J192,0)</f>
        <v>0</v>
      </c>
      <c r="BG192" s="117">
        <f>IF(N192="zákl. přenesená",J192,0)</f>
        <v>0</v>
      </c>
      <c r="BH192" s="117">
        <f>IF(N192="sníž. přenesená",J192,0)</f>
        <v>0</v>
      </c>
      <c r="BI192" s="117">
        <f>IF(N192="nulová",J192,0)</f>
        <v>0</v>
      </c>
      <c r="BJ192" s="14" t="s">
        <v>79</v>
      </c>
      <c r="BK192" s="117">
        <f>ROUND(I192*H192,2)</f>
        <v>0</v>
      </c>
      <c r="BL192" s="14" t="s">
        <v>79</v>
      </c>
      <c r="BM192" s="116" t="s">
        <v>342</v>
      </c>
    </row>
    <row r="193" spans="2:65" s="1" customFormat="1">
      <c r="B193" s="29"/>
      <c r="D193" s="118" t="s">
        <v>119</v>
      </c>
      <c r="F193" s="119" t="s">
        <v>341</v>
      </c>
      <c r="I193" s="120"/>
      <c r="L193" s="29"/>
      <c r="M193" s="121"/>
      <c r="T193" s="48"/>
      <c r="AT193" s="14" t="s">
        <v>119</v>
      </c>
      <c r="AU193" s="14" t="s">
        <v>71</v>
      </c>
    </row>
    <row r="194" spans="2:65" s="1" customFormat="1" ht="16.5" customHeight="1">
      <c r="B194" s="29"/>
      <c r="C194" s="104" t="s">
        <v>343</v>
      </c>
      <c r="D194" s="104" t="s">
        <v>112</v>
      </c>
      <c r="E194" s="105" t="s">
        <v>344</v>
      </c>
      <c r="F194" s="106" t="s">
        <v>345</v>
      </c>
      <c r="G194" s="107" t="s">
        <v>115</v>
      </c>
      <c r="H194" s="108">
        <v>10</v>
      </c>
      <c r="I194" s="109"/>
      <c r="J194" s="110">
        <f>ROUND(I194*H194,2)</f>
        <v>0</v>
      </c>
      <c r="K194" s="106" t="s">
        <v>116</v>
      </c>
      <c r="L194" s="111"/>
      <c r="M194" s="112" t="s">
        <v>19</v>
      </c>
      <c r="N194" s="113" t="s">
        <v>42</v>
      </c>
      <c r="P194" s="114">
        <f>O194*H194</f>
        <v>0</v>
      </c>
      <c r="Q194" s="114">
        <v>0.17899999999999999</v>
      </c>
      <c r="R194" s="114">
        <f>Q194*H194</f>
        <v>1.79</v>
      </c>
      <c r="S194" s="114">
        <v>0</v>
      </c>
      <c r="T194" s="115">
        <f>S194*H194</f>
        <v>0</v>
      </c>
      <c r="AR194" s="116" t="s">
        <v>81</v>
      </c>
      <c r="AT194" s="116" t="s">
        <v>112</v>
      </c>
      <c r="AU194" s="116" t="s">
        <v>71</v>
      </c>
      <c r="AY194" s="14" t="s">
        <v>117</v>
      </c>
      <c r="BE194" s="117">
        <f>IF(N194="základní",J194,0)</f>
        <v>0</v>
      </c>
      <c r="BF194" s="117">
        <f>IF(N194="snížená",J194,0)</f>
        <v>0</v>
      </c>
      <c r="BG194" s="117">
        <f>IF(N194="zákl. přenesená",J194,0)</f>
        <v>0</v>
      </c>
      <c r="BH194" s="117">
        <f>IF(N194="sníž. přenesená",J194,0)</f>
        <v>0</v>
      </c>
      <c r="BI194" s="117">
        <f>IF(N194="nulová",J194,0)</f>
        <v>0</v>
      </c>
      <c r="BJ194" s="14" t="s">
        <v>79</v>
      </c>
      <c r="BK194" s="117">
        <f>ROUND(I194*H194,2)</f>
        <v>0</v>
      </c>
      <c r="BL194" s="14" t="s">
        <v>79</v>
      </c>
      <c r="BM194" s="116" t="s">
        <v>346</v>
      </c>
    </row>
    <row r="195" spans="2:65" s="1" customFormat="1">
      <c r="B195" s="29"/>
      <c r="D195" s="118" t="s">
        <v>119</v>
      </c>
      <c r="F195" s="119" t="s">
        <v>345</v>
      </c>
      <c r="I195" s="120"/>
      <c r="L195" s="29"/>
      <c r="M195" s="121"/>
      <c r="T195" s="48"/>
      <c r="AT195" s="14" t="s">
        <v>119</v>
      </c>
      <c r="AU195" s="14" t="s">
        <v>71</v>
      </c>
    </row>
    <row r="196" spans="2:65" s="1" customFormat="1" ht="16.5" customHeight="1">
      <c r="B196" s="29"/>
      <c r="C196" s="104" t="s">
        <v>347</v>
      </c>
      <c r="D196" s="104" t="s">
        <v>112</v>
      </c>
      <c r="E196" s="105" t="s">
        <v>348</v>
      </c>
      <c r="F196" s="106" t="s">
        <v>349</v>
      </c>
      <c r="G196" s="107" t="s">
        <v>115</v>
      </c>
      <c r="H196" s="108">
        <v>1</v>
      </c>
      <c r="I196" s="109"/>
      <c r="J196" s="110">
        <f>ROUND(I196*H196,2)</f>
        <v>0</v>
      </c>
      <c r="K196" s="106" t="s">
        <v>116</v>
      </c>
      <c r="L196" s="111"/>
      <c r="M196" s="112" t="s">
        <v>19</v>
      </c>
      <c r="N196" s="113" t="s">
        <v>42</v>
      </c>
      <c r="P196" s="114">
        <f>O196*H196</f>
        <v>0</v>
      </c>
      <c r="Q196" s="114">
        <v>0</v>
      </c>
      <c r="R196" s="114">
        <f>Q196*H196</f>
        <v>0</v>
      </c>
      <c r="S196" s="114">
        <v>0</v>
      </c>
      <c r="T196" s="115">
        <f>S196*H196</f>
        <v>0</v>
      </c>
      <c r="AR196" s="116" t="s">
        <v>81</v>
      </c>
      <c r="AT196" s="116" t="s">
        <v>112</v>
      </c>
      <c r="AU196" s="116" t="s">
        <v>71</v>
      </c>
      <c r="AY196" s="14" t="s">
        <v>117</v>
      </c>
      <c r="BE196" s="117">
        <f>IF(N196="základní",J196,0)</f>
        <v>0</v>
      </c>
      <c r="BF196" s="117">
        <f>IF(N196="snížená",J196,0)</f>
        <v>0</v>
      </c>
      <c r="BG196" s="117">
        <f>IF(N196="zákl. přenesená",J196,0)</f>
        <v>0</v>
      </c>
      <c r="BH196" s="117">
        <f>IF(N196="sníž. přenesená",J196,0)</f>
        <v>0</v>
      </c>
      <c r="BI196" s="117">
        <f>IF(N196="nulová",J196,0)</f>
        <v>0</v>
      </c>
      <c r="BJ196" s="14" t="s">
        <v>79</v>
      </c>
      <c r="BK196" s="117">
        <f>ROUND(I196*H196,2)</f>
        <v>0</v>
      </c>
      <c r="BL196" s="14" t="s">
        <v>79</v>
      </c>
      <c r="BM196" s="116" t="s">
        <v>350</v>
      </c>
    </row>
    <row r="197" spans="2:65" s="1" customFormat="1">
      <c r="B197" s="29"/>
      <c r="D197" s="118" t="s">
        <v>119</v>
      </c>
      <c r="F197" s="119" t="s">
        <v>349</v>
      </c>
      <c r="I197" s="120"/>
      <c r="L197" s="29"/>
      <c r="M197" s="121"/>
      <c r="T197" s="48"/>
      <c r="AT197" s="14" t="s">
        <v>119</v>
      </c>
      <c r="AU197" s="14" t="s">
        <v>71</v>
      </c>
    </row>
    <row r="198" spans="2:65" s="1" customFormat="1" ht="16.5" customHeight="1">
      <c r="B198" s="29"/>
      <c r="C198" s="104" t="s">
        <v>351</v>
      </c>
      <c r="D198" s="104" t="s">
        <v>112</v>
      </c>
      <c r="E198" s="105" t="s">
        <v>352</v>
      </c>
      <c r="F198" s="106" t="s">
        <v>353</v>
      </c>
      <c r="G198" s="107" t="s">
        <v>115</v>
      </c>
      <c r="H198" s="108">
        <v>5</v>
      </c>
      <c r="I198" s="109"/>
      <c r="J198" s="110">
        <f>ROUND(I198*H198,2)</f>
        <v>0</v>
      </c>
      <c r="K198" s="106" t="s">
        <v>116</v>
      </c>
      <c r="L198" s="111"/>
      <c r="M198" s="112" t="s">
        <v>19</v>
      </c>
      <c r="N198" s="113" t="s">
        <v>42</v>
      </c>
      <c r="P198" s="114">
        <f>O198*H198</f>
        <v>0</v>
      </c>
      <c r="Q198" s="114">
        <v>0</v>
      </c>
      <c r="R198" s="114">
        <f>Q198*H198</f>
        <v>0</v>
      </c>
      <c r="S198" s="114">
        <v>0</v>
      </c>
      <c r="T198" s="115">
        <f>S198*H198</f>
        <v>0</v>
      </c>
      <c r="AR198" s="116" t="s">
        <v>81</v>
      </c>
      <c r="AT198" s="116" t="s">
        <v>112</v>
      </c>
      <c r="AU198" s="116" t="s">
        <v>71</v>
      </c>
      <c r="AY198" s="14" t="s">
        <v>117</v>
      </c>
      <c r="BE198" s="117">
        <f>IF(N198="základní",J198,0)</f>
        <v>0</v>
      </c>
      <c r="BF198" s="117">
        <f>IF(N198="snížená",J198,0)</f>
        <v>0</v>
      </c>
      <c r="BG198" s="117">
        <f>IF(N198="zákl. přenesená",J198,0)</f>
        <v>0</v>
      </c>
      <c r="BH198" s="117">
        <f>IF(N198="sníž. přenesená",J198,0)</f>
        <v>0</v>
      </c>
      <c r="BI198" s="117">
        <f>IF(N198="nulová",J198,0)</f>
        <v>0</v>
      </c>
      <c r="BJ198" s="14" t="s">
        <v>79</v>
      </c>
      <c r="BK198" s="117">
        <f>ROUND(I198*H198,2)</f>
        <v>0</v>
      </c>
      <c r="BL198" s="14" t="s">
        <v>79</v>
      </c>
      <c r="BM198" s="116" t="s">
        <v>354</v>
      </c>
    </row>
    <row r="199" spans="2:65" s="1" customFormat="1">
      <c r="B199" s="29"/>
      <c r="D199" s="118" t="s">
        <v>119</v>
      </c>
      <c r="F199" s="119" t="s">
        <v>353</v>
      </c>
      <c r="I199" s="120"/>
      <c r="L199" s="29"/>
      <c r="M199" s="121"/>
      <c r="T199" s="48"/>
      <c r="AT199" s="14" t="s">
        <v>119</v>
      </c>
      <c r="AU199" s="14" t="s">
        <v>71</v>
      </c>
    </row>
    <row r="200" spans="2:65" s="1" customFormat="1" ht="16.5" customHeight="1">
      <c r="B200" s="29"/>
      <c r="C200" s="104" t="s">
        <v>355</v>
      </c>
      <c r="D200" s="104" t="s">
        <v>112</v>
      </c>
      <c r="E200" s="105" t="s">
        <v>356</v>
      </c>
      <c r="F200" s="106" t="s">
        <v>357</v>
      </c>
      <c r="G200" s="107" t="s">
        <v>115</v>
      </c>
      <c r="H200" s="108">
        <v>5</v>
      </c>
      <c r="I200" s="109"/>
      <c r="J200" s="110">
        <f>ROUND(I200*H200,2)</f>
        <v>0</v>
      </c>
      <c r="K200" s="106" t="s">
        <v>116</v>
      </c>
      <c r="L200" s="111"/>
      <c r="M200" s="112" t="s">
        <v>19</v>
      </c>
      <c r="N200" s="113" t="s">
        <v>42</v>
      </c>
      <c r="P200" s="114">
        <f>O200*H200</f>
        <v>0</v>
      </c>
      <c r="Q200" s="114">
        <v>0</v>
      </c>
      <c r="R200" s="114">
        <f>Q200*H200</f>
        <v>0</v>
      </c>
      <c r="S200" s="114">
        <v>0</v>
      </c>
      <c r="T200" s="115">
        <f>S200*H200</f>
        <v>0</v>
      </c>
      <c r="AR200" s="116" t="s">
        <v>81</v>
      </c>
      <c r="AT200" s="116" t="s">
        <v>112</v>
      </c>
      <c r="AU200" s="116" t="s">
        <v>71</v>
      </c>
      <c r="AY200" s="14" t="s">
        <v>117</v>
      </c>
      <c r="BE200" s="117">
        <f>IF(N200="základní",J200,0)</f>
        <v>0</v>
      </c>
      <c r="BF200" s="117">
        <f>IF(N200="snížená",J200,0)</f>
        <v>0</v>
      </c>
      <c r="BG200" s="117">
        <f>IF(N200="zákl. přenesená",J200,0)</f>
        <v>0</v>
      </c>
      <c r="BH200" s="117">
        <f>IF(N200="sníž. přenesená",J200,0)</f>
        <v>0</v>
      </c>
      <c r="BI200" s="117">
        <f>IF(N200="nulová",J200,0)</f>
        <v>0</v>
      </c>
      <c r="BJ200" s="14" t="s">
        <v>79</v>
      </c>
      <c r="BK200" s="117">
        <f>ROUND(I200*H200,2)</f>
        <v>0</v>
      </c>
      <c r="BL200" s="14" t="s">
        <v>79</v>
      </c>
      <c r="BM200" s="116" t="s">
        <v>358</v>
      </c>
    </row>
    <row r="201" spans="2:65" s="1" customFormat="1">
      <c r="B201" s="29"/>
      <c r="D201" s="118" t="s">
        <v>119</v>
      </c>
      <c r="F201" s="119" t="s">
        <v>357</v>
      </c>
      <c r="I201" s="120"/>
      <c r="L201" s="29"/>
      <c r="M201" s="121"/>
      <c r="T201" s="48"/>
      <c r="AT201" s="14" t="s">
        <v>119</v>
      </c>
      <c r="AU201" s="14" t="s">
        <v>71</v>
      </c>
    </row>
    <row r="202" spans="2:65" s="1" customFormat="1" ht="16.5" customHeight="1">
      <c r="B202" s="29"/>
      <c r="C202" s="104" t="s">
        <v>359</v>
      </c>
      <c r="D202" s="104" t="s">
        <v>112</v>
      </c>
      <c r="E202" s="105" t="s">
        <v>360</v>
      </c>
      <c r="F202" s="106" t="s">
        <v>361</v>
      </c>
      <c r="G202" s="107" t="s">
        <v>115</v>
      </c>
      <c r="H202" s="108">
        <v>1</v>
      </c>
      <c r="I202" s="109"/>
      <c r="J202" s="110">
        <f>ROUND(I202*H202,2)</f>
        <v>0</v>
      </c>
      <c r="K202" s="106" t="s">
        <v>116</v>
      </c>
      <c r="L202" s="111"/>
      <c r="M202" s="112" t="s">
        <v>19</v>
      </c>
      <c r="N202" s="113" t="s">
        <v>42</v>
      </c>
      <c r="P202" s="114">
        <f>O202*H202</f>
        <v>0</v>
      </c>
      <c r="Q202" s="114">
        <v>0</v>
      </c>
      <c r="R202" s="114">
        <f>Q202*H202</f>
        <v>0</v>
      </c>
      <c r="S202" s="114">
        <v>0</v>
      </c>
      <c r="T202" s="115">
        <f>S202*H202</f>
        <v>0</v>
      </c>
      <c r="AR202" s="116" t="s">
        <v>81</v>
      </c>
      <c r="AT202" s="116" t="s">
        <v>112</v>
      </c>
      <c r="AU202" s="116" t="s">
        <v>71</v>
      </c>
      <c r="AY202" s="14" t="s">
        <v>117</v>
      </c>
      <c r="BE202" s="117">
        <f>IF(N202="základní",J202,0)</f>
        <v>0</v>
      </c>
      <c r="BF202" s="117">
        <f>IF(N202="snížená",J202,0)</f>
        <v>0</v>
      </c>
      <c r="BG202" s="117">
        <f>IF(N202="zákl. přenesená",J202,0)</f>
        <v>0</v>
      </c>
      <c r="BH202" s="117">
        <f>IF(N202="sníž. přenesená",J202,0)</f>
        <v>0</v>
      </c>
      <c r="BI202" s="117">
        <f>IF(N202="nulová",J202,0)</f>
        <v>0</v>
      </c>
      <c r="BJ202" s="14" t="s">
        <v>79</v>
      </c>
      <c r="BK202" s="117">
        <f>ROUND(I202*H202,2)</f>
        <v>0</v>
      </c>
      <c r="BL202" s="14" t="s">
        <v>79</v>
      </c>
      <c r="BM202" s="116" t="s">
        <v>362</v>
      </c>
    </row>
    <row r="203" spans="2:65" s="1" customFormat="1">
      <c r="B203" s="29"/>
      <c r="D203" s="118" t="s">
        <v>119</v>
      </c>
      <c r="F203" s="119" t="s">
        <v>361</v>
      </c>
      <c r="I203" s="120"/>
      <c r="L203" s="29"/>
      <c r="M203" s="121"/>
      <c r="T203" s="48"/>
      <c r="AT203" s="14" t="s">
        <v>119</v>
      </c>
      <c r="AU203" s="14" t="s">
        <v>71</v>
      </c>
    </row>
    <row r="204" spans="2:65" s="1" customFormat="1" ht="16.5" customHeight="1">
      <c r="B204" s="29"/>
      <c r="C204" s="104" t="s">
        <v>363</v>
      </c>
      <c r="D204" s="104" t="s">
        <v>112</v>
      </c>
      <c r="E204" s="105" t="s">
        <v>364</v>
      </c>
      <c r="F204" s="106" t="s">
        <v>365</v>
      </c>
      <c r="G204" s="107" t="s">
        <v>115</v>
      </c>
      <c r="H204" s="108">
        <v>1</v>
      </c>
      <c r="I204" s="109"/>
      <c r="J204" s="110">
        <f>ROUND(I204*H204,2)</f>
        <v>0</v>
      </c>
      <c r="K204" s="106" t="s">
        <v>116</v>
      </c>
      <c r="L204" s="111"/>
      <c r="M204" s="112" t="s">
        <v>19</v>
      </c>
      <c r="N204" s="113" t="s">
        <v>42</v>
      </c>
      <c r="P204" s="114">
        <f>O204*H204</f>
        <v>0</v>
      </c>
      <c r="Q204" s="114">
        <v>0</v>
      </c>
      <c r="R204" s="114">
        <f>Q204*H204</f>
        <v>0</v>
      </c>
      <c r="S204" s="114">
        <v>0</v>
      </c>
      <c r="T204" s="115">
        <f>S204*H204</f>
        <v>0</v>
      </c>
      <c r="AR204" s="116" t="s">
        <v>81</v>
      </c>
      <c r="AT204" s="116" t="s">
        <v>112</v>
      </c>
      <c r="AU204" s="116" t="s">
        <v>71</v>
      </c>
      <c r="AY204" s="14" t="s">
        <v>117</v>
      </c>
      <c r="BE204" s="117">
        <f>IF(N204="základní",J204,0)</f>
        <v>0</v>
      </c>
      <c r="BF204" s="117">
        <f>IF(N204="snížená",J204,0)</f>
        <v>0</v>
      </c>
      <c r="BG204" s="117">
        <f>IF(N204="zákl. přenesená",J204,0)</f>
        <v>0</v>
      </c>
      <c r="BH204" s="117">
        <f>IF(N204="sníž. přenesená",J204,0)</f>
        <v>0</v>
      </c>
      <c r="BI204" s="117">
        <f>IF(N204="nulová",J204,0)</f>
        <v>0</v>
      </c>
      <c r="BJ204" s="14" t="s">
        <v>79</v>
      </c>
      <c r="BK204" s="117">
        <f>ROUND(I204*H204,2)</f>
        <v>0</v>
      </c>
      <c r="BL204" s="14" t="s">
        <v>79</v>
      </c>
      <c r="BM204" s="116" t="s">
        <v>366</v>
      </c>
    </row>
    <row r="205" spans="2:65" s="1" customFormat="1">
      <c r="B205" s="29"/>
      <c r="D205" s="118" t="s">
        <v>119</v>
      </c>
      <c r="F205" s="119" t="s">
        <v>365</v>
      </c>
      <c r="I205" s="120"/>
      <c r="L205" s="29"/>
      <c r="M205" s="121"/>
      <c r="T205" s="48"/>
      <c r="AT205" s="14" t="s">
        <v>119</v>
      </c>
      <c r="AU205" s="14" t="s">
        <v>71</v>
      </c>
    </row>
    <row r="206" spans="2:65" s="1" customFormat="1" ht="16.5" customHeight="1">
      <c r="B206" s="29"/>
      <c r="C206" s="104" t="s">
        <v>367</v>
      </c>
      <c r="D206" s="104" t="s">
        <v>112</v>
      </c>
      <c r="E206" s="105" t="s">
        <v>368</v>
      </c>
      <c r="F206" s="106" t="s">
        <v>19</v>
      </c>
      <c r="G206" s="107" t="s">
        <v>115</v>
      </c>
      <c r="H206" s="108">
        <v>1</v>
      </c>
      <c r="I206" s="109"/>
      <c r="J206" s="110">
        <f>ROUND(I206*H206,2)</f>
        <v>0</v>
      </c>
      <c r="K206" s="106" t="s">
        <v>19</v>
      </c>
      <c r="L206" s="111"/>
      <c r="M206" s="112" t="s">
        <v>19</v>
      </c>
      <c r="N206" s="113" t="s">
        <v>42</v>
      </c>
      <c r="P206" s="114">
        <f>O206*H206</f>
        <v>0</v>
      </c>
      <c r="Q206" s="114">
        <v>0</v>
      </c>
      <c r="R206" s="114">
        <f>Q206*H206</f>
        <v>0</v>
      </c>
      <c r="S206" s="114">
        <v>0</v>
      </c>
      <c r="T206" s="115">
        <f>S206*H206</f>
        <v>0</v>
      </c>
      <c r="AR206" s="116" t="s">
        <v>81</v>
      </c>
      <c r="AT206" s="116" t="s">
        <v>112</v>
      </c>
      <c r="AU206" s="116" t="s">
        <v>71</v>
      </c>
      <c r="AY206" s="14" t="s">
        <v>117</v>
      </c>
      <c r="BE206" s="117">
        <f>IF(N206="základní",J206,0)</f>
        <v>0</v>
      </c>
      <c r="BF206" s="117">
        <f>IF(N206="snížená",J206,0)</f>
        <v>0</v>
      </c>
      <c r="BG206" s="117">
        <f>IF(N206="zákl. přenesená",J206,0)</f>
        <v>0</v>
      </c>
      <c r="BH206" s="117">
        <f>IF(N206="sníž. přenesená",J206,0)</f>
        <v>0</v>
      </c>
      <c r="BI206" s="117">
        <f>IF(N206="nulová",J206,0)</f>
        <v>0</v>
      </c>
      <c r="BJ206" s="14" t="s">
        <v>79</v>
      </c>
      <c r="BK206" s="117">
        <f>ROUND(I206*H206,2)</f>
        <v>0</v>
      </c>
      <c r="BL206" s="14" t="s">
        <v>79</v>
      </c>
      <c r="BM206" s="116" t="s">
        <v>369</v>
      </c>
    </row>
    <row r="207" spans="2:65" s="1" customFormat="1">
      <c r="B207" s="29"/>
      <c r="D207" s="118" t="s">
        <v>119</v>
      </c>
      <c r="F207" s="119" t="s">
        <v>370</v>
      </c>
      <c r="I207" s="120"/>
      <c r="L207" s="29"/>
      <c r="M207" s="121"/>
      <c r="T207" s="48"/>
      <c r="AT207" s="14" t="s">
        <v>119</v>
      </c>
      <c r="AU207" s="14" t="s">
        <v>71</v>
      </c>
    </row>
    <row r="208" spans="2:65" s="1" customFormat="1" ht="16.5" customHeight="1">
      <c r="B208" s="29"/>
      <c r="C208" s="104" t="s">
        <v>371</v>
      </c>
      <c r="D208" s="104" t="s">
        <v>112</v>
      </c>
      <c r="E208" s="105" t="s">
        <v>372</v>
      </c>
      <c r="F208" s="106" t="s">
        <v>373</v>
      </c>
      <c r="G208" s="107" t="s">
        <v>115</v>
      </c>
      <c r="H208" s="108">
        <v>15</v>
      </c>
      <c r="I208" s="109"/>
      <c r="J208" s="110">
        <f>ROUND(I208*H208,2)</f>
        <v>0</v>
      </c>
      <c r="K208" s="106" t="s">
        <v>116</v>
      </c>
      <c r="L208" s="111"/>
      <c r="M208" s="112" t="s">
        <v>19</v>
      </c>
      <c r="N208" s="113" t="s">
        <v>42</v>
      </c>
      <c r="P208" s="114">
        <f>O208*H208</f>
        <v>0</v>
      </c>
      <c r="Q208" s="114">
        <v>0</v>
      </c>
      <c r="R208" s="114">
        <f>Q208*H208</f>
        <v>0</v>
      </c>
      <c r="S208" s="114">
        <v>0</v>
      </c>
      <c r="T208" s="115">
        <f>S208*H208</f>
        <v>0</v>
      </c>
      <c r="AR208" s="116" t="s">
        <v>81</v>
      </c>
      <c r="AT208" s="116" t="s">
        <v>112</v>
      </c>
      <c r="AU208" s="116" t="s">
        <v>71</v>
      </c>
      <c r="AY208" s="14" t="s">
        <v>117</v>
      </c>
      <c r="BE208" s="117">
        <f>IF(N208="základní",J208,0)</f>
        <v>0</v>
      </c>
      <c r="BF208" s="117">
        <f>IF(N208="snížená",J208,0)</f>
        <v>0</v>
      </c>
      <c r="BG208" s="117">
        <f>IF(N208="zákl. přenesená",J208,0)</f>
        <v>0</v>
      </c>
      <c r="BH208" s="117">
        <f>IF(N208="sníž. přenesená",J208,0)</f>
        <v>0</v>
      </c>
      <c r="BI208" s="117">
        <f>IF(N208="nulová",J208,0)</f>
        <v>0</v>
      </c>
      <c r="BJ208" s="14" t="s">
        <v>79</v>
      </c>
      <c r="BK208" s="117">
        <f>ROUND(I208*H208,2)</f>
        <v>0</v>
      </c>
      <c r="BL208" s="14" t="s">
        <v>79</v>
      </c>
      <c r="BM208" s="116" t="s">
        <v>374</v>
      </c>
    </row>
    <row r="209" spans="2:65" s="1" customFormat="1">
      <c r="B209" s="29"/>
      <c r="D209" s="118" t="s">
        <v>119</v>
      </c>
      <c r="F209" s="119" t="s">
        <v>373</v>
      </c>
      <c r="I209" s="120"/>
      <c r="L209" s="29"/>
      <c r="M209" s="121"/>
      <c r="T209" s="48"/>
      <c r="AT209" s="14" t="s">
        <v>119</v>
      </c>
      <c r="AU209" s="14" t="s">
        <v>71</v>
      </c>
    </row>
    <row r="210" spans="2:65" s="1" customFormat="1" ht="16.5" customHeight="1">
      <c r="B210" s="29"/>
      <c r="C210" s="104" t="s">
        <v>375</v>
      </c>
      <c r="D210" s="104" t="s">
        <v>112</v>
      </c>
      <c r="E210" s="105" t="s">
        <v>376</v>
      </c>
      <c r="F210" s="106" t="s">
        <v>377</v>
      </c>
      <c r="G210" s="107" t="s">
        <v>115</v>
      </c>
      <c r="H210" s="108">
        <v>5</v>
      </c>
      <c r="I210" s="109"/>
      <c r="J210" s="110">
        <f>ROUND(I210*H210,2)</f>
        <v>0</v>
      </c>
      <c r="K210" s="106" t="s">
        <v>116</v>
      </c>
      <c r="L210" s="111"/>
      <c r="M210" s="112" t="s">
        <v>19</v>
      </c>
      <c r="N210" s="113" t="s">
        <v>42</v>
      </c>
      <c r="P210" s="114">
        <f>O210*H210</f>
        <v>0</v>
      </c>
      <c r="Q210" s="114">
        <v>0</v>
      </c>
      <c r="R210" s="114">
        <f>Q210*H210</f>
        <v>0</v>
      </c>
      <c r="S210" s="114">
        <v>0</v>
      </c>
      <c r="T210" s="115">
        <f>S210*H210</f>
        <v>0</v>
      </c>
      <c r="AR210" s="116" t="s">
        <v>81</v>
      </c>
      <c r="AT210" s="116" t="s">
        <v>112</v>
      </c>
      <c r="AU210" s="116" t="s">
        <v>71</v>
      </c>
      <c r="AY210" s="14" t="s">
        <v>117</v>
      </c>
      <c r="BE210" s="117">
        <f>IF(N210="základní",J210,0)</f>
        <v>0</v>
      </c>
      <c r="BF210" s="117">
        <f>IF(N210="snížená",J210,0)</f>
        <v>0</v>
      </c>
      <c r="BG210" s="117">
        <f>IF(N210="zákl. přenesená",J210,0)</f>
        <v>0</v>
      </c>
      <c r="BH210" s="117">
        <f>IF(N210="sníž. přenesená",J210,0)</f>
        <v>0</v>
      </c>
      <c r="BI210" s="117">
        <f>IF(N210="nulová",J210,0)</f>
        <v>0</v>
      </c>
      <c r="BJ210" s="14" t="s">
        <v>79</v>
      </c>
      <c r="BK210" s="117">
        <f>ROUND(I210*H210,2)</f>
        <v>0</v>
      </c>
      <c r="BL210" s="14" t="s">
        <v>79</v>
      </c>
      <c r="BM210" s="116" t="s">
        <v>378</v>
      </c>
    </row>
    <row r="211" spans="2:65" s="1" customFormat="1">
      <c r="B211" s="29"/>
      <c r="D211" s="118" t="s">
        <v>119</v>
      </c>
      <c r="F211" s="119" t="s">
        <v>377</v>
      </c>
      <c r="I211" s="120"/>
      <c r="L211" s="29"/>
      <c r="M211" s="121"/>
      <c r="T211" s="48"/>
      <c r="AT211" s="14" t="s">
        <v>119</v>
      </c>
      <c r="AU211" s="14" t="s">
        <v>71</v>
      </c>
    </row>
    <row r="212" spans="2:65" s="1" customFormat="1" ht="16.5" customHeight="1">
      <c r="B212" s="29"/>
      <c r="C212" s="104" t="s">
        <v>379</v>
      </c>
      <c r="D212" s="104" t="s">
        <v>112</v>
      </c>
      <c r="E212" s="105" t="s">
        <v>380</v>
      </c>
      <c r="F212" s="106" t="s">
        <v>381</v>
      </c>
      <c r="G212" s="107" t="s">
        <v>115</v>
      </c>
      <c r="H212" s="108">
        <v>5</v>
      </c>
      <c r="I212" s="109"/>
      <c r="J212" s="110">
        <f>ROUND(I212*H212,2)</f>
        <v>0</v>
      </c>
      <c r="K212" s="106" t="s">
        <v>116</v>
      </c>
      <c r="L212" s="111"/>
      <c r="M212" s="112" t="s">
        <v>19</v>
      </c>
      <c r="N212" s="113" t="s">
        <v>42</v>
      </c>
      <c r="P212" s="114">
        <f>O212*H212</f>
        <v>0</v>
      </c>
      <c r="Q212" s="114">
        <v>0</v>
      </c>
      <c r="R212" s="114">
        <f>Q212*H212</f>
        <v>0</v>
      </c>
      <c r="S212" s="114">
        <v>0</v>
      </c>
      <c r="T212" s="115">
        <f>S212*H212</f>
        <v>0</v>
      </c>
      <c r="AR212" s="116" t="s">
        <v>81</v>
      </c>
      <c r="AT212" s="116" t="s">
        <v>112</v>
      </c>
      <c r="AU212" s="116" t="s">
        <v>71</v>
      </c>
      <c r="AY212" s="14" t="s">
        <v>117</v>
      </c>
      <c r="BE212" s="117">
        <f>IF(N212="základní",J212,0)</f>
        <v>0</v>
      </c>
      <c r="BF212" s="117">
        <f>IF(N212="snížená",J212,0)</f>
        <v>0</v>
      </c>
      <c r="BG212" s="117">
        <f>IF(N212="zákl. přenesená",J212,0)</f>
        <v>0</v>
      </c>
      <c r="BH212" s="117">
        <f>IF(N212="sníž. přenesená",J212,0)</f>
        <v>0</v>
      </c>
      <c r="BI212" s="117">
        <f>IF(N212="nulová",J212,0)</f>
        <v>0</v>
      </c>
      <c r="BJ212" s="14" t="s">
        <v>79</v>
      </c>
      <c r="BK212" s="117">
        <f>ROUND(I212*H212,2)</f>
        <v>0</v>
      </c>
      <c r="BL212" s="14" t="s">
        <v>79</v>
      </c>
      <c r="BM212" s="116" t="s">
        <v>382</v>
      </c>
    </row>
    <row r="213" spans="2:65" s="1" customFormat="1">
      <c r="B213" s="29"/>
      <c r="D213" s="118" t="s">
        <v>119</v>
      </c>
      <c r="F213" s="119" t="s">
        <v>381</v>
      </c>
      <c r="I213" s="120"/>
      <c r="L213" s="29"/>
      <c r="M213" s="121"/>
      <c r="T213" s="48"/>
      <c r="AT213" s="14" t="s">
        <v>119</v>
      </c>
      <c r="AU213" s="14" t="s">
        <v>71</v>
      </c>
    </row>
    <row r="214" spans="2:65" s="1" customFormat="1" ht="16.5" customHeight="1">
      <c r="B214" s="29"/>
      <c r="C214" s="104" t="s">
        <v>383</v>
      </c>
      <c r="D214" s="104" t="s">
        <v>112</v>
      </c>
      <c r="E214" s="105" t="s">
        <v>384</v>
      </c>
      <c r="F214" s="106" t="s">
        <v>385</v>
      </c>
      <c r="G214" s="107" t="s">
        <v>115</v>
      </c>
      <c r="H214" s="108">
        <v>5</v>
      </c>
      <c r="I214" s="109"/>
      <c r="J214" s="110">
        <f>ROUND(I214*H214,2)</f>
        <v>0</v>
      </c>
      <c r="K214" s="106" t="s">
        <v>116</v>
      </c>
      <c r="L214" s="111"/>
      <c r="M214" s="112" t="s">
        <v>19</v>
      </c>
      <c r="N214" s="113" t="s">
        <v>42</v>
      </c>
      <c r="P214" s="114">
        <f>O214*H214</f>
        <v>0</v>
      </c>
      <c r="Q214" s="114">
        <v>0</v>
      </c>
      <c r="R214" s="114">
        <f>Q214*H214</f>
        <v>0</v>
      </c>
      <c r="S214" s="114">
        <v>0</v>
      </c>
      <c r="T214" s="115">
        <f>S214*H214</f>
        <v>0</v>
      </c>
      <c r="AR214" s="116" t="s">
        <v>81</v>
      </c>
      <c r="AT214" s="116" t="s">
        <v>112</v>
      </c>
      <c r="AU214" s="116" t="s">
        <v>71</v>
      </c>
      <c r="AY214" s="14" t="s">
        <v>117</v>
      </c>
      <c r="BE214" s="117">
        <f>IF(N214="základní",J214,0)</f>
        <v>0</v>
      </c>
      <c r="BF214" s="117">
        <f>IF(N214="snížená",J214,0)</f>
        <v>0</v>
      </c>
      <c r="BG214" s="117">
        <f>IF(N214="zákl. přenesená",J214,0)</f>
        <v>0</v>
      </c>
      <c r="BH214" s="117">
        <f>IF(N214="sníž. přenesená",J214,0)</f>
        <v>0</v>
      </c>
      <c r="BI214" s="117">
        <f>IF(N214="nulová",J214,0)</f>
        <v>0</v>
      </c>
      <c r="BJ214" s="14" t="s">
        <v>79</v>
      </c>
      <c r="BK214" s="117">
        <f>ROUND(I214*H214,2)</f>
        <v>0</v>
      </c>
      <c r="BL214" s="14" t="s">
        <v>79</v>
      </c>
      <c r="BM214" s="116" t="s">
        <v>386</v>
      </c>
    </row>
    <row r="215" spans="2:65" s="1" customFormat="1">
      <c r="B215" s="29"/>
      <c r="D215" s="118" t="s">
        <v>119</v>
      </c>
      <c r="F215" s="119" t="s">
        <v>385</v>
      </c>
      <c r="I215" s="120"/>
      <c r="L215" s="29"/>
      <c r="M215" s="121"/>
      <c r="T215" s="48"/>
      <c r="AT215" s="14" t="s">
        <v>119</v>
      </c>
      <c r="AU215" s="14" t="s">
        <v>71</v>
      </c>
    </row>
    <row r="216" spans="2:65" s="1" customFormat="1" ht="16.5" customHeight="1">
      <c r="B216" s="29"/>
      <c r="C216" s="104" t="s">
        <v>387</v>
      </c>
      <c r="D216" s="104" t="s">
        <v>112</v>
      </c>
      <c r="E216" s="105" t="s">
        <v>388</v>
      </c>
      <c r="F216" s="106" t="s">
        <v>389</v>
      </c>
      <c r="G216" s="107" t="s">
        <v>115</v>
      </c>
      <c r="H216" s="108">
        <v>5</v>
      </c>
      <c r="I216" s="109"/>
      <c r="J216" s="110">
        <f>ROUND(I216*H216,2)</f>
        <v>0</v>
      </c>
      <c r="K216" s="106" t="s">
        <v>116</v>
      </c>
      <c r="L216" s="111"/>
      <c r="M216" s="112" t="s">
        <v>19</v>
      </c>
      <c r="N216" s="113" t="s">
        <v>42</v>
      </c>
      <c r="P216" s="114">
        <f>O216*H216</f>
        <v>0</v>
      </c>
      <c r="Q216" s="114">
        <v>0</v>
      </c>
      <c r="R216" s="114">
        <f>Q216*H216</f>
        <v>0</v>
      </c>
      <c r="S216" s="114">
        <v>0</v>
      </c>
      <c r="T216" s="115">
        <f>S216*H216</f>
        <v>0</v>
      </c>
      <c r="AR216" s="116" t="s">
        <v>81</v>
      </c>
      <c r="AT216" s="116" t="s">
        <v>112</v>
      </c>
      <c r="AU216" s="116" t="s">
        <v>71</v>
      </c>
      <c r="AY216" s="14" t="s">
        <v>117</v>
      </c>
      <c r="BE216" s="117">
        <f>IF(N216="základní",J216,0)</f>
        <v>0</v>
      </c>
      <c r="BF216" s="117">
        <f>IF(N216="snížená",J216,0)</f>
        <v>0</v>
      </c>
      <c r="BG216" s="117">
        <f>IF(N216="zákl. přenesená",J216,0)</f>
        <v>0</v>
      </c>
      <c r="BH216" s="117">
        <f>IF(N216="sníž. přenesená",J216,0)</f>
        <v>0</v>
      </c>
      <c r="BI216" s="117">
        <f>IF(N216="nulová",J216,0)</f>
        <v>0</v>
      </c>
      <c r="BJ216" s="14" t="s">
        <v>79</v>
      </c>
      <c r="BK216" s="117">
        <f>ROUND(I216*H216,2)</f>
        <v>0</v>
      </c>
      <c r="BL216" s="14" t="s">
        <v>79</v>
      </c>
      <c r="BM216" s="116" t="s">
        <v>390</v>
      </c>
    </row>
    <row r="217" spans="2:65" s="1" customFormat="1">
      <c r="B217" s="29"/>
      <c r="D217" s="118" t="s">
        <v>119</v>
      </c>
      <c r="F217" s="119" t="s">
        <v>389</v>
      </c>
      <c r="I217" s="120"/>
      <c r="L217" s="29"/>
      <c r="M217" s="121"/>
      <c r="T217" s="48"/>
      <c r="AT217" s="14" t="s">
        <v>119</v>
      </c>
      <c r="AU217" s="14" t="s">
        <v>71</v>
      </c>
    </row>
    <row r="218" spans="2:65" s="1" customFormat="1" ht="16.5" customHeight="1">
      <c r="B218" s="29"/>
      <c r="C218" s="104" t="s">
        <v>391</v>
      </c>
      <c r="D218" s="104" t="s">
        <v>112</v>
      </c>
      <c r="E218" s="105" t="s">
        <v>392</v>
      </c>
      <c r="F218" s="106" t="s">
        <v>393</v>
      </c>
      <c r="G218" s="107" t="s">
        <v>115</v>
      </c>
      <c r="H218" s="108">
        <v>10</v>
      </c>
      <c r="I218" s="109"/>
      <c r="J218" s="110">
        <f>ROUND(I218*H218,2)</f>
        <v>0</v>
      </c>
      <c r="K218" s="106" t="s">
        <v>116</v>
      </c>
      <c r="L218" s="111"/>
      <c r="M218" s="112" t="s">
        <v>19</v>
      </c>
      <c r="N218" s="113" t="s">
        <v>42</v>
      </c>
      <c r="P218" s="114">
        <f>O218*H218</f>
        <v>0</v>
      </c>
      <c r="Q218" s="114">
        <v>0</v>
      </c>
      <c r="R218" s="114">
        <f>Q218*H218</f>
        <v>0</v>
      </c>
      <c r="S218" s="114">
        <v>0</v>
      </c>
      <c r="T218" s="115">
        <f>S218*H218</f>
        <v>0</v>
      </c>
      <c r="AR218" s="116" t="s">
        <v>81</v>
      </c>
      <c r="AT218" s="116" t="s">
        <v>112</v>
      </c>
      <c r="AU218" s="116" t="s">
        <v>71</v>
      </c>
      <c r="AY218" s="14" t="s">
        <v>117</v>
      </c>
      <c r="BE218" s="117">
        <f>IF(N218="základní",J218,0)</f>
        <v>0</v>
      </c>
      <c r="BF218" s="117">
        <f>IF(N218="snížená",J218,0)</f>
        <v>0</v>
      </c>
      <c r="BG218" s="117">
        <f>IF(N218="zákl. přenesená",J218,0)</f>
        <v>0</v>
      </c>
      <c r="BH218" s="117">
        <f>IF(N218="sníž. přenesená",J218,0)</f>
        <v>0</v>
      </c>
      <c r="BI218" s="117">
        <f>IF(N218="nulová",J218,0)</f>
        <v>0</v>
      </c>
      <c r="BJ218" s="14" t="s">
        <v>79</v>
      </c>
      <c r="BK218" s="117">
        <f>ROUND(I218*H218,2)</f>
        <v>0</v>
      </c>
      <c r="BL218" s="14" t="s">
        <v>79</v>
      </c>
      <c r="BM218" s="116" t="s">
        <v>394</v>
      </c>
    </row>
    <row r="219" spans="2:65" s="1" customFormat="1">
      <c r="B219" s="29"/>
      <c r="D219" s="118" t="s">
        <v>119</v>
      </c>
      <c r="F219" s="119" t="s">
        <v>393</v>
      </c>
      <c r="I219" s="120"/>
      <c r="L219" s="29"/>
      <c r="M219" s="121"/>
      <c r="T219" s="48"/>
      <c r="AT219" s="14" t="s">
        <v>119</v>
      </c>
      <c r="AU219" s="14" t="s">
        <v>71</v>
      </c>
    </row>
    <row r="220" spans="2:65" s="1" customFormat="1" ht="16.5" customHeight="1">
      <c r="B220" s="29"/>
      <c r="C220" s="104" t="s">
        <v>395</v>
      </c>
      <c r="D220" s="104" t="s">
        <v>112</v>
      </c>
      <c r="E220" s="105" t="s">
        <v>396</v>
      </c>
      <c r="F220" s="106" t="s">
        <v>397</v>
      </c>
      <c r="G220" s="107" t="s">
        <v>115</v>
      </c>
      <c r="H220" s="108">
        <v>1</v>
      </c>
      <c r="I220" s="109"/>
      <c r="J220" s="110">
        <f>ROUND(I220*H220,2)</f>
        <v>0</v>
      </c>
      <c r="K220" s="106" t="s">
        <v>116</v>
      </c>
      <c r="L220" s="111"/>
      <c r="M220" s="112" t="s">
        <v>19</v>
      </c>
      <c r="N220" s="113" t="s">
        <v>42</v>
      </c>
      <c r="P220" s="114">
        <f>O220*H220</f>
        <v>0</v>
      </c>
      <c r="Q220" s="114">
        <v>0</v>
      </c>
      <c r="R220" s="114">
        <f>Q220*H220</f>
        <v>0</v>
      </c>
      <c r="S220" s="114">
        <v>0</v>
      </c>
      <c r="T220" s="115">
        <f>S220*H220</f>
        <v>0</v>
      </c>
      <c r="AR220" s="116" t="s">
        <v>81</v>
      </c>
      <c r="AT220" s="116" t="s">
        <v>112</v>
      </c>
      <c r="AU220" s="116" t="s">
        <v>71</v>
      </c>
      <c r="AY220" s="14" t="s">
        <v>117</v>
      </c>
      <c r="BE220" s="117">
        <f>IF(N220="základní",J220,0)</f>
        <v>0</v>
      </c>
      <c r="BF220" s="117">
        <f>IF(N220="snížená",J220,0)</f>
        <v>0</v>
      </c>
      <c r="BG220" s="117">
        <f>IF(N220="zákl. přenesená",J220,0)</f>
        <v>0</v>
      </c>
      <c r="BH220" s="117">
        <f>IF(N220="sníž. přenesená",J220,0)</f>
        <v>0</v>
      </c>
      <c r="BI220" s="117">
        <f>IF(N220="nulová",J220,0)</f>
        <v>0</v>
      </c>
      <c r="BJ220" s="14" t="s">
        <v>79</v>
      </c>
      <c r="BK220" s="117">
        <f>ROUND(I220*H220,2)</f>
        <v>0</v>
      </c>
      <c r="BL220" s="14" t="s">
        <v>79</v>
      </c>
      <c r="BM220" s="116" t="s">
        <v>398</v>
      </c>
    </row>
    <row r="221" spans="2:65" s="1" customFormat="1">
      <c r="B221" s="29"/>
      <c r="D221" s="118" t="s">
        <v>119</v>
      </c>
      <c r="F221" s="119" t="s">
        <v>397</v>
      </c>
      <c r="I221" s="120"/>
      <c r="L221" s="29"/>
      <c r="M221" s="121"/>
      <c r="T221" s="48"/>
      <c r="AT221" s="14" t="s">
        <v>119</v>
      </c>
      <c r="AU221" s="14" t="s">
        <v>71</v>
      </c>
    </row>
    <row r="222" spans="2:65" s="1" customFormat="1" ht="16.5" customHeight="1">
      <c r="B222" s="29"/>
      <c r="C222" s="104" t="s">
        <v>399</v>
      </c>
      <c r="D222" s="104" t="s">
        <v>112</v>
      </c>
      <c r="E222" s="105" t="s">
        <v>400</v>
      </c>
      <c r="F222" s="106" t="s">
        <v>401</v>
      </c>
      <c r="G222" s="107" t="s">
        <v>115</v>
      </c>
      <c r="H222" s="108">
        <v>1</v>
      </c>
      <c r="I222" s="109"/>
      <c r="J222" s="110">
        <f>ROUND(I222*H222,2)</f>
        <v>0</v>
      </c>
      <c r="K222" s="106" t="s">
        <v>116</v>
      </c>
      <c r="L222" s="111"/>
      <c r="M222" s="112" t="s">
        <v>19</v>
      </c>
      <c r="N222" s="113" t="s">
        <v>42</v>
      </c>
      <c r="P222" s="114">
        <f>O222*H222</f>
        <v>0</v>
      </c>
      <c r="Q222" s="114">
        <v>0</v>
      </c>
      <c r="R222" s="114">
        <f>Q222*H222</f>
        <v>0</v>
      </c>
      <c r="S222" s="114">
        <v>0</v>
      </c>
      <c r="T222" s="115">
        <f>S222*H222</f>
        <v>0</v>
      </c>
      <c r="AR222" s="116" t="s">
        <v>81</v>
      </c>
      <c r="AT222" s="116" t="s">
        <v>112</v>
      </c>
      <c r="AU222" s="116" t="s">
        <v>71</v>
      </c>
      <c r="AY222" s="14" t="s">
        <v>117</v>
      </c>
      <c r="BE222" s="117">
        <f>IF(N222="základní",J222,0)</f>
        <v>0</v>
      </c>
      <c r="BF222" s="117">
        <f>IF(N222="snížená",J222,0)</f>
        <v>0</v>
      </c>
      <c r="BG222" s="117">
        <f>IF(N222="zákl. přenesená",J222,0)</f>
        <v>0</v>
      </c>
      <c r="BH222" s="117">
        <f>IF(N222="sníž. přenesená",J222,0)</f>
        <v>0</v>
      </c>
      <c r="BI222" s="117">
        <f>IF(N222="nulová",J222,0)</f>
        <v>0</v>
      </c>
      <c r="BJ222" s="14" t="s">
        <v>79</v>
      </c>
      <c r="BK222" s="117">
        <f>ROUND(I222*H222,2)</f>
        <v>0</v>
      </c>
      <c r="BL222" s="14" t="s">
        <v>79</v>
      </c>
      <c r="BM222" s="116" t="s">
        <v>402</v>
      </c>
    </row>
    <row r="223" spans="2:65" s="1" customFormat="1">
      <c r="B223" s="29"/>
      <c r="D223" s="118" t="s">
        <v>119</v>
      </c>
      <c r="F223" s="119" t="s">
        <v>401</v>
      </c>
      <c r="I223" s="120"/>
      <c r="L223" s="29"/>
      <c r="M223" s="121"/>
      <c r="T223" s="48"/>
      <c r="AT223" s="14" t="s">
        <v>119</v>
      </c>
      <c r="AU223" s="14" t="s">
        <v>71</v>
      </c>
    </row>
    <row r="224" spans="2:65" s="1" customFormat="1" ht="16.5" customHeight="1">
      <c r="B224" s="29"/>
      <c r="C224" s="104" t="s">
        <v>403</v>
      </c>
      <c r="D224" s="104" t="s">
        <v>112</v>
      </c>
      <c r="E224" s="105" t="s">
        <v>404</v>
      </c>
      <c r="F224" s="106" t="s">
        <v>405</v>
      </c>
      <c r="G224" s="107" t="s">
        <v>115</v>
      </c>
      <c r="H224" s="108">
        <v>1</v>
      </c>
      <c r="I224" s="109"/>
      <c r="J224" s="110">
        <f>ROUND(I224*H224,2)</f>
        <v>0</v>
      </c>
      <c r="K224" s="106" t="s">
        <v>116</v>
      </c>
      <c r="L224" s="111"/>
      <c r="M224" s="112" t="s">
        <v>19</v>
      </c>
      <c r="N224" s="113" t="s">
        <v>42</v>
      </c>
      <c r="P224" s="114">
        <f>O224*H224</f>
        <v>0</v>
      </c>
      <c r="Q224" s="114">
        <v>0</v>
      </c>
      <c r="R224" s="114">
        <f>Q224*H224</f>
        <v>0</v>
      </c>
      <c r="S224" s="114">
        <v>0</v>
      </c>
      <c r="T224" s="115">
        <f>S224*H224</f>
        <v>0</v>
      </c>
      <c r="AR224" s="116" t="s">
        <v>81</v>
      </c>
      <c r="AT224" s="116" t="s">
        <v>112</v>
      </c>
      <c r="AU224" s="116" t="s">
        <v>71</v>
      </c>
      <c r="AY224" s="14" t="s">
        <v>117</v>
      </c>
      <c r="BE224" s="117">
        <f>IF(N224="základní",J224,0)</f>
        <v>0</v>
      </c>
      <c r="BF224" s="117">
        <f>IF(N224="snížená",J224,0)</f>
        <v>0</v>
      </c>
      <c r="BG224" s="117">
        <f>IF(N224="zákl. přenesená",J224,0)</f>
        <v>0</v>
      </c>
      <c r="BH224" s="117">
        <f>IF(N224="sníž. přenesená",J224,0)</f>
        <v>0</v>
      </c>
      <c r="BI224" s="117">
        <f>IF(N224="nulová",J224,0)</f>
        <v>0</v>
      </c>
      <c r="BJ224" s="14" t="s">
        <v>79</v>
      </c>
      <c r="BK224" s="117">
        <f>ROUND(I224*H224,2)</f>
        <v>0</v>
      </c>
      <c r="BL224" s="14" t="s">
        <v>79</v>
      </c>
      <c r="BM224" s="116" t="s">
        <v>406</v>
      </c>
    </row>
    <row r="225" spans="2:65" s="1" customFormat="1">
      <c r="B225" s="29"/>
      <c r="D225" s="118" t="s">
        <v>119</v>
      </c>
      <c r="F225" s="119" t="s">
        <v>405</v>
      </c>
      <c r="I225" s="120"/>
      <c r="L225" s="29"/>
      <c r="M225" s="121"/>
      <c r="T225" s="48"/>
      <c r="AT225" s="14" t="s">
        <v>119</v>
      </c>
      <c r="AU225" s="14" t="s">
        <v>71</v>
      </c>
    </row>
    <row r="226" spans="2:65" s="1" customFormat="1" ht="16.5" customHeight="1">
      <c r="B226" s="29"/>
      <c r="C226" s="104" t="s">
        <v>407</v>
      </c>
      <c r="D226" s="104" t="s">
        <v>112</v>
      </c>
      <c r="E226" s="105" t="s">
        <v>408</v>
      </c>
      <c r="F226" s="106" t="s">
        <v>409</v>
      </c>
      <c r="G226" s="107" t="s">
        <v>115</v>
      </c>
      <c r="H226" s="108">
        <v>1</v>
      </c>
      <c r="I226" s="109"/>
      <c r="J226" s="110">
        <f>ROUND(I226*H226,2)</f>
        <v>0</v>
      </c>
      <c r="K226" s="106" t="s">
        <v>116</v>
      </c>
      <c r="L226" s="111"/>
      <c r="M226" s="112" t="s">
        <v>19</v>
      </c>
      <c r="N226" s="113" t="s">
        <v>42</v>
      </c>
      <c r="P226" s="114">
        <f>O226*H226</f>
        <v>0</v>
      </c>
      <c r="Q226" s="114">
        <v>0</v>
      </c>
      <c r="R226" s="114">
        <f>Q226*H226</f>
        <v>0</v>
      </c>
      <c r="S226" s="114">
        <v>0</v>
      </c>
      <c r="T226" s="115">
        <f>S226*H226</f>
        <v>0</v>
      </c>
      <c r="AR226" s="116" t="s">
        <v>81</v>
      </c>
      <c r="AT226" s="116" t="s">
        <v>112</v>
      </c>
      <c r="AU226" s="116" t="s">
        <v>71</v>
      </c>
      <c r="AY226" s="14" t="s">
        <v>117</v>
      </c>
      <c r="BE226" s="117">
        <f>IF(N226="základní",J226,0)</f>
        <v>0</v>
      </c>
      <c r="BF226" s="117">
        <f>IF(N226="snížená",J226,0)</f>
        <v>0</v>
      </c>
      <c r="BG226" s="117">
        <f>IF(N226="zákl. přenesená",J226,0)</f>
        <v>0</v>
      </c>
      <c r="BH226" s="117">
        <f>IF(N226="sníž. přenesená",J226,0)</f>
        <v>0</v>
      </c>
      <c r="BI226" s="117">
        <f>IF(N226="nulová",J226,0)</f>
        <v>0</v>
      </c>
      <c r="BJ226" s="14" t="s">
        <v>79</v>
      </c>
      <c r="BK226" s="117">
        <f>ROUND(I226*H226,2)</f>
        <v>0</v>
      </c>
      <c r="BL226" s="14" t="s">
        <v>79</v>
      </c>
      <c r="BM226" s="116" t="s">
        <v>410</v>
      </c>
    </row>
    <row r="227" spans="2:65" s="1" customFormat="1">
      <c r="B227" s="29"/>
      <c r="D227" s="118" t="s">
        <v>119</v>
      </c>
      <c r="F227" s="119" t="s">
        <v>409</v>
      </c>
      <c r="I227" s="120"/>
      <c r="L227" s="29"/>
      <c r="M227" s="121"/>
      <c r="T227" s="48"/>
      <c r="AT227" s="14" t="s">
        <v>119</v>
      </c>
      <c r="AU227" s="14" t="s">
        <v>71</v>
      </c>
    </row>
    <row r="228" spans="2:65" s="1" customFormat="1" ht="16.5" customHeight="1">
      <c r="B228" s="29"/>
      <c r="C228" s="104" t="s">
        <v>411</v>
      </c>
      <c r="D228" s="104" t="s">
        <v>112</v>
      </c>
      <c r="E228" s="105" t="s">
        <v>412</v>
      </c>
      <c r="F228" s="106" t="s">
        <v>413</v>
      </c>
      <c r="G228" s="107" t="s">
        <v>115</v>
      </c>
      <c r="H228" s="108">
        <v>1</v>
      </c>
      <c r="I228" s="109"/>
      <c r="J228" s="110">
        <f>ROUND(I228*H228,2)</f>
        <v>0</v>
      </c>
      <c r="K228" s="106" t="s">
        <v>116</v>
      </c>
      <c r="L228" s="111"/>
      <c r="M228" s="112" t="s">
        <v>19</v>
      </c>
      <c r="N228" s="113" t="s">
        <v>42</v>
      </c>
      <c r="P228" s="114">
        <f>O228*H228</f>
        <v>0</v>
      </c>
      <c r="Q228" s="114">
        <v>0</v>
      </c>
      <c r="R228" s="114">
        <f>Q228*H228</f>
        <v>0</v>
      </c>
      <c r="S228" s="114">
        <v>0</v>
      </c>
      <c r="T228" s="115">
        <f>S228*H228</f>
        <v>0</v>
      </c>
      <c r="AR228" s="116" t="s">
        <v>81</v>
      </c>
      <c r="AT228" s="116" t="s">
        <v>112</v>
      </c>
      <c r="AU228" s="116" t="s">
        <v>71</v>
      </c>
      <c r="AY228" s="14" t="s">
        <v>117</v>
      </c>
      <c r="BE228" s="117">
        <f>IF(N228="základní",J228,0)</f>
        <v>0</v>
      </c>
      <c r="BF228" s="117">
        <f>IF(N228="snížená",J228,0)</f>
        <v>0</v>
      </c>
      <c r="BG228" s="117">
        <f>IF(N228="zákl. přenesená",J228,0)</f>
        <v>0</v>
      </c>
      <c r="BH228" s="117">
        <f>IF(N228="sníž. přenesená",J228,0)</f>
        <v>0</v>
      </c>
      <c r="BI228" s="117">
        <f>IF(N228="nulová",J228,0)</f>
        <v>0</v>
      </c>
      <c r="BJ228" s="14" t="s">
        <v>79</v>
      </c>
      <c r="BK228" s="117">
        <f>ROUND(I228*H228,2)</f>
        <v>0</v>
      </c>
      <c r="BL228" s="14" t="s">
        <v>79</v>
      </c>
      <c r="BM228" s="116" t="s">
        <v>414</v>
      </c>
    </row>
    <row r="229" spans="2:65" s="1" customFormat="1">
      <c r="B229" s="29"/>
      <c r="D229" s="118" t="s">
        <v>119</v>
      </c>
      <c r="F229" s="119" t="s">
        <v>413</v>
      </c>
      <c r="I229" s="120"/>
      <c r="L229" s="29"/>
      <c r="M229" s="121"/>
      <c r="T229" s="48"/>
      <c r="AT229" s="14" t="s">
        <v>119</v>
      </c>
      <c r="AU229" s="14" t="s">
        <v>71</v>
      </c>
    </row>
    <row r="230" spans="2:65" s="1" customFormat="1" ht="16.5" customHeight="1">
      <c r="B230" s="29"/>
      <c r="C230" s="104" t="s">
        <v>415</v>
      </c>
      <c r="D230" s="104" t="s">
        <v>112</v>
      </c>
      <c r="E230" s="105" t="s">
        <v>416</v>
      </c>
      <c r="F230" s="106" t="s">
        <v>417</v>
      </c>
      <c r="G230" s="107" t="s">
        <v>115</v>
      </c>
      <c r="H230" s="108">
        <v>1</v>
      </c>
      <c r="I230" s="109"/>
      <c r="J230" s="110">
        <f>ROUND(I230*H230,2)</f>
        <v>0</v>
      </c>
      <c r="K230" s="106" t="s">
        <v>116</v>
      </c>
      <c r="L230" s="111"/>
      <c r="M230" s="112" t="s">
        <v>19</v>
      </c>
      <c r="N230" s="113" t="s">
        <v>42</v>
      </c>
      <c r="P230" s="114">
        <f>O230*H230</f>
        <v>0</v>
      </c>
      <c r="Q230" s="114">
        <v>0</v>
      </c>
      <c r="R230" s="114">
        <f>Q230*H230</f>
        <v>0</v>
      </c>
      <c r="S230" s="114">
        <v>0</v>
      </c>
      <c r="T230" s="115">
        <f>S230*H230</f>
        <v>0</v>
      </c>
      <c r="AR230" s="116" t="s">
        <v>81</v>
      </c>
      <c r="AT230" s="116" t="s">
        <v>112</v>
      </c>
      <c r="AU230" s="116" t="s">
        <v>71</v>
      </c>
      <c r="AY230" s="14" t="s">
        <v>117</v>
      </c>
      <c r="BE230" s="117">
        <f>IF(N230="základní",J230,0)</f>
        <v>0</v>
      </c>
      <c r="BF230" s="117">
        <f>IF(N230="snížená",J230,0)</f>
        <v>0</v>
      </c>
      <c r="BG230" s="117">
        <f>IF(N230="zákl. přenesená",J230,0)</f>
        <v>0</v>
      </c>
      <c r="BH230" s="117">
        <f>IF(N230="sníž. přenesená",J230,0)</f>
        <v>0</v>
      </c>
      <c r="BI230" s="117">
        <f>IF(N230="nulová",J230,0)</f>
        <v>0</v>
      </c>
      <c r="BJ230" s="14" t="s">
        <v>79</v>
      </c>
      <c r="BK230" s="117">
        <f>ROUND(I230*H230,2)</f>
        <v>0</v>
      </c>
      <c r="BL230" s="14" t="s">
        <v>79</v>
      </c>
      <c r="BM230" s="116" t="s">
        <v>418</v>
      </c>
    </row>
    <row r="231" spans="2:65" s="1" customFormat="1">
      <c r="B231" s="29"/>
      <c r="D231" s="118" t="s">
        <v>119</v>
      </c>
      <c r="F231" s="119" t="s">
        <v>417</v>
      </c>
      <c r="I231" s="120"/>
      <c r="L231" s="29"/>
      <c r="M231" s="121"/>
      <c r="T231" s="48"/>
      <c r="AT231" s="14" t="s">
        <v>119</v>
      </c>
      <c r="AU231" s="14" t="s">
        <v>71</v>
      </c>
    </row>
    <row r="232" spans="2:65" s="1" customFormat="1" ht="16.5" customHeight="1">
      <c r="B232" s="29"/>
      <c r="C232" s="104" t="s">
        <v>419</v>
      </c>
      <c r="D232" s="104" t="s">
        <v>112</v>
      </c>
      <c r="E232" s="105" t="s">
        <v>420</v>
      </c>
      <c r="F232" s="106" t="s">
        <v>421</v>
      </c>
      <c r="G232" s="107" t="s">
        <v>115</v>
      </c>
      <c r="H232" s="108">
        <v>1</v>
      </c>
      <c r="I232" s="109"/>
      <c r="J232" s="110">
        <f>ROUND(I232*H232,2)</f>
        <v>0</v>
      </c>
      <c r="K232" s="106" t="s">
        <v>116</v>
      </c>
      <c r="L232" s="111"/>
      <c r="M232" s="112" t="s">
        <v>19</v>
      </c>
      <c r="N232" s="113" t="s">
        <v>42</v>
      </c>
      <c r="P232" s="114">
        <f>O232*H232</f>
        <v>0</v>
      </c>
      <c r="Q232" s="114">
        <v>0</v>
      </c>
      <c r="R232" s="114">
        <f>Q232*H232</f>
        <v>0</v>
      </c>
      <c r="S232" s="114">
        <v>0</v>
      </c>
      <c r="T232" s="115">
        <f>S232*H232</f>
        <v>0</v>
      </c>
      <c r="AR232" s="116" t="s">
        <v>81</v>
      </c>
      <c r="AT232" s="116" t="s">
        <v>112</v>
      </c>
      <c r="AU232" s="116" t="s">
        <v>71</v>
      </c>
      <c r="AY232" s="14" t="s">
        <v>117</v>
      </c>
      <c r="BE232" s="117">
        <f>IF(N232="základní",J232,0)</f>
        <v>0</v>
      </c>
      <c r="BF232" s="117">
        <f>IF(N232="snížená",J232,0)</f>
        <v>0</v>
      </c>
      <c r="BG232" s="117">
        <f>IF(N232="zákl. přenesená",J232,0)</f>
        <v>0</v>
      </c>
      <c r="BH232" s="117">
        <f>IF(N232="sníž. přenesená",J232,0)</f>
        <v>0</v>
      </c>
      <c r="BI232" s="117">
        <f>IF(N232="nulová",J232,0)</f>
        <v>0</v>
      </c>
      <c r="BJ232" s="14" t="s">
        <v>79</v>
      </c>
      <c r="BK232" s="117">
        <f>ROUND(I232*H232,2)</f>
        <v>0</v>
      </c>
      <c r="BL232" s="14" t="s">
        <v>79</v>
      </c>
      <c r="BM232" s="116" t="s">
        <v>422</v>
      </c>
    </row>
    <row r="233" spans="2:65" s="1" customFormat="1">
      <c r="B233" s="29"/>
      <c r="D233" s="118" t="s">
        <v>119</v>
      </c>
      <c r="F233" s="119" t="s">
        <v>421</v>
      </c>
      <c r="I233" s="120"/>
      <c r="L233" s="29"/>
      <c r="M233" s="121"/>
      <c r="T233" s="48"/>
      <c r="AT233" s="14" t="s">
        <v>119</v>
      </c>
      <c r="AU233" s="14" t="s">
        <v>71</v>
      </c>
    </row>
    <row r="234" spans="2:65" s="1" customFormat="1" ht="16.5" customHeight="1">
      <c r="B234" s="29"/>
      <c r="C234" s="104" t="s">
        <v>423</v>
      </c>
      <c r="D234" s="104" t="s">
        <v>112</v>
      </c>
      <c r="E234" s="105" t="s">
        <v>424</v>
      </c>
      <c r="F234" s="106" t="s">
        <v>425</v>
      </c>
      <c r="G234" s="107" t="s">
        <v>115</v>
      </c>
      <c r="H234" s="108">
        <v>1</v>
      </c>
      <c r="I234" s="109"/>
      <c r="J234" s="110">
        <f>ROUND(I234*H234,2)</f>
        <v>0</v>
      </c>
      <c r="K234" s="106" t="s">
        <v>116</v>
      </c>
      <c r="L234" s="111"/>
      <c r="M234" s="112" t="s">
        <v>19</v>
      </c>
      <c r="N234" s="113" t="s">
        <v>42</v>
      </c>
      <c r="P234" s="114">
        <f>O234*H234</f>
        <v>0</v>
      </c>
      <c r="Q234" s="114">
        <v>0</v>
      </c>
      <c r="R234" s="114">
        <f>Q234*H234</f>
        <v>0</v>
      </c>
      <c r="S234" s="114">
        <v>0</v>
      </c>
      <c r="T234" s="115">
        <f>S234*H234</f>
        <v>0</v>
      </c>
      <c r="AR234" s="116" t="s">
        <v>81</v>
      </c>
      <c r="AT234" s="116" t="s">
        <v>112</v>
      </c>
      <c r="AU234" s="116" t="s">
        <v>71</v>
      </c>
      <c r="AY234" s="14" t="s">
        <v>117</v>
      </c>
      <c r="BE234" s="117">
        <f>IF(N234="základní",J234,0)</f>
        <v>0</v>
      </c>
      <c r="BF234" s="117">
        <f>IF(N234="snížená",J234,0)</f>
        <v>0</v>
      </c>
      <c r="BG234" s="117">
        <f>IF(N234="zákl. přenesená",J234,0)</f>
        <v>0</v>
      </c>
      <c r="BH234" s="117">
        <f>IF(N234="sníž. přenesená",J234,0)</f>
        <v>0</v>
      </c>
      <c r="BI234" s="117">
        <f>IF(N234="nulová",J234,0)</f>
        <v>0</v>
      </c>
      <c r="BJ234" s="14" t="s">
        <v>79</v>
      </c>
      <c r="BK234" s="117">
        <f>ROUND(I234*H234,2)</f>
        <v>0</v>
      </c>
      <c r="BL234" s="14" t="s">
        <v>79</v>
      </c>
      <c r="BM234" s="116" t="s">
        <v>426</v>
      </c>
    </row>
    <row r="235" spans="2:65" s="1" customFormat="1">
      <c r="B235" s="29"/>
      <c r="D235" s="118" t="s">
        <v>119</v>
      </c>
      <c r="F235" s="119" t="s">
        <v>425</v>
      </c>
      <c r="I235" s="120"/>
      <c r="L235" s="29"/>
      <c r="M235" s="121"/>
      <c r="T235" s="48"/>
      <c r="AT235" s="14" t="s">
        <v>119</v>
      </c>
      <c r="AU235" s="14" t="s">
        <v>71</v>
      </c>
    </row>
    <row r="236" spans="2:65" s="1" customFormat="1" ht="16.5" customHeight="1">
      <c r="B236" s="29"/>
      <c r="C236" s="104" t="s">
        <v>427</v>
      </c>
      <c r="D236" s="104" t="s">
        <v>112</v>
      </c>
      <c r="E236" s="105" t="s">
        <v>428</v>
      </c>
      <c r="F236" s="106" t="s">
        <v>429</v>
      </c>
      <c r="G236" s="107" t="s">
        <v>115</v>
      </c>
      <c r="H236" s="108">
        <v>1</v>
      </c>
      <c r="I236" s="109"/>
      <c r="J236" s="110">
        <f>ROUND(I236*H236,2)</f>
        <v>0</v>
      </c>
      <c r="K236" s="106" t="s">
        <v>116</v>
      </c>
      <c r="L236" s="111"/>
      <c r="M236" s="112" t="s">
        <v>19</v>
      </c>
      <c r="N236" s="113" t="s">
        <v>42</v>
      </c>
      <c r="P236" s="114">
        <f>O236*H236</f>
        <v>0</v>
      </c>
      <c r="Q236" s="114">
        <v>0</v>
      </c>
      <c r="R236" s="114">
        <f>Q236*H236</f>
        <v>0</v>
      </c>
      <c r="S236" s="114">
        <v>0</v>
      </c>
      <c r="T236" s="115">
        <f>S236*H236</f>
        <v>0</v>
      </c>
      <c r="AR236" s="116" t="s">
        <v>81</v>
      </c>
      <c r="AT236" s="116" t="s">
        <v>112</v>
      </c>
      <c r="AU236" s="116" t="s">
        <v>71</v>
      </c>
      <c r="AY236" s="14" t="s">
        <v>117</v>
      </c>
      <c r="BE236" s="117">
        <f>IF(N236="základní",J236,0)</f>
        <v>0</v>
      </c>
      <c r="BF236" s="117">
        <f>IF(N236="snížená",J236,0)</f>
        <v>0</v>
      </c>
      <c r="BG236" s="117">
        <f>IF(N236="zákl. přenesená",J236,0)</f>
        <v>0</v>
      </c>
      <c r="BH236" s="117">
        <f>IF(N236="sníž. přenesená",J236,0)</f>
        <v>0</v>
      </c>
      <c r="BI236" s="117">
        <f>IF(N236="nulová",J236,0)</f>
        <v>0</v>
      </c>
      <c r="BJ236" s="14" t="s">
        <v>79</v>
      </c>
      <c r="BK236" s="117">
        <f>ROUND(I236*H236,2)</f>
        <v>0</v>
      </c>
      <c r="BL236" s="14" t="s">
        <v>79</v>
      </c>
      <c r="BM236" s="116" t="s">
        <v>430</v>
      </c>
    </row>
    <row r="237" spans="2:65" s="1" customFormat="1">
      <c r="B237" s="29"/>
      <c r="D237" s="118" t="s">
        <v>119</v>
      </c>
      <c r="F237" s="119" t="s">
        <v>429</v>
      </c>
      <c r="I237" s="120"/>
      <c r="L237" s="29"/>
      <c r="M237" s="121"/>
      <c r="T237" s="48"/>
      <c r="AT237" s="14" t="s">
        <v>119</v>
      </c>
      <c r="AU237" s="14" t="s">
        <v>71</v>
      </c>
    </row>
    <row r="238" spans="2:65" s="1" customFormat="1" ht="24.2" customHeight="1">
      <c r="B238" s="29"/>
      <c r="C238" s="104" t="s">
        <v>431</v>
      </c>
      <c r="D238" s="104" t="s">
        <v>112</v>
      </c>
      <c r="E238" s="105" t="s">
        <v>432</v>
      </c>
      <c r="F238" s="106" t="s">
        <v>433</v>
      </c>
      <c r="G238" s="107" t="s">
        <v>115</v>
      </c>
      <c r="H238" s="108">
        <v>1</v>
      </c>
      <c r="I238" s="109"/>
      <c r="J238" s="110">
        <f>ROUND(I238*H238,2)</f>
        <v>0</v>
      </c>
      <c r="K238" s="106" t="s">
        <v>116</v>
      </c>
      <c r="L238" s="111"/>
      <c r="M238" s="112" t="s">
        <v>19</v>
      </c>
      <c r="N238" s="113" t="s">
        <v>42</v>
      </c>
      <c r="P238" s="114">
        <f>O238*H238</f>
        <v>0</v>
      </c>
      <c r="Q238" s="114">
        <v>0</v>
      </c>
      <c r="R238" s="114">
        <f>Q238*H238</f>
        <v>0</v>
      </c>
      <c r="S238" s="114">
        <v>0</v>
      </c>
      <c r="T238" s="115">
        <f>S238*H238</f>
        <v>0</v>
      </c>
      <c r="AR238" s="116" t="s">
        <v>81</v>
      </c>
      <c r="AT238" s="116" t="s">
        <v>112</v>
      </c>
      <c r="AU238" s="116" t="s">
        <v>71</v>
      </c>
      <c r="AY238" s="14" t="s">
        <v>117</v>
      </c>
      <c r="BE238" s="117">
        <f>IF(N238="základní",J238,0)</f>
        <v>0</v>
      </c>
      <c r="BF238" s="117">
        <f>IF(N238="snížená",J238,0)</f>
        <v>0</v>
      </c>
      <c r="BG238" s="117">
        <f>IF(N238="zákl. přenesená",J238,0)</f>
        <v>0</v>
      </c>
      <c r="BH238" s="117">
        <f>IF(N238="sníž. přenesená",J238,0)</f>
        <v>0</v>
      </c>
      <c r="BI238" s="117">
        <f>IF(N238="nulová",J238,0)</f>
        <v>0</v>
      </c>
      <c r="BJ238" s="14" t="s">
        <v>79</v>
      </c>
      <c r="BK238" s="117">
        <f>ROUND(I238*H238,2)</f>
        <v>0</v>
      </c>
      <c r="BL238" s="14" t="s">
        <v>79</v>
      </c>
      <c r="BM238" s="116" t="s">
        <v>434</v>
      </c>
    </row>
    <row r="239" spans="2:65" s="1" customFormat="1">
      <c r="B239" s="29"/>
      <c r="D239" s="118" t="s">
        <v>119</v>
      </c>
      <c r="F239" s="119" t="s">
        <v>433</v>
      </c>
      <c r="I239" s="120"/>
      <c r="L239" s="29"/>
      <c r="M239" s="121"/>
      <c r="T239" s="48"/>
      <c r="AT239" s="14" t="s">
        <v>119</v>
      </c>
      <c r="AU239" s="14" t="s">
        <v>71</v>
      </c>
    </row>
    <row r="240" spans="2:65" s="1" customFormat="1" ht="16.5" customHeight="1">
      <c r="B240" s="29"/>
      <c r="C240" s="104" t="s">
        <v>435</v>
      </c>
      <c r="D240" s="104" t="s">
        <v>112</v>
      </c>
      <c r="E240" s="105" t="s">
        <v>436</v>
      </c>
      <c r="F240" s="106" t="s">
        <v>437</v>
      </c>
      <c r="G240" s="107" t="s">
        <v>115</v>
      </c>
      <c r="H240" s="108">
        <v>1</v>
      </c>
      <c r="I240" s="109"/>
      <c r="J240" s="110">
        <f>ROUND(I240*H240,2)</f>
        <v>0</v>
      </c>
      <c r="K240" s="106" t="s">
        <v>116</v>
      </c>
      <c r="L240" s="111"/>
      <c r="M240" s="112" t="s">
        <v>19</v>
      </c>
      <c r="N240" s="113" t="s">
        <v>42</v>
      </c>
      <c r="P240" s="114">
        <f>O240*H240</f>
        <v>0</v>
      </c>
      <c r="Q240" s="114">
        <v>0</v>
      </c>
      <c r="R240" s="114">
        <f>Q240*H240</f>
        <v>0</v>
      </c>
      <c r="S240" s="114">
        <v>0</v>
      </c>
      <c r="T240" s="115">
        <f>S240*H240</f>
        <v>0</v>
      </c>
      <c r="AR240" s="116" t="s">
        <v>81</v>
      </c>
      <c r="AT240" s="116" t="s">
        <v>112</v>
      </c>
      <c r="AU240" s="116" t="s">
        <v>71</v>
      </c>
      <c r="AY240" s="14" t="s">
        <v>117</v>
      </c>
      <c r="BE240" s="117">
        <f>IF(N240="základní",J240,0)</f>
        <v>0</v>
      </c>
      <c r="BF240" s="117">
        <f>IF(N240="snížená",J240,0)</f>
        <v>0</v>
      </c>
      <c r="BG240" s="117">
        <f>IF(N240="zákl. přenesená",J240,0)</f>
        <v>0</v>
      </c>
      <c r="BH240" s="117">
        <f>IF(N240="sníž. přenesená",J240,0)</f>
        <v>0</v>
      </c>
      <c r="BI240" s="117">
        <f>IF(N240="nulová",J240,0)</f>
        <v>0</v>
      </c>
      <c r="BJ240" s="14" t="s">
        <v>79</v>
      </c>
      <c r="BK240" s="117">
        <f>ROUND(I240*H240,2)</f>
        <v>0</v>
      </c>
      <c r="BL240" s="14" t="s">
        <v>79</v>
      </c>
      <c r="BM240" s="116" t="s">
        <v>438</v>
      </c>
    </row>
    <row r="241" spans="2:65" s="1" customFormat="1">
      <c r="B241" s="29"/>
      <c r="D241" s="118" t="s">
        <v>119</v>
      </c>
      <c r="F241" s="119" t="s">
        <v>437</v>
      </c>
      <c r="I241" s="120"/>
      <c r="L241" s="29"/>
      <c r="M241" s="121"/>
      <c r="T241" s="48"/>
      <c r="AT241" s="14" t="s">
        <v>119</v>
      </c>
      <c r="AU241" s="14" t="s">
        <v>71</v>
      </c>
    </row>
    <row r="242" spans="2:65" s="1" customFormat="1" ht="16.5" customHeight="1">
      <c r="B242" s="29"/>
      <c r="C242" s="104" t="s">
        <v>439</v>
      </c>
      <c r="D242" s="104" t="s">
        <v>112</v>
      </c>
      <c r="E242" s="105" t="s">
        <v>440</v>
      </c>
      <c r="F242" s="106" t="s">
        <v>441</v>
      </c>
      <c r="G242" s="107" t="s">
        <v>115</v>
      </c>
      <c r="H242" s="108">
        <v>1</v>
      </c>
      <c r="I242" s="109"/>
      <c r="J242" s="110">
        <f>ROUND(I242*H242,2)</f>
        <v>0</v>
      </c>
      <c r="K242" s="106" t="s">
        <v>116</v>
      </c>
      <c r="L242" s="111"/>
      <c r="M242" s="112" t="s">
        <v>19</v>
      </c>
      <c r="N242" s="113" t="s">
        <v>42</v>
      </c>
      <c r="P242" s="114">
        <f>O242*H242</f>
        <v>0</v>
      </c>
      <c r="Q242" s="114">
        <v>0</v>
      </c>
      <c r="R242" s="114">
        <f>Q242*H242</f>
        <v>0</v>
      </c>
      <c r="S242" s="114">
        <v>0</v>
      </c>
      <c r="T242" s="115">
        <f>S242*H242</f>
        <v>0</v>
      </c>
      <c r="AR242" s="116" t="s">
        <v>81</v>
      </c>
      <c r="AT242" s="116" t="s">
        <v>112</v>
      </c>
      <c r="AU242" s="116" t="s">
        <v>71</v>
      </c>
      <c r="AY242" s="14" t="s">
        <v>117</v>
      </c>
      <c r="BE242" s="117">
        <f>IF(N242="základní",J242,0)</f>
        <v>0</v>
      </c>
      <c r="BF242" s="117">
        <f>IF(N242="snížená",J242,0)</f>
        <v>0</v>
      </c>
      <c r="BG242" s="117">
        <f>IF(N242="zákl. přenesená",J242,0)</f>
        <v>0</v>
      </c>
      <c r="BH242" s="117">
        <f>IF(N242="sníž. přenesená",J242,0)</f>
        <v>0</v>
      </c>
      <c r="BI242" s="117">
        <f>IF(N242="nulová",J242,0)</f>
        <v>0</v>
      </c>
      <c r="BJ242" s="14" t="s">
        <v>79</v>
      </c>
      <c r="BK242" s="117">
        <f>ROUND(I242*H242,2)</f>
        <v>0</v>
      </c>
      <c r="BL242" s="14" t="s">
        <v>79</v>
      </c>
      <c r="BM242" s="116" t="s">
        <v>442</v>
      </c>
    </row>
    <row r="243" spans="2:65" s="1" customFormat="1">
      <c r="B243" s="29"/>
      <c r="D243" s="118" t="s">
        <v>119</v>
      </c>
      <c r="F243" s="119" t="s">
        <v>441</v>
      </c>
      <c r="I243" s="120"/>
      <c r="L243" s="29"/>
      <c r="M243" s="121"/>
      <c r="T243" s="48"/>
      <c r="AT243" s="14" t="s">
        <v>119</v>
      </c>
      <c r="AU243" s="14" t="s">
        <v>71</v>
      </c>
    </row>
    <row r="244" spans="2:65" s="1" customFormat="1" ht="16.5" customHeight="1">
      <c r="B244" s="29"/>
      <c r="C244" s="104" t="s">
        <v>443</v>
      </c>
      <c r="D244" s="104" t="s">
        <v>112</v>
      </c>
      <c r="E244" s="105" t="s">
        <v>444</v>
      </c>
      <c r="F244" s="106" t="s">
        <v>445</v>
      </c>
      <c r="G244" s="107" t="s">
        <v>115</v>
      </c>
      <c r="H244" s="108">
        <v>1</v>
      </c>
      <c r="I244" s="109"/>
      <c r="J244" s="110">
        <f>ROUND(I244*H244,2)</f>
        <v>0</v>
      </c>
      <c r="K244" s="106" t="s">
        <v>116</v>
      </c>
      <c r="L244" s="111"/>
      <c r="M244" s="112" t="s">
        <v>19</v>
      </c>
      <c r="N244" s="113" t="s">
        <v>42</v>
      </c>
      <c r="P244" s="114">
        <f>O244*H244</f>
        <v>0</v>
      </c>
      <c r="Q244" s="114">
        <v>0</v>
      </c>
      <c r="R244" s="114">
        <f>Q244*H244</f>
        <v>0</v>
      </c>
      <c r="S244" s="114">
        <v>0</v>
      </c>
      <c r="T244" s="115">
        <f>S244*H244</f>
        <v>0</v>
      </c>
      <c r="AR244" s="116" t="s">
        <v>81</v>
      </c>
      <c r="AT244" s="116" t="s">
        <v>112</v>
      </c>
      <c r="AU244" s="116" t="s">
        <v>71</v>
      </c>
      <c r="AY244" s="14" t="s">
        <v>117</v>
      </c>
      <c r="BE244" s="117">
        <f>IF(N244="základní",J244,0)</f>
        <v>0</v>
      </c>
      <c r="BF244" s="117">
        <f>IF(N244="snížená",J244,0)</f>
        <v>0</v>
      </c>
      <c r="BG244" s="117">
        <f>IF(N244="zákl. přenesená",J244,0)</f>
        <v>0</v>
      </c>
      <c r="BH244" s="117">
        <f>IF(N244="sníž. přenesená",J244,0)</f>
        <v>0</v>
      </c>
      <c r="BI244" s="117">
        <f>IF(N244="nulová",J244,0)</f>
        <v>0</v>
      </c>
      <c r="BJ244" s="14" t="s">
        <v>79</v>
      </c>
      <c r="BK244" s="117">
        <f>ROUND(I244*H244,2)</f>
        <v>0</v>
      </c>
      <c r="BL244" s="14" t="s">
        <v>79</v>
      </c>
      <c r="BM244" s="116" t="s">
        <v>446</v>
      </c>
    </row>
    <row r="245" spans="2:65" s="1" customFormat="1">
      <c r="B245" s="29"/>
      <c r="D245" s="118" t="s">
        <v>119</v>
      </c>
      <c r="F245" s="119" t="s">
        <v>445</v>
      </c>
      <c r="I245" s="120"/>
      <c r="L245" s="29"/>
      <c r="M245" s="121"/>
      <c r="T245" s="48"/>
      <c r="AT245" s="14" t="s">
        <v>119</v>
      </c>
      <c r="AU245" s="14" t="s">
        <v>71</v>
      </c>
    </row>
    <row r="246" spans="2:65" s="1" customFormat="1" ht="16.5" customHeight="1">
      <c r="B246" s="29"/>
      <c r="C246" s="104" t="s">
        <v>447</v>
      </c>
      <c r="D246" s="104" t="s">
        <v>112</v>
      </c>
      <c r="E246" s="105" t="s">
        <v>448</v>
      </c>
      <c r="F246" s="106" t="s">
        <v>449</v>
      </c>
      <c r="G246" s="107" t="s">
        <v>115</v>
      </c>
      <c r="H246" s="108">
        <v>1</v>
      </c>
      <c r="I246" s="109"/>
      <c r="J246" s="110">
        <f>ROUND(I246*H246,2)</f>
        <v>0</v>
      </c>
      <c r="K246" s="106" t="s">
        <v>116</v>
      </c>
      <c r="L246" s="111"/>
      <c r="M246" s="112" t="s">
        <v>19</v>
      </c>
      <c r="N246" s="113" t="s">
        <v>42</v>
      </c>
      <c r="P246" s="114">
        <f>O246*H246</f>
        <v>0</v>
      </c>
      <c r="Q246" s="114">
        <v>0</v>
      </c>
      <c r="R246" s="114">
        <f>Q246*H246</f>
        <v>0</v>
      </c>
      <c r="S246" s="114">
        <v>0</v>
      </c>
      <c r="T246" s="115">
        <f>S246*H246</f>
        <v>0</v>
      </c>
      <c r="AR246" s="116" t="s">
        <v>81</v>
      </c>
      <c r="AT246" s="116" t="s">
        <v>112</v>
      </c>
      <c r="AU246" s="116" t="s">
        <v>71</v>
      </c>
      <c r="AY246" s="14" t="s">
        <v>117</v>
      </c>
      <c r="BE246" s="117">
        <f>IF(N246="základní",J246,0)</f>
        <v>0</v>
      </c>
      <c r="BF246" s="117">
        <f>IF(N246="snížená",J246,0)</f>
        <v>0</v>
      </c>
      <c r="BG246" s="117">
        <f>IF(N246="zákl. přenesená",J246,0)</f>
        <v>0</v>
      </c>
      <c r="BH246" s="117">
        <f>IF(N246="sníž. přenesená",J246,0)</f>
        <v>0</v>
      </c>
      <c r="BI246" s="117">
        <f>IF(N246="nulová",J246,0)</f>
        <v>0</v>
      </c>
      <c r="BJ246" s="14" t="s">
        <v>79</v>
      </c>
      <c r="BK246" s="117">
        <f>ROUND(I246*H246,2)</f>
        <v>0</v>
      </c>
      <c r="BL246" s="14" t="s">
        <v>79</v>
      </c>
      <c r="BM246" s="116" t="s">
        <v>450</v>
      </c>
    </row>
    <row r="247" spans="2:65" s="1" customFormat="1">
      <c r="B247" s="29"/>
      <c r="D247" s="118" t="s">
        <v>119</v>
      </c>
      <c r="F247" s="119" t="s">
        <v>449</v>
      </c>
      <c r="I247" s="120"/>
      <c r="L247" s="29"/>
      <c r="M247" s="121"/>
      <c r="T247" s="48"/>
      <c r="AT247" s="14" t="s">
        <v>119</v>
      </c>
      <c r="AU247" s="14" t="s">
        <v>71</v>
      </c>
    </row>
    <row r="248" spans="2:65" s="1" customFormat="1" ht="16.5" customHeight="1">
      <c r="B248" s="29"/>
      <c r="C248" s="104" t="s">
        <v>451</v>
      </c>
      <c r="D248" s="104" t="s">
        <v>112</v>
      </c>
      <c r="E248" s="105" t="s">
        <v>452</v>
      </c>
      <c r="F248" s="106" t="s">
        <v>453</v>
      </c>
      <c r="G248" s="107" t="s">
        <v>115</v>
      </c>
      <c r="H248" s="108">
        <v>1</v>
      </c>
      <c r="I248" s="109"/>
      <c r="J248" s="110">
        <f>ROUND(I248*H248,2)</f>
        <v>0</v>
      </c>
      <c r="K248" s="106" t="s">
        <v>116</v>
      </c>
      <c r="L248" s="111"/>
      <c r="M248" s="112" t="s">
        <v>19</v>
      </c>
      <c r="N248" s="113" t="s">
        <v>42</v>
      </c>
      <c r="P248" s="114">
        <f>O248*H248</f>
        <v>0</v>
      </c>
      <c r="Q248" s="114">
        <v>0</v>
      </c>
      <c r="R248" s="114">
        <f>Q248*H248</f>
        <v>0</v>
      </c>
      <c r="S248" s="114">
        <v>0</v>
      </c>
      <c r="T248" s="115">
        <f>S248*H248</f>
        <v>0</v>
      </c>
      <c r="AR248" s="116" t="s">
        <v>81</v>
      </c>
      <c r="AT248" s="116" t="s">
        <v>112</v>
      </c>
      <c r="AU248" s="116" t="s">
        <v>71</v>
      </c>
      <c r="AY248" s="14" t="s">
        <v>117</v>
      </c>
      <c r="BE248" s="117">
        <f>IF(N248="základní",J248,0)</f>
        <v>0</v>
      </c>
      <c r="BF248" s="117">
        <f>IF(N248="snížená",J248,0)</f>
        <v>0</v>
      </c>
      <c r="BG248" s="117">
        <f>IF(N248="zákl. přenesená",J248,0)</f>
        <v>0</v>
      </c>
      <c r="BH248" s="117">
        <f>IF(N248="sníž. přenesená",J248,0)</f>
        <v>0</v>
      </c>
      <c r="BI248" s="117">
        <f>IF(N248="nulová",J248,0)</f>
        <v>0</v>
      </c>
      <c r="BJ248" s="14" t="s">
        <v>79</v>
      </c>
      <c r="BK248" s="117">
        <f>ROUND(I248*H248,2)</f>
        <v>0</v>
      </c>
      <c r="BL248" s="14" t="s">
        <v>79</v>
      </c>
      <c r="BM248" s="116" t="s">
        <v>454</v>
      </c>
    </row>
    <row r="249" spans="2:65" s="1" customFormat="1">
      <c r="B249" s="29"/>
      <c r="D249" s="118" t="s">
        <v>119</v>
      </c>
      <c r="F249" s="119" t="s">
        <v>453</v>
      </c>
      <c r="I249" s="120"/>
      <c r="L249" s="29"/>
      <c r="M249" s="121"/>
      <c r="T249" s="48"/>
      <c r="AT249" s="14" t="s">
        <v>119</v>
      </c>
      <c r="AU249" s="14" t="s">
        <v>71</v>
      </c>
    </row>
    <row r="250" spans="2:65" s="1" customFormat="1" ht="16.5" customHeight="1">
      <c r="B250" s="29"/>
      <c r="C250" s="104" t="s">
        <v>455</v>
      </c>
      <c r="D250" s="104" t="s">
        <v>112</v>
      </c>
      <c r="E250" s="105" t="s">
        <v>456</v>
      </c>
      <c r="F250" s="106" t="s">
        <v>457</v>
      </c>
      <c r="G250" s="107" t="s">
        <v>115</v>
      </c>
      <c r="H250" s="108">
        <v>1</v>
      </c>
      <c r="I250" s="109"/>
      <c r="J250" s="110">
        <f>ROUND(I250*H250,2)</f>
        <v>0</v>
      </c>
      <c r="K250" s="106" t="s">
        <v>116</v>
      </c>
      <c r="L250" s="111"/>
      <c r="M250" s="112" t="s">
        <v>19</v>
      </c>
      <c r="N250" s="113" t="s">
        <v>42</v>
      </c>
      <c r="P250" s="114">
        <f>O250*H250</f>
        <v>0</v>
      </c>
      <c r="Q250" s="114">
        <v>0</v>
      </c>
      <c r="R250" s="114">
        <f>Q250*H250</f>
        <v>0</v>
      </c>
      <c r="S250" s="114">
        <v>0</v>
      </c>
      <c r="T250" s="115">
        <f>S250*H250</f>
        <v>0</v>
      </c>
      <c r="AR250" s="116" t="s">
        <v>81</v>
      </c>
      <c r="AT250" s="116" t="s">
        <v>112</v>
      </c>
      <c r="AU250" s="116" t="s">
        <v>71</v>
      </c>
      <c r="AY250" s="14" t="s">
        <v>117</v>
      </c>
      <c r="BE250" s="117">
        <f>IF(N250="základní",J250,0)</f>
        <v>0</v>
      </c>
      <c r="BF250" s="117">
        <f>IF(N250="snížená",J250,0)</f>
        <v>0</v>
      </c>
      <c r="BG250" s="117">
        <f>IF(N250="zákl. přenesená",J250,0)</f>
        <v>0</v>
      </c>
      <c r="BH250" s="117">
        <f>IF(N250="sníž. přenesená",J250,0)</f>
        <v>0</v>
      </c>
      <c r="BI250" s="117">
        <f>IF(N250="nulová",J250,0)</f>
        <v>0</v>
      </c>
      <c r="BJ250" s="14" t="s">
        <v>79</v>
      </c>
      <c r="BK250" s="117">
        <f>ROUND(I250*H250,2)</f>
        <v>0</v>
      </c>
      <c r="BL250" s="14" t="s">
        <v>79</v>
      </c>
      <c r="BM250" s="116" t="s">
        <v>458</v>
      </c>
    </row>
    <row r="251" spans="2:65" s="1" customFormat="1">
      <c r="B251" s="29"/>
      <c r="D251" s="118" t="s">
        <v>119</v>
      </c>
      <c r="F251" s="119" t="s">
        <v>457</v>
      </c>
      <c r="I251" s="120"/>
      <c r="L251" s="29"/>
      <c r="M251" s="121"/>
      <c r="T251" s="48"/>
      <c r="AT251" s="14" t="s">
        <v>119</v>
      </c>
      <c r="AU251" s="14" t="s">
        <v>71</v>
      </c>
    </row>
    <row r="252" spans="2:65" s="1" customFormat="1" ht="24.2" customHeight="1">
      <c r="B252" s="29"/>
      <c r="C252" s="104" t="s">
        <v>459</v>
      </c>
      <c r="D252" s="104" t="s">
        <v>112</v>
      </c>
      <c r="E252" s="105" t="s">
        <v>460</v>
      </c>
      <c r="F252" s="106" t="s">
        <v>461</v>
      </c>
      <c r="G252" s="107" t="s">
        <v>115</v>
      </c>
      <c r="H252" s="108">
        <v>1</v>
      </c>
      <c r="I252" s="109"/>
      <c r="J252" s="110">
        <f>ROUND(I252*H252,2)</f>
        <v>0</v>
      </c>
      <c r="K252" s="106" t="s">
        <v>116</v>
      </c>
      <c r="L252" s="111"/>
      <c r="M252" s="112" t="s">
        <v>19</v>
      </c>
      <c r="N252" s="113" t="s">
        <v>42</v>
      </c>
      <c r="P252" s="114">
        <f>O252*H252</f>
        <v>0</v>
      </c>
      <c r="Q252" s="114">
        <v>0</v>
      </c>
      <c r="R252" s="114">
        <f>Q252*H252</f>
        <v>0</v>
      </c>
      <c r="S252" s="114">
        <v>0</v>
      </c>
      <c r="T252" s="115">
        <f>S252*H252</f>
        <v>0</v>
      </c>
      <c r="AR252" s="116" t="s">
        <v>81</v>
      </c>
      <c r="AT252" s="116" t="s">
        <v>112</v>
      </c>
      <c r="AU252" s="116" t="s">
        <v>71</v>
      </c>
      <c r="AY252" s="14" t="s">
        <v>117</v>
      </c>
      <c r="BE252" s="117">
        <f>IF(N252="základní",J252,0)</f>
        <v>0</v>
      </c>
      <c r="BF252" s="117">
        <f>IF(N252="snížená",J252,0)</f>
        <v>0</v>
      </c>
      <c r="BG252" s="117">
        <f>IF(N252="zákl. přenesená",J252,0)</f>
        <v>0</v>
      </c>
      <c r="BH252" s="117">
        <f>IF(N252="sníž. přenesená",J252,0)</f>
        <v>0</v>
      </c>
      <c r="BI252" s="117">
        <f>IF(N252="nulová",J252,0)</f>
        <v>0</v>
      </c>
      <c r="BJ252" s="14" t="s">
        <v>79</v>
      </c>
      <c r="BK252" s="117">
        <f>ROUND(I252*H252,2)</f>
        <v>0</v>
      </c>
      <c r="BL252" s="14" t="s">
        <v>79</v>
      </c>
      <c r="BM252" s="116" t="s">
        <v>462</v>
      </c>
    </row>
    <row r="253" spans="2:65" s="1" customFormat="1">
      <c r="B253" s="29"/>
      <c r="D253" s="118" t="s">
        <v>119</v>
      </c>
      <c r="F253" s="119" t="s">
        <v>461</v>
      </c>
      <c r="I253" s="120"/>
      <c r="L253" s="29"/>
      <c r="M253" s="121"/>
      <c r="T253" s="48"/>
      <c r="AT253" s="14" t="s">
        <v>119</v>
      </c>
      <c r="AU253" s="14" t="s">
        <v>71</v>
      </c>
    </row>
    <row r="254" spans="2:65" s="1" customFormat="1" ht="16.5" customHeight="1">
      <c r="B254" s="29"/>
      <c r="C254" s="104" t="s">
        <v>463</v>
      </c>
      <c r="D254" s="104" t="s">
        <v>112</v>
      </c>
      <c r="E254" s="105" t="s">
        <v>464</v>
      </c>
      <c r="F254" s="106" t="s">
        <v>465</v>
      </c>
      <c r="G254" s="107" t="s">
        <v>115</v>
      </c>
      <c r="H254" s="108">
        <v>2</v>
      </c>
      <c r="I254" s="109"/>
      <c r="J254" s="110">
        <f>ROUND(I254*H254,2)</f>
        <v>0</v>
      </c>
      <c r="K254" s="106" t="s">
        <v>116</v>
      </c>
      <c r="L254" s="111"/>
      <c r="M254" s="112" t="s">
        <v>19</v>
      </c>
      <c r="N254" s="113" t="s">
        <v>42</v>
      </c>
      <c r="P254" s="114">
        <f>O254*H254</f>
        <v>0</v>
      </c>
      <c r="Q254" s="114">
        <v>0</v>
      </c>
      <c r="R254" s="114">
        <f>Q254*H254</f>
        <v>0</v>
      </c>
      <c r="S254" s="114">
        <v>0</v>
      </c>
      <c r="T254" s="115">
        <f>S254*H254</f>
        <v>0</v>
      </c>
      <c r="AR254" s="116" t="s">
        <v>81</v>
      </c>
      <c r="AT254" s="116" t="s">
        <v>112</v>
      </c>
      <c r="AU254" s="116" t="s">
        <v>71</v>
      </c>
      <c r="AY254" s="14" t="s">
        <v>117</v>
      </c>
      <c r="BE254" s="117">
        <f>IF(N254="základní",J254,0)</f>
        <v>0</v>
      </c>
      <c r="BF254" s="117">
        <f>IF(N254="snížená",J254,0)</f>
        <v>0</v>
      </c>
      <c r="BG254" s="117">
        <f>IF(N254="zákl. přenesená",J254,0)</f>
        <v>0</v>
      </c>
      <c r="BH254" s="117">
        <f>IF(N254="sníž. přenesená",J254,0)</f>
        <v>0</v>
      </c>
      <c r="BI254" s="117">
        <f>IF(N254="nulová",J254,0)</f>
        <v>0</v>
      </c>
      <c r="BJ254" s="14" t="s">
        <v>79</v>
      </c>
      <c r="BK254" s="117">
        <f>ROUND(I254*H254,2)</f>
        <v>0</v>
      </c>
      <c r="BL254" s="14" t="s">
        <v>79</v>
      </c>
      <c r="BM254" s="116" t="s">
        <v>466</v>
      </c>
    </row>
    <row r="255" spans="2:65" s="1" customFormat="1">
      <c r="B255" s="29"/>
      <c r="D255" s="118" t="s">
        <v>119</v>
      </c>
      <c r="F255" s="119" t="s">
        <v>465</v>
      </c>
      <c r="I255" s="120"/>
      <c r="L255" s="29"/>
      <c r="M255" s="121"/>
      <c r="T255" s="48"/>
      <c r="AT255" s="14" t="s">
        <v>119</v>
      </c>
      <c r="AU255" s="14" t="s">
        <v>71</v>
      </c>
    </row>
    <row r="256" spans="2:65" s="1" customFormat="1" ht="16.5" customHeight="1">
      <c r="B256" s="29"/>
      <c r="C256" s="104" t="s">
        <v>467</v>
      </c>
      <c r="D256" s="104" t="s">
        <v>112</v>
      </c>
      <c r="E256" s="105" t="s">
        <v>468</v>
      </c>
      <c r="F256" s="106" t="s">
        <v>469</v>
      </c>
      <c r="G256" s="107" t="s">
        <v>115</v>
      </c>
      <c r="H256" s="108">
        <v>2</v>
      </c>
      <c r="I256" s="109"/>
      <c r="J256" s="110">
        <f>ROUND(I256*H256,2)</f>
        <v>0</v>
      </c>
      <c r="K256" s="106" t="s">
        <v>116</v>
      </c>
      <c r="L256" s="111"/>
      <c r="M256" s="112" t="s">
        <v>19</v>
      </c>
      <c r="N256" s="113" t="s">
        <v>42</v>
      </c>
      <c r="P256" s="114">
        <f>O256*H256</f>
        <v>0</v>
      </c>
      <c r="Q256" s="114">
        <v>0</v>
      </c>
      <c r="R256" s="114">
        <f>Q256*H256</f>
        <v>0</v>
      </c>
      <c r="S256" s="114">
        <v>0</v>
      </c>
      <c r="T256" s="115">
        <f>S256*H256</f>
        <v>0</v>
      </c>
      <c r="AR256" s="116" t="s">
        <v>81</v>
      </c>
      <c r="AT256" s="116" t="s">
        <v>112</v>
      </c>
      <c r="AU256" s="116" t="s">
        <v>71</v>
      </c>
      <c r="AY256" s="14" t="s">
        <v>117</v>
      </c>
      <c r="BE256" s="117">
        <f>IF(N256="základní",J256,0)</f>
        <v>0</v>
      </c>
      <c r="BF256" s="117">
        <f>IF(N256="snížená",J256,0)</f>
        <v>0</v>
      </c>
      <c r="BG256" s="117">
        <f>IF(N256="zákl. přenesená",J256,0)</f>
        <v>0</v>
      </c>
      <c r="BH256" s="117">
        <f>IF(N256="sníž. přenesená",J256,0)</f>
        <v>0</v>
      </c>
      <c r="BI256" s="117">
        <f>IF(N256="nulová",J256,0)</f>
        <v>0</v>
      </c>
      <c r="BJ256" s="14" t="s">
        <v>79</v>
      </c>
      <c r="BK256" s="117">
        <f>ROUND(I256*H256,2)</f>
        <v>0</v>
      </c>
      <c r="BL256" s="14" t="s">
        <v>79</v>
      </c>
      <c r="BM256" s="116" t="s">
        <v>470</v>
      </c>
    </row>
    <row r="257" spans="2:65" s="1" customFormat="1">
      <c r="B257" s="29"/>
      <c r="D257" s="118" t="s">
        <v>119</v>
      </c>
      <c r="F257" s="119" t="s">
        <v>469</v>
      </c>
      <c r="I257" s="120"/>
      <c r="L257" s="29"/>
      <c r="M257" s="121"/>
      <c r="T257" s="48"/>
      <c r="AT257" s="14" t="s">
        <v>119</v>
      </c>
      <c r="AU257" s="14" t="s">
        <v>71</v>
      </c>
    </row>
    <row r="258" spans="2:65" s="1" customFormat="1" ht="16.5" customHeight="1">
      <c r="B258" s="29"/>
      <c r="C258" s="104" t="s">
        <v>471</v>
      </c>
      <c r="D258" s="104" t="s">
        <v>112</v>
      </c>
      <c r="E258" s="105" t="s">
        <v>472</v>
      </c>
      <c r="F258" s="106" t="s">
        <v>473</v>
      </c>
      <c r="G258" s="107" t="s">
        <v>115</v>
      </c>
      <c r="H258" s="108">
        <v>2</v>
      </c>
      <c r="I258" s="109"/>
      <c r="J258" s="110">
        <f>ROUND(I258*H258,2)</f>
        <v>0</v>
      </c>
      <c r="K258" s="106" t="s">
        <v>116</v>
      </c>
      <c r="L258" s="111"/>
      <c r="M258" s="112" t="s">
        <v>19</v>
      </c>
      <c r="N258" s="113" t="s">
        <v>42</v>
      </c>
      <c r="P258" s="114">
        <f>O258*H258</f>
        <v>0</v>
      </c>
      <c r="Q258" s="114">
        <v>0</v>
      </c>
      <c r="R258" s="114">
        <f>Q258*H258</f>
        <v>0</v>
      </c>
      <c r="S258" s="114">
        <v>0</v>
      </c>
      <c r="T258" s="115">
        <f>S258*H258</f>
        <v>0</v>
      </c>
      <c r="AR258" s="116" t="s">
        <v>81</v>
      </c>
      <c r="AT258" s="116" t="s">
        <v>112</v>
      </c>
      <c r="AU258" s="116" t="s">
        <v>71</v>
      </c>
      <c r="AY258" s="14" t="s">
        <v>117</v>
      </c>
      <c r="BE258" s="117">
        <f>IF(N258="základní",J258,0)</f>
        <v>0</v>
      </c>
      <c r="BF258" s="117">
        <f>IF(N258="snížená",J258,0)</f>
        <v>0</v>
      </c>
      <c r="BG258" s="117">
        <f>IF(N258="zákl. přenesená",J258,0)</f>
        <v>0</v>
      </c>
      <c r="BH258" s="117">
        <f>IF(N258="sníž. přenesená",J258,0)</f>
        <v>0</v>
      </c>
      <c r="BI258" s="117">
        <f>IF(N258="nulová",J258,0)</f>
        <v>0</v>
      </c>
      <c r="BJ258" s="14" t="s">
        <v>79</v>
      </c>
      <c r="BK258" s="117">
        <f>ROUND(I258*H258,2)</f>
        <v>0</v>
      </c>
      <c r="BL258" s="14" t="s">
        <v>79</v>
      </c>
      <c r="BM258" s="116" t="s">
        <v>474</v>
      </c>
    </row>
    <row r="259" spans="2:65" s="1" customFormat="1">
      <c r="B259" s="29"/>
      <c r="D259" s="118" t="s">
        <v>119</v>
      </c>
      <c r="F259" s="119" t="s">
        <v>473</v>
      </c>
      <c r="I259" s="120"/>
      <c r="L259" s="29"/>
      <c r="M259" s="121"/>
      <c r="T259" s="48"/>
      <c r="AT259" s="14" t="s">
        <v>119</v>
      </c>
      <c r="AU259" s="14" t="s">
        <v>71</v>
      </c>
    </row>
    <row r="260" spans="2:65" s="1" customFormat="1" ht="16.5" customHeight="1">
      <c r="B260" s="29"/>
      <c r="C260" s="104" t="s">
        <v>475</v>
      </c>
      <c r="D260" s="104" t="s">
        <v>112</v>
      </c>
      <c r="E260" s="105" t="s">
        <v>476</v>
      </c>
      <c r="F260" s="106" t="s">
        <v>477</v>
      </c>
      <c r="G260" s="107" t="s">
        <v>115</v>
      </c>
      <c r="H260" s="108">
        <v>2</v>
      </c>
      <c r="I260" s="109"/>
      <c r="J260" s="110">
        <f>ROUND(I260*H260,2)</f>
        <v>0</v>
      </c>
      <c r="K260" s="106" t="s">
        <v>116</v>
      </c>
      <c r="L260" s="111"/>
      <c r="M260" s="112" t="s">
        <v>19</v>
      </c>
      <c r="N260" s="113" t="s">
        <v>42</v>
      </c>
      <c r="P260" s="114">
        <f>O260*H260</f>
        <v>0</v>
      </c>
      <c r="Q260" s="114">
        <v>0</v>
      </c>
      <c r="R260" s="114">
        <f>Q260*H260</f>
        <v>0</v>
      </c>
      <c r="S260" s="114">
        <v>0</v>
      </c>
      <c r="T260" s="115">
        <f>S260*H260</f>
        <v>0</v>
      </c>
      <c r="AR260" s="116" t="s">
        <v>81</v>
      </c>
      <c r="AT260" s="116" t="s">
        <v>112</v>
      </c>
      <c r="AU260" s="116" t="s">
        <v>71</v>
      </c>
      <c r="AY260" s="14" t="s">
        <v>117</v>
      </c>
      <c r="BE260" s="117">
        <f>IF(N260="základní",J260,0)</f>
        <v>0</v>
      </c>
      <c r="BF260" s="117">
        <f>IF(N260="snížená",J260,0)</f>
        <v>0</v>
      </c>
      <c r="BG260" s="117">
        <f>IF(N260="zákl. přenesená",J260,0)</f>
        <v>0</v>
      </c>
      <c r="BH260" s="117">
        <f>IF(N260="sníž. přenesená",J260,0)</f>
        <v>0</v>
      </c>
      <c r="BI260" s="117">
        <f>IF(N260="nulová",J260,0)</f>
        <v>0</v>
      </c>
      <c r="BJ260" s="14" t="s">
        <v>79</v>
      </c>
      <c r="BK260" s="117">
        <f>ROUND(I260*H260,2)</f>
        <v>0</v>
      </c>
      <c r="BL260" s="14" t="s">
        <v>79</v>
      </c>
      <c r="BM260" s="116" t="s">
        <v>478</v>
      </c>
    </row>
    <row r="261" spans="2:65" s="1" customFormat="1">
      <c r="B261" s="29"/>
      <c r="D261" s="118" t="s">
        <v>119</v>
      </c>
      <c r="F261" s="119" t="s">
        <v>477</v>
      </c>
      <c r="I261" s="120"/>
      <c r="L261" s="29"/>
      <c r="M261" s="121"/>
      <c r="T261" s="48"/>
      <c r="AT261" s="14" t="s">
        <v>119</v>
      </c>
      <c r="AU261" s="14" t="s">
        <v>71</v>
      </c>
    </row>
    <row r="262" spans="2:65" s="1" customFormat="1" ht="16.5" customHeight="1">
      <c r="B262" s="29"/>
      <c r="C262" s="104" t="s">
        <v>479</v>
      </c>
      <c r="D262" s="104" t="s">
        <v>112</v>
      </c>
      <c r="E262" s="105" t="s">
        <v>480</v>
      </c>
      <c r="F262" s="106" t="s">
        <v>481</v>
      </c>
      <c r="G262" s="107" t="s">
        <v>115</v>
      </c>
      <c r="H262" s="108">
        <v>2</v>
      </c>
      <c r="I262" s="109"/>
      <c r="J262" s="110">
        <f>ROUND(I262*H262,2)</f>
        <v>0</v>
      </c>
      <c r="K262" s="106" t="s">
        <v>116</v>
      </c>
      <c r="L262" s="111"/>
      <c r="M262" s="112" t="s">
        <v>19</v>
      </c>
      <c r="N262" s="113" t="s">
        <v>42</v>
      </c>
      <c r="P262" s="114">
        <f>O262*H262</f>
        <v>0</v>
      </c>
      <c r="Q262" s="114">
        <v>0</v>
      </c>
      <c r="R262" s="114">
        <f>Q262*H262</f>
        <v>0</v>
      </c>
      <c r="S262" s="114">
        <v>0</v>
      </c>
      <c r="T262" s="115">
        <f>S262*H262</f>
        <v>0</v>
      </c>
      <c r="AR262" s="116" t="s">
        <v>81</v>
      </c>
      <c r="AT262" s="116" t="s">
        <v>112</v>
      </c>
      <c r="AU262" s="116" t="s">
        <v>71</v>
      </c>
      <c r="AY262" s="14" t="s">
        <v>117</v>
      </c>
      <c r="BE262" s="117">
        <f>IF(N262="základní",J262,0)</f>
        <v>0</v>
      </c>
      <c r="BF262" s="117">
        <f>IF(N262="snížená",J262,0)</f>
        <v>0</v>
      </c>
      <c r="BG262" s="117">
        <f>IF(N262="zákl. přenesená",J262,0)</f>
        <v>0</v>
      </c>
      <c r="BH262" s="117">
        <f>IF(N262="sníž. přenesená",J262,0)</f>
        <v>0</v>
      </c>
      <c r="BI262" s="117">
        <f>IF(N262="nulová",J262,0)</f>
        <v>0</v>
      </c>
      <c r="BJ262" s="14" t="s">
        <v>79</v>
      </c>
      <c r="BK262" s="117">
        <f>ROUND(I262*H262,2)</f>
        <v>0</v>
      </c>
      <c r="BL262" s="14" t="s">
        <v>79</v>
      </c>
      <c r="BM262" s="116" t="s">
        <v>482</v>
      </c>
    </row>
    <row r="263" spans="2:65" s="1" customFormat="1">
      <c r="B263" s="29"/>
      <c r="D263" s="118" t="s">
        <v>119</v>
      </c>
      <c r="F263" s="119" t="s">
        <v>481</v>
      </c>
      <c r="I263" s="120"/>
      <c r="L263" s="29"/>
      <c r="M263" s="121"/>
      <c r="T263" s="48"/>
      <c r="AT263" s="14" t="s">
        <v>119</v>
      </c>
      <c r="AU263" s="14" t="s">
        <v>71</v>
      </c>
    </row>
    <row r="264" spans="2:65" s="1" customFormat="1" ht="21.75" customHeight="1">
      <c r="B264" s="29"/>
      <c r="C264" s="104" t="s">
        <v>483</v>
      </c>
      <c r="D264" s="104" t="s">
        <v>112</v>
      </c>
      <c r="E264" s="105" t="s">
        <v>484</v>
      </c>
      <c r="F264" s="106" t="s">
        <v>485</v>
      </c>
      <c r="G264" s="107" t="s">
        <v>115</v>
      </c>
      <c r="H264" s="108">
        <v>1</v>
      </c>
      <c r="I264" s="109"/>
      <c r="J264" s="110">
        <f>ROUND(I264*H264,2)</f>
        <v>0</v>
      </c>
      <c r="K264" s="106" t="s">
        <v>116</v>
      </c>
      <c r="L264" s="111"/>
      <c r="M264" s="112" t="s">
        <v>19</v>
      </c>
      <c r="N264" s="113" t="s">
        <v>42</v>
      </c>
      <c r="P264" s="114">
        <f>O264*H264</f>
        <v>0</v>
      </c>
      <c r="Q264" s="114">
        <v>0</v>
      </c>
      <c r="R264" s="114">
        <f>Q264*H264</f>
        <v>0</v>
      </c>
      <c r="S264" s="114">
        <v>0</v>
      </c>
      <c r="T264" s="115">
        <f>S264*H264</f>
        <v>0</v>
      </c>
      <c r="AR264" s="116" t="s">
        <v>81</v>
      </c>
      <c r="AT264" s="116" t="s">
        <v>112</v>
      </c>
      <c r="AU264" s="116" t="s">
        <v>71</v>
      </c>
      <c r="AY264" s="14" t="s">
        <v>117</v>
      </c>
      <c r="BE264" s="117">
        <f>IF(N264="základní",J264,0)</f>
        <v>0</v>
      </c>
      <c r="BF264" s="117">
        <f>IF(N264="snížená",J264,0)</f>
        <v>0</v>
      </c>
      <c r="BG264" s="117">
        <f>IF(N264="zákl. přenesená",J264,0)</f>
        <v>0</v>
      </c>
      <c r="BH264" s="117">
        <f>IF(N264="sníž. přenesená",J264,0)</f>
        <v>0</v>
      </c>
      <c r="BI264" s="117">
        <f>IF(N264="nulová",J264,0)</f>
        <v>0</v>
      </c>
      <c r="BJ264" s="14" t="s">
        <v>79</v>
      </c>
      <c r="BK264" s="117">
        <f>ROUND(I264*H264,2)</f>
        <v>0</v>
      </c>
      <c r="BL264" s="14" t="s">
        <v>79</v>
      </c>
      <c r="BM264" s="116" t="s">
        <v>486</v>
      </c>
    </row>
    <row r="265" spans="2:65" s="1" customFormat="1">
      <c r="B265" s="29"/>
      <c r="D265" s="118" t="s">
        <v>119</v>
      </c>
      <c r="F265" s="119" t="s">
        <v>485</v>
      </c>
      <c r="I265" s="120"/>
      <c r="L265" s="29"/>
      <c r="M265" s="121"/>
      <c r="T265" s="48"/>
      <c r="AT265" s="14" t="s">
        <v>119</v>
      </c>
      <c r="AU265" s="14" t="s">
        <v>71</v>
      </c>
    </row>
    <row r="266" spans="2:65" s="1" customFormat="1" ht="21.75" customHeight="1">
      <c r="B266" s="29"/>
      <c r="C266" s="104" t="s">
        <v>487</v>
      </c>
      <c r="D266" s="104" t="s">
        <v>112</v>
      </c>
      <c r="E266" s="105" t="s">
        <v>488</v>
      </c>
      <c r="F266" s="106" t="s">
        <v>489</v>
      </c>
      <c r="G266" s="107" t="s">
        <v>115</v>
      </c>
      <c r="H266" s="108">
        <v>1</v>
      </c>
      <c r="I266" s="109"/>
      <c r="J266" s="110">
        <f>ROUND(I266*H266,2)</f>
        <v>0</v>
      </c>
      <c r="K266" s="106" t="s">
        <v>116</v>
      </c>
      <c r="L266" s="111"/>
      <c r="M266" s="112" t="s">
        <v>19</v>
      </c>
      <c r="N266" s="113" t="s">
        <v>42</v>
      </c>
      <c r="P266" s="114">
        <f>O266*H266</f>
        <v>0</v>
      </c>
      <c r="Q266" s="114">
        <v>0</v>
      </c>
      <c r="R266" s="114">
        <f>Q266*H266</f>
        <v>0</v>
      </c>
      <c r="S266" s="114">
        <v>0</v>
      </c>
      <c r="T266" s="115">
        <f>S266*H266</f>
        <v>0</v>
      </c>
      <c r="AR266" s="116" t="s">
        <v>81</v>
      </c>
      <c r="AT266" s="116" t="s">
        <v>112</v>
      </c>
      <c r="AU266" s="116" t="s">
        <v>71</v>
      </c>
      <c r="AY266" s="14" t="s">
        <v>117</v>
      </c>
      <c r="BE266" s="117">
        <f>IF(N266="základní",J266,0)</f>
        <v>0</v>
      </c>
      <c r="BF266" s="117">
        <f>IF(N266="snížená",J266,0)</f>
        <v>0</v>
      </c>
      <c r="BG266" s="117">
        <f>IF(N266="zákl. přenesená",J266,0)</f>
        <v>0</v>
      </c>
      <c r="BH266" s="117">
        <f>IF(N266="sníž. přenesená",J266,0)</f>
        <v>0</v>
      </c>
      <c r="BI266" s="117">
        <f>IF(N266="nulová",J266,0)</f>
        <v>0</v>
      </c>
      <c r="BJ266" s="14" t="s">
        <v>79</v>
      </c>
      <c r="BK266" s="117">
        <f>ROUND(I266*H266,2)</f>
        <v>0</v>
      </c>
      <c r="BL266" s="14" t="s">
        <v>79</v>
      </c>
      <c r="BM266" s="116" t="s">
        <v>490</v>
      </c>
    </row>
    <row r="267" spans="2:65" s="1" customFormat="1">
      <c r="B267" s="29"/>
      <c r="D267" s="118" t="s">
        <v>119</v>
      </c>
      <c r="F267" s="119" t="s">
        <v>489</v>
      </c>
      <c r="I267" s="120"/>
      <c r="L267" s="29"/>
      <c r="M267" s="121"/>
      <c r="T267" s="48"/>
      <c r="AT267" s="14" t="s">
        <v>119</v>
      </c>
      <c r="AU267" s="14" t="s">
        <v>71</v>
      </c>
    </row>
    <row r="268" spans="2:65" s="1" customFormat="1" ht="16.5" customHeight="1">
      <c r="B268" s="29"/>
      <c r="C268" s="104" t="s">
        <v>491</v>
      </c>
      <c r="D268" s="104" t="s">
        <v>112</v>
      </c>
      <c r="E268" s="105" t="s">
        <v>492</v>
      </c>
      <c r="F268" s="106" t="s">
        <v>493</v>
      </c>
      <c r="G268" s="107" t="s">
        <v>115</v>
      </c>
      <c r="H268" s="108">
        <v>1</v>
      </c>
      <c r="I268" s="109"/>
      <c r="J268" s="110">
        <f>ROUND(I268*H268,2)</f>
        <v>0</v>
      </c>
      <c r="K268" s="106" t="s">
        <v>116</v>
      </c>
      <c r="L268" s="111"/>
      <c r="M268" s="112" t="s">
        <v>19</v>
      </c>
      <c r="N268" s="113" t="s">
        <v>42</v>
      </c>
      <c r="P268" s="114">
        <f>O268*H268</f>
        <v>0</v>
      </c>
      <c r="Q268" s="114">
        <v>0</v>
      </c>
      <c r="R268" s="114">
        <f>Q268*H268</f>
        <v>0</v>
      </c>
      <c r="S268" s="114">
        <v>0</v>
      </c>
      <c r="T268" s="115">
        <f>S268*H268</f>
        <v>0</v>
      </c>
      <c r="AR268" s="116" t="s">
        <v>81</v>
      </c>
      <c r="AT268" s="116" t="s">
        <v>112</v>
      </c>
      <c r="AU268" s="116" t="s">
        <v>71</v>
      </c>
      <c r="AY268" s="14" t="s">
        <v>117</v>
      </c>
      <c r="BE268" s="117">
        <f>IF(N268="základní",J268,0)</f>
        <v>0</v>
      </c>
      <c r="BF268" s="117">
        <f>IF(N268="snížená",J268,0)</f>
        <v>0</v>
      </c>
      <c r="BG268" s="117">
        <f>IF(N268="zákl. přenesená",J268,0)</f>
        <v>0</v>
      </c>
      <c r="BH268" s="117">
        <f>IF(N268="sníž. přenesená",J268,0)</f>
        <v>0</v>
      </c>
      <c r="BI268" s="117">
        <f>IF(N268="nulová",J268,0)</f>
        <v>0</v>
      </c>
      <c r="BJ268" s="14" t="s">
        <v>79</v>
      </c>
      <c r="BK268" s="117">
        <f>ROUND(I268*H268,2)</f>
        <v>0</v>
      </c>
      <c r="BL268" s="14" t="s">
        <v>79</v>
      </c>
      <c r="BM268" s="116" t="s">
        <v>494</v>
      </c>
    </row>
    <row r="269" spans="2:65" s="1" customFormat="1">
      <c r="B269" s="29"/>
      <c r="D269" s="118" t="s">
        <v>119</v>
      </c>
      <c r="F269" s="119" t="s">
        <v>493</v>
      </c>
      <c r="I269" s="120"/>
      <c r="L269" s="29"/>
      <c r="M269" s="121"/>
      <c r="T269" s="48"/>
      <c r="AT269" s="14" t="s">
        <v>119</v>
      </c>
      <c r="AU269" s="14" t="s">
        <v>71</v>
      </c>
    </row>
    <row r="270" spans="2:65" s="1" customFormat="1" ht="16.5" customHeight="1">
      <c r="B270" s="29"/>
      <c r="C270" s="104" t="s">
        <v>495</v>
      </c>
      <c r="D270" s="104" t="s">
        <v>112</v>
      </c>
      <c r="E270" s="105" t="s">
        <v>496</v>
      </c>
      <c r="F270" s="106" t="s">
        <v>497</v>
      </c>
      <c r="G270" s="107" t="s">
        <v>115</v>
      </c>
      <c r="H270" s="108">
        <v>1</v>
      </c>
      <c r="I270" s="109"/>
      <c r="J270" s="110">
        <f>ROUND(I270*H270,2)</f>
        <v>0</v>
      </c>
      <c r="K270" s="106" t="s">
        <v>116</v>
      </c>
      <c r="L270" s="111"/>
      <c r="M270" s="112" t="s">
        <v>19</v>
      </c>
      <c r="N270" s="113" t="s">
        <v>42</v>
      </c>
      <c r="P270" s="114">
        <f>O270*H270</f>
        <v>0</v>
      </c>
      <c r="Q270" s="114">
        <v>0</v>
      </c>
      <c r="R270" s="114">
        <f>Q270*H270</f>
        <v>0</v>
      </c>
      <c r="S270" s="114">
        <v>0</v>
      </c>
      <c r="T270" s="115">
        <f>S270*H270</f>
        <v>0</v>
      </c>
      <c r="AR270" s="116" t="s">
        <v>81</v>
      </c>
      <c r="AT270" s="116" t="s">
        <v>112</v>
      </c>
      <c r="AU270" s="116" t="s">
        <v>71</v>
      </c>
      <c r="AY270" s="14" t="s">
        <v>117</v>
      </c>
      <c r="BE270" s="117">
        <f>IF(N270="základní",J270,0)</f>
        <v>0</v>
      </c>
      <c r="BF270" s="117">
        <f>IF(N270="snížená",J270,0)</f>
        <v>0</v>
      </c>
      <c r="BG270" s="117">
        <f>IF(N270="zákl. přenesená",J270,0)</f>
        <v>0</v>
      </c>
      <c r="BH270" s="117">
        <f>IF(N270="sníž. přenesená",J270,0)</f>
        <v>0</v>
      </c>
      <c r="BI270" s="117">
        <f>IF(N270="nulová",J270,0)</f>
        <v>0</v>
      </c>
      <c r="BJ270" s="14" t="s">
        <v>79</v>
      </c>
      <c r="BK270" s="117">
        <f>ROUND(I270*H270,2)</f>
        <v>0</v>
      </c>
      <c r="BL270" s="14" t="s">
        <v>79</v>
      </c>
      <c r="BM270" s="116" t="s">
        <v>498</v>
      </c>
    </row>
    <row r="271" spans="2:65" s="1" customFormat="1">
      <c r="B271" s="29"/>
      <c r="D271" s="118" t="s">
        <v>119</v>
      </c>
      <c r="F271" s="119" t="s">
        <v>497</v>
      </c>
      <c r="I271" s="120"/>
      <c r="L271" s="29"/>
      <c r="M271" s="121"/>
      <c r="T271" s="48"/>
      <c r="AT271" s="14" t="s">
        <v>119</v>
      </c>
      <c r="AU271" s="14" t="s">
        <v>71</v>
      </c>
    </row>
    <row r="272" spans="2:65" s="1" customFormat="1" ht="16.5" customHeight="1">
      <c r="B272" s="29"/>
      <c r="C272" s="104" t="s">
        <v>499</v>
      </c>
      <c r="D272" s="104" t="s">
        <v>112</v>
      </c>
      <c r="E272" s="105" t="s">
        <v>500</v>
      </c>
      <c r="F272" s="106" t="s">
        <v>501</v>
      </c>
      <c r="G272" s="107" t="s">
        <v>115</v>
      </c>
      <c r="H272" s="108">
        <v>1</v>
      </c>
      <c r="I272" s="109"/>
      <c r="J272" s="110">
        <f>ROUND(I272*H272,2)</f>
        <v>0</v>
      </c>
      <c r="K272" s="106" t="s">
        <v>116</v>
      </c>
      <c r="L272" s="111"/>
      <c r="M272" s="112" t="s">
        <v>19</v>
      </c>
      <c r="N272" s="113" t="s">
        <v>42</v>
      </c>
      <c r="P272" s="114">
        <f>O272*H272</f>
        <v>0</v>
      </c>
      <c r="Q272" s="114">
        <v>0</v>
      </c>
      <c r="R272" s="114">
        <f>Q272*H272</f>
        <v>0</v>
      </c>
      <c r="S272" s="114">
        <v>0</v>
      </c>
      <c r="T272" s="115">
        <f>S272*H272</f>
        <v>0</v>
      </c>
      <c r="AR272" s="116" t="s">
        <v>81</v>
      </c>
      <c r="AT272" s="116" t="s">
        <v>112</v>
      </c>
      <c r="AU272" s="116" t="s">
        <v>71</v>
      </c>
      <c r="AY272" s="14" t="s">
        <v>117</v>
      </c>
      <c r="BE272" s="117">
        <f>IF(N272="základní",J272,0)</f>
        <v>0</v>
      </c>
      <c r="BF272" s="117">
        <f>IF(N272="snížená",J272,0)</f>
        <v>0</v>
      </c>
      <c r="BG272" s="117">
        <f>IF(N272="zákl. přenesená",J272,0)</f>
        <v>0</v>
      </c>
      <c r="BH272" s="117">
        <f>IF(N272="sníž. přenesená",J272,0)</f>
        <v>0</v>
      </c>
      <c r="BI272" s="117">
        <f>IF(N272="nulová",J272,0)</f>
        <v>0</v>
      </c>
      <c r="BJ272" s="14" t="s">
        <v>79</v>
      </c>
      <c r="BK272" s="117">
        <f>ROUND(I272*H272,2)</f>
        <v>0</v>
      </c>
      <c r="BL272" s="14" t="s">
        <v>79</v>
      </c>
      <c r="BM272" s="116" t="s">
        <v>502</v>
      </c>
    </row>
    <row r="273" spans="2:65" s="1" customFormat="1">
      <c r="B273" s="29"/>
      <c r="D273" s="118" t="s">
        <v>119</v>
      </c>
      <c r="F273" s="119" t="s">
        <v>501</v>
      </c>
      <c r="I273" s="120"/>
      <c r="L273" s="29"/>
      <c r="M273" s="121"/>
      <c r="T273" s="48"/>
      <c r="AT273" s="14" t="s">
        <v>119</v>
      </c>
      <c r="AU273" s="14" t="s">
        <v>71</v>
      </c>
    </row>
    <row r="274" spans="2:65" s="1" customFormat="1" ht="21.75" customHeight="1">
      <c r="B274" s="29"/>
      <c r="C274" s="104" t="s">
        <v>503</v>
      </c>
      <c r="D274" s="104" t="s">
        <v>112</v>
      </c>
      <c r="E274" s="105" t="s">
        <v>504</v>
      </c>
      <c r="F274" s="106" t="s">
        <v>505</v>
      </c>
      <c r="G274" s="107" t="s">
        <v>115</v>
      </c>
      <c r="H274" s="108">
        <v>1</v>
      </c>
      <c r="I274" s="109"/>
      <c r="J274" s="110">
        <f>ROUND(I274*H274,2)</f>
        <v>0</v>
      </c>
      <c r="K274" s="106" t="s">
        <v>116</v>
      </c>
      <c r="L274" s="111"/>
      <c r="M274" s="112" t="s">
        <v>19</v>
      </c>
      <c r="N274" s="113" t="s">
        <v>42</v>
      </c>
      <c r="P274" s="114">
        <f>O274*H274</f>
        <v>0</v>
      </c>
      <c r="Q274" s="114">
        <v>0</v>
      </c>
      <c r="R274" s="114">
        <f>Q274*H274</f>
        <v>0</v>
      </c>
      <c r="S274" s="114">
        <v>0</v>
      </c>
      <c r="T274" s="115">
        <f>S274*H274</f>
        <v>0</v>
      </c>
      <c r="AR274" s="116" t="s">
        <v>81</v>
      </c>
      <c r="AT274" s="116" t="s">
        <v>112</v>
      </c>
      <c r="AU274" s="116" t="s">
        <v>71</v>
      </c>
      <c r="AY274" s="14" t="s">
        <v>117</v>
      </c>
      <c r="BE274" s="117">
        <f>IF(N274="základní",J274,0)</f>
        <v>0</v>
      </c>
      <c r="BF274" s="117">
        <f>IF(N274="snížená",J274,0)</f>
        <v>0</v>
      </c>
      <c r="BG274" s="117">
        <f>IF(N274="zákl. přenesená",J274,0)</f>
        <v>0</v>
      </c>
      <c r="BH274" s="117">
        <f>IF(N274="sníž. přenesená",J274,0)</f>
        <v>0</v>
      </c>
      <c r="BI274" s="117">
        <f>IF(N274="nulová",J274,0)</f>
        <v>0</v>
      </c>
      <c r="BJ274" s="14" t="s">
        <v>79</v>
      </c>
      <c r="BK274" s="117">
        <f>ROUND(I274*H274,2)</f>
        <v>0</v>
      </c>
      <c r="BL274" s="14" t="s">
        <v>79</v>
      </c>
      <c r="BM274" s="116" t="s">
        <v>506</v>
      </c>
    </row>
    <row r="275" spans="2:65" s="1" customFormat="1">
      <c r="B275" s="29"/>
      <c r="D275" s="118" t="s">
        <v>119</v>
      </c>
      <c r="F275" s="119" t="s">
        <v>505</v>
      </c>
      <c r="I275" s="120"/>
      <c r="L275" s="29"/>
      <c r="M275" s="121"/>
      <c r="T275" s="48"/>
      <c r="AT275" s="14" t="s">
        <v>119</v>
      </c>
      <c r="AU275" s="14" t="s">
        <v>71</v>
      </c>
    </row>
    <row r="276" spans="2:65" s="1" customFormat="1" ht="21.75" customHeight="1">
      <c r="B276" s="29"/>
      <c r="C276" s="104" t="s">
        <v>507</v>
      </c>
      <c r="D276" s="104" t="s">
        <v>112</v>
      </c>
      <c r="E276" s="105" t="s">
        <v>508</v>
      </c>
      <c r="F276" s="106" t="s">
        <v>509</v>
      </c>
      <c r="G276" s="107" t="s">
        <v>115</v>
      </c>
      <c r="H276" s="108">
        <v>1</v>
      </c>
      <c r="I276" s="109"/>
      <c r="J276" s="110">
        <f>ROUND(I276*H276,2)</f>
        <v>0</v>
      </c>
      <c r="K276" s="106" t="s">
        <v>116</v>
      </c>
      <c r="L276" s="111"/>
      <c r="M276" s="112" t="s">
        <v>19</v>
      </c>
      <c r="N276" s="113" t="s">
        <v>42</v>
      </c>
      <c r="P276" s="114">
        <f>O276*H276</f>
        <v>0</v>
      </c>
      <c r="Q276" s="114">
        <v>0</v>
      </c>
      <c r="R276" s="114">
        <f>Q276*H276</f>
        <v>0</v>
      </c>
      <c r="S276" s="114">
        <v>0</v>
      </c>
      <c r="T276" s="115">
        <f>S276*H276</f>
        <v>0</v>
      </c>
      <c r="AR276" s="116" t="s">
        <v>81</v>
      </c>
      <c r="AT276" s="116" t="s">
        <v>112</v>
      </c>
      <c r="AU276" s="116" t="s">
        <v>71</v>
      </c>
      <c r="AY276" s="14" t="s">
        <v>117</v>
      </c>
      <c r="BE276" s="117">
        <f>IF(N276="základní",J276,0)</f>
        <v>0</v>
      </c>
      <c r="BF276" s="117">
        <f>IF(N276="snížená",J276,0)</f>
        <v>0</v>
      </c>
      <c r="BG276" s="117">
        <f>IF(N276="zákl. přenesená",J276,0)</f>
        <v>0</v>
      </c>
      <c r="BH276" s="117">
        <f>IF(N276="sníž. přenesená",J276,0)</f>
        <v>0</v>
      </c>
      <c r="BI276" s="117">
        <f>IF(N276="nulová",J276,0)</f>
        <v>0</v>
      </c>
      <c r="BJ276" s="14" t="s">
        <v>79</v>
      </c>
      <c r="BK276" s="117">
        <f>ROUND(I276*H276,2)</f>
        <v>0</v>
      </c>
      <c r="BL276" s="14" t="s">
        <v>79</v>
      </c>
      <c r="BM276" s="116" t="s">
        <v>510</v>
      </c>
    </row>
    <row r="277" spans="2:65" s="1" customFormat="1">
      <c r="B277" s="29"/>
      <c r="D277" s="118" t="s">
        <v>119</v>
      </c>
      <c r="F277" s="119" t="s">
        <v>509</v>
      </c>
      <c r="I277" s="120"/>
      <c r="L277" s="29"/>
      <c r="M277" s="121"/>
      <c r="T277" s="48"/>
      <c r="AT277" s="14" t="s">
        <v>119</v>
      </c>
      <c r="AU277" s="14" t="s">
        <v>71</v>
      </c>
    </row>
    <row r="278" spans="2:65" s="1" customFormat="1" ht="21.75" customHeight="1">
      <c r="B278" s="29"/>
      <c r="C278" s="104" t="s">
        <v>511</v>
      </c>
      <c r="D278" s="104" t="s">
        <v>112</v>
      </c>
      <c r="E278" s="105" t="s">
        <v>512</v>
      </c>
      <c r="F278" s="106" t="s">
        <v>513</v>
      </c>
      <c r="G278" s="107" t="s">
        <v>115</v>
      </c>
      <c r="H278" s="108">
        <v>1</v>
      </c>
      <c r="I278" s="109"/>
      <c r="J278" s="110">
        <f>ROUND(I278*H278,2)</f>
        <v>0</v>
      </c>
      <c r="K278" s="106" t="s">
        <v>116</v>
      </c>
      <c r="L278" s="111"/>
      <c r="M278" s="112" t="s">
        <v>19</v>
      </c>
      <c r="N278" s="113" t="s">
        <v>42</v>
      </c>
      <c r="P278" s="114">
        <f>O278*H278</f>
        <v>0</v>
      </c>
      <c r="Q278" s="114">
        <v>0</v>
      </c>
      <c r="R278" s="114">
        <f>Q278*H278</f>
        <v>0</v>
      </c>
      <c r="S278" s="114">
        <v>0</v>
      </c>
      <c r="T278" s="115">
        <f>S278*H278</f>
        <v>0</v>
      </c>
      <c r="AR278" s="116" t="s">
        <v>81</v>
      </c>
      <c r="AT278" s="116" t="s">
        <v>112</v>
      </c>
      <c r="AU278" s="116" t="s">
        <v>71</v>
      </c>
      <c r="AY278" s="14" t="s">
        <v>117</v>
      </c>
      <c r="BE278" s="117">
        <f>IF(N278="základní",J278,0)</f>
        <v>0</v>
      </c>
      <c r="BF278" s="117">
        <f>IF(N278="snížená",J278,0)</f>
        <v>0</v>
      </c>
      <c r="BG278" s="117">
        <f>IF(N278="zákl. přenesená",J278,0)</f>
        <v>0</v>
      </c>
      <c r="BH278" s="117">
        <f>IF(N278="sníž. přenesená",J278,0)</f>
        <v>0</v>
      </c>
      <c r="BI278" s="117">
        <f>IF(N278="nulová",J278,0)</f>
        <v>0</v>
      </c>
      <c r="BJ278" s="14" t="s">
        <v>79</v>
      </c>
      <c r="BK278" s="117">
        <f>ROUND(I278*H278,2)</f>
        <v>0</v>
      </c>
      <c r="BL278" s="14" t="s">
        <v>79</v>
      </c>
      <c r="BM278" s="116" t="s">
        <v>514</v>
      </c>
    </row>
    <row r="279" spans="2:65" s="1" customFormat="1">
      <c r="B279" s="29"/>
      <c r="D279" s="118" t="s">
        <v>119</v>
      </c>
      <c r="F279" s="119" t="s">
        <v>513</v>
      </c>
      <c r="I279" s="120"/>
      <c r="L279" s="29"/>
      <c r="M279" s="121"/>
      <c r="T279" s="48"/>
      <c r="AT279" s="14" t="s">
        <v>119</v>
      </c>
      <c r="AU279" s="14" t="s">
        <v>71</v>
      </c>
    </row>
    <row r="280" spans="2:65" s="1" customFormat="1" ht="21.75" customHeight="1">
      <c r="B280" s="29"/>
      <c r="C280" s="104" t="s">
        <v>515</v>
      </c>
      <c r="D280" s="104" t="s">
        <v>112</v>
      </c>
      <c r="E280" s="105" t="s">
        <v>516</v>
      </c>
      <c r="F280" s="106" t="s">
        <v>517</v>
      </c>
      <c r="G280" s="107" t="s">
        <v>115</v>
      </c>
      <c r="H280" s="108">
        <v>1</v>
      </c>
      <c r="I280" s="109"/>
      <c r="J280" s="110">
        <f>ROUND(I280*H280,2)</f>
        <v>0</v>
      </c>
      <c r="K280" s="106" t="s">
        <v>116</v>
      </c>
      <c r="L280" s="111"/>
      <c r="M280" s="112" t="s">
        <v>19</v>
      </c>
      <c r="N280" s="113" t="s">
        <v>42</v>
      </c>
      <c r="P280" s="114">
        <f>O280*H280</f>
        <v>0</v>
      </c>
      <c r="Q280" s="114">
        <v>0</v>
      </c>
      <c r="R280" s="114">
        <f>Q280*H280</f>
        <v>0</v>
      </c>
      <c r="S280" s="114">
        <v>0</v>
      </c>
      <c r="T280" s="115">
        <f>S280*H280</f>
        <v>0</v>
      </c>
      <c r="AR280" s="116" t="s">
        <v>81</v>
      </c>
      <c r="AT280" s="116" t="s">
        <v>112</v>
      </c>
      <c r="AU280" s="116" t="s">
        <v>71</v>
      </c>
      <c r="AY280" s="14" t="s">
        <v>117</v>
      </c>
      <c r="BE280" s="117">
        <f>IF(N280="základní",J280,0)</f>
        <v>0</v>
      </c>
      <c r="BF280" s="117">
        <f>IF(N280="snížená",J280,0)</f>
        <v>0</v>
      </c>
      <c r="BG280" s="117">
        <f>IF(N280="zákl. přenesená",J280,0)</f>
        <v>0</v>
      </c>
      <c r="BH280" s="117">
        <f>IF(N280="sníž. přenesená",J280,0)</f>
        <v>0</v>
      </c>
      <c r="BI280" s="117">
        <f>IF(N280="nulová",J280,0)</f>
        <v>0</v>
      </c>
      <c r="BJ280" s="14" t="s">
        <v>79</v>
      </c>
      <c r="BK280" s="117">
        <f>ROUND(I280*H280,2)</f>
        <v>0</v>
      </c>
      <c r="BL280" s="14" t="s">
        <v>79</v>
      </c>
      <c r="BM280" s="116" t="s">
        <v>518</v>
      </c>
    </row>
    <row r="281" spans="2:65" s="1" customFormat="1">
      <c r="B281" s="29"/>
      <c r="D281" s="118" t="s">
        <v>119</v>
      </c>
      <c r="F281" s="119" t="s">
        <v>517</v>
      </c>
      <c r="I281" s="120"/>
      <c r="L281" s="29"/>
      <c r="M281" s="121"/>
      <c r="T281" s="48"/>
      <c r="AT281" s="14" t="s">
        <v>119</v>
      </c>
      <c r="AU281" s="14" t="s">
        <v>71</v>
      </c>
    </row>
    <row r="282" spans="2:65" s="1" customFormat="1" ht="21.75" customHeight="1">
      <c r="B282" s="29"/>
      <c r="C282" s="104" t="s">
        <v>519</v>
      </c>
      <c r="D282" s="104" t="s">
        <v>112</v>
      </c>
      <c r="E282" s="105" t="s">
        <v>520</v>
      </c>
      <c r="F282" s="106" t="s">
        <v>521</v>
      </c>
      <c r="G282" s="107" t="s">
        <v>115</v>
      </c>
      <c r="H282" s="108">
        <v>1</v>
      </c>
      <c r="I282" s="109"/>
      <c r="J282" s="110">
        <f>ROUND(I282*H282,2)</f>
        <v>0</v>
      </c>
      <c r="K282" s="106" t="s">
        <v>116</v>
      </c>
      <c r="L282" s="111"/>
      <c r="M282" s="112" t="s">
        <v>19</v>
      </c>
      <c r="N282" s="113" t="s">
        <v>42</v>
      </c>
      <c r="P282" s="114">
        <f>O282*H282</f>
        <v>0</v>
      </c>
      <c r="Q282" s="114">
        <v>0</v>
      </c>
      <c r="R282" s="114">
        <f>Q282*H282</f>
        <v>0</v>
      </c>
      <c r="S282" s="114">
        <v>0</v>
      </c>
      <c r="T282" s="115">
        <f>S282*H282</f>
        <v>0</v>
      </c>
      <c r="AR282" s="116" t="s">
        <v>81</v>
      </c>
      <c r="AT282" s="116" t="s">
        <v>112</v>
      </c>
      <c r="AU282" s="116" t="s">
        <v>71</v>
      </c>
      <c r="AY282" s="14" t="s">
        <v>117</v>
      </c>
      <c r="BE282" s="117">
        <f>IF(N282="základní",J282,0)</f>
        <v>0</v>
      </c>
      <c r="BF282" s="117">
        <f>IF(N282="snížená",J282,0)</f>
        <v>0</v>
      </c>
      <c r="BG282" s="117">
        <f>IF(N282="zákl. přenesená",J282,0)</f>
        <v>0</v>
      </c>
      <c r="BH282" s="117">
        <f>IF(N282="sníž. přenesená",J282,0)</f>
        <v>0</v>
      </c>
      <c r="BI282" s="117">
        <f>IF(N282="nulová",J282,0)</f>
        <v>0</v>
      </c>
      <c r="BJ282" s="14" t="s">
        <v>79</v>
      </c>
      <c r="BK282" s="117">
        <f>ROUND(I282*H282,2)</f>
        <v>0</v>
      </c>
      <c r="BL282" s="14" t="s">
        <v>79</v>
      </c>
      <c r="BM282" s="116" t="s">
        <v>522</v>
      </c>
    </row>
    <row r="283" spans="2:65" s="1" customFormat="1">
      <c r="B283" s="29"/>
      <c r="D283" s="118" t="s">
        <v>119</v>
      </c>
      <c r="F283" s="119" t="s">
        <v>521</v>
      </c>
      <c r="I283" s="120"/>
      <c r="L283" s="29"/>
      <c r="M283" s="121"/>
      <c r="T283" s="48"/>
      <c r="AT283" s="14" t="s">
        <v>119</v>
      </c>
      <c r="AU283" s="14" t="s">
        <v>71</v>
      </c>
    </row>
    <row r="284" spans="2:65" s="1" customFormat="1" ht="21.75" customHeight="1">
      <c r="B284" s="29"/>
      <c r="C284" s="104" t="s">
        <v>523</v>
      </c>
      <c r="D284" s="104" t="s">
        <v>112</v>
      </c>
      <c r="E284" s="105" t="s">
        <v>524</v>
      </c>
      <c r="F284" s="106" t="s">
        <v>525</v>
      </c>
      <c r="G284" s="107" t="s">
        <v>115</v>
      </c>
      <c r="H284" s="108">
        <v>1</v>
      </c>
      <c r="I284" s="109"/>
      <c r="J284" s="110">
        <f>ROUND(I284*H284,2)</f>
        <v>0</v>
      </c>
      <c r="K284" s="106" t="s">
        <v>116</v>
      </c>
      <c r="L284" s="111"/>
      <c r="M284" s="112" t="s">
        <v>19</v>
      </c>
      <c r="N284" s="113" t="s">
        <v>42</v>
      </c>
      <c r="P284" s="114">
        <f>O284*H284</f>
        <v>0</v>
      </c>
      <c r="Q284" s="114">
        <v>0</v>
      </c>
      <c r="R284" s="114">
        <f>Q284*H284</f>
        <v>0</v>
      </c>
      <c r="S284" s="114">
        <v>0</v>
      </c>
      <c r="T284" s="115">
        <f>S284*H284</f>
        <v>0</v>
      </c>
      <c r="AR284" s="116" t="s">
        <v>81</v>
      </c>
      <c r="AT284" s="116" t="s">
        <v>112</v>
      </c>
      <c r="AU284" s="116" t="s">
        <v>71</v>
      </c>
      <c r="AY284" s="14" t="s">
        <v>117</v>
      </c>
      <c r="BE284" s="117">
        <f>IF(N284="základní",J284,0)</f>
        <v>0</v>
      </c>
      <c r="BF284" s="117">
        <f>IF(N284="snížená",J284,0)</f>
        <v>0</v>
      </c>
      <c r="BG284" s="117">
        <f>IF(N284="zákl. přenesená",J284,0)</f>
        <v>0</v>
      </c>
      <c r="BH284" s="117">
        <f>IF(N284="sníž. přenesená",J284,0)</f>
        <v>0</v>
      </c>
      <c r="BI284" s="117">
        <f>IF(N284="nulová",J284,0)</f>
        <v>0</v>
      </c>
      <c r="BJ284" s="14" t="s">
        <v>79</v>
      </c>
      <c r="BK284" s="117">
        <f>ROUND(I284*H284,2)</f>
        <v>0</v>
      </c>
      <c r="BL284" s="14" t="s">
        <v>79</v>
      </c>
      <c r="BM284" s="116" t="s">
        <v>526</v>
      </c>
    </row>
    <row r="285" spans="2:65" s="1" customFormat="1">
      <c r="B285" s="29"/>
      <c r="D285" s="118" t="s">
        <v>119</v>
      </c>
      <c r="F285" s="119" t="s">
        <v>525</v>
      </c>
      <c r="I285" s="120"/>
      <c r="L285" s="29"/>
      <c r="M285" s="121"/>
      <c r="T285" s="48"/>
      <c r="AT285" s="14" t="s">
        <v>119</v>
      </c>
      <c r="AU285" s="14" t="s">
        <v>71</v>
      </c>
    </row>
    <row r="286" spans="2:65" s="1" customFormat="1" ht="16.5" customHeight="1">
      <c r="B286" s="29"/>
      <c r="C286" s="104" t="s">
        <v>527</v>
      </c>
      <c r="D286" s="104" t="s">
        <v>112</v>
      </c>
      <c r="E286" s="105" t="s">
        <v>528</v>
      </c>
      <c r="F286" s="106" t="s">
        <v>529</v>
      </c>
      <c r="G286" s="107" t="s">
        <v>115</v>
      </c>
      <c r="H286" s="108">
        <v>1</v>
      </c>
      <c r="I286" s="109"/>
      <c r="J286" s="110">
        <f>ROUND(I286*H286,2)</f>
        <v>0</v>
      </c>
      <c r="K286" s="106" t="s">
        <v>116</v>
      </c>
      <c r="L286" s="111"/>
      <c r="M286" s="112" t="s">
        <v>19</v>
      </c>
      <c r="N286" s="113" t="s">
        <v>42</v>
      </c>
      <c r="P286" s="114">
        <f>O286*H286</f>
        <v>0</v>
      </c>
      <c r="Q286" s="114">
        <v>0</v>
      </c>
      <c r="R286" s="114">
        <f>Q286*H286</f>
        <v>0</v>
      </c>
      <c r="S286" s="114">
        <v>0</v>
      </c>
      <c r="T286" s="115">
        <f>S286*H286</f>
        <v>0</v>
      </c>
      <c r="AR286" s="116" t="s">
        <v>81</v>
      </c>
      <c r="AT286" s="116" t="s">
        <v>112</v>
      </c>
      <c r="AU286" s="116" t="s">
        <v>71</v>
      </c>
      <c r="AY286" s="14" t="s">
        <v>117</v>
      </c>
      <c r="BE286" s="117">
        <f>IF(N286="základní",J286,0)</f>
        <v>0</v>
      </c>
      <c r="BF286" s="117">
        <f>IF(N286="snížená",J286,0)</f>
        <v>0</v>
      </c>
      <c r="BG286" s="117">
        <f>IF(N286="zákl. přenesená",J286,0)</f>
        <v>0</v>
      </c>
      <c r="BH286" s="117">
        <f>IF(N286="sníž. přenesená",J286,0)</f>
        <v>0</v>
      </c>
      <c r="BI286" s="117">
        <f>IF(N286="nulová",J286,0)</f>
        <v>0</v>
      </c>
      <c r="BJ286" s="14" t="s">
        <v>79</v>
      </c>
      <c r="BK286" s="117">
        <f>ROUND(I286*H286,2)</f>
        <v>0</v>
      </c>
      <c r="BL286" s="14" t="s">
        <v>79</v>
      </c>
      <c r="BM286" s="116" t="s">
        <v>530</v>
      </c>
    </row>
    <row r="287" spans="2:65" s="1" customFormat="1">
      <c r="B287" s="29"/>
      <c r="D287" s="118" t="s">
        <v>119</v>
      </c>
      <c r="F287" s="119" t="s">
        <v>529</v>
      </c>
      <c r="I287" s="120"/>
      <c r="L287" s="29"/>
      <c r="M287" s="121"/>
      <c r="T287" s="48"/>
      <c r="AT287" s="14" t="s">
        <v>119</v>
      </c>
      <c r="AU287" s="14" t="s">
        <v>71</v>
      </c>
    </row>
    <row r="288" spans="2:65" s="1" customFormat="1" ht="21.75" customHeight="1">
      <c r="B288" s="29"/>
      <c r="C288" s="104" t="s">
        <v>531</v>
      </c>
      <c r="D288" s="104" t="s">
        <v>112</v>
      </c>
      <c r="E288" s="105" t="s">
        <v>532</v>
      </c>
      <c r="F288" s="106" t="s">
        <v>533</v>
      </c>
      <c r="G288" s="107" t="s">
        <v>115</v>
      </c>
      <c r="H288" s="108">
        <v>1</v>
      </c>
      <c r="I288" s="109"/>
      <c r="J288" s="110">
        <f>ROUND(I288*H288,2)</f>
        <v>0</v>
      </c>
      <c r="K288" s="106" t="s">
        <v>116</v>
      </c>
      <c r="L288" s="111"/>
      <c r="M288" s="112" t="s">
        <v>19</v>
      </c>
      <c r="N288" s="113" t="s">
        <v>42</v>
      </c>
      <c r="P288" s="114">
        <f>O288*H288</f>
        <v>0</v>
      </c>
      <c r="Q288" s="114">
        <v>0</v>
      </c>
      <c r="R288" s="114">
        <f>Q288*H288</f>
        <v>0</v>
      </c>
      <c r="S288" s="114">
        <v>0</v>
      </c>
      <c r="T288" s="115">
        <f>S288*H288</f>
        <v>0</v>
      </c>
      <c r="AR288" s="116" t="s">
        <v>81</v>
      </c>
      <c r="AT288" s="116" t="s">
        <v>112</v>
      </c>
      <c r="AU288" s="116" t="s">
        <v>71</v>
      </c>
      <c r="AY288" s="14" t="s">
        <v>117</v>
      </c>
      <c r="BE288" s="117">
        <f>IF(N288="základní",J288,0)</f>
        <v>0</v>
      </c>
      <c r="BF288" s="117">
        <f>IF(N288="snížená",J288,0)</f>
        <v>0</v>
      </c>
      <c r="BG288" s="117">
        <f>IF(N288="zákl. přenesená",J288,0)</f>
        <v>0</v>
      </c>
      <c r="BH288" s="117">
        <f>IF(N288="sníž. přenesená",J288,0)</f>
        <v>0</v>
      </c>
      <c r="BI288" s="117">
        <f>IF(N288="nulová",J288,0)</f>
        <v>0</v>
      </c>
      <c r="BJ288" s="14" t="s">
        <v>79</v>
      </c>
      <c r="BK288" s="117">
        <f>ROUND(I288*H288,2)</f>
        <v>0</v>
      </c>
      <c r="BL288" s="14" t="s">
        <v>79</v>
      </c>
      <c r="BM288" s="116" t="s">
        <v>534</v>
      </c>
    </row>
    <row r="289" spans="2:65" s="1" customFormat="1">
      <c r="B289" s="29"/>
      <c r="D289" s="118" t="s">
        <v>119</v>
      </c>
      <c r="F289" s="119" t="s">
        <v>533</v>
      </c>
      <c r="I289" s="120"/>
      <c r="L289" s="29"/>
      <c r="M289" s="121"/>
      <c r="T289" s="48"/>
      <c r="AT289" s="14" t="s">
        <v>119</v>
      </c>
      <c r="AU289" s="14" t="s">
        <v>71</v>
      </c>
    </row>
    <row r="290" spans="2:65" s="1" customFormat="1" ht="21.75" customHeight="1">
      <c r="B290" s="29"/>
      <c r="C290" s="104" t="s">
        <v>535</v>
      </c>
      <c r="D290" s="104" t="s">
        <v>112</v>
      </c>
      <c r="E290" s="105" t="s">
        <v>536</v>
      </c>
      <c r="F290" s="106" t="s">
        <v>537</v>
      </c>
      <c r="G290" s="107" t="s">
        <v>115</v>
      </c>
      <c r="H290" s="108">
        <v>1</v>
      </c>
      <c r="I290" s="109"/>
      <c r="J290" s="110">
        <f>ROUND(I290*H290,2)</f>
        <v>0</v>
      </c>
      <c r="K290" s="106" t="s">
        <v>116</v>
      </c>
      <c r="L290" s="111"/>
      <c r="M290" s="112" t="s">
        <v>19</v>
      </c>
      <c r="N290" s="113" t="s">
        <v>42</v>
      </c>
      <c r="P290" s="114">
        <f>O290*H290</f>
        <v>0</v>
      </c>
      <c r="Q290" s="114">
        <v>0</v>
      </c>
      <c r="R290" s="114">
        <f>Q290*H290</f>
        <v>0</v>
      </c>
      <c r="S290" s="114">
        <v>0</v>
      </c>
      <c r="T290" s="115">
        <f>S290*H290</f>
        <v>0</v>
      </c>
      <c r="AR290" s="116" t="s">
        <v>81</v>
      </c>
      <c r="AT290" s="116" t="s">
        <v>112</v>
      </c>
      <c r="AU290" s="116" t="s">
        <v>71</v>
      </c>
      <c r="AY290" s="14" t="s">
        <v>117</v>
      </c>
      <c r="BE290" s="117">
        <f>IF(N290="základní",J290,0)</f>
        <v>0</v>
      </c>
      <c r="BF290" s="117">
        <f>IF(N290="snížená",J290,0)</f>
        <v>0</v>
      </c>
      <c r="BG290" s="117">
        <f>IF(N290="zákl. přenesená",J290,0)</f>
        <v>0</v>
      </c>
      <c r="BH290" s="117">
        <f>IF(N290="sníž. přenesená",J290,0)</f>
        <v>0</v>
      </c>
      <c r="BI290" s="117">
        <f>IF(N290="nulová",J290,0)</f>
        <v>0</v>
      </c>
      <c r="BJ290" s="14" t="s">
        <v>79</v>
      </c>
      <c r="BK290" s="117">
        <f>ROUND(I290*H290,2)</f>
        <v>0</v>
      </c>
      <c r="BL290" s="14" t="s">
        <v>79</v>
      </c>
      <c r="BM290" s="116" t="s">
        <v>538</v>
      </c>
    </row>
    <row r="291" spans="2:65" s="1" customFormat="1">
      <c r="B291" s="29"/>
      <c r="D291" s="118" t="s">
        <v>119</v>
      </c>
      <c r="F291" s="119" t="s">
        <v>537</v>
      </c>
      <c r="I291" s="120"/>
      <c r="L291" s="29"/>
      <c r="M291" s="121"/>
      <c r="T291" s="48"/>
      <c r="AT291" s="14" t="s">
        <v>119</v>
      </c>
      <c r="AU291" s="14" t="s">
        <v>71</v>
      </c>
    </row>
    <row r="292" spans="2:65" s="1" customFormat="1" ht="16.5" customHeight="1">
      <c r="B292" s="29"/>
      <c r="C292" s="104" t="s">
        <v>539</v>
      </c>
      <c r="D292" s="104" t="s">
        <v>112</v>
      </c>
      <c r="E292" s="105" t="s">
        <v>540</v>
      </c>
      <c r="F292" s="106" t="s">
        <v>541</v>
      </c>
      <c r="G292" s="107" t="s">
        <v>115</v>
      </c>
      <c r="H292" s="108">
        <v>2</v>
      </c>
      <c r="I292" s="109"/>
      <c r="J292" s="110">
        <f>ROUND(I292*H292,2)</f>
        <v>0</v>
      </c>
      <c r="K292" s="106" t="s">
        <v>116</v>
      </c>
      <c r="L292" s="111"/>
      <c r="M292" s="112" t="s">
        <v>19</v>
      </c>
      <c r="N292" s="113" t="s">
        <v>42</v>
      </c>
      <c r="P292" s="114">
        <f>O292*H292</f>
        <v>0</v>
      </c>
      <c r="Q292" s="114">
        <v>0</v>
      </c>
      <c r="R292" s="114">
        <f>Q292*H292</f>
        <v>0</v>
      </c>
      <c r="S292" s="114">
        <v>0</v>
      </c>
      <c r="T292" s="115">
        <f>S292*H292</f>
        <v>0</v>
      </c>
      <c r="AR292" s="116" t="s">
        <v>81</v>
      </c>
      <c r="AT292" s="116" t="s">
        <v>112</v>
      </c>
      <c r="AU292" s="116" t="s">
        <v>71</v>
      </c>
      <c r="AY292" s="14" t="s">
        <v>117</v>
      </c>
      <c r="BE292" s="117">
        <f>IF(N292="základní",J292,0)</f>
        <v>0</v>
      </c>
      <c r="BF292" s="117">
        <f>IF(N292="snížená",J292,0)</f>
        <v>0</v>
      </c>
      <c r="BG292" s="117">
        <f>IF(N292="zákl. přenesená",J292,0)</f>
        <v>0</v>
      </c>
      <c r="BH292" s="117">
        <f>IF(N292="sníž. přenesená",J292,0)</f>
        <v>0</v>
      </c>
      <c r="BI292" s="117">
        <f>IF(N292="nulová",J292,0)</f>
        <v>0</v>
      </c>
      <c r="BJ292" s="14" t="s">
        <v>79</v>
      </c>
      <c r="BK292" s="117">
        <f>ROUND(I292*H292,2)</f>
        <v>0</v>
      </c>
      <c r="BL292" s="14" t="s">
        <v>79</v>
      </c>
      <c r="BM292" s="116" t="s">
        <v>542</v>
      </c>
    </row>
    <row r="293" spans="2:65" s="1" customFormat="1">
      <c r="B293" s="29"/>
      <c r="D293" s="118" t="s">
        <v>119</v>
      </c>
      <c r="F293" s="119" t="s">
        <v>541</v>
      </c>
      <c r="I293" s="120"/>
      <c r="L293" s="29"/>
      <c r="M293" s="121"/>
      <c r="T293" s="48"/>
      <c r="AT293" s="14" t="s">
        <v>119</v>
      </c>
      <c r="AU293" s="14" t="s">
        <v>71</v>
      </c>
    </row>
    <row r="294" spans="2:65" s="1" customFormat="1" ht="16.5" customHeight="1">
      <c r="B294" s="29"/>
      <c r="C294" s="104" t="s">
        <v>543</v>
      </c>
      <c r="D294" s="104" t="s">
        <v>112</v>
      </c>
      <c r="E294" s="105" t="s">
        <v>544</v>
      </c>
      <c r="F294" s="106" t="s">
        <v>545</v>
      </c>
      <c r="G294" s="107" t="s">
        <v>115</v>
      </c>
      <c r="H294" s="108">
        <v>2</v>
      </c>
      <c r="I294" s="109"/>
      <c r="J294" s="110">
        <f>ROUND(I294*H294,2)</f>
        <v>0</v>
      </c>
      <c r="K294" s="106" t="s">
        <v>116</v>
      </c>
      <c r="L294" s="111"/>
      <c r="M294" s="112" t="s">
        <v>19</v>
      </c>
      <c r="N294" s="113" t="s">
        <v>42</v>
      </c>
      <c r="P294" s="114">
        <f>O294*H294</f>
        <v>0</v>
      </c>
      <c r="Q294" s="114">
        <v>0</v>
      </c>
      <c r="R294" s="114">
        <f>Q294*H294</f>
        <v>0</v>
      </c>
      <c r="S294" s="114">
        <v>0</v>
      </c>
      <c r="T294" s="115">
        <f>S294*H294</f>
        <v>0</v>
      </c>
      <c r="AR294" s="116" t="s">
        <v>81</v>
      </c>
      <c r="AT294" s="116" t="s">
        <v>112</v>
      </c>
      <c r="AU294" s="116" t="s">
        <v>71</v>
      </c>
      <c r="AY294" s="14" t="s">
        <v>117</v>
      </c>
      <c r="BE294" s="117">
        <f>IF(N294="základní",J294,0)</f>
        <v>0</v>
      </c>
      <c r="BF294" s="117">
        <f>IF(N294="snížená",J294,0)</f>
        <v>0</v>
      </c>
      <c r="BG294" s="117">
        <f>IF(N294="zákl. přenesená",J294,0)</f>
        <v>0</v>
      </c>
      <c r="BH294" s="117">
        <f>IF(N294="sníž. přenesená",J294,0)</f>
        <v>0</v>
      </c>
      <c r="BI294" s="117">
        <f>IF(N294="nulová",J294,0)</f>
        <v>0</v>
      </c>
      <c r="BJ294" s="14" t="s">
        <v>79</v>
      </c>
      <c r="BK294" s="117">
        <f>ROUND(I294*H294,2)</f>
        <v>0</v>
      </c>
      <c r="BL294" s="14" t="s">
        <v>79</v>
      </c>
      <c r="BM294" s="116" t="s">
        <v>546</v>
      </c>
    </row>
    <row r="295" spans="2:65" s="1" customFormat="1">
      <c r="B295" s="29"/>
      <c r="D295" s="118" t="s">
        <v>119</v>
      </c>
      <c r="F295" s="119" t="s">
        <v>545</v>
      </c>
      <c r="I295" s="120"/>
      <c r="L295" s="29"/>
      <c r="M295" s="121"/>
      <c r="T295" s="48"/>
      <c r="AT295" s="14" t="s">
        <v>119</v>
      </c>
      <c r="AU295" s="14" t="s">
        <v>71</v>
      </c>
    </row>
    <row r="296" spans="2:65" s="1" customFormat="1" ht="16.5" customHeight="1">
      <c r="B296" s="29"/>
      <c r="C296" s="104" t="s">
        <v>547</v>
      </c>
      <c r="D296" s="104" t="s">
        <v>112</v>
      </c>
      <c r="E296" s="105" t="s">
        <v>548</v>
      </c>
      <c r="F296" s="106" t="s">
        <v>549</v>
      </c>
      <c r="G296" s="107" t="s">
        <v>115</v>
      </c>
      <c r="H296" s="108">
        <v>1</v>
      </c>
      <c r="I296" s="109"/>
      <c r="J296" s="110">
        <f>ROUND(I296*H296,2)</f>
        <v>0</v>
      </c>
      <c r="K296" s="106" t="s">
        <v>116</v>
      </c>
      <c r="L296" s="111"/>
      <c r="M296" s="112" t="s">
        <v>19</v>
      </c>
      <c r="N296" s="113" t="s">
        <v>42</v>
      </c>
      <c r="P296" s="114">
        <f>O296*H296</f>
        <v>0</v>
      </c>
      <c r="Q296" s="114">
        <v>0</v>
      </c>
      <c r="R296" s="114">
        <f>Q296*H296</f>
        <v>0</v>
      </c>
      <c r="S296" s="114">
        <v>0</v>
      </c>
      <c r="T296" s="115">
        <f>S296*H296</f>
        <v>0</v>
      </c>
      <c r="AR296" s="116" t="s">
        <v>81</v>
      </c>
      <c r="AT296" s="116" t="s">
        <v>112</v>
      </c>
      <c r="AU296" s="116" t="s">
        <v>71</v>
      </c>
      <c r="AY296" s="14" t="s">
        <v>117</v>
      </c>
      <c r="BE296" s="117">
        <f>IF(N296="základní",J296,0)</f>
        <v>0</v>
      </c>
      <c r="BF296" s="117">
        <f>IF(N296="snížená",J296,0)</f>
        <v>0</v>
      </c>
      <c r="BG296" s="117">
        <f>IF(N296="zákl. přenesená",J296,0)</f>
        <v>0</v>
      </c>
      <c r="BH296" s="117">
        <f>IF(N296="sníž. přenesená",J296,0)</f>
        <v>0</v>
      </c>
      <c r="BI296" s="117">
        <f>IF(N296="nulová",J296,0)</f>
        <v>0</v>
      </c>
      <c r="BJ296" s="14" t="s">
        <v>79</v>
      </c>
      <c r="BK296" s="117">
        <f>ROUND(I296*H296,2)</f>
        <v>0</v>
      </c>
      <c r="BL296" s="14" t="s">
        <v>79</v>
      </c>
      <c r="BM296" s="116" t="s">
        <v>550</v>
      </c>
    </row>
    <row r="297" spans="2:65" s="1" customFormat="1">
      <c r="B297" s="29"/>
      <c r="D297" s="118" t="s">
        <v>119</v>
      </c>
      <c r="F297" s="119" t="s">
        <v>549</v>
      </c>
      <c r="I297" s="120"/>
      <c r="L297" s="29"/>
      <c r="M297" s="121"/>
      <c r="T297" s="48"/>
      <c r="AT297" s="14" t="s">
        <v>119</v>
      </c>
      <c r="AU297" s="14" t="s">
        <v>71</v>
      </c>
    </row>
    <row r="298" spans="2:65" s="1" customFormat="1" ht="16.5" customHeight="1">
      <c r="B298" s="29"/>
      <c r="C298" s="104" t="s">
        <v>551</v>
      </c>
      <c r="D298" s="104" t="s">
        <v>112</v>
      </c>
      <c r="E298" s="105" t="s">
        <v>552</v>
      </c>
      <c r="F298" s="106" t="s">
        <v>553</v>
      </c>
      <c r="G298" s="107" t="s">
        <v>115</v>
      </c>
      <c r="H298" s="108">
        <v>1</v>
      </c>
      <c r="I298" s="109"/>
      <c r="J298" s="110">
        <f>ROUND(I298*H298,2)</f>
        <v>0</v>
      </c>
      <c r="K298" s="106" t="s">
        <v>116</v>
      </c>
      <c r="L298" s="111"/>
      <c r="M298" s="112" t="s">
        <v>19</v>
      </c>
      <c r="N298" s="113" t="s">
        <v>42</v>
      </c>
      <c r="P298" s="114">
        <f>O298*H298</f>
        <v>0</v>
      </c>
      <c r="Q298" s="114">
        <v>0</v>
      </c>
      <c r="R298" s="114">
        <f>Q298*H298</f>
        <v>0</v>
      </c>
      <c r="S298" s="114">
        <v>0</v>
      </c>
      <c r="T298" s="115">
        <f>S298*H298</f>
        <v>0</v>
      </c>
      <c r="AR298" s="116" t="s">
        <v>81</v>
      </c>
      <c r="AT298" s="116" t="s">
        <v>112</v>
      </c>
      <c r="AU298" s="116" t="s">
        <v>71</v>
      </c>
      <c r="AY298" s="14" t="s">
        <v>117</v>
      </c>
      <c r="BE298" s="117">
        <f>IF(N298="základní",J298,0)</f>
        <v>0</v>
      </c>
      <c r="BF298" s="117">
        <f>IF(N298="snížená",J298,0)</f>
        <v>0</v>
      </c>
      <c r="BG298" s="117">
        <f>IF(N298="zákl. přenesená",J298,0)</f>
        <v>0</v>
      </c>
      <c r="BH298" s="117">
        <f>IF(N298="sníž. přenesená",J298,0)</f>
        <v>0</v>
      </c>
      <c r="BI298" s="117">
        <f>IF(N298="nulová",J298,0)</f>
        <v>0</v>
      </c>
      <c r="BJ298" s="14" t="s">
        <v>79</v>
      </c>
      <c r="BK298" s="117">
        <f>ROUND(I298*H298,2)</f>
        <v>0</v>
      </c>
      <c r="BL298" s="14" t="s">
        <v>79</v>
      </c>
      <c r="BM298" s="116" t="s">
        <v>554</v>
      </c>
    </row>
    <row r="299" spans="2:65" s="1" customFormat="1">
      <c r="B299" s="29"/>
      <c r="D299" s="118" t="s">
        <v>119</v>
      </c>
      <c r="F299" s="119" t="s">
        <v>553</v>
      </c>
      <c r="I299" s="120"/>
      <c r="L299" s="29"/>
      <c r="M299" s="121"/>
      <c r="T299" s="48"/>
      <c r="AT299" s="14" t="s">
        <v>119</v>
      </c>
      <c r="AU299" s="14" t="s">
        <v>71</v>
      </c>
    </row>
    <row r="300" spans="2:65" s="1" customFormat="1" ht="16.5" customHeight="1">
      <c r="B300" s="29"/>
      <c r="C300" s="104" t="s">
        <v>555</v>
      </c>
      <c r="D300" s="104" t="s">
        <v>112</v>
      </c>
      <c r="E300" s="105" t="s">
        <v>556</v>
      </c>
      <c r="F300" s="106" t="s">
        <v>557</v>
      </c>
      <c r="G300" s="107" t="s">
        <v>115</v>
      </c>
      <c r="H300" s="108">
        <v>1</v>
      </c>
      <c r="I300" s="109"/>
      <c r="J300" s="110">
        <f>ROUND(I300*H300,2)</f>
        <v>0</v>
      </c>
      <c r="K300" s="106" t="s">
        <v>116</v>
      </c>
      <c r="L300" s="111"/>
      <c r="M300" s="112" t="s">
        <v>19</v>
      </c>
      <c r="N300" s="113" t="s">
        <v>42</v>
      </c>
      <c r="P300" s="114">
        <f>O300*H300</f>
        <v>0</v>
      </c>
      <c r="Q300" s="114">
        <v>0</v>
      </c>
      <c r="R300" s="114">
        <f>Q300*H300</f>
        <v>0</v>
      </c>
      <c r="S300" s="114">
        <v>0</v>
      </c>
      <c r="T300" s="115">
        <f>S300*H300</f>
        <v>0</v>
      </c>
      <c r="AR300" s="116" t="s">
        <v>81</v>
      </c>
      <c r="AT300" s="116" t="s">
        <v>112</v>
      </c>
      <c r="AU300" s="116" t="s">
        <v>71</v>
      </c>
      <c r="AY300" s="14" t="s">
        <v>117</v>
      </c>
      <c r="BE300" s="117">
        <f>IF(N300="základní",J300,0)</f>
        <v>0</v>
      </c>
      <c r="BF300" s="117">
        <f>IF(N300="snížená",J300,0)</f>
        <v>0</v>
      </c>
      <c r="BG300" s="117">
        <f>IF(N300="zákl. přenesená",J300,0)</f>
        <v>0</v>
      </c>
      <c r="BH300" s="117">
        <f>IF(N300="sníž. přenesená",J300,0)</f>
        <v>0</v>
      </c>
      <c r="BI300" s="117">
        <f>IF(N300="nulová",J300,0)</f>
        <v>0</v>
      </c>
      <c r="BJ300" s="14" t="s">
        <v>79</v>
      </c>
      <c r="BK300" s="117">
        <f>ROUND(I300*H300,2)</f>
        <v>0</v>
      </c>
      <c r="BL300" s="14" t="s">
        <v>79</v>
      </c>
      <c r="BM300" s="116" t="s">
        <v>558</v>
      </c>
    </row>
    <row r="301" spans="2:65" s="1" customFormat="1">
      <c r="B301" s="29"/>
      <c r="D301" s="118" t="s">
        <v>119</v>
      </c>
      <c r="F301" s="119" t="s">
        <v>557</v>
      </c>
      <c r="I301" s="120"/>
      <c r="L301" s="29"/>
      <c r="M301" s="121"/>
      <c r="T301" s="48"/>
      <c r="AT301" s="14" t="s">
        <v>119</v>
      </c>
      <c r="AU301" s="14" t="s">
        <v>71</v>
      </c>
    </row>
    <row r="302" spans="2:65" s="1" customFormat="1" ht="16.5" customHeight="1">
      <c r="B302" s="29"/>
      <c r="C302" s="104" t="s">
        <v>559</v>
      </c>
      <c r="D302" s="104" t="s">
        <v>112</v>
      </c>
      <c r="E302" s="105" t="s">
        <v>560</v>
      </c>
      <c r="F302" s="106" t="s">
        <v>561</v>
      </c>
      <c r="G302" s="107" t="s">
        <v>115</v>
      </c>
      <c r="H302" s="108">
        <v>1</v>
      </c>
      <c r="I302" s="109"/>
      <c r="J302" s="110">
        <f>ROUND(I302*H302,2)</f>
        <v>0</v>
      </c>
      <c r="K302" s="106" t="s">
        <v>116</v>
      </c>
      <c r="L302" s="111"/>
      <c r="M302" s="112" t="s">
        <v>19</v>
      </c>
      <c r="N302" s="113" t="s">
        <v>42</v>
      </c>
      <c r="P302" s="114">
        <f>O302*H302</f>
        <v>0</v>
      </c>
      <c r="Q302" s="114">
        <v>0</v>
      </c>
      <c r="R302" s="114">
        <f>Q302*H302</f>
        <v>0</v>
      </c>
      <c r="S302" s="114">
        <v>0</v>
      </c>
      <c r="T302" s="115">
        <f>S302*H302</f>
        <v>0</v>
      </c>
      <c r="AR302" s="116" t="s">
        <v>81</v>
      </c>
      <c r="AT302" s="116" t="s">
        <v>112</v>
      </c>
      <c r="AU302" s="116" t="s">
        <v>71</v>
      </c>
      <c r="AY302" s="14" t="s">
        <v>117</v>
      </c>
      <c r="BE302" s="117">
        <f>IF(N302="základní",J302,0)</f>
        <v>0</v>
      </c>
      <c r="BF302" s="117">
        <f>IF(N302="snížená",J302,0)</f>
        <v>0</v>
      </c>
      <c r="BG302" s="117">
        <f>IF(N302="zákl. přenesená",J302,0)</f>
        <v>0</v>
      </c>
      <c r="BH302" s="117">
        <f>IF(N302="sníž. přenesená",J302,0)</f>
        <v>0</v>
      </c>
      <c r="BI302" s="117">
        <f>IF(N302="nulová",J302,0)</f>
        <v>0</v>
      </c>
      <c r="BJ302" s="14" t="s">
        <v>79</v>
      </c>
      <c r="BK302" s="117">
        <f>ROUND(I302*H302,2)</f>
        <v>0</v>
      </c>
      <c r="BL302" s="14" t="s">
        <v>79</v>
      </c>
      <c r="BM302" s="116" t="s">
        <v>562</v>
      </c>
    </row>
    <row r="303" spans="2:65" s="1" customFormat="1">
      <c r="B303" s="29"/>
      <c r="D303" s="118" t="s">
        <v>119</v>
      </c>
      <c r="F303" s="119" t="s">
        <v>561</v>
      </c>
      <c r="I303" s="120"/>
      <c r="L303" s="29"/>
      <c r="M303" s="121"/>
      <c r="T303" s="48"/>
      <c r="AT303" s="14" t="s">
        <v>119</v>
      </c>
      <c r="AU303" s="14" t="s">
        <v>71</v>
      </c>
    </row>
    <row r="304" spans="2:65" s="1" customFormat="1" ht="16.5" customHeight="1">
      <c r="B304" s="29"/>
      <c r="C304" s="104" t="s">
        <v>563</v>
      </c>
      <c r="D304" s="104" t="s">
        <v>112</v>
      </c>
      <c r="E304" s="105" t="s">
        <v>564</v>
      </c>
      <c r="F304" s="106" t="s">
        <v>565</v>
      </c>
      <c r="G304" s="107" t="s">
        <v>115</v>
      </c>
      <c r="H304" s="108">
        <v>2</v>
      </c>
      <c r="I304" s="109"/>
      <c r="J304" s="110">
        <f>ROUND(I304*H304,2)</f>
        <v>0</v>
      </c>
      <c r="K304" s="106" t="s">
        <v>116</v>
      </c>
      <c r="L304" s="111"/>
      <c r="M304" s="112" t="s">
        <v>19</v>
      </c>
      <c r="N304" s="113" t="s">
        <v>42</v>
      </c>
      <c r="P304" s="114">
        <f>O304*H304</f>
        <v>0</v>
      </c>
      <c r="Q304" s="114">
        <v>0</v>
      </c>
      <c r="R304" s="114">
        <f>Q304*H304</f>
        <v>0</v>
      </c>
      <c r="S304" s="114">
        <v>0</v>
      </c>
      <c r="T304" s="115">
        <f>S304*H304</f>
        <v>0</v>
      </c>
      <c r="AR304" s="116" t="s">
        <v>81</v>
      </c>
      <c r="AT304" s="116" t="s">
        <v>112</v>
      </c>
      <c r="AU304" s="116" t="s">
        <v>71</v>
      </c>
      <c r="AY304" s="14" t="s">
        <v>117</v>
      </c>
      <c r="BE304" s="117">
        <f>IF(N304="základní",J304,0)</f>
        <v>0</v>
      </c>
      <c r="BF304" s="117">
        <f>IF(N304="snížená",J304,0)</f>
        <v>0</v>
      </c>
      <c r="BG304" s="117">
        <f>IF(N304="zákl. přenesená",J304,0)</f>
        <v>0</v>
      </c>
      <c r="BH304" s="117">
        <f>IF(N304="sníž. přenesená",J304,0)</f>
        <v>0</v>
      </c>
      <c r="BI304" s="117">
        <f>IF(N304="nulová",J304,0)</f>
        <v>0</v>
      </c>
      <c r="BJ304" s="14" t="s">
        <v>79</v>
      </c>
      <c r="BK304" s="117">
        <f>ROUND(I304*H304,2)</f>
        <v>0</v>
      </c>
      <c r="BL304" s="14" t="s">
        <v>79</v>
      </c>
      <c r="BM304" s="116" t="s">
        <v>566</v>
      </c>
    </row>
    <row r="305" spans="2:65" s="1" customFormat="1">
      <c r="B305" s="29"/>
      <c r="D305" s="118" t="s">
        <v>119</v>
      </c>
      <c r="F305" s="119" t="s">
        <v>565</v>
      </c>
      <c r="I305" s="120"/>
      <c r="L305" s="29"/>
      <c r="M305" s="121"/>
      <c r="T305" s="48"/>
      <c r="AT305" s="14" t="s">
        <v>119</v>
      </c>
      <c r="AU305" s="14" t="s">
        <v>71</v>
      </c>
    </row>
    <row r="306" spans="2:65" s="1" customFormat="1" ht="16.5" customHeight="1">
      <c r="B306" s="29"/>
      <c r="C306" s="104" t="s">
        <v>567</v>
      </c>
      <c r="D306" s="104" t="s">
        <v>112</v>
      </c>
      <c r="E306" s="105" t="s">
        <v>568</v>
      </c>
      <c r="F306" s="106" t="s">
        <v>569</v>
      </c>
      <c r="G306" s="107" t="s">
        <v>115</v>
      </c>
      <c r="H306" s="108">
        <v>2</v>
      </c>
      <c r="I306" s="109"/>
      <c r="J306" s="110">
        <f>ROUND(I306*H306,2)</f>
        <v>0</v>
      </c>
      <c r="K306" s="106" t="s">
        <v>116</v>
      </c>
      <c r="L306" s="111"/>
      <c r="M306" s="112" t="s">
        <v>19</v>
      </c>
      <c r="N306" s="113" t="s">
        <v>42</v>
      </c>
      <c r="P306" s="114">
        <f>O306*H306</f>
        <v>0</v>
      </c>
      <c r="Q306" s="114">
        <v>0</v>
      </c>
      <c r="R306" s="114">
        <f>Q306*H306</f>
        <v>0</v>
      </c>
      <c r="S306" s="114">
        <v>0</v>
      </c>
      <c r="T306" s="115">
        <f>S306*H306</f>
        <v>0</v>
      </c>
      <c r="AR306" s="116" t="s">
        <v>81</v>
      </c>
      <c r="AT306" s="116" t="s">
        <v>112</v>
      </c>
      <c r="AU306" s="116" t="s">
        <v>71</v>
      </c>
      <c r="AY306" s="14" t="s">
        <v>117</v>
      </c>
      <c r="BE306" s="117">
        <f>IF(N306="základní",J306,0)</f>
        <v>0</v>
      </c>
      <c r="BF306" s="117">
        <f>IF(N306="snížená",J306,0)</f>
        <v>0</v>
      </c>
      <c r="BG306" s="117">
        <f>IF(N306="zákl. přenesená",J306,0)</f>
        <v>0</v>
      </c>
      <c r="BH306" s="117">
        <f>IF(N306="sníž. přenesená",J306,0)</f>
        <v>0</v>
      </c>
      <c r="BI306" s="117">
        <f>IF(N306="nulová",J306,0)</f>
        <v>0</v>
      </c>
      <c r="BJ306" s="14" t="s">
        <v>79</v>
      </c>
      <c r="BK306" s="117">
        <f>ROUND(I306*H306,2)</f>
        <v>0</v>
      </c>
      <c r="BL306" s="14" t="s">
        <v>79</v>
      </c>
      <c r="BM306" s="116" t="s">
        <v>570</v>
      </c>
    </row>
    <row r="307" spans="2:65" s="1" customFormat="1">
      <c r="B307" s="29"/>
      <c r="D307" s="118" t="s">
        <v>119</v>
      </c>
      <c r="F307" s="119" t="s">
        <v>569</v>
      </c>
      <c r="I307" s="120"/>
      <c r="L307" s="29"/>
      <c r="M307" s="121"/>
      <c r="T307" s="48"/>
      <c r="AT307" s="14" t="s">
        <v>119</v>
      </c>
      <c r="AU307" s="14" t="s">
        <v>71</v>
      </c>
    </row>
    <row r="308" spans="2:65" s="1" customFormat="1" ht="16.5" customHeight="1">
      <c r="B308" s="29"/>
      <c r="C308" s="104" t="s">
        <v>571</v>
      </c>
      <c r="D308" s="104" t="s">
        <v>112</v>
      </c>
      <c r="E308" s="105" t="s">
        <v>572</v>
      </c>
      <c r="F308" s="106" t="s">
        <v>573</v>
      </c>
      <c r="G308" s="107" t="s">
        <v>115</v>
      </c>
      <c r="H308" s="108">
        <v>2</v>
      </c>
      <c r="I308" s="109"/>
      <c r="J308" s="110">
        <f>ROUND(I308*H308,2)</f>
        <v>0</v>
      </c>
      <c r="K308" s="106" t="s">
        <v>116</v>
      </c>
      <c r="L308" s="111"/>
      <c r="M308" s="112" t="s">
        <v>19</v>
      </c>
      <c r="N308" s="113" t="s">
        <v>42</v>
      </c>
      <c r="P308" s="114">
        <f>O308*H308</f>
        <v>0</v>
      </c>
      <c r="Q308" s="114">
        <v>0</v>
      </c>
      <c r="R308" s="114">
        <f>Q308*H308</f>
        <v>0</v>
      </c>
      <c r="S308" s="114">
        <v>0</v>
      </c>
      <c r="T308" s="115">
        <f>S308*H308</f>
        <v>0</v>
      </c>
      <c r="AR308" s="116" t="s">
        <v>81</v>
      </c>
      <c r="AT308" s="116" t="s">
        <v>112</v>
      </c>
      <c r="AU308" s="116" t="s">
        <v>71</v>
      </c>
      <c r="AY308" s="14" t="s">
        <v>117</v>
      </c>
      <c r="BE308" s="117">
        <f>IF(N308="základní",J308,0)</f>
        <v>0</v>
      </c>
      <c r="BF308" s="117">
        <f>IF(N308="snížená",J308,0)</f>
        <v>0</v>
      </c>
      <c r="BG308" s="117">
        <f>IF(N308="zákl. přenesená",J308,0)</f>
        <v>0</v>
      </c>
      <c r="BH308" s="117">
        <f>IF(N308="sníž. přenesená",J308,0)</f>
        <v>0</v>
      </c>
      <c r="BI308" s="117">
        <f>IF(N308="nulová",J308,0)</f>
        <v>0</v>
      </c>
      <c r="BJ308" s="14" t="s">
        <v>79</v>
      </c>
      <c r="BK308" s="117">
        <f>ROUND(I308*H308,2)</f>
        <v>0</v>
      </c>
      <c r="BL308" s="14" t="s">
        <v>79</v>
      </c>
      <c r="BM308" s="116" t="s">
        <v>574</v>
      </c>
    </row>
    <row r="309" spans="2:65" s="1" customFormat="1">
      <c r="B309" s="29"/>
      <c r="D309" s="118" t="s">
        <v>119</v>
      </c>
      <c r="F309" s="119" t="s">
        <v>573</v>
      </c>
      <c r="I309" s="120"/>
      <c r="L309" s="29"/>
      <c r="M309" s="121"/>
      <c r="T309" s="48"/>
      <c r="AT309" s="14" t="s">
        <v>119</v>
      </c>
      <c r="AU309" s="14" t="s">
        <v>71</v>
      </c>
    </row>
    <row r="310" spans="2:65" s="1" customFormat="1" ht="16.5" customHeight="1">
      <c r="B310" s="29"/>
      <c r="C310" s="104" t="s">
        <v>575</v>
      </c>
      <c r="D310" s="104" t="s">
        <v>112</v>
      </c>
      <c r="E310" s="105" t="s">
        <v>576</v>
      </c>
      <c r="F310" s="106" t="s">
        <v>577</v>
      </c>
      <c r="G310" s="107" t="s">
        <v>115</v>
      </c>
      <c r="H310" s="108">
        <v>2</v>
      </c>
      <c r="I310" s="109"/>
      <c r="J310" s="110">
        <f>ROUND(I310*H310,2)</f>
        <v>0</v>
      </c>
      <c r="K310" s="106" t="s">
        <v>116</v>
      </c>
      <c r="L310" s="111"/>
      <c r="M310" s="112" t="s">
        <v>19</v>
      </c>
      <c r="N310" s="113" t="s">
        <v>42</v>
      </c>
      <c r="P310" s="114">
        <f>O310*H310</f>
        <v>0</v>
      </c>
      <c r="Q310" s="114">
        <v>0</v>
      </c>
      <c r="R310" s="114">
        <f>Q310*H310</f>
        <v>0</v>
      </c>
      <c r="S310" s="114">
        <v>0</v>
      </c>
      <c r="T310" s="115">
        <f>S310*H310</f>
        <v>0</v>
      </c>
      <c r="AR310" s="116" t="s">
        <v>81</v>
      </c>
      <c r="AT310" s="116" t="s">
        <v>112</v>
      </c>
      <c r="AU310" s="116" t="s">
        <v>71</v>
      </c>
      <c r="AY310" s="14" t="s">
        <v>117</v>
      </c>
      <c r="BE310" s="117">
        <f>IF(N310="základní",J310,0)</f>
        <v>0</v>
      </c>
      <c r="BF310" s="117">
        <f>IF(N310="snížená",J310,0)</f>
        <v>0</v>
      </c>
      <c r="BG310" s="117">
        <f>IF(N310="zákl. přenesená",J310,0)</f>
        <v>0</v>
      </c>
      <c r="BH310" s="117">
        <f>IF(N310="sníž. přenesená",J310,0)</f>
        <v>0</v>
      </c>
      <c r="BI310" s="117">
        <f>IF(N310="nulová",J310,0)</f>
        <v>0</v>
      </c>
      <c r="BJ310" s="14" t="s">
        <v>79</v>
      </c>
      <c r="BK310" s="117">
        <f>ROUND(I310*H310,2)</f>
        <v>0</v>
      </c>
      <c r="BL310" s="14" t="s">
        <v>79</v>
      </c>
      <c r="BM310" s="116" t="s">
        <v>578</v>
      </c>
    </row>
    <row r="311" spans="2:65" s="1" customFormat="1">
      <c r="B311" s="29"/>
      <c r="D311" s="118" t="s">
        <v>119</v>
      </c>
      <c r="F311" s="119" t="s">
        <v>577</v>
      </c>
      <c r="I311" s="120"/>
      <c r="L311" s="29"/>
      <c r="M311" s="121"/>
      <c r="T311" s="48"/>
      <c r="AT311" s="14" t="s">
        <v>119</v>
      </c>
      <c r="AU311" s="14" t="s">
        <v>71</v>
      </c>
    </row>
    <row r="312" spans="2:65" s="1" customFormat="1" ht="16.5" customHeight="1">
      <c r="B312" s="29"/>
      <c r="C312" s="104" t="s">
        <v>579</v>
      </c>
      <c r="D312" s="104" t="s">
        <v>112</v>
      </c>
      <c r="E312" s="105" t="s">
        <v>580</v>
      </c>
      <c r="F312" s="106" t="s">
        <v>581</v>
      </c>
      <c r="G312" s="107" t="s">
        <v>115</v>
      </c>
      <c r="H312" s="108">
        <v>4</v>
      </c>
      <c r="I312" s="109"/>
      <c r="J312" s="110">
        <f>ROUND(I312*H312,2)</f>
        <v>0</v>
      </c>
      <c r="K312" s="106" t="s">
        <v>116</v>
      </c>
      <c r="L312" s="111"/>
      <c r="M312" s="112" t="s">
        <v>19</v>
      </c>
      <c r="N312" s="113" t="s">
        <v>42</v>
      </c>
      <c r="P312" s="114">
        <f>O312*H312</f>
        <v>0</v>
      </c>
      <c r="Q312" s="114">
        <v>0</v>
      </c>
      <c r="R312" s="114">
        <f>Q312*H312</f>
        <v>0</v>
      </c>
      <c r="S312" s="114">
        <v>0</v>
      </c>
      <c r="T312" s="115">
        <f>S312*H312</f>
        <v>0</v>
      </c>
      <c r="AR312" s="116" t="s">
        <v>81</v>
      </c>
      <c r="AT312" s="116" t="s">
        <v>112</v>
      </c>
      <c r="AU312" s="116" t="s">
        <v>71</v>
      </c>
      <c r="AY312" s="14" t="s">
        <v>117</v>
      </c>
      <c r="BE312" s="117">
        <f>IF(N312="základní",J312,0)</f>
        <v>0</v>
      </c>
      <c r="BF312" s="117">
        <f>IF(N312="snížená",J312,0)</f>
        <v>0</v>
      </c>
      <c r="BG312" s="117">
        <f>IF(N312="zákl. přenesená",J312,0)</f>
        <v>0</v>
      </c>
      <c r="BH312" s="117">
        <f>IF(N312="sníž. přenesená",J312,0)</f>
        <v>0</v>
      </c>
      <c r="BI312" s="117">
        <f>IF(N312="nulová",J312,0)</f>
        <v>0</v>
      </c>
      <c r="BJ312" s="14" t="s">
        <v>79</v>
      </c>
      <c r="BK312" s="117">
        <f>ROUND(I312*H312,2)</f>
        <v>0</v>
      </c>
      <c r="BL312" s="14" t="s">
        <v>79</v>
      </c>
      <c r="BM312" s="116" t="s">
        <v>582</v>
      </c>
    </row>
    <row r="313" spans="2:65" s="1" customFormat="1">
      <c r="B313" s="29"/>
      <c r="D313" s="118" t="s">
        <v>119</v>
      </c>
      <c r="F313" s="119" t="s">
        <v>581</v>
      </c>
      <c r="I313" s="120"/>
      <c r="L313" s="29"/>
      <c r="M313" s="121"/>
      <c r="T313" s="48"/>
      <c r="AT313" s="14" t="s">
        <v>119</v>
      </c>
      <c r="AU313" s="14" t="s">
        <v>71</v>
      </c>
    </row>
    <row r="314" spans="2:65" s="1" customFormat="1" ht="16.5" customHeight="1">
      <c r="B314" s="29"/>
      <c r="C314" s="104" t="s">
        <v>583</v>
      </c>
      <c r="D314" s="104" t="s">
        <v>112</v>
      </c>
      <c r="E314" s="105" t="s">
        <v>584</v>
      </c>
      <c r="F314" s="106" t="s">
        <v>585</v>
      </c>
      <c r="G314" s="107" t="s">
        <v>115</v>
      </c>
      <c r="H314" s="108">
        <v>4</v>
      </c>
      <c r="I314" s="109"/>
      <c r="J314" s="110">
        <f>ROUND(I314*H314,2)</f>
        <v>0</v>
      </c>
      <c r="K314" s="106" t="s">
        <v>116</v>
      </c>
      <c r="L314" s="111"/>
      <c r="M314" s="112" t="s">
        <v>19</v>
      </c>
      <c r="N314" s="113" t="s">
        <v>42</v>
      </c>
      <c r="P314" s="114">
        <f>O314*H314</f>
        <v>0</v>
      </c>
      <c r="Q314" s="114">
        <v>0</v>
      </c>
      <c r="R314" s="114">
        <f>Q314*H314</f>
        <v>0</v>
      </c>
      <c r="S314" s="114">
        <v>0</v>
      </c>
      <c r="T314" s="115">
        <f>S314*H314</f>
        <v>0</v>
      </c>
      <c r="AR314" s="116" t="s">
        <v>81</v>
      </c>
      <c r="AT314" s="116" t="s">
        <v>112</v>
      </c>
      <c r="AU314" s="116" t="s">
        <v>71</v>
      </c>
      <c r="AY314" s="14" t="s">
        <v>117</v>
      </c>
      <c r="BE314" s="117">
        <f>IF(N314="základní",J314,0)</f>
        <v>0</v>
      </c>
      <c r="BF314" s="117">
        <f>IF(N314="snížená",J314,0)</f>
        <v>0</v>
      </c>
      <c r="BG314" s="117">
        <f>IF(N314="zákl. přenesená",J314,0)</f>
        <v>0</v>
      </c>
      <c r="BH314" s="117">
        <f>IF(N314="sníž. přenesená",J314,0)</f>
        <v>0</v>
      </c>
      <c r="BI314" s="117">
        <f>IF(N314="nulová",J314,0)</f>
        <v>0</v>
      </c>
      <c r="BJ314" s="14" t="s">
        <v>79</v>
      </c>
      <c r="BK314" s="117">
        <f>ROUND(I314*H314,2)</f>
        <v>0</v>
      </c>
      <c r="BL314" s="14" t="s">
        <v>79</v>
      </c>
      <c r="BM314" s="116" t="s">
        <v>586</v>
      </c>
    </row>
    <row r="315" spans="2:65" s="1" customFormat="1">
      <c r="B315" s="29"/>
      <c r="D315" s="118" t="s">
        <v>119</v>
      </c>
      <c r="F315" s="119" t="s">
        <v>585</v>
      </c>
      <c r="I315" s="120"/>
      <c r="L315" s="29"/>
      <c r="M315" s="121"/>
      <c r="T315" s="48"/>
      <c r="AT315" s="14" t="s">
        <v>119</v>
      </c>
      <c r="AU315" s="14" t="s">
        <v>71</v>
      </c>
    </row>
    <row r="316" spans="2:65" s="1" customFormat="1" ht="16.5" customHeight="1">
      <c r="B316" s="29"/>
      <c r="C316" s="104" t="s">
        <v>587</v>
      </c>
      <c r="D316" s="104" t="s">
        <v>112</v>
      </c>
      <c r="E316" s="105" t="s">
        <v>588</v>
      </c>
      <c r="F316" s="106" t="s">
        <v>589</v>
      </c>
      <c r="G316" s="107" t="s">
        <v>115</v>
      </c>
      <c r="H316" s="108">
        <v>4</v>
      </c>
      <c r="I316" s="109"/>
      <c r="J316" s="110">
        <f>ROUND(I316*H316,2)</f>
        <v>0</v>
      </c>
      <c r="K316" s="106" t="s">
        <v>116</v>
      </c>
      <c r="L316" s="111"/>
      <c r="M316" s="112" t="s">
        <v>19</v>
      </c>
      <c r="N316" s="113" t="s">
        <v>42</v>
      </c>
      <c r="P316" s="114">
        <f>O316*H316</f>
        <v>0</v>
      </c>
      <c r="Q316" s="114">
        <v>0</v>
      </c>
      <c r="R316" s="114">
        <f>Q316*H316</f>
        <v>0</v>
      </c>
      <c r="S316" s="114">
        <v>0</v>
      </c>
      <c r="T316" s="115">
        <f>S316*H316</f>
        <v>0</v>
      </c>
      <c r="AR316" s="116" t="s">
        <v>81</v>
      </c>
      <c r="AT316" s="116" t="s">
        <v>112</v>
      </c>
      <c r="AU316" s="116" t="s">
        <v>71</v>
      </c>
      <c r="AY316" s="14" t="s">
        <v>117</v>
      </c>
      <c r="BE316" s="117">
        <f>IF(N316="základní",J316,0)</f>
        <v>0</v>
      </c>
      <c r="BF316" s="117">
        <f>IF(N316="snížená",J316,0)</f>
        <v>0</v>
      </c>
      <c r="BG316" s="117">
        <f>IF(N316="zákl. přenesená",J316,0)</f>
        <v>0</v>
      </c>
      <c r="BH316" s="117">
        <f>IF(N316="sníž. přenesená",J316,0)</f>
        <v>0</v>
      </c>
      <c r="BI316" s="117">
        <f>IF(N316="nulová",J316,0)</f>
        <v>0</v>
      </c>
      <c r="BJ316" s="14" t="s">
        <v>79</v>
      </c>
      <c r="BK316" s="117">
        <f>ROUND(I316*H316,2)</f>
        <v>0</v>
      </c>
      <c r="BL316" s="14" t="s">
        <v>79</v>
      </c>
      <c r="BM316" s="116" t="s">
        <v>590</v>
      </c>
    </row>
    <row r="317" spans="2:65" s="1" customFormat="1">
      <c r="B317" s="29"/>
      <c r="D317" s="118" t="s">
        <v>119</v>
      </c>
      <c r="F317" s="119" t="s">
        <v>589</v>
      </c>
      <c r="I317" s="120"/>
      <c r="L317" s="29"/>
      <c r="M317" s="121"/>
      <c r="T317" s="48"/>
      <c r="AT317" s="14" t="s">
        <v>119</v>
      </c>
      <c r="AU317" s="14" t="s">
        <v>71</v>
      </c>
    </row>
    <row r="318" spans="2:65" s="1" customFormat="1" ht="24.2" customHeight="1">
      <c r="B318" s="29"/>
      <c r="C318" s="104" t="s">
        <v>591</v>
      </c>
      <c r="D318" s="104" t="s">
        <v>112</v>
      </c>
      <c r="E318" s="105" t="s">
        <v>592</v>
      </c>
      <c r="F318" s="106" t="s">
        <v>593</v>
      </c>
      <c r="G318" s="107" t="s">
        <v>594</v>
      </c>
      <c r="H318" s="108">
        <v>1</v>
      </c>
      <c r="I318" s="109"/>
      <c r="J318" s="110">
        <f>ROUND(I318*H318,2)</f>
        <v>0</v>
      </c>
      <c r="K318" s="106" t="s">
        <v>116</v>
      </c>
      <c r="L318" s="111"/>
      <c r="M318" s="112" t="s">
        <v>19</v>
      </c>
      <c r="N318" s="113" t="s">
        <v>42</v>
      </c>
      <c r="P318" s="114">
        <f>O318*H318</f>
        <v>0</v>
      </c>
      <c r="Q318" s="114">
        <v>0</v>
      </c>
      <c r="R318" s="114">
        <f>Q318*H318</f>
        <v>0</v>
      </c>
      <c r="S318" s="114">
        <v>0</v>
      </c>
      <c r="T318" s="115">
        <f>S318*H318</f>
        <v>0</v>
      </c>
      <c r="AR318" s="116" t="s">
        <v>81</v>
      </c>
      <c r="AT318" s="116" t="s">
        <v>112</v>
      </c>
      <c r="AU318" s="116" t="s">
        <v>71</v>
      </c>
      <c r="AY318" s="14" t="s">
        <v>117</v>
      </c>
      <c r="BE318" s="117">
        <f>IF(N318="základní",J318,0)</f>
        <v>0</v>
      </c>
      <c r="BF318" s="117">
        <f>IF(N318="snížená",J318,0)</f>
        <v>0</v>
      </c>
      <c r="BG318" s="117">
        <f>IF(N318="zákl. přenesená",J318,0)</f>
        <v>0</v>
      </c>
      <c r="BH318" s="117">
        <f>IF(N318="sníž. přenesená",J318,0)</f>
        <v>0</v>
      </c>
      <c r="BI318" s="117">
        <f>IF(N318="nulová",J318,0)</f>
        <v>0</v>
      </c>
      <c r="BJ318" s="14" t="s">
        <v>79</v>
      </c>
      <c r="BK318" s="117">
        <f>ROUND(I318*H318,2)</f>
        <v>0</v>
      </c>
      <c r="BL318" s="14" t="s">
        <v>79</v>
      </c>
      <c r="BM318" s="116" t="s">
        <v>595</v>
      </c>
    </row>
    <row r="319" spans="2:65" s="1" customFormat="1" ht="19.5">
      <c r="B319" s="29"/>
      <c r="D319" s="118" t="s">
        <v>119</v>
      </c>
      <c r="F319" s="119" t="s">
        <v>593</v>
      </c>
      <c r="I319" s="120"/>
      <c r="L319" s="29"/>
      <c r="M319" s="121"/>
      <c r="T319" s="48"/>
      <c r="AT319" s="14" t="s">
        <v>119</v>
      </c>
      <c r="AU319" s="14" t="s">
        <v>71</v>
      </c>
    </row>
    <row r="320" spans="2:65" s="1" customFormat="1" ht="24.2" customHeight="1">
      <c r="B320" s="29"/>
      <c r="C320" s="104" t="s">
        <v>596</v>
      </c>
      <c r="D320" s="104" t="s">
        <v>112</v>
      </c>
      <c r="E320" s="105" t="s">
        <v>597</v>
      </c>
      <c r="F320" s="106" t="s">
        <v>598</v>
      </c>
      <c r="G320" s="107" t="s">
        <v>594</v>
      </c>
      <c r="H320" s="108">
        <v>1</v>
      </c>
      <c r="I320" s="109"/>
      <c r="J320" s="110">
        <f>ROUND(I320*H320,2)</f>
        <v>0</v>
      </c>
      <c r="K320" s="106" t="s">
        <v>116</v>
      </c>
      <c r="L320" s="111"/>
      <c r="M320" s="112" t="s">
        <v>19</v>
      </c>
      <c r="N320" s="113" t="s">
        <v>42</v>
      </c>
      <c r="P320" s="114">
        <f>O320*H320</f>
        <v>0</v>
      </c>
      <c r="Q320" s="114">
        <v>0</v>
      </c>
      <c r="R320" s="114">
        <f>Q320*H320</f>
        <v>0</v>
      </c>
      <c r="S320" s="114">
        <v>0</v>
      </c>
      <c r="T320" s="115">
        <f>S320*H320</f>
        <v>0</v>
      </c>
      <c r="AR320" s="116" t="s">
        <v>81</v>
      </c>
      <c r="AT320" s="116" t="s">
        <v>112</v>
      </c>
      <c r="AU320" s="116" t="s">
        <v>71</v>
      </c>
      <c r="AY320" s="14" t="s">
        <v>117</v>
      </c>
      <c r="BE320" s="117">
        <f>IF(N320="základní",J320,0)</f>
        <v>0</v>
      </c>
      <c r="BF320" s="117">
        <f>IF(N320="snížená",J320,0)</f>
        <v>0</v>
      </c>
      <c r="BG320" s="117">
        <f>IF(N320="zákl. přenesená",J320,0)</f>
        <v>0</v>
      </c>
      <c r="BH320" s="117">
        <f>IF(N320="sníž. přenesená",J320,0)</f>
        <v>0</v>
      </c>
      <c r="BI320" s="117">
        <f>IF(N320="nulová",J320,0)</f>
        <v>0</v>
      </c>
      <c r="BJ320" s="14" t="s">
        <v>79</v>
      </c>
      <c r="BK320" s="117">
        <f>ROUND(I320*H320,2)</f>
        <v>0</v>
      </c>
      <c r="BL320" s="14" t="s">
        <v>79</v>
      </c>
      <c r="BM320" s="116" t="s">
        <v>599</v>
      </c>
    </row>
    <row r="321" spans="2:65" s="1" customFormat="1" ht="19.5">
      <c r="B321" s="29"/>
      <c r="D321" s="118" t="s">
        <v>119</v>
      </c>
      <c r="F321" s="119" t="s">
        <v>598</v>
      </c>
      <c r="I321" s="120"/>
      <c r="L321" s="29"/>
      <c r="M321" s="121"/>
      <c r="T321" s="48"/>
      <c r="AT321" s="14" t="s">
        <v>119</v>
      </c>
      <c r="AU321" s="14" t="s">
        <v>71</v>
      </c>
    </row>
    <row r="322" spans="2:65" s="1" customFormat="1" ht="24">
      <c r="B322" s="29"/>
      <c r="C322" s="104" t="s">
        <v>600</v>
      </c>
      <c r="D322" s="104" t="s">
        <v>112</v>
      </c>
      <c r="E322" s="105" t="s">
        <v>601</v>
      </c>
      <c r="F322" s="106" t="s">
        <v>602</v>
      </c>
      <c r="G322" s="107" t="s">
        <v>594</v>
      </c>
      <c r="H322" s="108">
        <v>1</v>
      </c>
      <c r="I322" s="109"/>
      <c r="J322" s="110">
        <f>ROUND(I322*H322,2)</f>
        <v>0</v>
      </c>
      <c r="K322" s="106" t="s">
        <v>116</v>
      </c>
      <c r="L322" s="111"/>
      <c r="M322" s="112" t="s">
        <v>19</v>
      </c>
      <c r="N322" s="113" t="s">
        <v>42</v>
      </c>
      <c r="P322" s="114">
        <f>O322*H322</f>
        <v>0</v>
      </c>
      <c r="Q322" s="114">
        <v>0</v>
      </c>
      <c r="R322" s="114">
        <f>Q322*H322</f>
        <v>0</v>
      </c>
      <c r="S322" s="114">
        <v>0</v>
      </c>
      <c r="T322" s="115">
        <f>S322*H322</f>
        <v>0</v>
      </c>
      <c r="AR322" s="116" t="s">
        <v>81</v>
      </c>
      <c r="AT322" s="116" t="s">
        <v>112</v>
      </c>
      <c r="AU322" s="116" t="s">
        <v>71</v>
      </c>
      <c r="AY322" s="14" t="s">
        <v>117</v>
      </c>
      <c r="BE322" s="117">
        <f>IF(N322="základní",J322,0)</f>
        <v>0</v>
      </c>
      <c r="BF322" s="117">
        <f>IF(N322="snížená",J322,0)</f>
        <v>0</v>
      </c>
      <c r="BG322" s="117">
        <f>IF(N322="zákl. přenesená",J322,0)</f>
        <v>0</v>
      </c>
      <c r="BH322" s="117">
        <f>IF(N322="sníž. přenesená",J322,0)</f>
        <v>0</v>
      </c>
      <c r="BI322" s="117">
        <f>IF(N322="nulová",J322,0)</f>
        <v>0</v>
      </c>
      <c r="BJ322" s="14" t="s">
        <v>79</v>
      </c>
      <c r="BK322" s="117">
        <f>ROUND(I322*H322,2)</f>
        <v>0</v>
      </c>
      <c r="BL322" s="14" t="s">
        <v>79</v>
      </c>
      <c r="BM322" s="116" t="s">
        <v>603</v>
      </c>
    </row>
    <row r="323" spans="2:65" s="1" customFormat="1">
      <c r="B323" s="29"/>
      <c r="D323" s="118" t="s">
        <v>119</v>
      </c>
      <c r="F323" s="119" t="s">
        <v>602</v>
      </c>
      <c r="I323" s="120"/>
      <c r="L323" s="29"/>
      <c r="M323" s="121"/>
      <c r="T323" s="48"/>
      <c r="AT323" s="14" t="s">
        <v>119</v>
      </c>
      <c r="AU323" s="14" t="s">
        <v>71</v>
      </c>
    </row>
    <row r="324" spans="2:65" s="1" customFormat="1" ht="16.5" customHeight="1">
      <c r="B324" s="29"/>
      <c r="C324" s="104" t="s">
        <v>604</v>
      </c>
      <c r="D324" s="104" t="s">
        <v>112</v>
      </c>
      <c r="E324" s="105" t="s">
        <v>605</v>
      </c>
      <c r="F324" s="106" t="s">
        <v>606</v>
      </c>
      <c r="G324" s="107" t="s">
        <v>115</v>
      </c>
      <c r="H324" s="108">
        <v>2</v>
      </c>
      <c r="I324" s="109"/>
      <c r="J324" s="110">
        <f>ROUND(I324*H324,2)</f>
        <v>0</v>
      </c>
      <c r="K324" s="106" t="s">
        <v>116</v>
      </c>
      <c r="L324" s="111"/>
      <c r="M324" s="112" t="s">
        <v>19</v>
      </c>
      <c r="N324" s="113" t="s">
        <v>42</v>
      </c>
      <c r="P324" s="114">
        <f>O324*H324</f>
        <v>0</v>
      </c>
      <c r="Q324" s="114">
        <v>0</v>
      </c>
      <c r="R324" s="114">
        <f>Q324*H324</f>
        <v>0</v>
      </c>
      <c r="S324" s="114">
        <v>0</v>
      </c>
      <c r="T324" s="115">
        <f>S324*H324</f>
        <v>0</v>
      </c>
      <c r="AR324" s="116" t="s">
        <v>81</v>
      </c>
      <c r="AT324" s="116" t="s">
        <v>112</v>
      </c>
      <c r="AU324" s="116" t="s">
        <v>71</v>
      </c>
      <c r="AY324" s="14" t="s">
        <v>117</v>
      </c>
      <c r="BE324" s="117">
        <f>IF(N324="základní",J324,0)</f>
        <v>0</v>
      </c>
      <c r="BF324" s="117">
        <f>IF(N324="snížená",J324,0)</f>
        <v>0</v>
      </c>
      <c r="BG324" s="117">
        <f>IF(N324="zákl. přenesená",J324,0)</f>
        <v>0</v>
      </c>
      <c r="BH324" s="117">
        <f>IF(N324="sníž. přenesená",J324,0)</f>
        <v>0</v>
      </c>
      <c r="BI324" s="117">
        <f>IF(N324="nulová",J324,0)</f>
        <v>0</v>
      </c>
      <c r="BJ324" s="14" t="s">
        <v>79</v>
      </c>
      <c r="BK324" s="117">
        <f>ROUND(I324*H324,2)</f>
        <v>0</v>
      </c>
      <c r="BL324" s="14" t="s">
        <v>79</v>
      </c>
      <c r="BM324" s="116" t="s">
        <v>607</v>
      </c>
    </row>
    <row r="325" spans="2:65" s="1" customFormat="1">
      <c r="B325" s="29"/>
      <c r="D325" s="118" t="s">
        <v>119</v>
      </c>
      <c r="F325" s="119" t="s">
        <v>606</v>
      </c>
      <c r="I325" s="120"/>
      <c r="L325" s="29"/>
      <c r="M325" s="121"/>
      <c r="T325" s="48"/>
      <c r="AT325" s="14" t="s">
        <v>119</v>
      </c>
      <c r="AU325" s="14" t="s">
        <v>71</v>
      </c>
    </row>
    <row r="326" spans="2:65" s="1" customFormat="1" ht="16.5" customHeight="1">
      <c r="B326" s="29"/>
      <c r="C326" s="104" t="s">
        <v>608</v>
      </c>
      <c r="D326" s="104" t="s">
        <v>112</v>
      </c>
      <c r="E326" s="105" t="s">
        <v>609</v>
      </c>
      <c r="F326" s="106" t="s">
        <v>610</v>
      </c>
      <c r="G326" s="107" t="s">
        <v>115</v>
      </c>
      <c r="H326" s="108">
        <v>2</v>
      </c>
      <c r="I326" s="109"/>
      <c r="J326" s="110">
        <f>ROUND(I326*H326,2)</f>
        <v>0</v>
      </c>
      <c r="K326" s="106" t="s">
        <v>116</v>
      </c>
      <c r="L326" s="111"/>
      <c r="M326" s="112" t="s">
        <v>19</v>
      </c>
      <c r="N326" s="113" t="s">
        <v>42</v>
      </c>
      <c r="P326" s="114">
        <f>O326*H326</f>
        <v>0</v>
      </c>
      <c r="Q326" s="114">
        <v>0</v>
      </c>
      <c r="R326" s="114">
        <f>Q326*H326</f>
        <v>0</v>
      </c>
      <c r="S326" s="114">
        <v>0</v>
      </c>
      <c r="T326" s="115">
        <f>S326*H326</f>
        <v>0</v>
      </c>
      <c r="AR326" s="116" t="s">
        <v>81</v>
      </c>
      <c r="AT326" s="116" t="s">
        <v>112</v>
      </c>
      <c r="AU326" s="116" t="s">
        <v>71</v>
      </c>
      <c r="AY326" s="14" t="s">
        <v>117</v>
      </c>
      <c r="BE326" s="117">
        <f>IF(N326="základní",J326,0)</f>
        <v>0</v>
      </c>
      <c r="BF326" s="117">
        <f>IF(N326="snížená",J326,0)</f>
        <v>0</v>
      </c>
      <c r="BG326" s="117">
        <f>IF(N326="zákl. přenesená",J326,0)</f>
        <v>0</v>
      </c>
      <c r="BH326" s="117">
        <f>IF(N326="sníž. přenesená",J326,0)</f>
        <v>0</v>
      </c>
      <c r="BI326" s="117">
        <f>IF(N326="nulová",J326,0)</f>
        <v>0</v>
      </c>
      <c r="BJ326" s="14" t="s">
        <v>79</v>
      </c>
      <c r="BK326" s="117">
        <f>ROUND(I326*H326,2)</f>
        <v>0</v>
      </c>
      <c r="BL326" s="14" t="s">
        <v>79</v>
      </c>
      <c r="BM326" s="116" t="s">
        <v>611</v>
      </c>
    </row>
    <row r="327" spans="2:65" s="1" customFormat="1">
      <c r="B327" s="29"/>
      <c r="D327" s="118" t="s">
        <v>119</v>
      </c>
      <c r="F327" s="119" t="s">
        <v>610</v>
      </c>
      <c r="I327" s="120"/>
      <c r="L327" s="29"/>
      <c r="M327" s="121"/>
      <c r="T327" s="48"/>
      <c r="AT327" s="14" t="s">
        <v>119</v>
      </c>
      <c r="AU327" s="14" t="s">
        <v>71</v>
      </c>
    </row>
    <row r="328" spans="2:65" s="1" customFormat="1" ht="21.75" customHeight="1">
      <c r="B328" s="29"/>
      <c r="C328" s="104" t="s">
        <v>612</v>
      </c>
      <c r="D328" s="104" t="s">
        <v>112</v>
      </c>
      <c r="E328" s="105" t="s">
        <v>613</v>
      </c>
      <c r="F328" s="106" t="s">
        <v>614</v>
      </c>
      <c r="G328" s="107" t="s">
        <v>115</v>
      </c>
      <c r="H328" s="108">
        <v>1</v>
      </c>
      <c r="I328" s="109"/>
      <c r="J328" s="110">
        <f>ROUND(I328*H328,2)</f>
        <v>0</v>
      </c>
      <c r="K328" s="106" t="s">
        <v>116</v>
      </c>
      <c r="L328" s="111"/>
      <c r="M328" s="112" t="s">
        <v>19</v>
      </c>
      <c r="N328" s="113" t="s">
        <v>42</v>
      </c>
      <c r="P328" s="114">
        <f>O328*H328</f>
        <v>0</v>
      </c>
      <c r="Q328" s="114">
        <v>0</v>
      </c>
      <c r="R328" s="114">
        <f>Q328*H328</f>
        <v>0</v>
      </c>
      <c r="S328" s="114">
        <v>0</v>
      </c>
      <c r="T328" s="115">
        <f>S328*H328</f>
        <v>0</v>
      </c>
      <c r="AR328" s="116" t="s">
        <v>81</v>
      </c>
      <c r="AT328" s="116" t="s">
        <v>112</v>
      </c>
      <c r="AU328" s="116" t="s">
        <v>71</v>
      </c>
      <c r="AY328" s="14" t="s">
        <v>117</v>
      </c>
      <c r="BE328" s="117">
        <f>IF(N328="základní",J328,0)</f>
        <v>0</v>
      </c>
      <c r="BF328" s="117">
        <f>IF(N328="snížená",J328,0)</f>
        <v>0</v>
      </c>
      <c r="BG328" s="117">
        <f>IF(N328="zákl. přenesená",J328,0)</f>
        <v>0</v>
      </c>
      <c r="BH328" s="117">
        <f>IF(N328="sníž. přenesená",J328,0)</f>
        <v>0</v>
      </c>
      <c r="BI328" s="117">
        <f>IF(N328="nulová",J328,0)</f>
        <v>0</v>
      </c>
      <c r="BJ328" s="14" t="s">
        <v>79</v>
      </c>
      <c r="BK328" s="117">
        <f>ROUND(I328*H328,2)</f>
        <v>0</v>
      </c>
      <c r="BL328" s="14" t="s">
        <v>79</v>
      </c>
      <c r="BM328" s="116" t="s">
        <v>615</v>
      </c>
    </row>
    <row r="329" spans="2:65" s="1" customFormat="1">
      <c r="B329" s="29"/>
      <c r="D329" s="118" t="s">
        <v>119</v>
      </c>
      <c r="F329" s="119" t="s">
        <v>614</v>
      </c>
      <c r="I329" s="120"/>
      <c r="L329" s="29"/>
      <c r="M329" s="121"/>
      <c r="T329" s="48"/>
      <c r="AT329" s="14" t="s">
        <v>119</v>
      </c>
      <c r="AU329" s="14" t="s">
        <v>71</v>
      </c>
    </row>
    <row r="330" spans="2:65" s="1" customFormat="1" ht="21.75" customHeight="1">
      <c r="B330" s="29"/>
      <c r="C330" s="104" t="s">
        <v>616</v>
      </c>
      <c r="D330" s="104" t="s">
        <v>112</v>
      </c>
      <c r="E330" s="105" t="s">
        <v>617</v>
      </c>
      <c r="F330" s="106" t="s">
        <v>618</v>
      </c>
      <c r="G330" s="107" t="s">
        <v>115</v>
      </c>
      <c r="H330" s="108">
        <v>1</v>
      </c>
      <c r="I330" s="109"/>
      <c r="J330" s="110">
        <f>ROUND(I330*H330,2)</f>
        <v>0</v>
      </c>
      <c r="K330" s="106" t="s">
        <v>116</v>
      </c>
      <c r="L330" s="111"/>
      <c r="M330" s="112" t="s">
        <v>19</v>
      </c>
      <c r="N330" s="113" t="s">
        <v>42</v>
      </c>
      <c r="P330" s="114">
        <f>O330*H330</f>
        <v>0</v>
      </c>
      <c r="Q330" s="114">
        <v>0</v>
      </c>
      <c r="R330" s="114">
        <f>Q330*H330</f>
        <v>0</v>
      </c>
      <c r="S330" s="114">
        <v>0</v>
      </c>
      <c r="T330" s="115">
        <f>S330*H330</f>
        <v>0</v>
      </c>
      <c r="AR330" s="116" t="s">
        <v>81</v>
      </c>
      <c r="AT330" s="116" t="s">
        <v>112</v>
      </c>
      <c r="AU330" s="116" t="s">
        <v>71</v>
      </c>
      <c r="AY330" s="14" t="s">
        <v>117</v>
      </c>
      <c r="BE330" s="117">
        <f>IF(N330="základní",J330,0)</f>
        <v>0</v>
      </c>
      <c r="BF330" s="117">
        <f>IF(N330="snížená",J330,0)</f>
        <v>0</v>
      </c>
      <c r="BG330" s="117">
        <f>IF(N330="zákl. přenesená",J330,0)</f>
        <v>0</v>
      </c>
      <c r="BH330" s="117">
        <f>IF(N330="sníž. přenesená",J330,0)</f>
        <v>0</v>
      </c>
      <c r="BI330" s="117">
        <f>IF(N330="nulová",J330,0)</f>
        <v>0</v>
      </c>
      <c r="BJ330" s="14" t="s">
        <v>79</v>
      </c>
      <c r="BK330" s="117">
        <f>ROUND(I330*H330,2)</f>
        <v>0</v>
      </c>
      <c r="BL330" s="14" t="s">
        <v>79</v>
      </c>
      <c r="BM330" s="116" t="s">
        <v>619</v>
      </c>
    </row>
    <row r="331" spans="2:65" s="1" customFormat="1">
      <c r="B331" s="29"/>
      <c r="D331" s="118" t="s">
        <v>119</v>
      </c>
      <c r="F331" s="119" t="s">
        <v>618</v>
      </c>
      <c r="I331" s="120"/>
      <c r="L331" s="29"/>
      <c r="M331" s="121"/>
      <c r="T331" s="48"/>
      <c r="AT331" s="14" t="s">
        <v>119</v>
      </c>
      <c r="AU331" s="14" t="s">
        <v>71</v>
      </c>
    </row>
    <row r="332" spans="2:65" s="1" customFormat="1" ht="16.5" customHeight="1">
      <c r="B332" s="29"/>
      <c r="C332" s="104" t="s">
        <v>620</v>
      </c>
      <c r="D332" s="104" t="s">
        <v>112</v>
      </c>
      <c r="E332" s="105" t="s">
        <v>621</v>
      </c>
      <c r="F332" s="106" t="s">
        <v>622</v>
      </c>
      <c r="G332" s="107" t="s">
        <v>115</v>
      </c>
      <c r="H332" s="108">
        <v>1</v>
      </c>
      <c r="I332" s="109"/>
      <c r="J332" s="110">
        <f>ROUND(I332*H332,2)</f>
        <v>0</v>
      </c>
      <c r="K332" s="106" t="s">
        <v>116</v>
      </c>
      <c r="L332" s="111"/>
      <c r="M332" s="112" t="s">
        <v>19</v>
      </c>
      <c r="N332" s="113" t="s">
        <v>42</v>
      </c>
      <c r="P332" s="114">
        <f>O332*H332</f>
        <v>0</v>
      </c>
      <c r="Q332" s="114">
        <v>0</v>
      </c>
      <c r="R332" s="114">
        <f>Q332*H332</f>
        <v>0</v>
      </c>
      <c r="S332" s="114">
        <v>0</v>
      </c>
      <c r="T332" s="115">
        <f>S332*H332</f>
        <v>0</v>
      </c>
      <c r="AR332" s="116" t="s">
        <v>81</v>
      </c>
      <c r="AT332" s="116" t="s">
        <v>112</v>
      </c>
      <c r="AU332" s="116" t="s">
        <v>71</v>
      </c>
      <c r="AY332" s="14" t="s">
        <v>117</v>
      </c>
      <c r="BE332" s="117">
        <f>IF(N332="základní",J332,0)</f>
        <v>0</v>
      </c>
      <c r="BF332" s="117">
        <f>IF(N332="snížená",J332,0)</f>
        <v>0</v>
      </c>
      <c r="BG332" s="117">
        <f>IF(N332="zákl. přenesená",J332,0)</f>
        <v>0</v>
      </c>
      <c r="BH332" s="117">
        <f>IF(N332="sníž. přenesená",J332,0)</f>
        <v>0</v>
      </c>
      <c r="BI332" s="117">
        <f>IF(N332="nulová",J332,0)</f>
        <v>0</v>
      </c>
      <c r="BJ332" s="14" t="s">
        <v>79</v>
      </c>
      <c r="BK332" s="117">
        <f>ROUND(I332*H332,2)</f>
        <v>0</v>
      </c>
      <c r="BL332" s="14" t="s">
        <v>79</v>
      </c>
      <c r="BM332" s="116" t="s">
        <v>623</v>
      </c>
    </row>
    <row r="333" spans="2:65" s="1" customFormat="1">
      <c r="B333" s="29"/>
      <c r="D333" s="118" t="s">
        <v>119</v>
      </c>
      <c r="F333" s="119" t="s">
        <v>622</v>
      </c>
      <c r="I333" s="120"/>
      <c r="L333" s="29"/>
      <c r="M333" s="121"/>
      <c r="T333" s="48"/>
      <c r="AT333" s="14" t="s">
        <v>119</v>
      </c>
      <c r="AU333" s="14" t="s">
        <v>71</v>
      </c>
    </row>
    <row r="334" spans="2:65" s="1" customFormat="1" ht="21.75" customHeight="1">
      <c r="B334" s="29"/>
      <c r="C334" s="104" t="s">
        <v>624</v>
      </c>
      <c r="D334" s="104" t="s">
        <v>112</v>
      </c>
      <c r="E334" s="105" t="s">
        <v>625</v>
      </c>
      <c r="F334" s="106" t="s">
        <v>626</v>
      </c>
      <c r="G334" s="107" t="s">
        <v>202</v>
      </c>
      <c r="H334" s="108">
        <v>200</v>
      </c>
      <c r="I334" s="109"/>
      <c r="J334" s="110">
        <f>ROUND(I334*H334,2)</f>
        <v>0</v>
      </c>
      <c r="K334" s="106" t="s">
        <v>116</v>
      </c>
      <c r="L334" s="111"/>
      <c r="M334" s="112" t="s">
        <v>19</v>
      </c>
      <c r="N334" s="113" t="s">
        <v>42</v>
      </c>
      <c r="P334" s="114">
        <f>O334*H334</f>
        <v>0</v>
      </c>
      <c r="Q334" s="114">
        <v>0</v>
      </c>
      <c r="R334" s="114">
        <f>Q334*H334</f>
        <v>0</v>
      </c>
      <c r="S334" s="114">
        <v>0</v>
      </c>
      <c r="T334" s="115">
        <f>S334*H334</f>
        <v>0</v>
      </c>
      <c r="AR334" s="116" t="s">
        <v>81</v>
      </c>
      <c r="AT334" s="116" t="s">
        <v>112</v>
      </c>
      <c r="AU334" s="116" t="s">
        <v>71</v>
      </c>
      <c r="AY334" s="14" t="s">
        <v>117</v>
      </c>
      <c r="BE334" s="117">
        <f>IF(N334="základní",J334,0)</f>
        <v>0</v>
      </c>
      <c r="BF334" s="117">
        <f>IF(N334="snížená",J334,0)</f>
        <v>0</v>
      </c>
      <c r="BG334" s="117">
        <f>IF(N334="zákl. přenesená",J334,0)</f>
        <v>0</v>
      </c>
      <c r="BH334" s="117">
        <f>IF(N334="sníž. přenesená",J334,0)</f>
        <v>0</v>
      </c>
      <c r="BI334" s="117">
        <f>IF(N334="nulová",J334,0)</f>
        <v>0</v>
      </c>
      <c r="BJ334" s="14" t="s">
        <v>79</v>
      </c>
      <c r="BK334" s="117">
        <f>ROUND(I334*H334,2)</f>
        <v>0</v>
      </c>
      <c r="BL334" s="14" t="s">
        <v>79</v>
      </c>
      <c r="BM334" s="116" t="s">
        <v>627</v>
      </c>
    </row>
    <row r="335" spans="2:65" s="1" customFormat="1">
      <c r="B335" s="29"/>
      <c r="D335" s="118" t="s">
        <v>119</v>
      </c>
      <c r="F335" s="119" t="s">
        <v>626</v>
      </c>
      <c r="I335" s="120"/>
      <c r="L335" s="29"/>
      <c r="M335" s="121"/>
      <c r="T335" s="48"/>
      <c r="AT335" s="14" t="s">
        <v>119</v>
      </c>
      <c r="AU335" s="14" t="s">
        <v>71</v>
      </c>
    </row>
    <row r="336" spans="2:65" s="1" customFormat="1" ht="21.75" customHeight="1">
      <c r="B336" s="29"/>
      <c r="C336" s="104" t="s">
        <v>628</v>
      </c>
      <c r="D336" s="104" t="s">
        <v>112</v>
      </c>
      <c r="E336" s="105" t="s">
        <v>629</v>
      </c>
      <c r="F336" s="106" t="s">
        <v>630</v>
      </c>
      <c r="G336" s="107" t="s">
        <v>202</v>
      </c>
      <c r="H336" s="108">
        <v>650</v>
      </c>
      <c r="I336" s="109"/>
      <c r="J336" s="110">
        <f>ROUND(I336*H336,2)</f>
        <v>0</v>
      </c>
      <c r="K336" s="106" t="s">
        <v>116</v>
      </c>
      <c r="L336" s="111"/>
      <c r="M336" s="112" t="s">
        <v>19</v>
      </c>
      <c r="N336" s="113" t="s">
        <v>42</v>
      </c>
      <c r="P336" s="114">
        <f>O336*H336</f>
        <v>0</v>
      </c>
      <c r="Q336" s="114">
        <v>0</v>
      </c>
      <c r="R336" s="114">
        <f>Q336*H336</f>
        <v>0</v>
      </c>
      <c r="S336" s="114">
        <v>0</v>
      </c>
      <c r="T336" s="115">
        <f>S336*H336</f>
        <v>0</v>
      </c>
      <c r="AR336" s="116" t="s">
        <v>81</v>
      </c>
      <c r="AT336" s="116" t="s">
        <v>112</v>
      </c>
      <c r="AU336" s="116" t="s">
        <v>71</v>
      </c>
      <c r="AY336" s="14" t="s">
        <v>117</v>
      </c>
      <c r="BE336" s="117">
        <f>IF(N336="základní",J336,0)</f>
        <v>0</v>
      </c>
      <c r="BF336" s="117">
        <f>IF(N336="snížená",J336,0)</f>
        <v>0</v>
      </c>
      <c r="BG336" s="117">
        <f>IF(N336="zákl. přenesená",J336,0)</f>
        <v>0</v>
      </c>
      <c r="BH336" s="117">
        <f>IF(N336="sníž. přenesená",J336,0)</f>
        <v>0</v>
      </c>
      <c r="BI336" s="117">
        <f>IF(N336="nulová",J336,0)</f>
        <v>0</v>
      </c>
      <c r="BJ336" s="14" t="s">
        <v>79</v>
      </c>
      <c r="BK336" s="117">
        <f>ROUND(I336*H336,2)</f>
        <v>0</v>
      </c>
      <c r="BL336" s="14" t="s">
        <v>79</v>
      </c>
      <c r="BM336" s="116" t="s">
        <v>631</v>
      </c>
    </row>
    <row r="337" spans="2:65" s="1" customFormat="1">
      <c r="B337" s="29"/>
      <c r="D337" s="118" t="s">
        <v>119</v>
      </c>
      <c r="F337" s="119" t="s">
        <v>630</v>
      </c>
      <c r="I337" s="120"/>
      <c r="L337" s="29"/>
      <c r="M337" s="121"/>
      <c r="T337" s="48"/>
      <c r="AT337" s="14" t="s">
        <v>119</v>
      </c>
      <c r="AU337" s="14" t="s">
        <v>71</v>
      </c>
    </row>
    <row r="338" spans="2:65" s="1" customFormat="1" ht="21.75" customHeight="1">
      <c r="B338" s="29"/>
      <c r="C338" s="104" t="s">
        <v>632</v>
      </c>
      <c r="D338" s="104" t="s">
        <v>112</v>
      </c>
      <c r="E338" s="105" t="s">
        <v>633</v>
      </c>
      <c r="F338" s="106" t="s">
        <v>634</v>
      </c>
      <c r="G338" s="107" t="s">
        <v>202</v>
      </c>
      <c r="H338" s="108">
        <v>250</v>
      </c>
      <c r="I338" s="109"/>
      <c r="J338" s="110">
        <f>ROUND(I338*H338,2)</f>
        <v>0</v>
      </c>
      <c r="K338" s="106" t="s">
        <v>116</v>
      </c>
      <c r="L338" s="111"/>
      <c r="M338" s="112" t="s">
        <v>19</v>
      </c>
      <c r="N338" s="113" t="s">
        <v>42</v>
      </c>
      <c r="P338" s="114">
        <f>O338*H338</f>
        <v>0</v>
      </c>
      <c r="Q338" s="114">
        <v>0</v>
      </c>
      <c r="R338" s="114">
        <f>Q338*H338</f>
        <v>0</v>
      </c>
      <c r="S338" s="114">
        <v>0</v>
      </c>
      <c r="T338" s="115">
        <f>S338*H338</f>
        <v>0</v>
      </c>
      <c r="AR338" s="116" t="s">
        <v>81</v>
      </c>
      <c r="AT338" s="116" t="s">
        <v>112</v>
      </c>
      <c r="AU338" s="116" t="s">
        <v>71</v>
      </c>
      <c r="AY338" s="14" t="s">
        <v>117</v>
      </c>
      <c r="BE338" s="117">
        <f>IF(N338="základní",J338,0)</f>
        <v>0</v>
      </c>
      <c r="BF338" s="117">
        <f>IF(N338="snížená",J338,0)</f>
        <v>0</v>
      </c>
      <c r="BG338" s="117">
        <f>IF(N338="zákl. přenesená",J338,0)</f>
        <v>0</v>
      </c>
      <c r="BH338" s="117">
        <f>IF(N338="sníž. přenesená",J338,0)</f>
        <v>0</v>
      </c>
      <c r="BI338" s="117">
        <f>IF(N338="nulová",J338,0)</f>
        <v>0</v>
      </c>
      <c r="BJ338" s="14" t="s">
        <v>79</v>
      </c>
      <c r="BK338" s="117">
        <f>ROUND(I338*H338,2)</f>
        <v>0</v>
      </c>
      <c r="BL338" s="14" t="s">
        <v>79</v>
      </c>
      <c r="BM338" s="116" t="s">
        <v>635</v>
      </c>
    </row>
    <row r="339" spans="2:65" s="1" customFormat="1">
      <c r="B339" s="29"/>
      <c r="D339" s="118" t="s">
        <v>119</v>
      </c>
      <c r="F339" s="119" t="s">
        <v>634</v>
      </c>
      <c r="I339" s="120"/>
      <c r="L339" s="29"/>
      <c r="M339" s="121"/>
      <c r="T339" s="48"/>
      <c r="AT339" s="14" t="s">
        <v>119</v>
      </c>
      <c r="AU339" s="14" t="s">
        <v>71</v>
      </c>
    </row>
    <row r="340" spans="2:65" s="1" customFormat="1" ht="21.75" customHeight="1">
      <c r="B340" s="29"/>
      <c r="C340" s="104" t="s">
        <v>636</v>
      </c>
      <c r="D340" s="104" t="s">
        <v>112</v>
      </c>
      <c r="E340" s="105" t="s">
        <v>637</v>
      </c>
      <c r="F340" s="106" t="s">
        <v>638</v>
      </c>
      <c r="G340" s="107" t="s">
        <v>202</v>
      </c>
      <c r="H340" s="108">
        <v>650</v>
      </c>
      <c r="I340" s="109"/>
      <c r="J340" s="110">
        <f>ROUND(I340*H340,2)</f>
        <v>0</v>
      </c>
      <c r="K340" s="106" t="s">
        <v>116</v>
      </c>
      <c r="L340" s="111"/>
      <c r="M340" s="112" t="s">
        <v>19</v>
      </c>
      <c r="N340" s="113" t="s">
        <v>42</v>
      </c>
      <c r="P340" s="114">
        <f>O340*H340</f>
        <v>0</v>
      </c>
      <c r="Q340" s="114">
        <v>0</v>
      </c>
      <c r="R340" s="114">
        <f>Q340*H340</f>
        <v>0</v>
      </c>
      <c r="S340" s="114">
        <v>0</v>
      </c>
      <c r="T340" s="115">
        <f>S340*H340</f>
        <v>0</v>
      </c>
      <c r="AR340" s="116" t="s">
        <v>81</v>
      </c>
      <c r="AT340" s="116" t="s">
        <v>112</v>
      </c>
      <c r="AU340" s="116" t="s">
        <v>71</v>
      </c>
      <c r="AY340" s="14" t="s">
        <v>117</v>
      </c>
      <c r="BE340" s="117">
        <f>IF(N340="základní",J340,0)</f>
        <v>0</v>
      </c>
      <c r="BF340" s="117">
        <f>IF(N340="snížená",J340,0)</f>
        <v>0</v>
      </c>
      <c r="BG340" s="117">
        <f>IF(N340="zákl. přenesená",J340,0)</f>
        <v>0</v>
      </c>
      <c r="BH340" s="117">
        <f>IF(N340="sníž. přenesená",J340,0)</f>
        <v>0</v>
      </c>
      <c r="BI340" s="117">
        <f>IF(N340="nulová",J340,0)</f>
        <v>0</v>
      </c>
      <c r="BJ340" s="14" t="s">
        <v>79</v>
      </c>
      <c r="BK340" s="117">
        <f>ROUND(I340*H340,2)</f>
        <v>0</v>
      </c>
      <c r="BL340" s="14" t="s">
        <v>79</v>
      </c>
      <c r="BM340" s="116" t="s">
        <v>639</v>
      </c>
    </row>
    <row r="341" spans="2:65" s="1" customFormat="1">
      <c r="B341" s="29"/>
      <c r="D341" s="118" t="s">
        <v>119</v>
      </c>
      <c r="F341" s="119" t="s">
        <v>638</v>
      </c>
      <c r="I341" s="120"/>
      <c r="L341" s="29"/>
      <c r="M341" s="121"/>
      <c r="T341" s="48"/>
      <c r="AT341" s="14" t="s">
        <v>119</v>
      </c>
      <c r="AU341" s="14" t="s">
        <v>71</v>
      </c>
    </row>
    <row r="342" spans="2:65" s="1" customFormat="1" ht="21.75" customHeight="1">
      <c r="B342" s="29"/>
      <c r="C342" s="104" t="s">
        <v>640</v>
      </c>
      <c r="D342" s="104" t="s">
        <v>112</v>
      </c>
      <c r="E342" s="105" t="s">
        <v>641</v>
      </c>
      <c r="F342" s="106" t="s">
        <v>642</v>
      </c>
      <c r="G342" s="107" t="s">
        <v>202</v>
      </c>
      <c r="H342" s="108">
        <v>2000</v>
      </c>
      <c r="I342" s="109"/>
      <c r="J342" s="110">
        <f>ROUND(I342*H342,2)</f>
        <v>0</v>
      </c>
      <c r="K342" s="106" t="s">
        <v>116</v>
      </c>
      <c r="L342" s="111"/>
      <c r="M342" s="112" t="s">
        <v>19</v>
      </c>
      <c r="N342" s="113" t="s">
        <v>42</v>
      </c>
      <c r="P342" s="114">
        <f>O342*H342</f>
        <v>0</v>
      </c>
      <c r="Q342" s="114">
        <v>0</v>
      </c>
      <c r="R342" s="114">
        <f>Q342*H342</f>
        <v>0</v>
      </c>
      <c r="S342" s="114">
        <v>0</v>
      </c>
      <c r="T342" s="115">
        <f>S342*H342</f>
        <v>0</v>
      </c>
      <c r="AR342" s="116" t="s">
        <v>81</v>
      </c>
      <c r="AT342" s="116" t="s">
        <v>112</v>
      </c>
      <c r="AU342" s="116" t="s">
        <v>71</v>
      </c>
      <c r="AY342" s="14" t="s">
        <v>117</v>
      </c>
      <c r="BE342" s="117">
        <f>IF(N342="základní",J342,0)</f>
        <v>0</v>
      </c>
      <c r="BF342" s="117">
        <f>IF(N342="snížená",J342,0)</f>
        <v>0</v>
      </c>
      <c r="BG342" s="117">
        <f>IF(N342="zákl. přenesená",J342,0)</f>
        <v>0</v>
      </c>
      <c r="BH342" s="117">
        <f>IF(N342="sníž. přenesená",J342,0)</f>
        <v>0</v>
      </c>
      <c r="BI342" s="117">
        <f>IF(N342="nulová",J342,0)</f>
        <v>0</v>
      </c>
      <c r="BJ342" s="14" t="s">
        <v>79</v>
      </c>
      <c r="BK342" s="117">
        <f>ROUND(I342*H342,2)</f>
        <v>0</v>
      </c>
      <c r="BL342" s="14" t="s">
        <v>79</v>
      </c>
      <c r="BM342" s="116" t="s">
        <v>643</v>
      </c>
    </row>
    <row r="343" spans="2:65" s="1" customFormat="1">
      <c r="B343" s="29"/>
      <c r="D343" s="118" t="s">
        <v>119</v>
      </c>
      <c r="F343" s="119" t="s">
        <v>642</v>
      </c>
      <c r="I343" s="120"/>
      <c r="L343" s="29"/>
      <c r="M343" s="121"/>
      <c r="T343" s="48"/>
      <c r="AT343" s="14" t="s">
        <v>119</v>
      </c>
      <c r="AU343" s="14" t="s">
        <v>71</v>
      </c>
    </row>
    <row r="344" spans="2:65" s="1" customFormat="1" ht="21.75" customHeight="1">
      <c r="B344" s="29"/>
      <c r="C344" s="104" t="s">
        <v>644</v>
      </c>
      <c r="D344" s="104" t="s">
        <v>112</v>
      </c>
      <c r="E344" s="105" t="s">
        <v>645</v>
      </c>
      <c r="F344" s="106" t="s">
        <v>646</v>
      </c>
      <c r="G344" s="107" t="s">
        <v>202</v>
      </c>
      <c r="H344" s="108">
        <v>300</v>
      </c>
      <c r="I344" s="109"/>
      <c r="J344" s="110">
        <f>ROUND(I344*H344,2)</f>
        <v>0</v>
      </c>
      <c r="K344" s="106" t="s">
        <v>116</v>
      </c>
      <c r="L344" s="111"/>
      <c r="M344" s="112" t="s">
        <v>19</v>
      </c>
      <c r="N344" s="113" t="s">
        <v>42</v>
      </c>
      <c r="P344" s="114">
        <f>O344*H344</f>
        <v>0</v>
      </c>
      <c r="Q344" s="114">
        <v>0</v>
      </c>
      <c r="R344" s="114">
        <f>Q344*H344</f>
        <v>0</v>
      </c>
      <c r="S344" s="114">
        <v>0</v>
      </c>
      <c r="T344" s="115">
        <f>S344*H344</f>
        <v>0</v>
      </c>
      <c r="AR344" s="116" t="s">
        <v>81</v>
      </c>
      <c r="AT344" s="116" t="s">
        <v>112</v>
      </c>
      <c r="AU344" s="116" t="s">
        <v>71</v>
      </c>
      <c r="AY344" s="14" t="s">
        <v>117</v>
      </c>
      <c r="BE344" s="117">
        <f>IF(N344="základní",J344,0)</f>
        <v>0</v>
      </c>
      <c r="BF344" s="117">
        <f>IF(N344="snížená",J344,0)</f>
        <v>0</v>
      </c>
      <c r="BG344" s="117">
        <f>IF(N344="zákl. přenesená",J344,0)</f>
        <v>0</v>
      </c>
      <c r="BH344" s="117">
        <f>IF(N344="sníž. přenesená",J344,0)</f>
        <v>0</v>
      </c>
      <c r="BI344" s="117">
        <f>IF(N344="nulová",J344,0)</f>
        <v>0</v>
      </c>
      <c r="BJ344" s="14" t="s">
        <v>79</v>
      </c>
      <c r="BK344" s="117">
        <f>ROUND(I344*H344,2)</f>
        <v>0</v>
      </c>
      <c r="BL344" s="14" t="s">
        <v>79</v>
      </c>
      <c r="BM344" s="116" t="s">
        <v>647</v>
      </c>
    </row>
    <row r="345" spans="2:65" s="1" customFormat="1">
      <c r="B345" s="29"/>
      <c r="D345" s="118" t="s">
        <v>119</v>
      </c>
      <c r="F345" s="119" t="s">
        <v>646</v>
      </c>
      <c r="I345" s="120"/>
      <c r="L345" s="29"/>
      <c r="M345" s="121"/>
      <c r="T345" s="48"/>
      <c r="AT345" s="14" t="s">
        <v>119</v>
      </c>
      <c r="AU345" s="14" t="s">
        <v>71</v>
      </c>
    </row>
    <row r="346" spans="2:65" s="1" customFormat="1" ht="21.75" customHeight="1">
      <c r="B346" s="29"/>
      <c r="C346" s="104" t="s">
        <v>648</v>
      </c>
      <c r="D346" s="104" t="s">
        <v>112</v>
      </c>
      <c r="E346" s="105" t="s">
        <v>649</v>
      </c>
      <c r="F346" s="106" t="s">
        <v>650</v>
      </c>
      <c r="G346" s="107" t="s">
        <v>202</v>
      </c>
      <c r="H346" s="108">
        <v>650</v>
      </c>
      <c r="I346" s="109"/>
      <c r="J346" s="110">
        <f>ROUND(I346*H346,2)</f>
        <v>0</v>
      </c>
      <c r="K346" s="106" t="s">
        <v>116</v>
      </c>
      <c r="L346" s="111"/>
      <c r="M346" s="112" t="s">
        <v>19</v>
      </c>
      <c r="N346" s="113" t="s">
        <v>42</v>
      </c>
      <c r="P346" s="114">
        <f>O346*H346</f>
        <v>0</v>
      </c>
      <c r="Q346" s="114">
        <v>0</v>
      </c>
      <c r="R346" s="114">
        <f>Q346*H346</f>
        <v>0</v>
      </c>
      <c r="S346" s="114">
        <v>0</v>
      </c>
      <c r="T346" s="115">
        <f>S346*H346</f>
        <v>0</v>
      </c>
      <c r="AR346" s="116" t="s">
        <v>81</v>
      </c>
      <c r="AT346" s="116" t="s">
        <v>112</v>
      </c>
      <c r="AU346" s="116" t="s">
        <v>71</v>
      </c>
      <c r="AY346" s="14" t="s">
        <v>117</v>
      </c>
      <c r="BE346" s="117">
        <f>IF(N346="základní",J346,0)</f>
        <v>0</v>
      </c>
      <c r="BF346" s="117">
        <f>IF(N346="snížená",J346,0)</f>
        <v>0</v>
      </c>
      <c r="BG346" s="117">
        <f>IF(N346="zákl. přenesená",J346,0)</f>
        <v>0</v>
      </c>
      <c r="BH346" s="117">
        <f>IF(N346="sníž. přenesená",J346,0)</f>
        <v>0</v>
      </c>
      <c r="BI346" s="117">
        <f>IF(N346="nulová",J346,0)</f>
        <v>0</v>
      </c>
      <c r="BJ346" s="14" t="s">
        <v>79</v>
      </c>
      <c r="BK346" s="117">
        <f>ROUND(I346*H346,2)</f>
        <v>0</v>
      </c>
      <c r="BL346" s="14" t="s">
        <v>79</v>
      </c>
      <c r="BM346" s="116" t="s">
        <v>651</v>
      </c>
    </row>
    <row r="347" spans="2:65" s="1" customFormat="1">
      <c r="B347" s="29"/>
      <c r="D347" s="118" t="s">
        <v>119</v>
      </c>
      <c r="F347" s="119" t="s">
        <v>650</v>
      </c>
      <c r="I347" s="120"/>
      <c r="L347" s="29"/>
      <c r="M347" s="121"/>
      <c r="T347" s="48"/>
      <c r="AT347" s="14" t="s">
        <v>119</v>
      </c>
      <c r="AU347" s="14" t="s">
        <v>71</v>
      </c>
    </row>
    <row r="348" spans="2:65" s="1" customFormat="1" ht="21.75" customHeight="1">
      <c r="B348" s="29"/>
      <c r="C348" s="104" t="s">
        <v>652</v>
      </c>
      <c r="D348" s="104" t="s">
        <v>112</v>
      </c>
      <c r="E348" s="105" t="s">
        <v>653</v>
      </c>
      <c r="F348" s="106" t="s">
        <v>654</v>
      </c>
      <c r="G348" s="107" t="s">
        <v>202</v>
      </c>
      <c r="H348" s="108">
        <v>200</v>
      </c>
      <c r="I348" s="109"/>
      <c r="J348" s="110">
        <f>ROUND(I348*H348,2)</f>
        <v>0</v>
      </c>
      <c r="K348" s="106" t="s">
        <v>116</v>
      </c>
      <c r="L348" s="111"/>
      <c r="M348" s="112" t="s">
        <v>19</v>
      </c>
      <c r="N348" s="113" t="s">
        <v>42</v>
      </c>
      <c r="P348" s="114">
        <f>O348*H348</f>
        <v>0</v>
      </c>
      <c r="Q348" s="114">
        <v>0</v>
      </c>
      <c r="R348" s="114">
        <f>Q348*H348</f>
        <v>0</v>
      </c>
      <c r="S348" s="114">
        <v>0</v>
      </c>
      <c r="T348" s="115">
        <f>S348*H348</f>
        <v>0</v>
      </c>
      <c r="AR348" s="116" t="s">
        <v>81</v>
      </c>
      <c r="AT348" s="116" t="s">
        <v>112</v>
      </c>
      <c r="AU348" s="116" t="s">
        <v>71</v>
      </c>
      <c r="AY348" s="14" t="s">
        <v>117</v>
      </c>
      <c r="BE348" s="117">
        <f>IF(N348="základní",J348,0)</f>
        <v>0</v>
      </c>
      <c r="BF348" s="117">
        <f>IF(N348="snížená",J348,0)</f>
        <v>0</v>
      </c>
      <c r="BG348" s="117">
        <f>IF(N348="zákl. přenesená",J348,0)</f>
        <v>0</v>
      </c>
      <c r="BH348" s="117">
        <f>IF(N348="sníž. přenesená",J348,0)</f>
        <v>0</v>
      </c>
      <c r="BI348" s="117">
        <f>IF(N348="nulová",J348,0)</f>
        <v>0</v>
      </c>
      <c r="BJ348" s="14" t="s">
        <v>79</v>
      </c>
      <c r="BK348" s="117">
        <f>ROUND(I348*H348,2)</f>
        <v>0</v>
      </c>
      <c r="BL348" s="14" t="s">
        <v>79</v>
      </c>
      <c r="BM348" s="116" t="s">
        <v>655</v>
      </c>
    </row>
    <row r="349" spans="2:65" s="1" customFormat="1">
      <c r="B349" s="29"/>
      <c r="D349" s="118" t="s">
        <v>119</v>
      </c>
      <c r="F349" s="119" t="s">
        <v>654</v>
      </c>
      <c r="I349" s="120"/>
      <c r="L349" s="29"/>
      <c r="M349" s="121"/>
      <c r="T349" s="48"/>
      <c r="AT349" s="14" t="s">
        <v>119</v>
      </c>
      <c r="AU349" s="14" t="s">
        <v>71</v>
      </c>
    </row>
    <row r="350" spans="2:65" s="1" customFormat="1" ht="21.75" customHeight="1">
      <c r="B350" s="29"/>
      <c r="C350" s="104" t="s">
        <v>656</v>
      </c>
      <c r="D350" s="104" t="s">
        <v>112</v>
      </c>
      <c r="E350" s="105" t="s">
        <v>657</v>
      </c>
      <c r="F350" s="106" t="s">
        <v>658</v>
      </c>
      <c r="G350" s="107" t="s">
        <v>202</v>
      </c>
      <c r="H350" s="108">
        <v>600</v>
      </c>
      <c r="I350" s="109"/>
      <c r="J350" s="110">
        <f>ROUND(I350*H350,2)</f>
        <v>0</v>
      </c>
      <c r="K350" s="106" t="s">
        <v>116</v>
      </c>
      <c r="L350" s="111"/>
      <c r="M350" s="112" t="s">
        <v>19</v>
      </c>
      <c r="N350" s="113" t="s">
        <v>42</v>
      </c>
      <c r="P350" s="114">
        <f>O350*H350</f>
        <v>0</v>
      </c>
      <c r="Q350" s="114">
        <v>0</v>
      </c>
      <c r="R350" s="114">
        <f>Q350*H350</f>
        <v>0</v>
      </c>
      <c r="S350" s="114">
        <v>0</v>
      </c>
      <c r="T350" s="115">
        <f>S350*H350</f>
        <v>0</v>
      </c>
      <c r="AR350" s="116" t="s">
        <v>81</v>
      </c>
      <c r="AT350" s="116" t="s">
        <v>112</v>
      </c>
      <c r="AU350" s="116" t="s">
        <v>71</v>
      </c>
      <c r="AY350" s="14" t="s">
        <v>117</v>
      </c>
      <c r="BE350" s="117">
        <f>IF(N350="základní",J350,0)</f>
        <v>0</v>
      </c>
      <c r="BF350" s="117">
        <f>IF(N350="snížená",J350,0)</f>
        <v>0</v>
      </c>
      <c r="BG350" s="117">
        <f>IF(N350="zákl. přenesená",J350,0)</f>
        <v>0</v>
      </c>
      <c r="BH350" s="117">
        <f>IF(N350="sníž. přenesená",J350,0)</f>
        <v>0</v>
      </c>
      <c r="BI350" s="117">
        <f>IF(N350="nulová",J350,0)</f>
        <v>0</v>
      </c>
      <c r="BJ350" s="14" t="s">
        <v>79</v>
      </c>
      <c r="BK350" s="117">
        <f>ROUND(I350*H350,2)</f>
        <v>0</v>
      </c>
      <c r="BL350" s="14" t="s">
        <v>79</v>
      </c>
      <c r="BM350" s="116" t="s">
        <v>659</v>
      </c>
    </row>
    <row r="351" spans="2:65" s="1" customFormat="1">
      <c r="B351" s="29"/>
      <c r="D351" s="118" t="s">
        <v>119</v>
      </c>
      <c r="F351" s="119" t="s">
        <v>658</v>
      </c>
      <c r="I351" s="120"/>
      <c r="L351" s="29"/>
      <c r="M351" s="121"/>
      <c r="T351" s="48"/>
      <c r="AT351" s="14" t="s">
        <v>119</v>
      </c>
      <c r="AU351" s="14" t="s">
        <v>71</v>
      </c>
    </row>
    <row r="352" spans="2:65" s="1" customFormat="1" ht="24.2" customHeight="1">
      <c r="B352" s="29"/>
      <c r="C352" s="104" t="s">
        <v>660</v>
      </c>
      <c r="D352" s="104" t="s">
        <v>112</v>
      </c>
      <c r="E352" s="105" t="s">
        <v>661</v>
      </c>
      <c r="F352" s="106" t="s">
        <v>662</v>
      </c>
      <c r="G352" s="107" t="s">
        <v>202</v>
      </c>
      <c r="H352" s="108">
        <v>250</v>
      </c>
      <c r="I352" s="109"/>
      <c r="J352" s="110">
        <f>ROUND(I352*H352,2)</f>
        <v>0</v>
      </c>
      <c r="K352" s="106" t="s">
        <v>116</v>
      </c>
      <c r="L352" s="111"/>
      <c r="M352" s="112" t="s">
        <v>19</v>
      </c>
      <c r="N352" s="113" t="s">
        <v>42</v>
      </c>
      <c r="P352" s="114">
        <f>O352*H352</f>
        <v>0</v>
      </c>
      <c r="Q352" s="114">
        <v>0</v>
      </c>
      <c r="R352" s="114">
        <f>Q352*H352</f>
        <v>0</v>
      </c>
      <c r="S352" s="114">
        <v>0</v>
      </c>
      <c r="T352" s="115">
        <f>S352*H352</f>
        <v>0</v>
      </c>
      <c r="AR352" s="116" t="s">
        <v>81</v>
      </c>
      <c r="AT352" s="116" t="s">
        <v>112</v>
      </c>
      <c r="AU352" s="116" t="s">
        <v>71</v>
      </c>
      <c r="AY352" s="14" t="s">
        <v>117</v>
      </c>
      <c r="BE352" s="117">
        <f>IF(N352="základní",J352,0)</f>
        <v>0</v>
      </c>
      <c r="BF352" s="117">
        <f>IF(N352="snížená",J352,0)</f>
        <v>0</v>
      </c>
      <c r="BG352" s="117">
        <f>IF(N352="zákl. přenesená",J352,0)</f>
        <v>0</v>
      </c>
      <c r="BH352" s="117">
        <f>IF(N352="sníž. přenesená",J352,0)</f>
        <v>0</v>
      </c>
      <c r="BI352" s="117">
        <f>IF(N352="nulová",J352,0)</f>
        <v>0</v>
      </c>
      <c r="BJ352" s="14" t="s">
        <v>79</v>
      </c>
      <c r="BK352" s="117">
        <f>ROUND(I352*H352,2)</f>
        <v>0</v>
      </c>
      <c r="BL352" s="14" t="s">
        <v>79</v>
      </c>
      <c r="BM352" s="116" t="s">
        <v>663</v>
      </c>
    </row>
    <row r="353" spans="2:65" s="1" customFormat="1">
      <c r="B353" s="29"/>
      <c r="D353" s="118" t="s">
        <v>119</v>
      </c>
      <c r="F353" s="119" t="s">
        <v>662</v>
      </c>
      <c r="I353" s="120"/>
      <c r="L353" s="29"/>
      <c r="M353" s="121"/>
      <c r="T353" s="48"/>
      <c r="AT353" s="14" t="s">
        <v>119</v>
      </c>
      <c r="AU353" s="14" t="s">
        <v>71</v>
      </c>
    </row>
    <row r="354" spans="2:65" s="1" customFormat="1" ht="24.2" customHeight="1">
      <c r="B354" s="29"/>
      <c r="C354" s="104" t="s">
        <v>664</v>
      </c>
      <c r="D354" s="104" t="s">
        <v>112</v>
      </c>
      <c r="E354" s="105" t="s">
        <v>665</v>
      </c>
      <c r="F354" s="106" t="s">
        <v>666</v>
      </c>
      <c r="G354" s="107" t="s">
        <v>202</v>
      </c>
      <c r="H354" s="108">
        <v>200</v>
      </c>
      <c r="I354" s="109"/>
      <c r="J354" s="110">
        <f>ROUND(I354*H354,2)</f>
        <v>0</v>
      </c>
      <c r="K354" s="106" t="s">
        <v>116</v>
      </c>
      <c r="L354" s="111"/>
      <c r="M354" s="112" t="s">
        <v>19</v>
      </c>
      <c r="N354" s="113" t="s">
        <v>42</v>
      </c>
      <c r="P354" s="114">
        <f>O354*H354</f>
        <v>0</v>
      </c>
      <c r="Q354" s="114">
        <v>0</v>
      </c>
      <c r="R354" s="114">
        <f>Q354*H354</f>
        <v>0</v>
      </c>
      <c r="S354" s="114">
        <v>0</v>
      </c>
      <c r="T354" s="115">
        <f>S354*H354</f>
        <v>0</v>
      </c>
      <c r="AR354" s="116" t="s">
        <v>81</v>
      </c>
      <c r="AT354" s="116" t="s">
        <v>112</v>
      </c>
      <c r="AU354" s="116" t="s">
        <v>71</v>
      </c>
      <c r="AY354" s="14" t="s">
        <v>117</v>
      </c>
      <c r="BE354" s="117">
        <f>IF(N354="základní",J354,0)</f>
        <v>0</v>
      </c>
      <c r="BF354" s="117">
        <f>IF(N354="snížená",J354,0)</f>
        <v>0</v>
      </c>
      <c r="BG354" s="117">
        <f>IF(N354="zákl. přenesená",J354,0)</f>
        <v>0</v>
      </c>
      <c r="BH354" s="117">
        <f>IF(N354="sníž. přenesená",J354,0)</f>
        <v>0</v>
      </c>
      <c r="BI354" s="117">
        <f>IF(N354="nulová",J354,0)</f>
        <v>0</v>
      </c>
      <c r="BJ354" s="14" t="s">
        <v>79</v>
      </c>
      <c r="BK354" s="117">
        <f>ROUND(I354*H354,2)</f>
        <v>0</v>
      </c>
      <c r="BL354" s="14" t="s">
        <v>79</v>
      </c>
      <c r="BM354" s="116" t="s">
        <v>667</v>
      </c>
    </row>
    <row r="355" spans="2:65" s="1" customFormat="1">
      <c r="B355" s="29"/>
      <c r="D355" s="118" t="s">
        <v>119</v>
      </c>
      <c r="F355" s="119" t="s">
        <v>666</v>
      </c>
      <c r="I355" s="120"/>
      <c r="L355" s="29"/>
      <c r="M355" s="121"/>
      <c r="T355" s="48"/>
      <c r="AT355" s="14" t="s">
        <v>119</v>
      </c>
      <c r="AU355" s="14" t="s">
        <v>71</v>
      </c>
    </row>
    <row r="356" spans="2:65" s="1" customFormat="1" ht="24.2" customHeight="1">
      <c r="B356" s="29"/>
      <c r="C356" s="104" t="s">
        <v>668</v>
      </c>
      <c r="D356" s="104" t="s">
        <v>112</v>
      </c>
      <c r="E356" s="105" t="s">
        <v>669</v>
      </c>
      <c r="F356" s="106" t="s">
        <v>670</v>
      </c>
      <c r="G356" s="107" t="s">
        <v>202</v>
      </c>
      <c r="H356" s="108">
        <v>350</v>
      </c>
      <c r="I356" s="109"/>
      <c r="J356" s="110">
        <f>ROUND(I356*H356,2)</f>
        <v>0</v>
      </c>
      <c r="K356" s="106" t="s">
        <v>116</v>
      </c>
      <c r="L356" s="111"/>
      <c r="M356" s="112" t="s">
        <v>19</v>
      </c>
      <c r="N356" s="113" t="s">
        <v>42</v>
      </c>
      <c r="P356" s="114">
        <f>O356*H356</f>
        <v>0</v>
      </c>
      <c r="Q356" s="114">
        <v>0</v>
      </c>
      <c r="R356" s="114">
        <f>Q356*H356</f>
        <v>0</v>
      </c>
      <c r="S356" s="114">
        <v>0</v>
      </c>
      <c r="T356" s="115">
        <f>S356*H356</f>
        <v>0</v>
      </c>
      <c r="AR356" s="116" t="s">
        <v>81</v>
      </c>
      <c r="AT356" s="116" t="s">
        <v>112</v>
      </c>
      <c r="AU356" s="116" t="s">
        <v>71</v>
      </c>
      <c r="AY356" s="14" t="s">
        <v>117</v>
      </c>
      <c r="BE356" s="117">
        <f>IF(N356="základní",J356,0)</f>
        <v>0</v>
      </c>
      <c r="BF356" s="117">
        <f>IF(N356="snížená",J356,0)</f>
        <v>0</v>
      </c>
      <c r="BG356" s="117">
        <f>IF(N356="zákl. přenesená",J356,0)</f>
        <v>0</v>
      </c>
      <c r="BH356" s="117">
        <f>IF(N356="sníž. přenesená",J356,0)</f>
        <v>0</v>
      </c>
      <c r="BI356" s="117">
        <f>IF(N356="nulová",J356,0)</f>
        <v>0</v>
      </c>
      <c r="BJ356" s="14" t="s">
        <v>79</v>
      </c>
      <c r="BK356" s="117">
        <f>ROUND(I356*H356,2)</f>
        <v>0</v>
      </c>
      <c r="BL356" s="14" t="s">
        <v>79</v>
      </c>
      <c r="BM356" s="116" t="s">
        <v>671</v>
      </c>
    </row>
    <row r="357" spans="2:65" s="1" customFormat="1">
      <c r="B357" s="29"/>
      <c r="D357" s="118" t="s">
        <v>119</v>
      </c>
      <c r="F357" s="119" t="s">
        <v>670</v>
      </c>
      <c r="I357" s="120"/>
      <c r="L357" s="29"/>
      <c r="M357" s="121"/>
      <c r="T357" s="48"/>
      <c r="AT357" s="14" t="s">
        <v>119</v>
      </c>
      <c r="AU357" s="14" t="s">
        <v>71</v>
      </c>
    </row>
    <row r="358" spans="2:65" s="1" customFormat="1" ht="24.2" customHeight="1">
      <c r="B358" s="29"/>
      <c r="C358" s="104" t="s">
        <v>672</v>
      </c>
      <c r="D358" s="104" t="s">
        <v>112</v>
      </c>
      <c r="E358" s="105" t="s">
        <v>673</v>
      </c>
      <c r="F358" s="106" t="s">
        <v>674</v>
      </c>
      <c r="G358" s="107" t="s">
        <v>202</v>
      </c>
      <c r="H358" s="108">
        <v>600</v>
      </c>
      <c r="I358" s="109"/>
      <c r="J358" s="110">
        <f>ROUND(I358*H358,2)</f>
        <v>0</v>
      </c>
      <c r="K358" s="106" t="s">
        <v>116</v>
      </c>
      <c r="L358" s="111"/>
      <c r="M358" s="112" t="s">
        <v>19</v>
      </c>
      <c r="N358" s="113" t="s">
        <v>42</v>
      </c>
      <c r="P358" s="114">
        <f>O358*H358</f>
        <v>0</v>
      </c>
      <c r="Q358" s="114">
        <v>0</v>
      </c>
      <c r="R358" s="114">
        <f>Q358*H358</f>
        <v>0</v>
      </c>
      <c r="S358" s="114">
        <v>0</v>
      </c>
      <c r="T358" s="115">
        <f>S358*H358</f>
        <v>0</v>
      </c>
      <c r="AR358" s="116" t="s">
        <v>81</v>
      </c>
      <c r="AT358" s="116" t="s">
        <v>112</v>
      </c>
      <c r="AU358" s="116" t="s">
        <v>71</v>
      </c>
      <c r="AY358" s="14" t="s">
        <v>117</v>
      </c>
      <c r="BE358" s="117">
        <f>IF(N358="základní",J358,0)</f>
        <v>0</v>
      </c>
      <c r="BF358" s="117">
        <f>IF(N358="snížená",J358,0)</f>
        <v>0</v>
      </c>
      <c r="BG358" s="117">
        <f>IF(N358="zákl. přenesená",J358,0)</f>
        <v>0</v>
      </c>
      <c r="BH358" s="117">
        <f>IF(N358="sníž. přenesená",J358,0)</f>
        <v>0</v>
      </c>
      <c r="BI358" s="117">
        <f>IF(N358="nulová",J358,0)</f>
        <v>0</v>
      </c>
      <c r="BJ358" s="14" t="s">
        <v>79</v>
      </c>
      <c r="BK358" s="117">
        <f>ROUND(I358*H358,2)</f>
        <v>0</v>
      </c>
      <c r="BL358" s="14" t="s">
        <v>79</v>
      </c>
      <c r="BM358" s="116" t="s">
        <v>675</v>
      </c>
    </row>
    <row r="359" spans="2:65" s="1" customFormat="1">
      <c r="B359" s="29"/>
      <c r="D359" s="118" t="s">
        <v>119</v>
      </c>
      <c r="F359" s="119" t="s">
        <v>674</v>
      </c>
      <c r="I359" s="120"/>
      <c r="L359" s="29"/>
      <c r="M359" s="121"/>
      <c r="T359" s="48"/>
      <c r="AT359" s="14" t="s">
        <v>119</v>
      </c>
      <c r="AU359" s="14" t="s">
        <v>71</v>
      </c>
    </row>
    <row r="360" spans="2:65" s="1" customFormat="1" ht="24.2" customHeight="1">
      <c r="B360" s="29"/>
      <c r="C360" s="104" t="s">
        <v>676</v>
      </c>
      <c r="D360" s="104" t="s">
        <v>112</v>
      </c>
      <c r="E360" s="105" t="s">
        <v>677</v>
      </c>
      <c r="F360" s="106" t="s">
        <v>678</v>
      </c>
      <c r="G360" s="107" t="s">
        <v>202</v>
      </c>
      <c r="H360" s="108">
        <v>200</v>
      </c>
      <c r="I360" s="109"/>
      <c r="J360" s="110">
        <f>ROUND(I360*H360,2)</f>
        <v>0</v>
      </c>
      <c r="K360" s="106" t="s">
        <v>116</v>
      </c>
      <c r="L360" s="111"/>
      <c r="M360" s="112" t="s">
        <v>19</v>
      </c>
      <c r="N360" s="113" t="s">
        <v>42</v>
      </c>
      <c r="P360" s="114">
        <f>O360*H360</f>
        <v>0</v>
      </c>
      <c r="Q360" s="114">
        <v>0</v>
      </c>
      <c r="R360" s="114">
        <f>Q360*H360</f>
        <v>0</v>
      </c>
      <c r="S360" s="114">
        <v>0</v>
      </c>
      <c r="T360" s="115">
        <f>S360*H360</f>
        <v>0</v>
      </c>
      <c r="AR360" s="116" t="s">
        <v>81</v>
      </c>
      <c r="AT360" s="116" t="s">
        <v>112</v>
      </c>
      <c r="AU360" s="116" t="s">
        <v>71</v>
      </c>
      <c r="AY360" s="14" t="s">
        <v>117</v>
      </c>
      <c r="BE360" s="117">
        <f>IF(N360="základní",J360,0)</f>
        <v>0</v>
      </c>
      <c r="BF360" s="117">
        <f>IF(N360="snížená",J360,0)</f>
        <v>0</v>
      </c>
      <c r="BG360" s="117">
        <f>IF(N360="zákl. přenesená",J360,0)</f>
        <v>0</v>
      </c>
      <c r="BH360" s="117">
        <f>IF(N360="sníž. přenesená",J360,0)</f>
        <v>0</v>
      </c>
      <c r="BI360" s="117">
        <f>IF(N360="nulová",J360,0)</f>
        <v>0</v>
      </c>
      <c r="BJ360" s="14" t="s">
        <v>79</v>
      </c>
      <c r="BK360" s="117">
        <f>ROUND(I360*H360,2)</f>
        <v>0</v>
      </c>
      <c r="BL360" s="14" t="s">
        <v>79</v>
      </c>
      <c r="BM360" s="116" t="s">
        <v>679</v>
      </c>
    </row>
    <row r="361" spans="2:65" s="1" customFormat="1">
      <c r="B361" s="29"/>
      <c r="D361" s="118" t="s">
        <v>119</v>
      </c>
      <c r="F361" s="119" t="s">
        <v>678</v>
      </c>
      <c r="I361" s="120"/>
      <c r="L361" s="29"/>
      <c r="M361" s="121"/>
      <c r="T361" s="48"/>
      <c r="AT361" s="14" t="s">
        <v>119</v>
      </c>
      <c r="AU361" s="14" t="s">
        <v>71</v>
      </c>
    </row>
    <row r="362" spans="2:65" s="1" customFormat="1" ht="24.2" customHeight="1">
      <c r="B362" s="29"/>
      <c r="C362" s="104" t="s">
        <v>680</v>
      </c>
      <c r="D362" s="104" t="s">
        <v>112</v>
      </c>
      <c r="E362" s="105" t="s">
        <v>681</v>
      </c>
      <c r="F362" s="106" t="s">
        <v>682</v>
      </c>
      <c r="G362" s="107" t="s">
        <v>202</v>
      </c>
      <c r="H362" s="108">
        <v>200</v>
      </c>
      <c r="I362" s="109"/>
      <c r="J362" s="110">
        <f>ROUND(I362*H362,2)</f>
        <v>0</v>
      </c>
      <c r="K362" s="106" t="s">
        <v>116</v>
      </c>
      <c r="L362" s="111"/>
      <c r="M362" s="112" t="s">
        <v>19</v>
      </c>
      <c r="N362" s="113" t="s">
        <v>42</v>
      </c>
      <c r="P362" s="114">
        <f>O362*H362</f>
        <v>0</v>
      </c>
      <c r="Q362" s="114">
        <v>0</v>
      </c>
      <c r="R362" s="114">
        <f>Q362*H362</f>
        <v>0</v>
      </c>
      <c r="S362" s="114">
        <v>0</v>
      </c>
      <c r="T362" s="115">
        <f>S362*H362</f>
        <v>0</v>
      </c>
      <c r="AR362" s="116" t="s">
        <v>81</v>
      </c>
      <c r="AT362" s="116" t="s">
        <v>112</v>
      </c>
      <c r="AU362" s="116" t="s">
        <v>71</v>
      </c>
      <c r="AY362" s="14" t="s">
        <v>117</v>
      </c>
      <c r="BE362" s="117">
        <f>IF(N362="základní",J362,0)</f>
        <v>0</v>
      </c>
      <c r="BF362" s="117">
        <f>IF(N362="snížená",J362,0)</f>
        <v>0</v>
      </c>
      <c r="BG362" s="117">
        <f>IF(N362="zákl. přenesená",J362,0)</f>
        <v>0</v>
      </c>
      <c r="BH362" s="117">
        <f>IF(N362="sníž. přenesená",J362,0)</f>
        <v>0</v>
      </c>
      <c r="BI362" s="117">
        <f>IF(N362="nulová",J362,0)</f>
        <v>0</v>
      </c>
      <c r="BJ362" s="14" t="s">
        <v>79</v>
      </c>
      <c r="BK362" s="117">
        <f>ROUND(I362*H362,2)</f>
        <v>0</v>
      </c>
      <c r="BL362" s="14" t="s">
        <v>79</v>
      </c>
      <c r="BM362" s="116" t="s">
        <v>683</v>
      </c>
    </row>
    <row r="363" spans="2:65" s="1" customFormat="1">
      <c r="B363" s="29"/>
      <c r="D363" s="118" t="s">
        <v>119</v>
      </c>
      <c r="F363" s="119" t="s">
        <v>682</v>
      </c>
      <c r="I363" s="120"/>
      <c r="L363" s="29"/>
      <c r="M363" s="121"/>
      <c r="T363" s="48"/>
      <c r="AT363" s="14" t="s">
        <v>119</v>
      </c>
      <c r="AU363" s="14" t="s">
        <v>71</v>
      </c>
    </row>
    <row r="364" spans="2:65" s="1" customFormat="1" ht="16.5" customHeight="1">
      <c r="B364" s="29"/>
      <c r="C364" s="104" t="s">
        <v>684</v>
      </c>
      <c r="D364" s="104" t="s">
        <v>112</v>
      </c>
      <c r="E364" s="105" t="s">
        <v>685</v>
      </c>
      <c r="F364" s="106" t="s">
        <v>686</v>
      </c>
      <c r="G364" s="107" t="s">
        <v>202</v>
      </c>
      <c r="H364" s="108">
        <v>350</v>
      </c>
      <c r="I364" s="109"/>
      <c r="J364" s="110">
        <f>ROUND(I364*H364,2)</f>
        <v>0</v>
      </c>
      <c r="K364" s="106" t="s">
        <v>116</v>
      </c>
      <c r="L364" s="111"/>
      <c r="M364" s="112" t="s">
        <v>19</v>
      </c>
      <c r="N364" s="113" t="s">
        <v>42</v>
      </c>
      <c r="P364" s="114">
        <f>O364*H364</f>
        <v>0</v>
      </c>
      <c r="Q364" s="114">
        <v>0</v>
      </c>
      <c r="R364" s="114">
        <f>Q364*H364</f>
        <v>0</v>
      </c>
      <c r="S364" s="114">
        <v>0</v>
      </c>
      <c r="T364" s="115">
        <f>S364*H364</f>
        <v>0</v>
      </c>
      <c r="AR364" s="116" t="s">
        <v>81</v>
      </c>
      <c r="AT364" s="116" t="s">
        <v>112</v>
      </c>
      <c r="AU364" s="116" t="s">
        <v>71</v>
      </c>
      <c r="AY364" s="14" t="s">
        <v>117</v>
      </c>
      <c r="BE364" s="117">
        <f>IF(N364="základní",J364,0)</f>
        <v>0</v>
      </c>
      <c r="BF364" s="117">
        <f>IF(N364="snížená",J364,0)</f>
        <v>0</v>
      </c>
      <c r="BG364" s="117">
        <f>IF(N364="zákl. přenesená",J364,0)</f>
        <v>0</v>
      </c>
      <c r="BH364" s="117">
        <f>IF(N364="sníž. přenesená",J364,0)</f>
        <v>0</v>
      </c>
      <c r="BI364" s="117">
        <f>IF(N364="nulová",J364,0)</f>
        <v>0</v>
      </c>
      <c r="BJ364" s="14" t="s">
        <v>79</v>
      </c>
      <c r="BK364" s="117">
        <f>ROUND(I364*H364,2)</f>
        <v>0</v>
      </c>
      <c r="BL364" s="14" t="s">
        <v>79</v>
      </c>
      <c r="BM364" s="116" t="s">
        <v>687</v>
      </c>
    </row>
    <row r="365" spans="2:65" s="1" customFormat="1">
      <c r="B365" s="29"/>
      <c r="D365" s="118" t="s">
        <v>119</v>
      </c>
      <c r="F365" s="119" t="s">
        <v>686</v>
      </c>
      <c r="I365" s="120"/>
      <c r="L365" s="29"/>
      <c r="M365" s="121"/>
      <c r="T365" s="48"/>
      <c r="AT365" s="14" t="s">
        <v>119</v>
      </c>
      <c r="AU365" s="14" t="s">
        <v>71</v>
      </c>
    </row>
    <row r="366" spans="2:65" s="1" customFormat="1" ht="16.5" customHeight="1">
      <c r="B366" s="29"/>
      <c r="C366" s="104" t="s">
        <v>688</v>
      </c>
      <c r="D366" s="104" t="s">
        <v>112</v>
      </c>
      <c r="E366" s="105" t="s">
        <v>689</v>
      </c>
      <c r="F366" s="106" t="s">
        <v>690</v>
      </c>
      <c r="G366" s="107" t="s">
        <v>202</v>
      </c>
      <c r="H366" s="108">
        <v>200</v>
      </c>
      <c r="I366" s="109"/>
      <c r="J366" s="110">
        <f>ROUND(I366*H366,2)</f>
        <v>0</v>
      </c>
      <c r="K366" s="106" t="s">
        <v>116</v>
      </c>
      <c r="L366" s="111"/>
      <c r="M366" s="112" t="s">
        <v>19</v>
      </c>
      <c r="N366" s="113" t="s">
        <v>42</v>
      </c>
      <c r="P366" s="114">
        <f>O366*H366</f>
        <v>0</v>
      </c>
      <c r="Q366" s="114">
        <v>0</v>
      </c>
      <c r="R366" s="114">
        <f>Q366*H366</f>
        <v>0</v>
      </c>
      <c r="S366" s="114">
        <v>0</v>
      </c>
      <c r="T366" s="115">
        <f>S366*H366</f>
        <v>0</v>
      </c>
      <c r="AR366" s="116" t="s">
        <v>81</v>
      </c>
      <c r="AT366" s="116" t="s">
        <v>112</v>
      </c>
      <c r="AU366" s="116" t="s">
        <v>71</v>
      </c>
      <c r="AY366" s="14" t="s">
        <v>117</v>
      </c>
      <c r="BE366" s="117">
        <f>IF(N366="základní",J366,0)</f>
        <v>0</v>
      </c>
      <c r="BF366" s="117">
        <f>IF(N366="snížená",J366,0)</f>
        <v>0</v>
      </c>
      <c r="BG366" s="117">
        <f>IF(N366="zákl. přenesená",J366,0)</f>
        <v>0</v>
      </c>
      <c r="BH366" s="117">
        <f>IF(N366="sníž. přenesená",J366,0)</f>
        <v>0</v>
      </c>
      <c r="BI366" s="117">
        <f>IF(N366="nulová",J366,0)</f>
        <v>0</v>
      </c>
      <c r="BJ366" s="14" t="s">
        <v>79</v>
      </c>
      <c r="BK366" s="117">
        <f>ROUND(I366*H366,2)</f>
        <v>0</v>
      </c>
      <c r="BL366" s="14" t="s">
        <v>79</v>
      </c>
      <c r="BM366" s="116" t="s">
        <v>691</v>
      </c>
    </row>
    <row r="367" spans="2:65" s="1" customFormat="1">
      <c r="B367" s="29"/>
      <c r="D367" s="118" t="s">
        <v>119</v>
      </c>
      <c r="F367" s="119" t="s">
        <v>690</v>
      </c>
      <c r="I367" s="120"/>
      <c r="L367" s="29"/>
      <c r="M367" s="121"/>
      <c r="T367" s="48"/>
      <c r="AT367" s="14" t="s">
        <v>119</v>
      </c>
      <c r="AU367" s="14" t="s">
        <v>71</v>
      </c>
    </row>
    <row r="368" spans="2:65" s="1" customFormat="1" ht="16.5" customHeight="1">
      <c r="B368" s="29"/>
      <c r="C368" s="104" t="s">
        <v>692</v>
      </c>
      <c r="D368" s="104" t="s">
        <v>112</v>
      </c>
      <c r="E368" s="105" t="s">
        <v>693</v>
      </c>
      <c r="F368" s="106" t="s">
        <v>694</v>
      </c>
      <c r="G368" s="107" t="s">
        <v>202</v>
      </c>
      <c r="H368" s="108">
        <v>300</v>
      </c>
      <c r="I368" s="109"/>
      <c r="J368" s="110">
        <f>ROUND(I368*H368,2)</f>
        <v>0</v>
      </c>
      <c r="K368" s="106" t="s">
        <v>116</v>
      </c>
      <c r="L368" s="111"/>
      <c r="M368" s="112" t="s">
        <v>19</v>
      </c>
      <c r="N368" s="113" t="s">
        <v>42</v>
      </c>
      <c r="P368" s="114">
        <f>O368*H368</f>
        <v>0</v>
      </c>
      <c r="Q368" s="114">
        <v>0</v>
      </c>
      <c r="R368" s="114">
        <f>Q368*H368</f>
        <v>0</v>
      </c>
      <c r="S368" s="114">
        <v>0</v>
      </c>
      <c r="T368" s="115">
        <f>S368*H368</f>
        <v>0</v>
      </c>
      <c r="AR368" s="116" t="s">
        <v>81</v>
      </c>
      <c r="AT368" s="116" t="s">
        <v>112</v>
      </c>
      <c r="AU368" s="116" t="s">
        <v>71</v>
      </c>
      <c r="AY368" s="14" t="s">
        <v>117</v>
      </c>
      <c r="BE368" s="117">
        <f>IF(N368="základní",J368,0)</f>
        <v>0</v>
      </c>
      <c r="BF368" s="117">
        <f>IF(N368="snížená",J368,0)</f>
        <v>0</v>
      </c>
      <c r="BG368" s="117">
        <f>IF(N368="zákl. přenesená",J368,0)</f>
        <v>0</v>
      </c>
      <c r="BH368" s="117">
        <f>IF(N368="sníž. přenesená",J368,0)</f>
        <v>0</v>
      </c>
      <c r="BI368" s="117">
        <f>IF(N368="nulová",J368,0)</f>
        <v>0</v>
      </c>
      <c r="BJ368" s="14" t="s">
        <v>79</v>
      </c>
      <c r="BK368" s="117">
        <f>ROUND(I368*H368,2)</f>
        <v>0</v>
      </c>
      <c r="BL368" s="14" t="s">
        <v>79</v>
      </c>
      <c r="BM368" s="116" t="s">
        <v>695</v>
      </c>
    </row>
    <row r="369" spans="2:65" s="1" customFormat="1">
      <c r="B369" s="29"/>
      <c r="D369" s="118" t="s">
        <v>119</v>
      </c>
      <c r="F369" s="119" t="s">
        <v>694</v>
      </c>
      <c r="I369" s="120"/>
      <c r="L369" s="29"/>
      <c r="M369" s="121"/>
      <c r="T369" s="48"/>
      <c r="AT369" s="14" t="s">
        <v>119</v>
      </c>
      <c r="AU369" s="14" t="s">
        <v>71</v>
      </c>
    </row>
    <row r="370" spans="2:65" s="1" customFormat="1" ht="21.75" customHeight="1">
      <c r="B370" s="29"/>
      <c r="C370" s="104" t="s">
        <v>696</v>
      </c>
      <c r="D370" s="104" t="s">
        <v>112</v>
      </c>
      <c r="E370" s="105" t="s">
        <v>697</v>
      </c>
      <c r="F370" s="106" t="s">
        <v>698</v>
      </c>
      <c r="G370" s="107" t="s">
        <v>202</v>
      </c>
      <c r="H370" s="108">
        <v>250</v>
      </c>
      <c r="I370" s="109"/>
      <c r="J370" s="110">
        <f>ROUND(I370*H370,2)</f>
        <v>0</v>
      </c>
      <c r="K370" s="106" t="s">
        <v>116</v>
      </c>
      <c r="L370" s="111"/>
      <c r="M370" s="112" t="s">
        <v>19</v>
      </c>
      <c r="N370" s="113" t="s">
        <v>42</v>
      </c>
      <c r="P370" s="114">
        <f>O370*H370</f>
        <v>0</v>
      </c>
      <c r="Q370" s="114">
        <v>0</v>
      </c>
      <c r="R370" s="114">
        <f>Q370*H370</f>
        <v>0</v>
      </c>
      <c r="S370" s="114">
        <v>0</v>
      </c>
      <c r="T370" s="115">
        <f>S370*H370</f>
        <v>0</v>
      </c>
      <c r="AR370" s="116" t="s">
        <v>81</v>
      </c>
      <c r="AT370" s="116" t="s">
        <v>112</v>
      </c>
      <c r="AU370" s="116" t="s">
        <v>71</v>
      </c>
      <c r="AY370" s="14" t="s">
        <v>117</v>
      </c>
      <c r="BE370" s="117">
        <f>IF(N370="základní",J370,0)</f>
        <v>0</v>
      </c>
      <c r="BF370" s="117">
        <f>IF(N370="snížená",J370,0)</f>
        <v>0</v>
      </c>
      <c r="BG370" s="117">
        <f>IF(N370="zákl. přenesená",J370,0)</f>
        <v>0</v>
      </c>
      <c r="BH370" s="117">
        <f>IF(N370="sníž. přenesená",J370,0)</f>
        <v>0</v>
      </c>
      <c r="BI370" s="117">
        <f>IF(N370="nulová",J370,0)</f>
        <v>0</v>
      </c>
      <c r="BJ370" s="14" t="s">
        <v>79</v>
      </c>
      <c r="BK370" s="117">
        <f>ROUND(I370*H370,2)</f>
        <v>0</v>
      </c>
      <c r="BL370" s="14" t="s">
        <v>79</v>
      </c>
      <c r="BM370" s="116" t="s">
        <v>699</v>
      </c>
    </row>
    <row r="371" spans="2:65" s="1" customFormat="1">
      <c r="B371" s="29"/>
      <c r="D371" s="118" t="s">
        <v>119</v>
      </c>
      <c r="F371" s="119" t="s">
        <v>698</v>
      </c>
      <c r="I371" s="120"/>
      <c r="L371" s="29"/>
      <c r="M371" s="121"/>
      <c r="T371" s="48"/>
      <c r="AT371" s="14" t="s">
        <v>119</v>
      </c>
      <c r="AU371" s="14" t="s">
        <v>71</v>
      </c>
    </row>
    <row r="372" spans="2:65" s="1" customFormat="1" ht="16.5" customHeight="1">
      <c r="B372" s="29"/>
      <c r="C372" s="104" t="s">
        <v>700</v>
      </c>
      <c r="D372" s="104" t="s">
        <v>112</v>
      </c>
      <c r="E372" s="105" t="s">
        <v>701</v>
      </c>
      <c r="F372" s="106" t="s">
        <v>702</v>
      </c>
      <c r="G372" s="107" t="s">
        <v>202</v>
      </c>
      <c r="H372" s="108">
        <v>50</v>
      </c>
      <c r="I372" s="109"/>
      <c r="J372" s="110">
        <f>ROUND(I372*H372,2)</f>
        <v>0</v>
      </c>
      <c r="K372" s="106" t="s">
        <v>116</v>
      </c>
      <c r="L372" s="111"/>
      <c r="M372" s="112" t="s">
        <v>19</v>
      </c>
      <c r="N372" s="113" t="s">
        <v>42</v>
      </c>
      <c r="P372" s="114">
        <f>O372*H372</f>
        <v>0</v>
      </c>
      <c r="Q372" s="114">
        <v>0</v>
      </c>
      <c r="R372" s="114">
        <f>Q372*H372</f>
        <v>0</v>
      </c>
      <c r="S372" s="114">
        <v>0</v>
      </c>
      <c r="T372" s="115">
        <f>S372*H372</f>
        <v>0</v>
      </c>
      <c r="AR372" s="116" t="s">
        <v>81</v>
      </c>
      <c r="AT372" s="116" t="s">
        <v>112</v>
      </c>
      <c r="AU372" s="116" t="s">
        <v>71</v>
      </c>
      <c r="AY372" s="14" t="s">
        <v>117</v>
      </c>
      <c r="BE372" s="117">
        <f>IF(N372="základní",J372,0)</f>
        <v>0</v>
      </c>
      <c r="BF372" s="117">
        <f>IF(N372="snížená",J372,0)</f>
        <v>0</v>
      </c>
      <c r="BG372" s="117">
        <f>IF(N372="zákl. přenesená",J372,0)</f>
        <v>0</v>
      </c>
      <c r="BH372" s="117">
        <f>IF(N372="sníž. přenesená",J372,0)</f>
        <v>0</v>
      </c>
      <c r="BI372" s="117">
        <f>IF(N372="nulová",J372,0)</f>
        <v>0</v>
      </c>
      <c r="BJ372" s="14" t="s">
        <v>79</v>
      </c>
      <c r="BK372" s="117">
        <f>ROUND(I372*H372,2)</f>
        <v>0</v>
      </c>
      <c r="BL372" s="14" t="s">
        <v>79</v>
      </c>
      <c r="BM372" s="116" t="s">
        <v>703</v>
      </c>
    </row>
    <row r="373" spans="2:65" s="1" customFormat="1">
      <c r="B373" s="29"/>
      <c r="D373" s="118" t="s">
        <v>119</v>
      </c>
      <c r="F373" s="119" t="s">
        <v>702</v>
      </c>
      <c r="I373" s="120"/>
      <c r="L373" s="29"/>
      <c r="M373" s="121"/>
      <c r="T373" s="48"/>
      <c r="AT373" s="14" t="s">
        <v>119</v>
      </c>
      <c r="AU373" s="14" t="s">
        <v>71</v>
      </c>
    </row>
    <row r="374" spans="2:65" s="1" customFormat="1" ht="16.5" customHeight="1">
      <c r="B374" s="29"/>
      <c r="C374" s="104" t="s">
        <v>704</v>
      </c>
      <c r="D374" s="104" t="s">
        <v>112</v>
      </c>
      <c r="E374" s="105" t="s">
        <v>705</v>
      </c>
      <c r="F374" s="106" t="s">
        <v>706</v>
      </c>
      <c r="G374" s="107" t="s">
        <v>202</v>
      </c>
      <c r="H374" s="108">
        <v>50</v>
      </c>
      <c r="I374" s="109"/>
      <c r="J374" s="110">
        <f>ROUND(I374*H374,2)</f>
        <v>0</v>
      </c>
      <c r="K374" s="106" t="s">
        <v>116</v>
      </c>
      <c r="L374" s="111"/>
      <c r="M374" s="112" t="s">
        <v>19</v>
      </c>
      <c r="N374" s="113" t="s">
        <v>42</v>
      </c>
      <c r="P374" s="114">
        <f>O374*H374</f>
        <v>0</v>
      </c>
      <c r="Q374" s="114">
        <v>0</v>
      </c>
      <c r="R374" s="114">
        <f>Q374*H374</f>
        <v>0</v>
      </c>
      <c r="S374" s="114">
        <v>0</v>
      </c>
      <c r="T374" s="115">
        <f>S374*H374</f>
        <v>0</v>
      </c>
      <c r="AR374" s="116" t="s">
        <v>81</v>
      </c>
      <c r="AT374" s="116" t="s">
        <v>112</v>
      </c>
      <c r="AU374" s="116" t="s">
        <v>71</v>
      </c>
      <c r="AY374" s="14" t="s">
        <v>117</v>
      </c>
      <c r="BE374" s="117">
        <f>IF(N374="základní",J374,0)</f>
        <v>0</v>
      </c>
      <c r="BF374" s="117">
        <f>IF(N374="snížená",J374,0)</f>
        <v>0</v>
      </c>
      <c r="BG374" s="117">
        <f>IF(N374="zákl. přenesená",J374,0)</f>
        <v>0</v>
      </c>
      <c r="BH374" s="117">
        <f>IF(N374="sníž. přenesená",J374,0)</f>
        <v>0</v>
      </c>
      <c r="BI374" s="117">
        <f>IF(N374="nulová",J374,0)</f>
        <v>0</v>
      </c>
      <c r="BJ374" s="14" t="s">
        <v>79</v>
      </c>
      <c r="BK374" s="117">
        <f>ROUND(I374*H374,2)</f>
        <v>0</v>
      </c>
      <c r="BL374" s="14" t="s">
        <v>79</v>
      </c>
      <c r="BM374" s="116" t="s">
        <v>707</v>
      </c>
    </row>
    <row r="375" spans="2:65" s="1" customFormat="1">
      <c r="B375" s="29"/>
      <c r="D375" s="118" t="s">
        <v>119</v>
      </c>
      <c r="F375" s="119" t="s">
        <v>706</v>
      </c>
      <c r="I375" s="120"/>
      <c r="L375" s="29"/>
      <c r="M375" s="121"/>
      <c r="T375" s="48"/>
      <c r="AT375" s="14" t="s">
        <v>119</v>
      </c>
      <c r="AU375" s="14" t="s">
        <v>71</v>
      </c>
    </row>
    <row r="376" spans="2:65" s="1" customFormat="1" ht="16.5" customHeight="1">
      <c r="B376" s="29"/>
      <c r="C376" s="104" t="s">
        <v>708</v>
      </c>
      <c r="D376" s="104" t="s">
        <v>112</v>
      </c>
      <c r="E376" s="105" t="s">
        <v>709</v>
      </c>
      <c r="F376" s="106" t="s">
        <v>710</v>
      </c>
      <c r="G376" s="107" t="s">
        <v>202</v>
      </c>
      <c r="H376" s="108">
        <v>200</v>
      </c>
      <c r="I376" s="109"/>
      <c r="J376" s="110">
        <f>ROUND(I376*H376,2)</f>
        <v>0</v>
      </c>
      <c r="K376" s="106" t="s">
        <v>116</v>
      </c>
      <c r="L376" s="111"/>
      <c r="M376" s="112" t="s">
        <v>19</v>
      </c>
      <c r="N376" s="113" t="s">
        <v>42</v>
      </c>
      <c r="P376" s="114">
        <f>O376*H376</f>
        <v>0</v>
      </c>
      <c r="Q376" s="114">
        <v>0</v>
      </c>
      <c r="R376" s="114">
        <f>Q376*H376</f>
        <v>0</v>
      </c>
      <c r="S376" s="114">
        <v>0</v>
      </c>
      <c r="T376" s="115">
        <f>S376*H376</f>
        <v>0</v>
      </c>
      <c r="AR376" s="116" t="s">
        <v>81</v>
      </c>
      <c r="AT376" s="116" t="s">
        <v>112</v>
      </c>
      <c r="AU376" s="116" t="s">
        <v>71</v>
      </c>
      <c r="AY376" s="14" t="s">
        <v>117</v>
      </c>
      <c r="BE376" s="117">
        <f>IF(N376="základní",J376,0)</f>
        <v>0</v>
      </c>
      <c r="BF376" s="117">
        <f>IF(N376="snížená",J376,0)</f>
        <v>0</v>
      </c>
      <c r="BG376" s="117">
        <f>IF(N376="zákl. přenesená",J376,0)</f>
        <v>0</v>
      </c>
      <c r="BH376" s="117">
        <f>IF(N376="sníž. přenesená",J376,0)</f>
        <v>0</v>
      </c>
      <c r="BI376" s="117">
        <f>IF(N376="nulová",J376,0)</f>
        <v>0</v>
      </c>
      <c r="BJ376" s="14" t="s">
        <v>79</v>
      </c>
      <c r="BK376" s="117">
        <f>ROUND(I376*H376,2)</f>
        <v>0</v>
      </c>
      <c r="BL376" s="14" t="s">
        <v>79</v>
      </c>
      <c r="BM376" s="116" t="s">
        <v>711</v>
      </c>
    </row>
    <row r="377" spans="2:65" s="1" customFormat="1">
      <c r="B377" s="29"/>
      <c r="D377" s="118" t="s">
        <v>119</v>
      </c>
      <c r="F377" s="119" t="s">
        <v>710</v>
      </c>
      <c r="I377" s="120"/>
      <c r="L377" s="29"/>
      <c r="M377" s="121"/>
      <c r="T377" s="48"/>
      <c r="AT377" s="14" t="s">
        <v>119</v>
      </c>
      <c r="AU377" s="14" t="s">
        <v>71</v>
      </c>
    </row>
    <row r="378" spans="2:65" s="1" customFormat="1" ht="16.5" customHeight="1">
      <c r="B378" s="29"/>
      <c r="C378" s="104" t="s">
        <v>712</v>
      </c>
      <c r="D378" s="104" t="s">
        <v>112</v>
      </c>
      <c r="E378" s="105" t="s">
        <v>713</v>
      </c>
      <c r="F378" s="106" t="s">
        <v>714</v>
      </c>
      <c r="G378" s="107" t="s">
        <v>202</v>
      </c>
      <c r="H378" s="108">
        <v>100</v>
      </c>
      <c r="I378" s="109"/>
      <c r="J378" s="110">
        <f>ROUND(I378*H378,2)</f>
        <v>0</v>
      </c>
      <c r="K378" s="106" t="s">
        <v>116</v>
      </c>
      <c r="L378" s="111"/>
      <c r="M378" s="112" t="s">
        <v>19</v>
      </c>
      <c r="N378" s="113" t="s">
        <v>42</v>
      </c>
      <c r="P378" s="114">
        <f>O378*H378</f>
        <v>0</v>
      </c>
      <c r="Q378" s="114">
        <v>0</v>
      </c>
      <c r="R378" s="114">
        <f>Q378*H378</f>
        <v>0</v>
      </c>
      <c r="S378" s="114">
        <v>0</v>
      </c>
      <c r="T378" s="115">
        <f>S378*H378</f>
        <v>0</v>
      </c>
      <c r="AR378" s="116" t="s">
        <v>81</v>
      </c>
      <c r="AT378" s="116" t="s">
        <v>112</v>
      </c>
      <c r="AU378" s="116" t="s">
        <v>71</v>
      </c>
      <c r="AY378" s="14" t="s">
        <v>117</v>
      </c>
      <c r="BE378" s="117">
        <f>IF(N378="základní",J378,0)</f>
        <v>0</v>
      </c>
      <c r="BF378" s="117">
        <f>IF(N378="snížená",J378,0)</f>
        <v>0</v>
      </c>
      <c r="BG378" s="117">
        <f>IF(N378="zákl. přenesená",J378,0)</f>
        <v>0</v>
      </c>
      <c r="BH378" s="117">
        <f>IF(N378="sníž. přenesená",J378,0)</f>
        <v>0</v>
      </c>
      <c r="BI378" s="117">
        <f>IF(N378="nulová",J378,0)</f>
        <v>0</v>
      </c>
      <c r="BJ378" s="14" t="s">
        <v>79</v>
      </c>
      <c r="BK378" s="117">
        <f>ROUND(I378*H378,2)</f>
        <v>0</v>
      </c>
      <c r="BL378" s="14" t="s">
        <v>79</v>
      </c>
      <c r="BM378" s="116" t="s">
        <v>715</v>
      </c>
    </row>
    <row r="379" spans="2:65" s="1" customFormat="1">
      <c r="B379" s="29"/>
      <c r="D379" s="118" t="s">
        <v>119</v>
      </c>
      <c r="F379" s="119" t="s">
        <v>714</v>
      </c>
      <c r="I379" s="120"/>
      <c r="L379" s="29"/>
      <c r="M379" s="121"/>
      <c r="T379" s="48"/>
      <c r="AT379" s="14" t="s">
        <v>119</v>
      </c>
      <c r="AU379" s="14" t="s">
        <v>71</v>
      </c>
    </row>
    <row r="380" spans="2:65" s="1" customFormat="1" ht="24.2" customHeight="1">
      <c r="B380" s="29"/>
      <c r="C380" s="104" t="s">
        <v>716</v>
      </c>
      <c r="D380" s="104" t="s">
        <v>112</v>
      </c>
      <c r="E380" s="105" t="s">
        <v>717</v>
      </c>
      <c r="F380" s="106" t="s">
        <v>718</v>
      </c>
      <c r="G380" s="107" t="s">
        <v>202</v>
      </c>
      <c r="H380" s="108">
        <v>100</v>
      </c>
      <c r="I380" s="109"/>
      <c r="J380" s="110">
        <f>ROUND(I380*H380,2)</f>
        <v>0</v>
      </c>
      <c r="K380" s="106" t="s">
        <v>116</v>
      </c>
      <c r="L380" s="111"/>
      <c r="M380" s="112" t="s">
        <v>19</v>
      </c>
      <c r="N380" s="113" t="s">
        <v>42</v>
      </c>
      <c r="P380" s="114">
        <f>O380*H380</f>
        <v>0</v>
      </c>
      <c r="Q380" s="114">
        <v>0</v>
      </c>
      <c r="R380" s="114">
        <f>Q380*H380</f>
        <v>0</v>
      </c>
      <c r="S380" s="114">
        <v>0</v>
      </c>
      <c r="T380" s="115">
        <f>S380*H380</f>
        <v>0</v>
      </c>
      <c r="AR380" s="116" t="s">
        <v>81</v>
      </c>
      <c r="AT380" s="116" t="s">
        <v>112</v>
      </c>
      <c r="AU380" s="116" t="s">
        <v>71</v>
      </c>
      <c r="AY380" s="14" t="s">
        <v>117</v>
      </c>
      <c r="BE380" s="117">
        <f>IF(N380="základní",J380,0)</f>
        <v>0</v>
      </c>
      <c r="BF380" s="117">
        <f>IF(N380="snížená",J380,0)</f>
        <v>0</v>
      </c>
      <c r="BG380" s="117">
        <f>IF(N380="zákl. přenesená",J380,0)</f>
        <v>0</v>
      </c>
      <c r="BH380" s="117">
        <f>IF(N380="sníž. přenesená",J380,0)</f>
        <v>0</v>
      </c>
      <c r="BI380" s="117">
        <f>IF(N380="nulová",J380,0)</f>
        <v>0</v>
      </c>
      <c r="BJ380" s="14" t="s">
        <v>79</v>
      </c>
      <c r="BK380" s="117">
        <f>ROUND(I380*H380,2)</f>
        <v>0</v>
      </c>
      <c r="BL380" s="14" t="s">
        <v>79</v>
      </c>
      <c r="BM380" s="116" t="s">
        <v>719</v>
      </c>
    </row>
    <row r="381" spans="2:65" s="1" customFormat="1">
      <c r="B381" s="29"/>
      <c r="D381" s="118" t="s">
        <v>119</v>
      </c>
      <c r="F381" s="119" t="s">
        <v>718</v>
      </c>
      <c r="I381" s="120"/>
      <c r="L381" s="29"/>
      <c r="M381" s="121"/>
      <c r="T381" s="48"/>
      <c r="AT381" s="14" t="s">
        <v>119</v>
      </c>
      <c r="AU381" s="14" t="s">
        <v>71</v>
      </c>
    </row>
    <row r="382" spans="2:65" s="1" customFormat="1" ht="24.2" customHeight="1">
      <c r="B382" s="29"/>
      <c r="C382" s="104" t="s">
        <v>720</v>
      </c>
      <c r="D382" s="104" t="s">
        <v>112</v>
      </c>
      <c r="E382" s="105" t="s">
        <v>721</v>
      </c>
      <c r="F382" s="106" t="s">
        <v>722</v>
      </c>
      <c r="G382" s="107" t="s">
        <v>202</v>
      </c>
      <c r="H382" s="108">
        <v>100</v>
      </c>
      <c r="I382" s="109"/>
      <c r="J382" s="110">
        <f>ROUND(I382*H382,2)</f>
        <v>0</v>
      </c>
      <c r="K382" s="106" t="s">
        <v>116</v>
      </c>
      <c r="L382" s="111"/>
      <c r="M382" s="112" t="s">
        <v>19</v>
      </c>
      <c r="N382" s="113" t="s">
        <v>42</v>
      </c>
      <c r="P382" s="114">
        <f>O382*H382</f>
        <v>0</v>
      </c>
      <c r="Q382" s="114">
        <v>0</v>
      </c>
      <c r="R382" s="114">
        <f>Q382*H382</f>
        <v>0</v>
      </c>
      <c r="S382" s="114">
        <v>0</v>
      </c>
      <c r="T382" s="115">
        <f>S382*H382</f>
        <v>0</v>
      </c>
      <c r="AR382" s="116" t="s">
        <v>81</v>
      </c>
      <c r="AT382" s="116" t="s">
        <v>112</v>
      </c>
      <c r="AU382" s="116" t="s">
        <v>71</v>
      </c>
      <c r="AY382" s="14" t="s">
        <v>117</v>
      </c>
      <c r="BE382" s="117">
        <f>IF(N382="základní",J382,0)</f>
        <v>0</v>
      </c>
      <c r="BF382" s="117">
        <f>IF(N382="snížená",J382,0)</f>
        <v>0</v>
      </c>
      <c r="BG382" s="117">
        <f>IF(N382="zákl. přenesená",J382,0)</f>
        <v>0</v>
      </c>
      <c r="BH382" s="117">
        <f>IF(N382="sníž. přenesená",J382,0)</f>
        <v>0</v>
      </c>
      <c r="BI382" s="117">
        <f>IF(N382="nulová",J382,0)</f>
        <v>0</v>
      </c>
      <c r="BJ382" s="14" t="s">
        <v>79</v>
      </c>
      <c r="BK382" s="117">
        <f>ROUND(I382*H382,2)</f>
        <v>0</v>
      </c>
      <c r="BL382" s="14" t="s">
        <v>79</v>
      </c>
      <c r="BM382" s="116" t="s">
        <v>723</v>
      </c>
    </row>
    <row r="383" spans="2:65" s="1" customFormat="1">
      <c r="B383" s="29"/>
      <c r="D383" s="118" t="s">
        <v>119</v>
      </c>
      <c r="F383" s="119" t="s">
        <v>722</v>
      </c>
      <c r="I383" s="120"/>
      <c r="L383" s="29"/>
      <c r="M383" s="121"/>
      <c r="T383" s="48"/>
      <c r="AT383" s="14" t="s">
        <v>119</v>
      </c>
      <c r="AU383" s="14" t="s">
        <v>71</v>
      </c>
    </row>
    <row r="384" spans="2:65" s="1" customFormat="1" ht="24.2" customHeight="1">
      <c r="B384" s="29"/>
      <c r="C384" s="104" t="s">
        <v>724</v>
      </c>
      <c r="D384" s="104" t="s">
        <v>112</v>
      </c>
      <c r="E384" s="105" t="s">
        <v>725</v>
      </c>
      <c r="F384" s="106" t="s">
        <v>726</v>
      </c>
      <c r="G384" s="107" t="s">
        <v>202</v>
      </c>
      <c r="H384" s="108">
        <v>50</v>
      </c>
      <c r="I384" s="109"/>
      <c r="J384" s="110">
        <f>ROUND(I384*H384,2)</f>
        <v>0</v>
      </c>
      <c r="K384" s="106" t="s">
        <v>116</v>
      </c>
      <c r="L384" s="111"/>
      <c r="M384" s="112" t="s">
        <v>19</v>
      </c>
      <c r="N384" s="113" t="s">
        <v>42</v>
      </c>
      <c r="P384" s="114">
        <f>O384*H384</f>
        <v>0</v>
      </c>
      <c r="Q384" s="114">
        <v>0</v>
      </c>
      <c r="R384" s="114">
        <f>Q384*H384</f>
        <v>0</v>
      </c>
      <c r="S384" s="114">
        <v>0</v>
      </c>
      <c r="T384" s="115">
        <f>S384*H384</f>
        <v>0</v>
      </c>
      <c r="AR384" s="116" t="s">
        <v>81</v>
      </c>
      <c r="AT384" s="116" t="s">
        <v>112</v>
      </c>
      <c r="AU384" s="116" t="s">
        <v>71</v>
      </c>
      <c r="AY384" s="14" t="s">
        <v>117</v>
      </c>
      <c r="BE384" s="117">
        <f>IF(N384="základní",J384,0)</f>
        <v>0</v>
      </c>
      <c r="BF384" s="117">
        <f>IF(N384="snížená",J384,0)</f>
        <v>0</v>
      </c>
      <c r="BG384" s="117">
        <f>IF(N384="zákl. přenesená",J384,0)</f>
        <v>0</v>
      </c>
      <c r="BH384" s="117">
        <f>IF(N384="sníž. přenesená",J384,0)</f>
        <v>0</v>
      </c>
      <c r="BI384" s="117">
        <f>IF(N384="nulová",J384,0)</f>
        <v>0</v>
      </c>
      <c r="BJ384" s="14" t="s">
        <v>79</v>
      </c>
      <c r="BK384" s="117">
        <f>ROUND(I384*H384,2)</f>
        <v>0</v>
      </c>
      <c r="BL384" s="14" t="s">
        <v>79</v>
      </c>
      <c r="BM384" s="116" t="s">
        <v>727</v>
      </c>
    </row>
    <row r="385" spans="2:65" s="1" customFormat="1" ht="19.5">
      <c r="B385" s="29"/>
      <c r="D385" s="118" t="s">
        <v>119</v>
      </c>
      <c r="F385" s="119" t="s">
        <v>726</v>
      </c>
      <c r="I385" s="120"/>
      <c r="L385" s="29"/>
      <c r="M385" s="121"/>
      <c r="T385" s="48"/>
      <c r="AT385" s="14" t="s">
        <v>119</v>
      </c>
      <c r="AU385" s="14" t="s">
        <v>71</v>
      </c>
    </row>
    <row r="386" spans="2:65" s="1" customFormat="1" ht="24.2" customHeight="1">
      <c r="B386" s="29"/>
      <c r="C386" s="104" t="s">
        <v>728</v>
      </c>
      <c r="D386" s="104" t="s">
        <v>112</v>
      </c>
      <c r="E386" s="105" t="s">
        <v>729</v>
      </c>
      <c r="F386" s="106" t="s">
        <v>730</v>
      </c>
      <c r="G386" s="107" t="s">
        <v>202</v>
      </c>
      <c r="H386" s="108">
        <v>50</v>
      </c>
      <c r="I386" s="109"/>
      <c r="J386" s="110">
        <f>ROUND(I386*H386,2)</f>
        <v>0</v>
      </c>
      <c r="K386" s="106" t="s">
        <v>116</v>
      </c>
      <c r="L386" s="111"/>
      <c r="M386" s="112" t="s">
        <v>19</v>
      </c>
      <c r="N386" s="113" t="s">
        <v>42</v>
      </c>
      <c r="P386" s="114">
        <f>O386*H386</f>
        <v>0</v>
      </c>
      <c r="Q386" s="114">
        <v>0</v>
      </c>
      <c r="R386" s="114">
        <f>Q386*H386</f>
        <v>0</v>
      </c>
      <c r="S386" s="114">
        <v>0</v>
      </c>
      <c r="T386" s="115">
        <f>S386*H386</f>
        <v>0</v>
      </c>
      <c r="AR386" s="116" t="s">
        <v>81</v>
      </c>
      <c r="AT386" s="116" t="s">
        <v>112</v>
      </c>
      <c r="AU386" s="116" t="s">
        <v>71</v>
      </c>
      <c r="AY386" s="14" t="s">
        <v>117</v>
      </c>
      <c r="BE386" s="117">
        <f>IF(N386="základní",J386,0)</f>
        <v>0</v>
      </c>
      <c r="BF386" s="117">
        <f>IF(N386="snížená",J386,0)</f>
        <v>0</v>
      </c>
      <c r="BG386" s="117">
        <f>IF(N386="zákl. přenesená",J386,0)</f>
        <v>0</v>
      </c>
      <c r="BH386" s="117">
        <f>IF(N386="sníž. přenesená",J386,0)</f>
        <v>0</v>
      </c>
      <c r="BI386" s="117">
        <f>IF(N386="nulová",J386,0)</f>
        <v>0</v>
      </c>
      <c r="BJ386" s="14" t="s">
        <v>79</v>
      </c>
      <c r="BK386" s="117">
        <f>ROUND(I386*H386,2)</f>
        <v>0</v>
      </c>
      <c r="BL386" s="14" t="s">
        <v>79</v>
      </c>
      <c r="BM386" s="116" t="s">
        <v>731</v>
      </c>
    </row>
    <row r="387" spans="2:65" s="1" customFormat="1" ht="19.5">
      <c r="B387" s="29"/>
      <c r="D387" s="118" t="s">
        <v>119</v>
      </c>
      <c r="F387" s="119" t="s">
        <v>730</v>
      </c>
      <c r="I387" s="120"/>
      <c r="L387" s="29"/>
      <c r="M387" s="121"/>
      <c r="T387" s="48"/>
      <c r="AT387" s="14" t="s">
        <v>119</v>
      </c>
      <c r="AU387" s="14" t="s">
        <v>71</v>
      </c>
    </row>
    <row r="388" spans="2:65" s="1" customFormat="1" ht="21.75" customHeight="1">
      <c r="B388" s="29"/>
      <c r="C388" s="104" t="s">
        <v>732</v>
      </c>
      <c r="D388" s="104" t="s">
        <v>112</v>
      </c>
      <c r="E388" s="105" t="s">
        <v>733</v>
      </c>
      <c r="F388" s="106" t="s">
        <v>734</v>
      </c>
      <c r="G388" s="107" t="s">
        <v>202</v>
      </c>
      <c r="H388" s="108">
        <v>100</v>
      </c>
      <c r="I388" s="109"/>
      <c r="J388" s="110">
        <f>ROUND(I388*H388,2)</f>
        <v>0</v>
      </c>
      <c r="K388" s="106" t="s">
        <v>116</v>
      </c>
      <c r="L388" s="111"/>
      <c r="M388" s="112" t="s">
        <v>19</v>
      </c>
      <c r="N388" s="113" t="s">
        <v>42</v>
      </c>
      <c r="P388" s="114">
        <f>O388*H388</f>
        <v>0</v>
      </c>
      <c r="Q388" s="114">
        <v>0</v>
      </c>
      <c r="R388" s="114">
        <f>Q388*H388</f>
        <v>0</v>
      </c>
      <c r="S388" s="114">
        <v>0</v>
      </c>
      <c r="T388" s="115">
        <f>S388*H388</f>
        <v>0</v>
      </c>
      <c r="AR388" s="116" t="s">
        <v>81</v>
      </c>
      <c r="AT388" s="116" t="s">
        <v>112</v>
      </c>
      <c r="AU388" s="116" t="s">
        <v>71</v>
      </c>
      <c r="AY388" s="14" t="s">
        <v>117</v>
      </c>
      <c r="BE388" s="117">
        <f>IF(N388="základní",J388,0)</f>
        <v>0</v>
      </c>
      <c r="BF388" s="117">
        <f>IF(N388="snížená",J388,0)</f>
        <v>0</v>
      </c>
      <c r="BG388" s="117">
        <f>IF(N388="zákl. přenesená",J388,0)</f>
        <v>0</v>
      </c>
      <c r="BH388" s="117">
        <f>IF(N388="sníž. přenesená",J388,0)</f>
        <v>0</v>
      </c>
      <c r="BI388" s="117">
        <f>IF(N388="nulová",J388,0)</f>
        <v>0</v>
      </c>
      <c r="BJ388" s="14" t="s">
        <v>79</v>
      </c>
      <c r="BK388" s="117">
        <f>ROUND(I388*H388,2)</f>
        <v>0</v>
      </c>
      <c r="BL388" s="14" t="s">
        <v>79</v>
      </c>
      <c r="BM388" s="116" t="s">
        <v>735</v>
      </c>
    </row>
    <row r="389" spans="2:65" s="1" customFormat="1">
      <c r="B389" s="29"/>
      <c r="D389" s="118" t="s">
        <v>119</v>
      </c>
      <c r="F389" s="119" t="s">
        <v>734</v>
      </c>
      <c r="I389" s="120"/>
      <c r="L389" s="29"/>
      <c r="M389" s="121"/>
      <c r="T389" s="48"/>
      <c r="AT389" s="14" t="s">
        <v>119</v>
      </c>
      <c r="AU389" s="14" t="s">
        <v>71</v>
      </c>
    </row>
    <row r="390" spans="2:65" s="1" customFormat="1" ht="21.75" customHeight="1">
      <c r="B390" s="29"/>
      <c r="C390" s="104" t="s">
        <v>736</v>
      </c>
      <c r="D390" s="104" t="s">
        <v>112</v>
      </c>
      <c r="E390" s="105" t="s">
        <v>737</v>
      </c>
      <c r="F390" s="106" t="s">
        <v>738</v>
      </c>
      <c r="G390" s="107" t="s">
        <v>202</v>
      </c>
      <c r="H390" s="108">
        <v>100</v>
      </c>
      <c r="I390" s="109"/>
      <c r="J390" s="110">
        <f>ROUND(I390*H390,2)</f>
        <v>0</v>
      </c>
      <c r="K390" s="106" t="s">
        <v>116</v>
      </c>
      <c r="L390" s="111"/>
      <c r="M390" s="112" t="s">
        <v>19</v>
      </c>
      <c r="N390" s="113" t="s">
        <v>42</v>
      </c>
      <c r="P390" s="114">
        <f>O390*H390</f>
        <v>0</v>
      </c>
      <c r="Q390" s="114">
        <v>0</v>
      </c>
      <c r="R390" s="114">
        <f>Q390*H390</f>
        <v>0</v>
      </c>
      <c r="S390" s="114">
        <v>0</v>
      </c>
      <c r="T390" s="115">
        <f>S390*H390</f>
        <v>0</v>
      </c>
      <c r="AR390" s="116" t="s">
        <v>81</v>
      </c>
      <c r="AT390" s="116" t="s">
        <v>112</v>
      </c>
      <c r="AU390" s="116" t="s">
        <v>71</v>
      </c>
      <c r="AY390" s="14" t="s">
        <v>117</v>
      </c>
      <c r="BE390" s="117">
        <f>IF(N390="základní",J390,0)</f>
        <v>0</v>
      </c>
      <c r="BF390" s="117">
        <f>IF(N390="snížená",J390,0)</f>
        <v>0</v>
      </c>
      <c r="BG390" s="117">
        <f>IF(N390="zákl. přenesená",J390,0)</f>
        <v>0</v>
      </c>
      <c r="BH390" s="117">
        <f>IF(N390="sníž. přenesená",J390,0)</f>
        <v>0</v>
      </c>
      <c r="BI390" s="117">
        <f>IF(N390="nulová",J390,0)</f>
        <v>0</v>
      </c>
      <c r="BJ390" s="14" t="s">
        <v>79</v>
      </c>
      <c r="BK390" s="117">
        <f>ROUND(I390*H390,2)</f>
        <v>0</v>
      </c>
      <c r="BL390" s="14" t="s">
        <v>79</v>
      </c>
      <c r="BM390" s="116" t="s">
        <v>739</v>
      </c>
    </row>
    <row r="391" spans="2:65" s="1" customFormat="1">
      <c r="B391" s="29"/>
      <c r="D391" s="118" t="s">
        <v>119</v>
      </c>
      <c r="F391" s="119" t="s">
        <v>738</v>
      </c>
      <c r="I391" s="120"/>
      <c r="L391" s="29"/>
      <c r="M391" s="121"/>
      <c r="T391" s="48"/>
      <c r="AT391" s="14" t="s">
        <v>119</v>
      </c>
      <c r="AU391" s="14" t="s">
        <v>71</v>
      </c>
    </row>
    <row r="392" spans="2:65" s="1" customFormat="1" ht="21.75" customHeight="1">
      <c r="B392" s="29"/>
      <c r="C392" s="104" t="s">
        <v>740</v>
      </c>
      <c r="D392" s="104" t="s">
        <v>112</v>
      </c>
      <c r="E392" s="105" t="s">
        <v>741</v>
      </c>
      <c r="F392" s="106" t="s">
        <v>742</v>
      </c>
      <c r="G392" s="107" t="s">
        <v>202</v>
      </c>
      <c r="H392" s="108">
        <v>50</v>
      </c>
      <c r="I392" s="109"/>
      <c r="J392" s="110">
        <f>ROUND(I392*H392,2)</f>
        <v>0</v>
      </c>
      <c r="K392" s="106" t="s">
        <v>116</v>
      </c>
      <c r="L392" s="111"/>
      <c r="M392" s="112" t="s">
        <v>19</v>
      </c>
      <c r="N392" s="113" t="s">
        <v>42</v>
      </c>
      <c r="P392" s="114">
        <f>O392*H392</f>
        <v>0</v>
      </c>
      <c r="Q392" s="114">
        <v>0</v>
      </c>
      <c r="R392" s="114">
        <f>Q392*H392</f>
        <v>0</v>
      </c>
      <c r="S392" s="114">
        <v>0</v>
      </c>
      <c r="T392" s="115">
        <f>S392*H392</f>
        <v>0</v>
      </c>
      <c r="AR392" s="116" t="s">
        <v>81</v>
      </c>
      <c r="AT392" s="116" t="s">
        <v>112</v>
      </c>
      <c r="AU392" s="116" t="s">
        <v>71</v>
      </c>
      <c r="AY392" s="14" t="s">
        <v>117</v>
      </c>
      <c r="BE392" s="117">
        <f>IF(N392="základní",J392,0)</f>
        <v>0</v>
      </c>
      <c r="BF392" s="117">
        <f>IF(N392="snížená",J392,0)</f>
        <v>0</v>
      </c>
      <c r="BG392" s="117">
        <f>IF(N392="zákl. přenesená",J392,0)</f>
        <v>0</v>
      </c>
      <c r="BH392" s="117">
        <f>IF(N392="sníž. přenesená",J392,0)</f>
        <v>0</v>
      </c>
      <c r="BI392" s="117">
        <f>IF(N392="nulová",J392,0)</f>
        <v>0</v>
      </c>
      <c r="BJ392" s="14" t="s">
        <v>79</v>
      </c>
      <c r="BK392" s="117">
        <f>ROUND(I392*H392,2)</f>
        <v>0</v>
      </c>
      <c r="BL392" s="14" t="s">
        <v>79</v>
      </c>
      <c r="BM392" s="116" t="s">
        <v>743</v>
      </c>
    </row>
    <row r="393" spans="2:65" s="1" customFormat="1">
      <c r="B393" s="29"/>
      <c r="D393" s="118" t="s">
        <v>119</v>
      </c>
      <c r="F393" s="119" t="s">
        <v>742</v>
      </c>
      <c r="I393" s="120"/>
      <c r="L393" s="29"/>
      <c r="M393" s="121"/>
      <c r="T393" s="48"/>
      <c r="AT393" s="14" t="s">
        <v>119</v>
      </c>
      <c r="AU393" s="14" t="s">
        <v>71</v>
      </c>
    </row>
    <row r="394" spans="2:65" s="1" customFormat="1" ht="21.75" customHeight="1">
      <c r="B394" s="29"/>
      <c r="C394" s="104" t="s">
        <v>744</v>
      </c>
      <c r="D394" s="104" t="s">
        <v>112</v>
      </c>
      <c r="E394" s="105" t="s">
        <v>745</v>
      </c>
      <c r="F394" s="106" t="s">
        <v>746</v>
      </c>
      <c r="G394" s="107" t="s">
        <v>202</v>
      </c>
      <c r="H394" s="108">
        <v>50</v>
      </c>
      <c r="I394" s="109"/>
      <c r="J394" s="110">
        <f>ROUND(I394*H394,2)</f>
        <v>0</v>
      </c>
      <c r="K394" s="106" t="s">
        <v>116</v>
      </c>
      <c r="L394" s="111"/>
      <c r="M394" s="112" t="s">
        <v>19</v>
      </c>
      <c r="N394" s="113" t="s">
        <v>42</v>
      </c>
      <c r="P394" s="114">
        <f>O394*H394</f>
        <v>0</v>
      </c>
      <c r="Q394" s="114">
        <v>0</v>
      </c>
      <c r="R394" s="114">
        <f>Q394*H394</f>
        <v>0</v>
      </c>
      <c r="S394" s="114">
        <v>0</v>
      </c>
      <c r="T394" s="115">
        <f>S394*H394</f>
        <v>0</v>
      </c>
      <c r="AR394" s="116" t="s">
        <v>81</v>
      </c>
      <c r="AT394" s="116" t="s">
        <v>112</v>
      </c>
      <c r="AU394" s="116" t="s">
        <v>71</v>
      </c>
      <c r="AY394" s="14" t="s">
        <v>117</v>
      </c>
      <c r="BE394" s="117">
        <f>IF(N394="základní",J394,0)</f>
        <v>0</v>
      </c>
      <c r="BF394" s="117">
        <f>IF(N394="snížená",J394,0)</f>
        <v>0</v>
      </c>
      <c r="BG394" s="117">
        <f>IF(N394="zákl. přenesená",J394,0)</f>
        <v>0</v>
      </c>
      <c r="BH394" s="117">
        <f>IF(N394="sníž. přenesená",J394,0)</f>
        <v>0</v>
      </c>
      <c r="BI394" s="117">
        <f>IF(N394="nulová",J394,0)</f>
        <v>0</v>
      </c>
      <c r="BJ394" s="14" t="s">
        <v>79</v>
      </c>
      <c r="BK394" s="117">
        <f>ROUND(I394*H394,2)</f>
        <v>0</v>
      </c>
      <c r="BL394" s="14" t="s">
        <v>79</v>
      </c>
      <c r="BM394" s="116" t="s">
        <v>747</v>
      </c>
    </row>
    <row r="395" spans="2:65" s="1" customFormat="1">
      <c r="B395" s="29"/>
      <c r="D395" s="118" t="s">
        <v>119</v>
      </c>
      <c r="F395" s="119" t="s">
        <v>746</v>
      </c>
      <c r="I395" s="120"/>
      <c r="L395" s="29"/>
      <c r="M395" s="121"/>
      <c r="T395" s="48"/>
      <c r="AT395" s="14" t="s">
        <v>119</v>
      </c>
      <c r="AU395" s="14" t="s">
        <v>71</v>
      </c>
    </row>
    <row r="396" spans="2:65" s="1" customFormat="1" ht="16.5" customHeight="1">
      <c r="B396" s="29"/>
      <c r="C396" s="104" t="s">
        <v>748</v>
      </c>
      <c r="D396" s="104" t="s">
        <v>112</v>
      </c>
      <c r="E396" s="105" t="s">
        <v>749</v>
      </c>
      <c r="F396" s="106" t="s">
        <v>750</v>
      </c>
      <c r="G396" s="107" t="s">
        <v>202</v>
      </c>
      <c r="H396" s="108">
        <v>50</v>
      </c>
      <c r="I396" s="109"/>
      <c r="J396" s="110">
        <f>ROUND(I396*H396,2)</f>
        <v>0</v>
      </c>
      <c r="K396" s="106" t="s">
        <v>116</v>
      </c>
      <c r="L396" s="111"/>
      <c r="M396" s="112" t="s">
        <v>19</v>
      </c>
      <c r="N396" s="113" t="s">
        <v>42</v>
      </c>
      <c r="P396" s="114">
        <f>O396*H396</f>
        <v>0</v>
      </c>
      <c r="Q396" s="114">
        <v>0</v>
      </c>
      <c r="R396" s="114">
        <f>Q396*H396</f>
        <v>0</v>
      </c>
      <c r="S396" s="114">
        <v>0</v>
      </c>
      <c r="T396" s="115">
        <f>S396*H396</f>
        <v>0</v>
      </c>
      <c r="AR396" s="116" t="s">
        <v>81</v>
      </c>
      <c r="AT396" s="116" t="s">
        <v>112</v>
      </c>
      <c r="AU396" s="116" t="s">
        <v>71</v>
      </c>
      <c r="AY396" s="14" t="s">
        <v>117</v>
      </c>
      <c r="BE396" s="117">
        <f>IF(N396="základní",J396,0)</f>
        <v>0</v>
      </c>
      <c r="BF396" s="117">
        <f>IF(N396="snížená",J396,0)</f>
        <v>0</v>
      </c>
      <c r="BG396" s="117">
        <f>IF(N396="zákl. přenesená",J396,0)</f>
        <v>0</v>
      </c>
      <c r="BH396" s="117">
        <f>IF(N396="sníž. přenesená",J396,0)</f>
        <v>0</v>
      </c>
      <c r="BI396" s="117">
        <f>IF(N396="nulová",J396,0)</f>
        <v>0</v>
      </c>
      <c r="BJ396" s="14" t="s">
        <v>79</v>
      </c>
      <c r="BK396" s="117">
        <f>ROUND(I396*H396,2)</f>
        <v>0</v>
      </c>
      <c r="BL396" s="14" t="s">
        <v>79</v>
      </c>
      <c r="BM396" s="116" t="s">
        <v>751</v>
      </c>
    </row>
    <row r="397" spans="2:65" s="1" customFormat="1">
      <c r="B397" s="29"/>
      <c r="D397" s="118" t="s">
        <v>119</v>
      </c>
      <c r="F397" s="119" t="s">
        <v>750</v>
      </c>
      <c r="I397" s="120"/>
      <c r="L397" s="29"/>
      <c r="M397" s="121"/>
      <c r="T397" s="48"/>
      <c r="AT397" s="14" t="s">
        <v>119</v>
      </c>
      <c r="AU397" s="14" t="s">
        <v>71</v>
      </c>
    </row>
    <row r="398" spans="2:65" s="1" customFormat="1" ht="24.2" customHeight="1">
      <c r="B398" s="29"/>
      <c r="C398" s="104" t="s">
        <v>752</v>
      </c>
      <c r="D398" s="104" t="s">
        <v>112</v>
      </c>
      <c r="E398" s="105" t="s">
        <v>753</v>
      </c>
      <c r="F398" s="106" t="s">
        <v>754</v>
      </c>
      <c r="G398" s="107" t="s">
        <v>115</v>
      </c>
      <c r="H398" s="108">
        <v>3</v>
      </c>
      <c r="I398" s="109"/>
      <c r="J398" s="110">
        <f>ROUND(I398*H398,2)</f>
        <v>0</v>
      </c>
      <c r="K398" s="106" t="s">
        <v>116</v>
      </c>
      <c r="L398" s="111"/>
      <c r="M398" s="112" t="s">
        <v>19</v>
      </c>
      <c r="N398" s="113" t="s">
        <v>42</v>
      </c>
      <c r="P398" s="114">
        <f>O398*H398</f>
        <v>0</v>
      </c>
      <c r="Q398" s="114">
        <v>0</v>
      </c>
      <c r="R398" s="114">
        <f>Q398*H398</f>
        <v>0</v>
      </c>
      <c r="S398" s="114">
        <v>0</v>
      </c>
      <c r="T398" s="115">
        <f>S398*H398</f>
        <v>0</v>
      </c>
      <c r="AR398" s="116" t="s">
        <v>81</v>
      </c>
      <c r="AT398" s="116" t="s">
        <v>112</v>
      </c>
      <c r="AU398" s="116" t="s">
        <v>71</v>
      </c>
      <c r="AY398" s="14" t="s">
        <v>117</v>
      </c>
      <c r="BE398" s="117">
        <f>IF(N398="základní",J398,0)</f>
        <v>0</v>
      </c>
      <c r="BF398" s="117">
        <f>IF(N398="snížená",J398,0)</f>
        <v>0</v>
      </c>
      <c r="BG398" s="117">
        <f>IF(N398="zákl. přenesená",J398,0)</f>
        <v>0</v>
      </c>
      <c r="BH398" s="117">
        <f>IF(N398="sníž. přenesená",J398,0)</f>
        <v>0</v>
      </c>
      <c r="BI398" s="117">
        <f>IF(N398="nulová",J398,0)</f>
        <v>0</v>
      </c>
      <c r="BJ398" s="14" t="s">
        <v>79</v>
      </c>
      <c r="BK398" s="117">
        <f>ROUND(I398*H398,2)</f>
        <v>0</v>
      </c>
      <c r="BL398" s="14" t="s">
        <v>79</v>
      </c>
      <c r="BM398" s="116" t="s">
        <v>755</v>
      </c>
    </row>
    <row r="399" spans="2:65" s="1" customFormat="1" ht="19.5">
      <c r="B399" s="29"/>
      <c r="D399" s="118" t="s">
        <v>119</v>
      </c>
      <c r="F399" s="119" t="s">
        <v>754</v>
      </c>
      <c r="I399" s="120"/>
      <c r="L399" s="29"/>
      <c r="M399" s="121"/>
      <c r="T399" s="48"/>
      <c r="AT399" s="14" t="s">
        <v>119</v>
      </c>
      <c r="AU399" s="14" t="s">
        <v>71</v>
      </c>
    </row>
    <row r="400" spans="2:65" s="1" customFormat="1" ht="24.2" customHeight="1">
      <c r="B400" s="29"/>
      <c r="C400" s="104" t="s">
        <v>756</v>
      </c>
      <c r="D400" s="104" t="s">
        <v>112</v>
      </c>
      <c r="E400" s="105" t="s">
        <v>757</v>
      </c>
      <c r="F400" s="106" t="s">
        <v>758</v>
      </c>
      <c r="G400" s="107" t="s">
        <v>115</v>
      </c>
      <c r="H400" s="108">
        <v>3</v>
      </c>
      <c r="I400" s="109"/>
      <c r="J400" s="110">
        <f>ROUND(I400*H400,2)</f>
        <v>0</v>
      </c>
      <c r="K400" s="106" t="s">
        <v>116</v>
      </c>
      <c r="L400" s="111"/>
      <c r="M400" s="112" t="s">
        <v>19</v>
      </c>
      <c r="N400" s="113" t="s">
        <v>42</v>
      </c>
      <c r="P400" s="114">
        <f>O400*H400</f>
        <v>0</v>
      </c>
      <c r="Q400" s="114">
        <v>0</v>
      </c>
      <c r="R400" s="114">
        <f>Q400*H400</f>
        <v>0</v>
      </c>
      <c r="S400" s="114">
        <v>0</v>
      </c>
      <c r="T400" s="115">
        <f>S400*H400</f>
        <v>0</v>
      </c>
      <c r="AR400" s="116" t="s">
        <v>81</v>
      </c>
      <c r="AT400" s="116" t="s">
        <v>112</v>
      </c>
      <c r="AU400" s="116" t="s">
        <v>71</v>
      </c>
      <c r="AY400" s="14" t="s">
        <v>117</v>
      </c>
      <c r="BE400" s="117">
        <f>IF(N400="základní",J400,0)</f>
        <v>0</v>
      </c>
      <c r="BF400" s="117">
        <f>IF(N400="snížená",J400,0)</f>
        <v>0</v>
      </c>
      <c r="BG400" s="117">
        <f>IF(N400="zákl. přenesená",J400,0)</f>
        <v>0</v>
      </c>
      <c r="BH400" s="117">
        <f>IF(N400="sníž. přenesená",J400,0)</f>
        <v>0</v>
      </c>
      <c r="BI400" s="117">
        <f>IF(N400="nulová",J400,0)</f>
        <v>0</v>
      </c>
      <c r="BJ400" s="14" t="s">
        <v>79</v>
      </c>
      <c r="BK400" s="117">
        <f>ROUND(I400*H400,2)</f>
        <v>0</v>
      </c>
      <c r="BL400" s="14" t="s">
        <v>79</v>
      </c>
      <c r="BM400" s="116" t="s">
        <v>759</v>
      </c>
    </row>
    <row r="401" spans="2:65" s="1" customFormat="1" ht="19.5">
      <c r="B401" s="29"/>
      <c r="D401" s="118" t="s">
        <v>119</v>
      </c>
      <c r="F401" s="119" t="s">
        <v>758</v>
      </c>
      <c r="I401" s="120"/>
      <c r="L401" s="29"/>
      <c r="M401" s="121"/>
      <c r="T401" s="48"/>
      <c r="AT401" s="14" t="s">
        <v>119</v>
      </c>
      <c r="AU401" s="14" t="s">
        <v>71</v>
      </c>
    </row>
    <row r="402" spans="2:65" s="1" customFormat="1" ht="24.2" customHeight="1">
      <c r="B402" s="29"/>
      <c r="C402" s="104" t="s">
        <v>760</v>
      </c>
      <c r="D402" s="104" t="s">
        <v>112</v>
      </c>
      <c r="E402" s="105" t="s">
        <v>761</v>
      </c>
      <c r="F402" s="106" t="s">
        <v>762</v>
      </c>
      <c r="G402" s="107" t="s">
        <v>115</v>
      </c>
      <c r="H402" s="108">
        <v>3</v>
      </c>
      <c r="I402" s="109"/>
      <c r="J402" s="110">
        <f>ROUND(I402*H402,2)</f>
        <v>0</v>
      </c>
      <c r="K402" s="106" t="s">
        <v>116</v>
      </c>
      <c r="L402" s="111"/>
      <c r="M402" s="112" t="s">
        <v>19</v>
      </c>
      <c r="N402" s="113" t="s">
        <v>42</v>
      </c>
      <c r="P402" s="114">
        <f>O402*H402</f>
        <v>0</v>
      </c>
      <c r="Q402" s="114">
        <v>0</v>
      </c>
      <c r="R402" s="114">
        <f>Q402*H402</f>
        <v>0</v>
      </c>
      <c r="S402" s="114">
        <v>0</v>
      </c>
      <c r="T402" s="115">
        <f>S402*H402</f>
        <v>0</v>
      </c>
      <c r="AR402" s="116" t="s">
        <v>81</v>
      </c>
      <c r="AT402" s="116" t="s">
        <v>112</v>
      </c>
      <c r="AU402" s="116" t="s">
        <v>71</v>
      </c>
      <c r="AY402" s="14" t="s">
        <v>117</v>
      </c>
      <c r="BE402" s="117">
        <f>IF(N402="základní",J402,0)</f>
        <v>0</v>
      </c>
      <c r="BF402" s="117">
        <f>IF(N402="snížená",J402,0)</f>
        <v>0</v>
      </c>
      <c r="BG402" s="117">
        <f>IF(N402="zákl. přenesená",J402,0)</f>
        <v>0</v>
      </c>
      <c r="BH402" s="117">
        <f>IF(N402="sníž. přenesená",J402,0)</f>
        <v>0</v>
      </c>
      <c r="BI402" s="117">
        <f>IF(N402="nulová",J402,0)</f>
        <v>0</v>
      </c>
      <c r="BJ402" s="14" t="s">
        <v>79</v>
      </c>
      <c r="BK402" s="117">
        <f>ROUND(I402*H402,2)</f>
        <v>0</v>
      </c>
      <c r="BL402" s="14" t="s">
        <v>79</v>
      </c>
      <c r="BM402" s="116" t="s">
        <v>763</v>
      </c>
    </row>
    <row r="403" spans="2:65" s="1" customFormat="1" ht="19.5">
      <c r="B403" s="29"/>
      <c r="D403" s="118" t="s">
        <v>119</v>
      </c>
      <c r="F403" s="119" t="s">
        <v>762</v>
      </c>
      <c r="I403" s="120"/>
      <c r="L403" s="29"/>
      <c r="M403" s="121"/>
      <c r="T403" s="48"/>
      <c r="AT403" s="14" t="s">
        <v>119</v>
      </c>
      <c r="AU403" s="14" t="s">
        <v>71</v>
      </c>
    </row>
    <row r="404" spans="2:65" s="1" customFormat="1" ht="24.2" customHeight="1">
      <c r="B404" s="29"/>
      <c r="C404" s="104" t="s">
        <v>764</v>
      </c>
      <c r="D404" s="104" t="s">
        <v>112</v>
      </c>
      <c r="E404" s="105" t="s">
        <v>765</v>
      </c>
      <c r="F404" s="106" t="s">
        <v>766</v>
      </c>
      <c r="G404" s="107" t="s">
        <v>115</v>
      </c>
      <c r="H404" s="108">
        <v>3</v>
      </c>
      <c r="I404" s="109"/>
      <c r="J404" s="110">
        <f>ROUND(I404*H404,2)</f>
        <v>0</v>
      </c>
      <c r="K404" s="106" t="s">
        <v>116</v>
      </c>
      <c r="L404" s="111"/>
      <c r="M404" s="112" t="s">
        <v>19</v>
      </c>
      <c r="N404" s="113" t="s">
        <v>42</v>
      </c>
      <c r="P404" s="114">
        <f>O404*H404</f>
        <v>0</v>
      </c>
      <c r="Q404" s="114">
        <v>0</v>
      </c>
      <c r="R404" s="114">
        <f>Q404*H404</f>
        <v>0</v>
      </c>
      <c r="S404" s="114">
        <v>0</v>
      </c>
      <c r="T404" s="115">
        <f>S404*H404</f>
        <v>0</v>
      </c>
      <c r="AR404" s="116" t="s">
        <v>81</v>
      </c>
      <c r="AT404" s="116" t="s">
        <v>112</v>
      </c>
      <c r="AU404" s="116" t="s">
        <v>71</v>
      </c>
      <c r="AY404" s="14" t="s">
        <v>117</v>
      </c>
      <c r="BE404" s="117">
        <f>IF(N404="základní",J404,0)</f>
        <v>0</v>
      </c>
      <c r="BF404" s="117">
        <f>IF(N404="snížená",J404,0)</f>
        <v>0</v>
      </c>
      <c r="BG404" s="117">
        <f>IF(N404="zákl. přenesená",J404,0)</f>
        <v>0</v>
      </c>
      <c r="BH404" s="117">
        <f>IF(N404="sníž. přenesená",J404,0)</f>
        <v>0</v>
      </c>
      <c r="BI404" s="117">
        <f>IF(N404="nulová",J404,0)</f>
        <v>0</v>
      </c>
      <c r="BJ404" s="14" t="s">
        <v>79</v>
      </c>
      <c r="BK404" s="117">
        <f>ROUND(I404*H404,2)</f>
        <v>0</v>
      </c>
      <c r="BL404" s="14" t="s">
        <v>79</v>
      </c>
      <c r="BM404" s="116" t="s">
        <v>767</v>
      </c>
    </row>
    <row r="405" spans="2:65" s="1" customFormat="1" ht="19.5">
      <c r="B405" s="29"/>
      <c r="D405" s="118" t="s">
        <v>119</v>
      </c>
      <c r="F405" s="119" t="s">
        <v>766</v>
      </c>
      <c r="I405" s="120"/>
      <c r="L405" s="29"/>
      <c r="M405" s="121"/>
      <c r="T405" s="48"/>
      <c r="AT405" s="14" t="s">
        <v>119</v>
      </c>
      <c r="AU405" s="14" t="s">
        <v>71</v>
      </c>
    </row>
    <row r="406" spans="2:65" s="1" customFormat="1" ht="21.75" customHeight="1">
      <c r="B406" s="29"/>
      <c r="C406" s="104" t="s">
        <v>768</v>
      </c>
      <c r="D406" s="104" t="s">
        <v>112</v>
      </c>
      <c r="E406" s="105" t="s">
        <v>769</v>
      </c>
      <c r="F406" s="106" t="s">
        <v>770</v>
      </c>
      <c r="G406" s="107" t="s">
        <v>202</v>
      </c>
      <c r="H406" s="108">
        <v>600</v>
      </c>
      <c r="I406" s="109"/>
      <c r="J406" s="110">
        <f>ROUND(I406*H406,2)</f>
        <v>0</v>
      </c>
      <c r="K406" s="106" t="s">
        <v>116</v>
      </c>
      <c r="L406" s="111"/>
      <c r="M406" s="112" t="s">
        <v>19</v>
      </c>
      <c r="N406" s="113" t="s">
        <v>42</v>
      </c>
      <c r="P406" s="114">
        <f>O406*H406</f>
        <v>0</v>
      </c>
      <c r="Q406" s="114">
        <v>0</v>
      </c>
      <c r="R406" s="114">
        <f>Q406*H406</f>
        <v>0</v>
      </c>
      <c r="S406" s="114">
        <v>0</v>
      </c>
      <c r="T406" s="115">
        <f>S406*H406</f>
        <v>0</v>
      </c>
      <c r="AR406" s="116" t="s">
        <v>81</v>
      </c>
      <c r="AT406" s="116" t="s">
        <v>112</v>
      </c>
      <c r="AU406" s="116" t="s">
        <v>71</v>
      </c>
      <c r="AY406" s="14" t="s">
        <v>117</v>
      </c>
      <c r="BE406" s="117">
        <f>IF(N406="základní",J406,0)</f>
        <v>0</v>
      </c>
      <c r="BF406" s="117">
        <f>IF(N406="snížená",J406,0)</f>
        <v>0</v>
      </c>
      <c r="BG406" s="117">
        <f>IF(N406="zákl. přenesená",J406,0)</f>
        <v>0</v>
      </c>
      <c r="BH406" s="117">
        <f>IF(N406="sníž. přenesená",J406,0)</f>
        <v>0</v>
      </c>
      <c r="BI406" s="117">
        <f>IF(N406="nulová",J406,0)</f>
        <v>0</v>
      </c>
      <c r="BJ406" s="14" t="s">
        <v>79</v>
      </c>
      <c r="BK406" s="117">
        <f>ROUND(I406*H406,2)</f>
        <v>0</v>
      </c>
      <c r="BL406" s="14" t="s">
        <v>79</v>
      </c>
      <c r="BM406" s="116" t="s">
        <v>771</v>
      </c>
    </row>
    <row r="407" spans="2:65" s="1" customFormat="1">
      <c r="B407" s="29"/>
      <c r="D407" s="118" t="s">
        <v>119</v>
      </c>
      <c r="F407" s="119" t="s">
        <v>770</v>
      </c>
      <c r="I407" s="120"/>
      <c r="L407" s="29"/>
      <c r="M407" s="121"/>
      <c r="T407" s="48"/>
      <c r="AT407" s="14" t="s">
        <v>119</v>
      </c>
      <c r="AU407" s="14" t="s">
        <v>71</v>
      </c>
    </row>
    <row r="408" spans="2:65" s="1" customFormat="1" ht="21.75" customHeight="1">
      <c r="B408" s="29"/>
      <c r="C408" s="104" t="s">
        <v>772</v>
      </c>
      <c r="D408" s="104" t="s">
        <v>112</v>
      </c>
      <c r="E408" s="105" t="s">
        <v>773</v>
      </c>
      <c r="F408" s="106" t="s">
        <v>774</v>
      </c>
      <c r="G408" s="107" t="s">
        <v>202</v>
      </c>
      <c r="H408" s="108">
        <v>100</v>
      </c>
      <c r="I408" s="109"/>
      <c r="J408" s="110">
        <f>ROUND(I408*H408,2)</f>
        <v>0</v>
      </c>
      <c r="K408" s="106" t="s">
        <v>116</v>
      </c>
      <c r="L408" s="111"/>
      <c r="M408" s="112" t="s">
        <v>19</v>
      </c>
      <c r="N408" s="113" t="s">
        <v>42</v>
      </c>
      <c r="P408" s="114">
        <f>O408*H408</f>
        <v>0</v>
      </c>
      <c r="Q408" s="114">
        <v>0</v>
      </c>
      <c r="R408" s="114">
        <f>Q408*H408</f>
        <v>0</v>
      </c>
      <c r="S408" s="114">
        <v>0</v>
      </c>
      <c r="T408" s="115">
        <f>S408*H408</f>
        <v>0</v>
      </c>
      <c r="AR408" s="116" t="s">
        <v>81</v>
      </c>
      <c r="AT408" s="116" t="s">
        <v>112</v>
      </c>
      <c r="AU408" s="116" t="s">
        <v>71</v>
      </c>
      <c r="AY408" s="14" t="s">
        <v>117</v>
      </c>
      <c r="BE408" s="117">
        <f>IF(N408="základní",J408,0)</f>
        <v>0</v>
      </c>
      <c r="BF408" s="117">
        <f>IF(N408="snížená",J408,0)</f>
        <v>0</v>
      </c>
      <c r="BG408" s="117">
        <f>IF(N408="zákl. přenesená",J408,0)</f>
        <v>0</v>
      </c>
      <c r="BH408" s="117">
        <f>IF(N408="sníž. přenesená",J408,0)</f>
        <v>0</v>
      </c>
      <c r="BI408" s="117">
        <f>IF(N408="nulová",J408,0)</f>
        <v>0</v>
      </c>
      <c r="BJ408" s="14" t="s">
        <v>79</v>
      </c>
      <c r="BK408" s="117">
        <f>ROUND(I408*H408,2)</f>
        <v>0</v>
      </c>
      <c r="BL408" s="14" t="s">
        <v>79</v>
      </c>
      <c r="BM408" s="116" t="s">
        <v>775</v>
      </c>
    </row>
    <row r="409" spans="2:65" s="1" customFormat="1">
      <c r="B409" s="29"/>
      <c r="D409" s="118" t="s">
        <v>119</v>
      </c>
      <c r="F409" s="119" t="s">
        <v>774</v>
      </c>
      <c r="I409" s="120"/>
      <c r="L409" s="29"/>
      <c r="M409" s="121"/>
      <c r="T409" s="48"/>
      <c r="AT409" s="14" t="s">
        <v>119</v>
      </c>
      <c r="AU409" s="14" t="s">
        <v>71</v>
      </c>
    </row>
    <row r="410" spans="2:65" s="1" customFormat="1" ht="16.5" customHeight="1">
      <c r="B410" s="29"/>
      <c r="C410" s="104" t="s">
        <v>776</v>
      </c>
      <c r="D410" s="104" t="s">
        <v>112</v>
      </c>
      <c r="E410" s="105" t="s">
        <v>777</v>
      </c>
      <c r="F410" s="106" t="s">
        <v>778</v>
      </c>
      <c r="G410" s="107" t="s">
        <v>202</v>
      </c>
      <c r="H410" s="108">
        <v>1500</v>
      </c>
      <c r="I410" s="109"/>
      <c r="J410" s="110">
        <f>ROUND(I410*H410,2)</f>
        <v>0</v>
      </c>
      <c r="K410" s="106" t="s">
        <v>116</v>
      </c>
      <c r="L410" s="111"/>
      <c r="M410" s="112" t="s">
        <v>19</v>
      </c>
      <c r="N410" s="113" t="s">
        <v>42</v>
      </c>
      <c r="P410" s="114">
        <f>O410*H410</f>
        <v>0</v>
      </c>
      <c r="Q410" s="114">
        <v>0</v>
      </c>
      <c r="R410" s="114">
        <f>Q410*H410</f>
        <v>0</v>
      </c>
      <c r="S410" s="114">
        <v>0</v>
      </c>
      <c r="T410" s="115">
        <f>S410*H410</f>
        <v>0</v>
      </c>
      <c r="AR410" s="116" t="s">
        <v>81</v>
      </c>
      <c r="AT410" s="116" t="s">
        <v>112</v>
      </c>
      <c r="AU410" s="116" t="s">
        <v>71</v>
      </c>
      <c r="AY410" s="14" t="s">
        <v>117</v>
      </c>
      <c r="BE410" s="117">
        <f>IF(N410="základní",J410,0)</f>
        <v>0</v>
      </c>
      <c r="BF410" s="117">
        <f>IF(N410="snížená",J410,0)</f>
        <v>0</v>
      </c>
      <c r="BG410" s="117">
        <f>IF(N410="zákl. přenesená",J410,0)</f>
        <v>0</v>
      </c>
      <c r="BH410" s="117">
        <f>IF(N410="sníž. přenesená",J410,0)</f>
        <v>0</v>
      </c>
      <c r="BI410" s="117">
        <f>IF(N410="nulová",J410,0)</f>
        <v>0</v>
      </c>
      <c r="BJ410" s="14" t="s">
        <v>79</v>
      </c>
      <c r="BK410" s="117">
        <f>ROUND(I410*H410,2)</f>
        <v>0</v>
      </c>
      <c r="BL410" s="14" t="s">
        <v>79</v>
      </c>
      <c r="BM410" s="116" t="s">
        <v>779</v>
      </c>
    </row>
    <row r="411" spans="2:65" s="1" customFormat="1">
      <c r="B411" s="29"/>
      <c r="D411" s="118" t="s">
        <v>119</v>
      </c>
      <c r="F411" s="119" t="s">
        <v>778</v>
      </c>
      <c r="I411" s="120"/>
      <c r="L411" s="29"/>
      <c r="M411" s="121"/>
      <c r="T411" s="48"/>
      <c r="AT411" s="14" t="s">
        <v>119</v>
      </c>
      <c r="AU411" s="14" t="s">
        <v>71</v>
      </c>
    </row>
    <row r="412" spans="2:65" s="1" customFormat="1" ht="21.75" customHeight="1">
      <c r="B412" s="29"/>
      <c r="C412" s="104" t="s">
        <v>780</v>
      </c>
      <c r="D412" s="104" t="s">
        <v>112</v>
      </c>
      <c r="E412" s="105" t="s">
        <v>781</v>
      </c>
      <c r="F412" s="106" t="s">
        <v>782</v>
      </c>
      <c r="G412" s="107" t="s">
        <v>115</v>
      </c>
      <c r="H412" s="108">
        <v>5</v>
      </c>
      <c r="I412" s="109"/>
      <c r="J412" s="110">
        <f>ROUND(I412*H412,2)</f>
        <v>0</v>
      </c>
      <c r="K412" s="106" t="s">
        <v>116</v>
      </c>
      <c r="L412" s="111"/>
      <c r="M412" s="112" t="s">
        <v>19</v>
      </c>
      <c r="N412" s="113" t="s">
        <v>42</v>
      </c>
      <c r="P412" s="114">
        <f>O412*H412</f>
        <v>0</v>
      </c>
      <c r="Q412" s="114">
        <v>0</v>
      </c>
      <c r="R412" s="114">
        <f>Q412*H412</f>
        <v>0</v>
      </c>
      <c r="S412" s="114">
        <v>0</v>
      </c>
      <c r="T412" s="115">
        <f>S412*H412</f>
        <v>0</v>
      </c>
      <c r="AR412" s="116" t="s">
        <v>81</v>
      </c>
      <c r="AT412" s="116" t="s">
        <v>112</v>
      </c>
      <c r="AU412" s="116" t="s">
        <v>71</v>
      </c>
      <c r="AY412" s="14" t="s">
        <v>117</v>
      </c>
      <c r="BE412" s="117">
        <f>IF(N412="základní",J412,0)</f>
        <v>0</v>
      </c>
      <c r="BF412" s="117">
        <f>IF(N412="snížená",J412,0)</f>
        <v>0</v>
      </c>
      <c r="BG412" s="117">
        <f>IF(N412="zákl. přenesená",J412,0)</f>
        <v>0</v>
      </c>
      <c r="BH412" s="117">
        <f>IF(N412="sníž. přenesená",J412,0)</f>
        <v>0</v>
      </c>
      <c r="BI412" s="117">
        <f>IF(N412="nulová",J412,0)</f>
        <v>0</v>
      </c>
      <c r="BJ412" s="14" t="s">
        <v>79</v>
      </c>
      <c r="BK412" s="117">
        <f>ROUND(I412*H412,2)</f>
        <v>0</v>
      </c>
      <c r="BL412" s="14" t="s">
        <v>79</v>
      </c>
      <c r="BM412" s="116" t="s">
        <v>783</v>
      </c>
    </row>
    <row r="413" spans="2:65" s="1" customFormat="1">
      <c r="B413" s="29"/>
      <c r="D413" s="118" t="s">
        <v>119</v>
      </c>
      <c r="F413" s="119" t="s">
        <v>782</v>
      </c>
      <c r="I413" s="120"/>
      <c r="L413" s="29"/>
      <c r="M413" s="121"/>
      <c r="T413" s="48"/>
      <c r="AT413" s="14" t="s">
        <v>119</v>
      </c>
      <c r="AU413" s="14" t="s">
        <v>71</v>
      </c>
    </row>
    <row r="414" spans="2:65" s="1" customFormat="1" ht="16.5" customHeight="1">
      <c r="B414" s="29"/>
      <c r="C414" s="104" t="s">
        <v>784</v>
      </c>
      <c r="D414" s="104" t="s">
        <v>112</v>
      </c>
      <c r="E414" s="105" t="s">
        <v>785</v>
      </c>
      <c r="F414" s="106" t="s">
        <v>786</v>
      </c>
      <c r="G414" s="107" t="s">
        <v>115</v>
      </c>
      <c r="H414" s="108">
        <v>4</v>
      </c>
      <c r="I414" s="109"/>
      <c r="J414" s="110">
        <f>ROUND(I414*H414,2)</f>
        <v>0</v>
      </c>
      <c r="K414" s="106" t="s">
        <v>116</v>
      </c>
      <c r="L414" s="111"/>
      <c r="M414" s="112" t="s">
        <v>19</v>
      </c>
      <c r="N414" s="113" t="s">
        <v>42</v>
      </c>
      <c r="P414" s="114">
        <f>O414*H414</f>
        <v>0</v>
      </c>
      <c r="Q414" s="114">
        <v>0</v>
      </c>
      <c r="R414" s="114">
        <f>Q414*H414</f>
        <v>0</v>
      </c>
      <c r="S414" s="114">
        <v>0</v>
      </c>
      <c r="T414" s="115">
        <f>S414*H414</f>
        <v>0</v>
      </c>
      <c r="AR414" s="116" t="s">
        <v>81</v>
      </c>
      <c r="AT414" s="116" t="s">
        <v>112</v>
      </c>
      <c r="AU414" s="116" t="s">
        <v>71</v>
      </c>
      <c r="AY414" s="14" t="s">
        <v>117</v>
      </c>
      <c r="BE414" s="117">
        <f>IF(N414="základní",J414,0)</f>
        <v>0</v>
      </c>
      <c r="BF414" s="117">
        <f>IF(N414="snížená",J414,0)</f>
        <v>0</v>
      </c>
      <c r="BG414" s="117">
        <f>IF(N414="zákl. přenesená",J414,0)</f>
        <v>0</v>
      </c>
      <c r="BH414" s="117">
        <f>IF(N414="sníž. přenesená",J414,0)</f>
        <v>0</v>
      </c>
      <c r="BI414" s="117">
        <f>IF(N414="nulová",J414,0)</f>
        <v>0</v>
      </c>
      <c r="BJ414" s="14" t="s">
        <v>79</v>
      </c>
      <c r="BK414" s="117">
        <f>ROUND(I414*H414,2)</f>
        <v>0</v>
      </c>
      <c r="BL414" s="14" t="s">
        <v>79</v>
      </c>
      <c r="BM414" s="116" t="s">
        <v>787</v>
      </c>
    </row>
    <row r="415" spans="2:65" s="1" customFormat="1">
      <c r="B415" s="29"/>
      <c r="D415" s="118" t="s">
        <v>119</v>
      </c>
      <c r="F415" s="119" t="s">
        <v>786</v>
      </c>
      <c r="I415" s="120"/>
      <c r="L415" s="29"/>
      <c r="M415" s="121"/>
      <c r="T415" s="48"/>
      <c r="AT415" s="14" t="s">
        <v>119</v>
      </c>
      <c r="AU415" s="14" t="s">
        <v>71</v>
      </c>
    </row>
    <row r="416" spans="2:65" s="1" customFormat="1" ht="16.5" customHeight="1">
      <c r="B416" s="29"/>
      <c r="C416" s="104" t="s">
        <v>788</v>
      </c>
      <c r="D416" s="104" t="s">
        <v>112</v>
      </c>
      <c r="E416" s="105" t="s">
        <v>789</v>
      </c>
      <c r="F416" s="106" t="s">
        <v>790</v>
      </c>
      <c r="G416" s="107" t="s">
        <v>115</v>
      </c>
      <c r="H416" s="108">
        <v>4</v>
      </c>
      <c r="I416" s="109"/>
      <c r="J416" s="110">
        <f>ROUND(I416*H416,2)</f>
        <v>0</v>
      </c>
      <c r="K416" s="106" t="s">
        <v>116</v>
      </c>
      <c r="L416" s="111"/>
      <c r="M416" s="112" t="s">
        <v>19</v>
      </c>
      <c r="N416" s="113" t="s">
        <v>42</v>
      </c>
      <c r="P416" s="114">
        <f>O416*H416</f>
        <v>0</v>
      </c>
      <c r="Q416" s="114">
        <v>0</v>
      </c>
      <c r="R416" s="114">
        <f>Q416*H416</f>
        <v>0</v>
      </c>
      <c r="S416" s="114">
        <v>0</v>
      </c>
      <c r="T416" s="115">
        <f>S416*H416</f>
        <v>0</v>
      </c>
      <c r="AR416" s="116" t="s">
        <v>81</v>
      </c>
      <c r="AT416" s="116" t="s">
        <v>112</v>
      </c>
      <c r="AU416" s="116" t="s">
        <v>71</v>
      </c>
      <c r="AY416" s="14" t="s">
        <v>117</v>
      </c>
      <c r="BE416" s="117">
        <f>IF(N416="základní",J416,0)</f>
        <v>0</v>
      </c>
      <c r="BF416" s="117">
        <f>IF(N416="snížená",J416,0)</f>
        <v>0</v>
      </c>
      <c r="BG416" s="117">
        <f>IF(N416="zákl. přenesená",J416,0)</f>
        <v>0</v>
      </c>
      <c r="BH416" s="117">
        <f>IF(N416="sníž. přenesená",J416,0)</f>
        <v>0</v>
      </c>
      <c r="BI416" s="117">
        <f>IF(N416="nulová",J416,0)</f>
        <v>0</v>
      </c>
      <c r="BJ416" s="14" t="s">
        <v>79</v>
      </c>
      <c r="BK416" s="117">
        <f>ROUND(I416*H416,2)</f>
        <v>0</v>
      </c>
      <c r="BL416" s="14" t="s">
        <v>79</v>
      </c>
      <c r="BM416" s="116" t="s">
        <v>791</v>
      </c>
    </row>
    <row r="417" spans="2:65" s="1" customFormat="1">
      <c r="B417" s="29"/>
      <c r="D417" s="118" t="s">
        <v>119</v>
      </c>
      <c r="F417" s="119" t="s">
        <v>790</v>
      </c>
      <c r="I417" s="120"/>
      <c r="L417" s="29"/>
      <c r="M417" s="121"/>
      <c r="T417" s="48"/>
      <c r="AT417" s="14" t="s">
        <v>119</v>
      </c>
      <c r="AU417" s="14" t="s">
        <v>71</v>
      </c>
    </row>
    <row r="418" spans="2:65" s="1" customFormat="1" ht="16.5" customHeight="1">
      <c r="B418" s="29"/>
      <c r="C418" s="104" t="s">
        <v>792</v>
      </c>
      <c r="D418" s="104" t="s">
        <v>112</v>
      </c>
      <c r="E418" s="105" t="s">
        <v>793</v>
      </c>
      <c r="F418" s="106" t="s">
        <v>794</v>
      </c>
      <c r="G418" s="107" t="s">
        <v>115</v>
      </c>
      <c r="H418" s="108">
        <v>10</v>
      </c>
      <c r="I418" s="109"/>
      <c r="J418" s="110">
        <f>ROUND(I418*H418,2)</f>
        <v>0</v>
      </c>
      <c r="K418" s="106" t="s">
        <v>19</v>
      </c>
      <c r="L418" s="111"/>
      <c r="M418" s="112" t="s">
        <v>19</v>
      </c>
      <c r="N418" s="113" t="s">
        <v>42</v>
      </c>
      <c r="P418" s="114">
        <f>O418*H418</f>
        <v>0</v>
      </c>
      <c r="Q418" s="114">
        <v>0</v>
      </c>
      <c r="R418" s="114">
        <f>Q418*H418</f>
        <v>0</v>
      </c>
      <c r="S418" s="114">
        <v>0</v>
      </c>
      <c r="T418" s="115">
        <f>S418*H418</f>
        <v>0</v>
      </c>
      <c r="AR418" s="116" t="s">
        <v>81</v>
      </c>
      <c r="AT418" s="116" t="s">
        <v>112</v>
      </c>
      <c r="AU418" s="116" t="s">
        <v>71</v>
      </c>
      <c r="AY418" s="14" t="s">
        <v>117</v>
      </c>
      <c r="BE418" s="117">
        <f>IF(N418="základní",J418,0)</f>
        <v>0</v>
      </c>
      <c r="BF418" s="117">
        <f>IF(N418="snížená",J418,0)</f>
        <v>0</v>
      </c>
      <c r="BG418" s="117">
        <f>IF(N418="zákl. přenesená",J418,0)</f>
        <v>0</v>
      </c>
      <c r="BH418" s="117">
        <f>IF(N418="sníž. přenesená",J418,0)</f>
        <v>0</v>
      </c>
      <c r="BI418" s="117">
        <f>IF(N418="nulová",J418,0)</f>
        <v>0</v>
      </c>
      <c r="BJ418" s="14" t="s">
        <v>79</v>
      </c>
      <c r="BK418" s="117">
        <f>ROUND(I418*H418,2)</f>
        <v>0</v>
      </c>
      <c r="BL418" s="14" t="s">
        <v>79</v>
      </c>
      <c r="BM418" s="116" t="s">
        <v>795</v>
      </c>
    </row>
    <row r="419" spans="2:65" s="1" customFormat="1">
      <c r="B419" s="29"/>
      <c r="D419" s="118" t="s">
        <v>119</v>
      </c>
      <c r="F419" s="119" t="s">
        <v>794</v>
      </c>
      <c r="I419" s="120"/>
      <c r="L419" s="29"/>
      <c r="M419" s="121"/>
      <c r="T419" s="48"/>
      <c r="AT419" s="14" t="s">
        <v>119</v>
      </c>
      <c r="AU419" s="14" t="s">
        <v>71</v>
      </c>
    </row>
    <row r="420" spans="2:65" s="1" customFormat="1" ht="21.75" customHeight="1">
      <c r="B420" s="29"/>
      <c r="C420" s="104" t="s">
        <v>796</v>
      </c>
      <c r="D420" s="104" t="s">
        <v>112</v>
      </c>
      <c r="E420" s="105" t="s">
        <v>797</v>
      </c>
      <c r="F420" s="106" t="s">
        <v>798</v>
      </c>
      <c r="G420" s="107" t="s">
        <v>115</v>
      </c>
      <c r="H420" s="108">
        <v>10</v>
      </c>
      <c r="I420" s="109"/>
      <c r="J420" s="110">
        <f>ROUND(I420*H420,2)</f>
        <v>0</v>
      </c>
      <c r="K420" s="106" t="s">
        <v>19</v>
      </c>
      <c r="L420" s="111"/>
      <c r="M420" s="112" t="s">
        <v>19</v>
      </c>
      <c r="N420" s="113" t="s">
        <v>42</v>
      </c>
      <c r="P420" s="114">
        <f>O420*H420</f>
        <v>0</v>
      </c>
      <c r="Q420" s="114">
        <v>0</v>
      </c>
      <c r="R420" s="114">
        <f>Q420*H420</f>
        <v>0</v>
      </c>
      <c r="S420" s="114">
        <v>0</v>
      </c>
      <c r="T420" s="115">
        <f>S420*H420</f>
        <v>0</v>
      </c>
      <c r="AR420" s="116" t="s">
        <v>81</v>
      </c>
      <c r="AT420" s="116" t="s">
        <v>112</v>
      </c>
      <c r="AU420" s="116" t="s">
        <v>71</v>
      </c>
      <c r="AY420" s="14" t="s">
        <v>117</v>
      </c>
      <c r="BE420" s="117">
        <f>IF(N420="základní",J420,0)</f>
        <v>0</v>
      </c>
      <c r="BF420" s="117">
        <f>IF(N420="snížená",J420,0)</f>
        <v>0</v>
      </c>
      <c r="BG420" s="117">
        <f>IF(N420="zákl. přenesená",J420,0)</f>
        <v>0</v>
      </c>
      <c r="BH420" s="117">
        <f>IF(N420="sníž. přenesená",J420,0)</f>
        <v>0</v>
      </c>
      <c r="BI420" s="117">
        <f>IF(N420="nulová",J420,0)</f>
        <v>0</v>
      </c>
      <c r="BJ420" s="14" t="s">
        <v>79</v>
      </c>
      <c r="BK420" s="117">
        <f>ROUND(I420*H420,2)</f>
        <v>0</v>
      </c>
      <c r="BL420" s="14" t="s">
        <v>79</v>
      </c>
      <c r="BM420" s="116" t="s">
        <v>799</v>
      </c>
    </row>
    <row r="421" spans="2:65" s="1" customFormat="1">
      <c r="B421" s="29"/>
      <c r="D421" s="118" t="s">
        <v>119</v>
      </c>
      <c r="F421" s="119" t="s">
        <v>798</v>
      </c>
      <c r="I421" s="120"/>
      <c r="L421" s="29"/>
      <c r="M421" s="121"/>
      <c r="T421" s="48"/>
      <c r="AT421" s="14" t="s">
        <v>119</v>
      </c>
      <c r="AU421" s="14" t="s">
        <v>71</v>
      </c>
    </row>
    <row r="422" spans="2:65" s="1" customFormat="1" ht="16.5" customHeight="1">
      <c r="B422" s="29"/>
      <c r="C422" s="104" t="s">
        <v>800</v>
      </c>
      <c r="D422" s="104" t="s">
        <v>112</v>
      </c>
      <c r="E422" s="105" t="s">
        <v>801</v>
      </c>
      <c r="F422" s="106" t="s">
        <v>802</v>
      </c>
      <c r="G422" s="107" t="s">
        <v>115</v>
      </c>
      <c r="H422" s="108">
        <v>5</v>
      </c>
      <c r="I422" s="109"/>
      <c r="J422" s="110">
        <f>ROUND(I422*H422,2)</f>
        <v>0</v>
      </c>
      <c r="K422" s="106" t="s">
        <v>116</v>
      </c>
      <c r="L422" s="111"/>
      <c r="M422" s="112" t="s">
        <v>19</v>
      </c>
      <c r="N422" s="113" t="s">
        <v>42</v>
      </c>
      <c r="P422" s="114">
        <f>O422*H422</f>
        <v>0</v>
      </c>
      <c r="Q422" s="114">
        <v>0</v>
      </c>
      <c r="R422" s="114">
        <f>Q422*H422</f>
        <v>0</v>
      </c>
      <c r="S422" s="114">
        <v>0</v>
      </c>
      <c r="T422" s="115">
        <f>S422*H422</f>
        <v>0</v>
      </c>
      <c r="AR422" s="116" t="s">
        <v>81</v>
      </c>
      <c r="AT422" s="116" t="s">
        <v>112</v>
      </c>
      <c r="AU422" s="116" t="s">
        <v>71</v>
      </c>
      <c r="AY422" s="14" t="s">
        <v>117</v>
      </c>
      <c r="BE422" s="117">
        <f>IF(N422="základní",J422,0)</f>
        <v>0</v>
      </c>
      <c r="BF422" s="117">
        <f>IF(N422="snížená",J422,0)</f>
        <v>0</v>
      </c>
      <c r="BG422" s="117">
        <f>IF(N422="zákl. přenesená",J422,0)</f>
        <v>0</v>
      </c>
      <c r="BH422" s="117">
        <f>IF(N422="sníž. přenesená",J422,0)</f>
        <v>0</v>
      </c>
      <c r="BI422" s="117">
        <f>IF(N422="nulová",J422,0)</f>
        <v>0</v>
      </c>
      <c r="BJ422" s="14" t="s">
        <v>79</v>
      </c>
      <c r="BK422" s="117">
        <f>ROUND(I422*H422,2)</f>
        <v>0</v>
      </c>
      <c r="BL422" s="14" t="s">
        <v>79</v>
      </c>
      <c r="BM422" s="116" t="s">
        <v>803</v>
      </c>
    </row>
    <row r="423" spans="2:65" s="1" customFormat="1">
      <c r="B423" s="29"/>
      <c r="D423" s="118" t="s">
        <v>119</v>
      </c>
      <c r="F423" s="119" t="s">
        <v>802</v>
      </c>
      <c r="I423" s="120"/>
      <c r="L423" s="29"/>
      <c r="M423" s="121"/>
      <c r="T423" s="48"/>
      <c r="AT423" s="14" t="s">
        <v>119</v>
      </c>
      <c r="AU423" s="14" t="s">
        <v>71</v>
      </c>
    </row>
    <row r="424" spans="2:65" s="1" customFormat="1" ht="16.5" customHeight="1">
      <c r="B424" s="29"/>
      <c r="C424" s="104" t="s">
        <v>804</v>
      </c>
      <c r="D424" s="104" t="s">
        <v>112</v>
      </c>
      <c r="E424" s="105" t="s">
        <v>805</v>
      </c>
      <c r="F424" s="106" t="s">
        <v>806</v>
      </c>
      <c r="G424" s="107" t="s">
        <v>115</v>
      </c>
      <c r="H424" s="108">
        <v>5</v>
      </c>
      <c r="I424" s="109"/>
      <c r="J424" s="110">
        <f>ROUND(I424*H424,2)</f>
        <v>0</v>
      </c>
      <c r="K424" s="106" t="s">
        <v>116</v>
      </c>
      <c r="L424" s="111"/>
      <c r="M424" s="112" t="s">
        <v>19</v>
      </c>
      <c r="N424" s="113" t="s">
        <v>42</v>
      </c>
      <c r="P424" s="114">
        <f>O424*H424</f>
        <v>0</v>
      </c>
      <c r="Q424" s="114">
        <v>0</v>
      </c>
      <c r="R424" s="114">
        <f>Q424*H424</f>
        <v>0</v>
      </c>
      <c r="S424" s="114">
        <v>0</v>
      </c>
      <c r="T424" s="115">
        <f>S424*H424</f>
        <v>0</v>
      </c>
      <c r="AR424" s="116" t="s">
        <v>81</v>
      </c>
      <c r="AT424" s="116" t="s">
        <v>112</v>
      </c>
      <c r="AU424" s="116" t="s">
        <v>71</v>
      </c>
      <c r="AY424" s="14" t="s">
        <v>117</v>
      </c>
      <c r="BE424" s="117">
        <f>IF(N424="základní",J424,0)</f>
        <v>0</v>
      </c>
      <c r="BF424" s="117">
        <f>IF(N424="snížená",J424,0)</f>
        <v>0</v>
      </c>
      <c r="BG424" s="117">
        <f>IF(N424="zákl. přenesená",J424,0)</f>
        <v>0</v>
      </c>
      <c r="BH424" s="117">
        <f>IF(N424="sníž. přenesená",J424,0)</f>
        <v>0</v>
      </c>
      <c r="BI424" s="117">
        <f>IF(N424="nulová",J424,0)</f>
        <v>0</v>
      </c>
      <c r="BJ424" s="14" t="s">
        <v>79</v>
      </c>
      <c r="BK424" s="117">
        <f>ROUND(I424*H424,2)</f>
        <v>0</v>
      </c>
      <c r="BL424" s="14" t="s">
        <v>79</v>
      </c>
      <c r="BM424" s="116" t="s">
        <v>807</v>
      </c>
    </row>
    <row r="425" spans="2:65" s="1" customFormat="1">
      <c r="B425" s="29"/>
      <c r="D425" s="118" t="s">
        <v>119</v>
      </c>
      <c r="F425" s="119" t="s">
        <v>806</v>
      </c>
      <c r="I425" s="120"/>
      <c r="L425" s="29"/>
      <c r="M425" s="121"/>
      <c r="T425" s="48"/>
      <c r="AT425" s="14" t="s">
        <v>119</v>
      </c>
      <c r="AU425" s="14" t="s">
        <v>71</v>
      </c>
    </row>
    <row r="426" spans="2:65" s="1" customFormat="1" ht="16.5" customHeight="1">
      <c r="B426" s="29"/>
      <c r="C426" s="104" t="s">
        <v>808</v>
      </c>
      <c r="D426" s="104" t="s">
        <v>112</v>
      </c>
      <c r="E426" s="105" t="s">
        <v>809</v>
      </c>
      <c r="F426" s="106" t="s">
        <v>810</v>
      </c>
      <c r="G426" s="107" t="s">
        <v>115</v>
      </c>
      <c r="H426" s="108">
        <v>2</v>
      </c>
      <c r="I426" s="109"/>
      <c r="J426" s="110">
        <f>ROUND(I426*H426,2)</f>
        <v>0</v>
      </c>
      <c r="K426" s="106" t="s">
        <v>116</v>
      </c>
      <c r="L426" s="111"/>
      <c r="M426" s="112" t="s">
        <v>19</v>
      </c>
      <c r="N426" s="113" t="s">
        <v>42</v>
      </c>
      <c r="P426" s="114">
        <f>O426*H426</f>
        <v>0</v>
      </c>
      <c r="Q426" s="114">
        <v>0</v>
      </c>
      <c r="R426" s="114">
        <f>Q426*H426</f>
        <v>0</v>
      </c>
      <c r="S426" s="114">
        <v>0</v>
      </c>
      <c r="T426" s="115">
        <f>S426*H426</f>
        <v>0</v>
      </c>
      <c r="AR426" s="116" t="s">
        <v>81</v>
      </c>
      <c r="AT426" s="116" t="s">
        <v>112</v>
      </c>
      <c r="AU426" s="116" t="s">
        <v>71</v>
      </c>
      <c r="AY426" s="14" t="s">
        <v>117</v>
      </c>
      <c r="BE426" s="117">
        <f>IF(N426="základní",J426,0)</f>
        <v>0</v>
      </c>
      <c r="BF426" s="117">
        <f>IF(N426="snížená",J426,0)</f>
        <v>0</v>
      </c>
      <c r="BG426" s="117">
        <f>IF(N426="zákl. přenesená",J426,0)</f>
        <v>0</v>
      </c>
      <c r="BH426" s="117">
        <f>IF(N426="sníž. přenesená",J426,0)</f>
        <v>0</v>
      </c>
      <c r="BI426" s="117">
        <f>IF(N426="nulová",J426,0)</f>
        <v>0</v>
      </c>
      <c r="BJ426" s="14" t="s">
        <v>79</v>
      </c>
      <c r="BK426" s="117">
        <f>ROUND(I426*H426,2)</f>
        <v>0</v>
      </c>
      <c r="BL426" s="14" t="s">
        <v>79</v>
      </c>
      <c r="BM426" s="116" t="s">
        <v>811</v>
      </c>
    </row>
    <row r="427" spans="2:65" s="1" customFormat="1">
      <c r="B427" s="29"/>
      <c r="D427" s="118" t="s">
        <v>119</v>
      </c>
      <c r="F427" s="119" t="s">
        <v>810</v>
      </c>
      <c r="I427" s="120"/>
      <c r="L427" s="29"/>
      <c r="M427" s="121"/>
      <c r="T427" s="48"/>
      <c r="AT427" s="14" t="s">
        <v>119</v>
      </c>
      <c r="AU427" s="14" t="s">
        <v>71</v>
      </c>
    </row>
    <row r="428" spans="2:65" s="1" customFormat="1" ht="16.5" customHeight="1">
      <c r="B428" s="29"/>
      <c r="C428" s="104" t="s">
        <v>812</v>
      </c>
      <c r="D428" s="104" t="s">
        <v>112</v>
      </c>
      <c r="E428" s="105" t="s">
        <v>813</v>
      </c>
      <c r="F428" s="106" t="s">
        <v>814</v>
      </c>
      <c r="G428" s="107" t="s">
        <v>115</v>
      </c>
      <c r="H428" s="108">
        <v>2</v>
      </c>
      <c r="I428" s="109"/>
      <c r="J428" s="110">
        <f>ROUND(I428*H428,2)</f>
        <v>0</v>
      </c>
      <c r="K428" s="106" t="s">
        <v>116</v>
      </c>
      <c r="L428" s="111"/>
      <c r="M428" s="112" t="s">
        <v>19</v>
      </c>
      <c r="N428" s="113" t="s">
        <v>42</v>
      </c>
      <c r="P428" s="114">
        <f>O428*H428</f>
        <v>0</v>
      </c>
      <c r="Q428" s="114">
        <v>0</v>
      </c>
      <c r="R428" s="114">
        <f>Q428*H428</f>
        <v>0</v>
      </c>
      <c r="S428" s="114">
        <v>0</v>
      </c>
      <c r="T428" s="115">
        <f>S428*H428</f>
        <v>0</v>
      </c>
      <c r="AR428" s="116" t="s">
        <v>81</v>
      </c>
      <c r="AT428" s="116" t="s">
        <v>112</v>
      </c>
      <c r="AU428" s="116" t="s">
        <v>71</v>
      </c>
      <c r="AY428" s="14" t="s">
        <v>117</v>
      </c>
      <c r="BE428" s="117">
        <f>IF(N428="základní",J428,0)</f>
        <v>0</v>
      </c>
      <c r="BF428" s="117">
        <f>IF(N428="snížená",J428,0)</f>
        <v>0</v>
      </c>
      <c r="BG428" s="117">
        <f>IF(N428="zákl. přenesená",J428,0)</f>
        <v>0</v>
      </c>
      <c r="BH428" s="117">
        <f>IF(N428="sníž. přenesená",J428,0)</f>
        <v>0</v>
      </c>
      <c r="BI428" s="117">
        <f>IF(N428="nulová",J428,0)</f>
        <v>0</v>
      </c>
      <c r="BJ428" s="14" t="s">
        <v>79</v>
      </c>
      <c r="BK428" s="117">
        <f>ROUND(I428*H428,2)</f>
        <v>0</v>
      </c>
      <c r="BL428" s="14" t="s">
        <v>79</v>
      </c>
      <c r="BM428" s="116" t="s">
        <v>815</v>
      </c>
    </row>
    <row r="429" spans="2:65" s="1" customFormat="1">
      <c r="B429" s="29"/>
      <c r="D429" s="118" t="s">
        <v>119</v>
      </c>
      <c r="F429" s="119" t="s">
        <v>814</v>
      </c>
      <c r="I429" s="120"/>
      <c r="L429" s="29"/>
      <c r="M429" s="121"/>
      <c r="T429" s="48"/>
      <c r="AT429" s="14" t="s">
        <v>119</v>
      </c>
      <c r="AU429" s="14" t="s">
        <v>71</v>
      </c>
    </row>
    <row r="430" spans="2:65" s="1" customFormat="1" ht="16.5" customHeight="1">
      <c r="B430" s="29"/>
      <c r="C430" s="104" t="s">
        <v>816</v>
      </c>
      <c r="D430" s="104" t="s">
        <v>112</v>
      </c>
      <c r="E430" s="105" t="s">
        <v>817</v>
      </c>
      <c r="F430" s="106" t="s">
        <v>818</v>
      </c>
      <c r="G430" s="107" t="s">
        <v>115</v>
      </c>
      <c r="H430" s="108">
        <v>2</v>
      </c>
      <c r="I430" s="109"/>
      <c r="J430" s="110">
        <f>ROUND(I430*H430,2)</f>
        <v>0</v>
      </c>
      <c r="K430" s="106" t="s">
        <v>116</v>
      </c>
      <c r="L430" s="111"/>
      <c r="M430" s="112" t="s">
        <v>19</v>
      </c>
      <c r="N430" s="113" t="s">
        <v>42</v>
      </c>
      <c r="P430" s="114">
        <f>O430*H430</f>
        <v>0</v>
      </c>
      <c r="Q430" s="114">
        <v>0</v>
      </c>
      <c r="R430" s="114">
        <f>Q430*H430</f>
        <v>0</v>
      </c>
      <c r="S430" s="114">
        <v>0</v>
      </c>
      <c r="T430" s="115">
        <f>S430*H430</f>
        <v>0</v>
      </c>
      <c r="AR430" s="116" t="s">
        <v>81</v>
      </c>
      <c r="AT430" s="116" t="s">
        <v>112</v>
      </c>
      <c r="AU430" s="116" t="s">
        <v>71</v>
      </c>
      <c r="AY430" s="14" t="s">
        <v>117</v>
      </c>
      <c r="BE430" s="117">
        <f>IF(N430="základní",J430,0)</f>
        <v>0</v>
      </c>
      <c r="BF430" s="117">
        <f>IF(N430="snížená",J430,0)</f>
        <v>0</v>
      </c>
      <c r="BG430" s="117">
        <f>IF(N430="zákl. přenesená",J430,0)</f>
        <v>0</v>
      </c>
      <c r="BH430" s="117">
        <f>IF(N430="sníž. přenesená",J430,0)</f>
        <v>0</v>
      </c>
      <c r="BI430" s="117">
        <f>IF(N430="nulová",J430,0)</f>
        <v>0</v>
      </c>
      <c r="BJ430" s="14" t="s">
        <v>79</v>
      </c>
      <c r="BK430" s="117">
        <f>ROUND(I430*H430,2)</f>
        <v>0</v>
      </c>
      <c r="BL430" s="14" t="s">
        <v>79</v>
      </c>
      <c r="BM430" s="116" t="s">
        <v>819</v>
      </c>
    </row>
    <row r="431" spans="2:65" s="1" customFormat="1">
      <c r="B431" s="29"/>
      <c r="D431" s="118" t="s">
        <v>119</v>
      </c>
      <c r="F431" s="119" t="s">
        <v>818</v>
      </c>
      <c r="I431" s="120"/>
      <c r="L431" s="29"/>
      <c r="M431" s="121"/>
      <c r="T431" s="48"/>
      <c r="AT431" s="14" t="s">
        <v>119</v>
      </c>
      <c r="AU431" s="14" t="s">
        <v>71</v>
      </c>
    </row>
    <row r="432" spans="2:65" s="1" customFormat="1" ht="16.5" customHeight="1">
      <c r="B432" s="29"/>
      <c r="C432" s="104" t="s">
        <v>820</v>
      </c>
      <c r="D432" s="104" t="s">
        <v>112</v>
      </c>
      <c r="E432" s="105" t="s">
        <v>821</v>
      </c>
      <c r="F432" s="106" t="s">
        <v>822</v>
      </c>
      <c r="G432" s="107" t="s">
        <v>115</v>
      </c>
      <c r="H432" s="108">
        <v>1</v>
      </c>
      <c r="I432" s="109"/>
      <c r="J432" s="110">
        <f>ROUND(I432*H432,2)</f>
        <v>0</v>
      </c>
      <c r="K432" s="106" t="s">
        <v>116</v>
      </c>
      <c r="L432" s="111"/>
      <c r="M432" s="112" t="s">
        <v>19</v>
      </c>
      <c r="N432" s="113" t="s">
        <v>42</v>
      </c>
      <c r="P432" s="114">
        <f>O432*H432</f>
        <v>0</v>
      </c>
      <c r="Q432" s="114">
        <v>0</v>
      </c>
      <c r="R432" s="114">
        <f>Q432*H432</f>
        <v>0</v>
      </c>
      <c r="S432" s="114">
        <v>0</v>
      </c>
      <c r="T432" s="115">
        <f>S432*H432</f>
        <v>0</v>
      </c>
      <c r="AR432" s="116" t="s">
        <v>81</v>
      </c>
      <c r="AT432" s="116" t="s">
        <v>112</v>
      </c>
      <c r="AU432" s="116" t="s">
        <v>71</v>
      </c>
      <c r="AY432" s="14" t="s">
        <v>117</v>
      </c>
      <c r="BE432" s="117">
        <f>IF(N432="základní",J432,0)</f>
        <v>0</v>
      </c>
      <c r="BF432" s="117">
        <f>IF(N432="snížená",J432,0)</f>
        <v>0</v>
      </c>
      <c r="BG432" s="117">
        <f>IF(N432="zákl. přenesená",J432,0)</f>
        <v>0</v>
      </c>
      <c r="BH432" s="117">
        <f>IF(N432="sníž. přenesená",J432,0)</f>
        <v>0</v>
      </c>
      <c r="BI432" s="117">
        <f>IF(N432="nulová",J432,0)</f>
        <v>0</v>
      </c>
      <c r="BJ432" s="14" t="s">
        <v>79</v>
      </c>
      <c r="BK432" s="117">
        <f>ROUND(I432*H432,2)</f>
        <v>0</v>
      </c>
      <c r="BL432" s="14" t="s">
        <v>79</v>
      </c>
      <c r="BM432" s="116" t="s">
        <v>823</v>
      </c>
    </row>
    <row r="433" spans="2:65" s="1" customFormat="1">
      <c r="B433" s="29"/>
      <c r="D433" s="118" t="s">
        <v>119</v>
      </c>
      <c r="F433" s="119" t="s">
        <v>822</v>
      </c>
      <c r="I433" s="120"/>
      <c r="L433" s="29"/>
      <c r="M433" s="121"/>
      <c r="T433" s="48"/>
      <c r="AT433" s="14" t="s">
        <v>119</v>
      </c>
      <c r="AU433" s="14" t="s">
        <v>71</v>
      </c>
    </row>
    <row r="434" spans="2:65" s="1" customFormat="1" ht="16.5" customHeight="1">
      <c r="B434" s="29"/>
      <c r="C434" s="104" t="s">
        <v>824</v>
      </c>
      <c r="D434" s="104" t="s">
        <v>112</v>
      </c>
      <c r="E434" s="105" t="s">
        <v>825</v>
      </c>
      <c r="F434" s="106" t="s">
        <v>826</v>
      </c>
      <c r="G434" s="107" t="s">
        <v>115</v>
      </c>
      <c r="H434" s="108">
        <v>1</v>
      </c>
      <c r="I434" s="109"/>
      <c r="J434" s="110">
        <f>ROUND(I434*H434,2)</f>
        <v>0</v>
      </c>
      <c r="K434" s="106" t="s">
        <v>116</v>
      </c>
      <c r="L434" s="111"/>
      <c r="M434" s="112" t="s">
        <v>19</v>
      </c>
      <c r="N434" s="113" t="s">
        <v>42</v>
      </c>
      <c r="P434" s="114">
        <f>O434*H434</f>
        <v>0</v>
      </c>
      <c r="Q434" s="114">
        <v>0</v>
      </c>
      <c r="R434" s="114">
        <f>Q434*H434</f>
        <v>0</v>
      </c>
      <c r="S434" s="114">
        <v>0</v>
      </c>
      <c r="T434" s="115">
        <f>S434*H434</f>
        <v>0</v>
      </c>
      <c r="AR434" s="116" t="s">
        <v>81</v>
      </c>
      <c r="AT434" s="116" t="s">
        <v>112</v>
      </c>
      <c r="AU434" s="116" t="s">
        <v>71</v>
      </c>
      <c r="AY434" s="14" t="s">
        <v>117</v>
      </c>
      <c r="BE434" s="117">
        <f>IF(N434="základní",J434,0)</f>
        <v>0</v>
      </c>
      <c r="BF434" s="117">
        <f>IF(N434="snížená",J434,0)</f>
        <v>0</v>
      </c>
      <c r="BG434" s="117">
        <f>IF(N434="zákl. přenesená",J434,0)</f>
        <v>0</v>
      </c>
      <c r="BH434" s="117">
        <f>IF(N434="sníž. přenesená",J434,0)</f>
        <v>0</v>
      </c>
      <c r="BI434" s="117">
        <f>IF(N434="nulová",J434,0)</f>
        <v>0</v>
      </c>
      <c r="BJ434" s="14" t="s">
        <v>79</v>
      </c>
      <c r="BK434" s="117">
        <f>ROUND(I434*H434,2)</f>
        <v>0</v>
      </c>
      <c r="BL434" s="14" t="s">
        <v>79</v>
      </c>
      <c r="BM434" s="116" t="s">
        <v>827</v>
      </c>
    </row>
    <row r="435" spans="2:65" s="1" customFormat="1">
      <c r="B435" s="29"/>
      <c r="D435" s="118" t="s">
        <v>119</v>
      </c>
      <c r="F435" s="119" t="s">
        <v>826</v>
      </c>
      <c r="I435" s="120"/>
      <c r="L435" s="29"/>
      <c r="M435" s="121"/>
      <c r="T435" s="48"/>
      <c r="AT435" s="14" t="s">
        <v>119</v>
      </c>
      <c r="AU435" s="14" t="s">
        <v>71</v>
      </c>
    </row>
    <row r="436" spans="2:65" s="1" customFormat="1" ht="16.5" customHeight="1">
      <c r="B436" s="29"/>
      <c r="C436" s="104" t="s">
        <v>828</v>
      </c>
      <c r="D436" s="104" t="s">
        <v>112</v>
      </c>
      <c r="E436" s="105" t="s">
        <v>829</v>
      </c>
      <c r="F436" s="106" t="s">
        <v>830</v>
      </c>
      <c r="G436" s="107" t="s">
        <v>115</v>
      </c>
      <c r="H436" s="108">
        <v>1</v>
      </c>
      <c r="I436" s="109"/>
      <c r="J436" s="110">
        <f>ROUND(I436*H436,2)</f>
        <v>0</v>
      </c>
      <c r="K436" s="106" t="s">
        <v>116</v>
      </c>
      <c r="L436" s="111"/>
      <c r="M436" s="112" t="s">
        <v>19</v>
      </c>
      <c r="N436" s="113" t="s">
        <v>42</v>
      </c>
      <c r="P436" s="114">
        <f>O436*H436</f>
        <v>0</v>
      </c>
      <c r="Q436" s="114">
        <v>0</v>
      </c>
      <c r="R436" s="114">
        <f>Q436*H436</f>
        <v>0</v>
      </c>
      <c r="S436" s="114">
        <v>0</v>
      </c>
      <c r="T436" s="115">
        <f>S436*H436</f>
        <v>0</v>
      </c>
      <c r="AR436" s="116" t="s">
        <v>81</v>
      </c>
      <c r="AT436" s="116" t="s">
        <v>112</v>
      </c>
      <c r="AU436" s="116" t="s">
        <v>71</v>
      </c>
      <c r="AY436" s="14" t="s">
        <v>117</v>
      </c>
      <c r="BE436" s="117">
        <f>IF(N436="základní",J436,0)</f>
        <v>0</v>
      </c>
      <c r="BF436" s="117">
        <f>IF(N436="snížená",J436,0)</f>
        <v>0</v>
      </c>
      <c r="BG436" s="117">
        <f>IF(N436="zákl. přenesená",J436,0)</f>
        <v>0</v>
      </c>
      <c r="BH436" s="117">
        <f>IF(N436="sníž. přenesená",J436,0)</f>
        <v>0</v>
      </c>
      <c r="BI436" s="117">
        <f>IF(N436="nulová",J436,0)</f>
        <v>0</v>
      </c>
      <c r="BJ436" s="14" t="s">
        <v>79</v>
      </c>
      <c r="BK436" s="117">
        <f>ROUND(I436*H436,2)</f>
        <v>0</v>
      </c>
      <c r="BL436" s="14" t="s">
        <v>79</v>
      </c>
      <c r="BM436" s="116" t="s">
        <v>831</v>
      </c>
    </row>
    <row r="437" spans="2:65" s="1" customFormat="1">
      <c r="B437" s="29"/>
      <c r="D437" s="118" t="s">
        <v>119</v>
      </c>
      <c r="F437" s="119" t="s">
        <v>830</v>
      </c>
      <c r="I437" s="120"/>
      <c r="L437" s="29"/>
      <c r="M437" s="121"/>
      <c r="T437" s="48"/>
      <c r="AT437" s="14" t="s">
        <v>119</v>
      </c>
      <c r="AU437" s="14" t="s">
        <v>71</v>
      </c>
    </row>
    <row r="438" spans="2:65" s="1" customFormat="1" ht="16.5" customHeight="1">
      <c r="B438" s="29"/>
      <c r="C438" s="104" t="s">
        <v>832</v>
      </c>
      <c r="D438" s="104" t="s">
        <v>112</v>
      </c>
      <c r="E438" s="105" t="s">
        <v>833</v>
      </c>
      <c r="F438" s="106" t="s">
        <v>834</v>
      </c>
      <c r="G438" s="107" t="s">
        <v>202</v>
      </c>
      <c r="H438" s="108">
        <v>200</v>
      </c>
      <c r="I438" s="109"/>
      <c r="J438" s="110">
        <f>ROUND(I438*H438,2)</f>
        <v>0</v>
      </c>
      <c r="K438" s="106" t="s">
        <v>116</v>
      </c>
      <c r="L438" s="111"/>
      <c r="M438" s="112" t="s">
        <v>19</v>
      </c>
      <c r="N438" s="113" t="s">
        <v>42</v>
      </c>
      <c r="P438" s="114">
        <f>O438*H438</f>
        <v>0</v>
      </c>
      <c r="Q438" s="114">
        <v>0</v>
      </c>
      <c r="R438" s="114">
        <f>Q438*H438</f>
        <v>0</v>
      </c>
      <c r="S438" s="114">
        <v>0</v>
      </c>
      <c r="T438" s="115">
        <f>S438*H438</f>
        <v>0</v>
      </c>
      <c r="AR438" s="116" t="s">
        <v>81</v>
      </c>
      <c r="AT438" s="116" t="s">
        <v>112</v>
      </c>
      <c r="AU438" s="116" t="s">
        <v>71</v>
      </c>
      <c r="AY438" s="14" t="s">
        <v>117</v>
      </c>
      <c r="BE438" s="117">
        <f>IF(N438="základní",J438,0)</f>
        <v>0</v>
      </c>
      <c r="BF438" s="117">
        <f>IF(N438="snížená",J438,0)</f>
        <v>0</v>
      </c>
      <c r="BG438" s="117">
        <f>IF(N438="zákl. přenesená",J438,0)</f>
        <v>0</v>
      </c>
      <c r="BH438" s="117">
        <f>IF(N438="sníž. přenesená",J438,0)</f>
        <v>0</v>
      </c>
      <c r="BI438" s="117">
        <f>IF(N438="nulová",J438,0)</f>
        <v>0</v>
      </c>
      <c r="BJ438" s="14" t="s">
        <v>79</v>
      </c>
      <c r="BK438" s="117">
        <f>ROUND(I438*H438,2)</f>
        <v>0</v>
      </c>
      <c r="BL438" s="14" t="s">
        <v>79</v>
      </c>
      <c r="BM438" s="116" t="s">
        <v>835</v>
      </c>
    </row>
    <row r="439" spans="2:65" s="1" customFormat="1">
      <c r="B439" s="29"/>
      <c r="D439" s="118" t="s">
        <v>119</v>
      </c>
      <c r="F439" s="119" t="s">
        <v>834</v>
      </c>
      <c r="I439" s="120"/>
      <c r="L439" s="29"/>
      <c r="M439" s="121"/>
      <c r="T439" s="48"/>
      <c r="AT439" s="14" t="s">
        <v>119</v>
      </c>
      <c r="AU439" s="14" t="s">
        <v>71</v>
      </c>
    </row>
    <row r="440" spans="2:65" s="1" customFormat="1" ht="21.75" customHeight="1">
      <c r="B440" s="29"/>
      <c r="C440" s="104" t="s">
        <v>836</v>
      </c>
      <c r="D440" s="104" t="s">
        <v>112</v>
      </c>
      <c r="E440" s="105" t="s">
        <v>837</v>
      </c>
      <c r="F440" s="106" t="s">
        <v>838</v>
      </c>
      <c r="G440" s="107" t="s">
        <v>115</v>
      </c>
      <c r="H440" s="108">
        <v>1</v>
      </c>
      <c r="I440" s="109"/>
      <c r="J440" s="110">
        <f>ROUND(I440*H440,2)</f>
        <v>0</v>
      </c>
      <c r="K440" s="106" t="s">
        <v>116</v>
      </c>
      <c r="L440" s="111"/>
      <c r="M440" s="112" t="s">
        <v>19</v>
      </c>
      <c r="N440" s="113" t="s">
        <v>42</v>
      </c>
      <c r="P440" s="114">
        <f>O440*H440</f>
        <v>0</v>
      </c>
      <c r="Q440" s="114">
        <v>0</v>
      </c>
      <c r="R440" s="114">
        <f>Q440*H440</f>
        <v>0</v>
      </c>
      <c r="S440" s="114">
        <v>0</v>
      </c>
      <c r="T440" s="115">
        <f>S440*H440</f>
        <v>0</v>
      </c>
      <c r="AR440" s="116" t="s">
        <v>81</v>
      </c>
      <c r="AT440" s="116" t="s">
        <v>112</v>
      </c>
      <c r="AU440" s="116" t="s">
        <v>71</v>
      </c>
      <c r="AY440" s="14" t="s">
        <v>117</v>
      </c>
      <c r="BE440" s="117">
        <f>IF(N440="základní",J440,0)</f>
        <v>0</v>
      </c>
      <c r="BF440" s="117">
        <f>IF(N440="snížená",J440,0)</f>
        <v>0</v>
      </c>
      <c r="BG440" s="117">
        <f>IF(N440="zákl. přenesená",J440,0)</f>
        <v>0</v>
      </c>
      <c r="BH440" s="117">
        <f>IF(N440="sníž. přenesená",J440,0)</f>
        <v>0</v>
      </c>
      <c r="BI440" s="117">
        <f>IF(N440="nulová",J440,0)</f>
        <v>0</v>
      </c>
      <c r="BJ440" s="14" t="s">
        <v>79</v>
      </c>
      <c r="BK440" s="117">
        <f>ROUND(I440*H440,2)</f>
        <v>0</v>
      </c>
      <c r="BL440" s="14" t="s">
        <v>79</v>
      </c>
      <c r="BM440" s="116" t="s">
        <v>839</v>
      </c>
    </row>
    <row r="441" spans="2:65" s="1" customFormat="1">
      <c r="B441" s="29"/>
      <c r="D441" s="118" t="s">
        <v>119</v>
      </c>
      <c r="F441" s="119" t="s">
        <v>838</v>
      </c>
      <c r="I441" s="120"/>
      <c r="L441" s="29"/>
      <c r="M441" s="121"/>
      <c r="T441" s="48"/>
      <c r="AT441" s="14" t="s">
        <v>119</v>
      </c>
      <c r="AU441" s="14" t="s">
        <v>71</v>
      </c>
    </row>
    <row r="442" spans="2:65" s="1" customFormat="1" ht="16.5" customHeight="1">
      <c r="B442" s="29"/>
      <c r="C442" s="104" t="s">
        <v>840</v>
      </c>
      <c r="D442" s="104" t="s">
        <v>112</v>
      </c>
      <c r="E442" s="105" t="s">
        <v>841</v>
      </c>
      <c r="F442" s="106" t="s">
        <v>842</v>
      </c>
      <c r="G442" s="107" t="s">
        <v>115</v>
      </c>
      <c r="H442" s="108">
        <v>1</v>
      </c>
      <c r="I442" s="109"/>
      <c r="J442" s="110">
        <f>ROUND(I442*H442,2)</f>
        <v>0</v>
      </c>
      <c r="K442" s="106" t="s">
        <v>116</v>
      </c>
      <c r="L442" s="111"/>
      <c r="M442" s="112" t="s">
        <v>19</v>
      </c>
      <c r="N442" s="113" t="s">
        <v>42</v>
      </c>
      <c r="P442" s="114">
        <f>O442*H442</f>
        <v>0</v>
      </c>
      <c r="Q442" s="114">
        <v>0</v>
      </c>
      <c r="R442" s="114">
        <f>Q442*H442</f>
        <v>0</v>
      </c>
      <c r="S442" s="114">
        <v>0</v>
      </c>
      <c r="T442" s="115">
        <f>S442*H442</f>
        <v>0</v>
      </c>
      <c r="AR442" s="116" t="s">
        <v>81</v>
      </c>
      <c r="AT442" s="116" t="s">
        <v>112</v>
      </c>
      <c r="AU442" s="116" t="s">
        <v>71</v>
      </c>
      <c r="AY442" s="14" t="s">
        <v>117</v>
      </c>
      <c r="BE442" s="117">
        <f>IF(N442="základní",J442,0)</f>
        <v>0</v>
      </c>
      <c r="BF442" s="117">
        <f>IF(N442="snížená",J442,0)</f>
        <v>0</v>
      </c>
      <c r="BG442" s="117">
        <f>IF(N442="zákl. přenesená",J442,0)</f>
        <v>0</v>
      </c>
      <c r="BH442" s="117">
        <f>IF(N442="sníž. přenesená",J442,0)</f>
        <v>0</v>
      </c>
      <c r="BI442" s="117">
        <f>IF(N442="nulová",J442,0)</f>
        <v>0</v>
      </c>
      <c r="BJ442" s="14" t="s">
        <v>79</v>
      </c>
      <c r="BK442" s="117">
        <f>ROUND(I442*H442,2)</f>
        <v>0</v>
      </c>
      <c r="BL442" s="14" t="s">
        <v>79</v>
      </c>
      <c r="BM442" s="116" t="s">
        <v>843</v>
      </c>
    </row>
    <row r="443" spans="2:65" s="1" customFormat="1">
      <c r="B443" s="29"/>
      <c r="D443" s="118" t="s">
        <v>119</v>
      </c>
      <c r="F443" s="119" t="s">
        <v>842</v>
      </c>
      <c r="I443" s="120"/>
      <c r="L443" s="29"/>
      <c r="M443" s="121"/>
      <c r="T443" s="48"/>
      <c r="AT443" s="14" t="s">
        <v>119</v>
      </c>
      <c r="AU443" s="14" t="s">
        <v>71</v>
      </c>
    </row>
    <row r="444" spans="2:65" s="1" customFormat="1" ht="16.5" customHeight="1">
      <c r="B444" s="29"/>
      <c r="C444" s="104" t="s">
        <v>844</v>
      </c>
      <c r="D444" s="104" t="s">
        <v>112</v>
      </c>
      <c r="E444" s="105" t="s">
        <v>845</v>
      </c>
      <c r="F444" s="106" t="s">
        <v>846</v>
      </c>
      <c r="G444" s="107" t="s">
        <v>115</v>
      </c>
      <c r="H444" s="108">
        <v>10</v>
      </c>
      <c r="I444" s="109"/>
      <c r="J444" s="110">
        <f>ROUND(I444*H444,2)</f>
        <v>0</v>
      </c>
      <c r="K444" s="106" t="s">
        <v>116</v>
      </c>
      <c r="L444" s="111"/>
      <c r="M444" s="112" t="s">
        <v>19</v>
      </c>
      <c r="N444" s="113" t="s">
        <v>42</v>
      </c>
      <c r="P444" s="114">
        <f>O444*H444</f>
        <v>0</v>
      </c>
      <c r="Q444" s="114">
        <v>0</v>
      </c>
      <c r="R444" s="114">
        <f>Q444*H444</f>
        <v>0</v>
      </c>
      <c r="S444" s="114">
        <v>0</v>
      </c>
      <c r="T444" s="115">
        <f>S444*H444</f>
        <v>0</v>
      </c>
      <c r="AR444" s="116" t="s">
        <v>81</v>
      </c>
      <c r="AT444" s="116" t="s">
        <v>112</v>
      </c>
      <c r="AU444" s="116" t="s">
        <v>71</v>
      </c>
      <c r="AY444" s="14" t="s">
        <v>117</v>
      </c>
      <c r="BE444" s="117">
        <f>IF(N444="základní",J444,0)</f>
        <v>0</v>
      </c>
      <c r="BF444" s="117">
        <f>IF(N444="snížená",J444,0)</f>
        <v>0</v>
      </c>
      <c r="BG444" s="117">
        <f>IF(N444="zákl. přenesená",J444,0)</f>
        <v>0</v>
      </c>
      <c r="BH444" s="117">
        <f>IF(N444="sníž. přenesená",J444,0)</f>
        <v>0</v>
      </c>
      <c r="BI444" s="117">
        <f>IF(N444="nulová",J444,0)</f>
        <v>0</v>
      </c>
      <c r="BJ444" s="14" t="s">
        <v>79</v>
      </c>
      <c r="BK444" s="117">
        <f>ROUND(I444*H444,2)</f>
        <v>0</v>
      </c>
      <c r="BL444" s="14" t="s">
        <v>79</v>
      </c>
      <c r="BM444" s="116" t="s">
        <v>847</v>
      </c>
    </row>
    <row r="445" spans="2:65" s="1" customFormat="1">
      <c r="B445" s="29"/>
      <c r="D445" s="118" t="s">
        <v>119</v>
      </c>
      <c r="F445" s="119" t="s">
        <v>846</v>
      </c>
      <c r="I445" s="120"/>
      <c r="L445" s="29"/>
      <c r="M445" s="121"/>
      <c r="T445" s="48"/>
      <c r="AT445" s="14" t="s">
        <v>119</v>
      </c>
      <c r="AU445" s="14" t="s">
        <v>71</v>
      </c>
    </row>
    <row r="446" spans="2:65" s="1" customFormat="1" ht="16.5" customHeight="1">
      <c r="B446" s="29"/>
      <c r="C446" s="104" t="s">
        <v>848</v>
      </c>
      <c r="D446" s="104" t="s">
        <v>112</v>
      </c>
      <c r="E446" s="105" t="s">
        <v>849</v>
      </c>
      <c r="F446" s="106" t="s">
        <v>850</v>
      </c>
      <c r="G446" s="107" t="s">
        <v>202</v>
      </c>
      <c r="H446" s="108">
        <v>300</v>
      </c>
      <c r="I446" s="109"/>
      <c r="J446" s="110">
        <f>ROUND(I446*H446,2)</f>
        <v>0</v>
      </c>
      <c r="K446" s="106" t="s">
        <v>116</v>
      </c>
      <c r="L446" s="111"/>
      <c r="M446" s="112" t="s">
        <v>19</v>
      </c>
      <c r="N446" s="113" t="s">
        <v>42</v>
      </c>
      <c r="P446" s="114">
        <f>O446*H446</f>
        <v>0</v>
      </c>
      <c r="Q446" s="114">
        <v>0</v>
      </c>
      <c r="R446" s="114">
        <f>Q446*H446</f>
        <v>0</v>
      </c>
      <c r="S446" s="114">
        <v>0</v>
      </c>
      <c r="T446" s="115">
        <f>S446*H446</f>
        <v>0</v>
      </c>
      <c r="AR446" s="116" t="s">
        <v>81</v>
      </c>
      <c r="AT446" s="116" t="s">
        <v>112</v>
      </c>
      <c r="AU446" s="116" t="s">
        <v>71</v>
      </c>
      <c r="AY446" s="14" t="s">
        <v>117</v>
      </c>
      <c r="BE446" s="117">
        <f>IF(N446="základní",J446,0)</f>
        <v>0</v>
      </c>
      <c r="BF446" s="117">
        <f>IF(N446="snížená",J446,0)</f>
        <v>0</v>
      </c>
      <c r="BG446" s="117">
        <f>IF(N446="zákl. přenesená",J446,0)</f>
        <v>0</v>
      </c>
      <c r="BH446" s="117">
        <f>IF(N446="sníž. přenesená",J446,0)</f>
        <v>0</v>
      </c>
      <c r="BI446" s="117">
        <f>IF(N446="nulová",J446,0)</f>
        <v>0</v>
      </c>
      <c r="BJ446" s="14" t="s">
        <v>79</v>
      </c>
      <c r="BK446" s="117">
        <f>ROUND(I446*H446,2)</f>
        <v>0</v>
      </c>
      <c r="BL446" s="14" t="s">
        <v>79</v>
      </c>
      <c r="BM446" s="116" t="s">
        <v>851</v>
      </c>
    </row>
    <row r="447" spans="2:65" s="1" customFormat="1">
      <c r="B447" s="29"/>
      <c r="D447" s="118" t="s">
        <v>119</v>
      </c>
      <c r="F447" s="119" t="s">
        <v>850</v>
      </c>
      <c r="I447" s="120"/>
      <c r="L447" s="29"/>
      <c r="M447" s="121"/>
      <c r="T447" s="48"/>
      <c r="AT447" s="14" t="s">
        <v>119</v>
      </c>
      <c r="AU447" s="14" t="s">
        <v>71</v>
      </c>
    </row>
    <row r="448" spans="2:65" s="1" customFormat="1" ht="16.5" customHeight="1">
      <c r="B448" s="29"/>
      <c r="C448" s="104" t="s">
        <v>852</v>
      </c>
      <c r="D448" s="104" t="s">
        <v>112</v>
      </c>
      <c r="E448" s="105" t="s">
        <v>853</v>
      </c>
      <c r="F448" s="106" t="s">
        <v>854</v>
      </c>
      <c r="G448" s="107" t="s">
        <v>115</v>
      </c>
      <c r="H448" s="108">
        <v>1</v>
      </c>
      <c r="I448" s="109"/>
      <c r="J448" s="110">
        <f>ROUND(I448*H448,2)</f>
        <v>0</v>
      </c>
      <c r="K448" s="106" t="s">
        <v>116</v>
      </c>
      <c r="L448" s="111"/>
      <c r="M448" s="112" t="s">
        <v>19</v>
      </c>
      <c r="N448" s="113" t="s">
        <v>42</v>
      </c>
      <c r="P448" s="114">
        <f>O448*H448</f>
        <v>0</v>
      </c>
      <c r="Q448" s="114">
        <v>0</v>
      </c>
      <c r="R448" s="114">
        <f>Q448*H448</f>
        <v>0</v>
      </c>
      <c r="S448" s="114">
        <v>0</v>
      </c>
      <c r="T448" s="115">
        <f>S448*H448</f>
        <v>0</v>
      </c>
      <c r="AR448" s="116" t="s">
        <v>81</v>
      </c>
      <c r="AT448" s="116" t="s">
        <v>112</v>
      </c>
      <c r="AU448" s="116" t="s">
        <v>71</v>
      </c>
      <c r="AY448" s="14" t="s">
        <v>117</v>
      </c>
      <c r="BE448" s="117">
        <f>IF(N448="základní",J448,0)</f>
        <v>0</v>
      </c>
      <c r="BF448" s="117">
        <f>IF(N448="snížená",J448,0)</f>
        <v>0</v>
      </c>
      <c r="BG448" s="117">
        <f>IF(N448="zákl. přenesená",J448,0)</f>
        <v>0</v>
      </c>
      <c r="BH448" s="117">
        <f>IF(N448="sníž. přenesená",J448,0)</f>
        <v>0</v>
      </c>
      <c r="BI448" s="117">
        <f>IF(N448="nulová",J448,0)</f>
        <v>0</v>
      </c>
      <c r="BJ448" s="14" t="s">
        <v>79</v>
      </c>
      <c r="BK448" s="117">
        <f>ROUND(I448*H448,2)</f>
        <v>0</v>
      </c>
      <c r="BL448" s="14" t="s">
        <v>79</v>
      </c>
      <c r="BM448" s="116" t="s">
        <v>855</v>
      </c>
    </row>
    <row r="449" spans="2:65" s="1" customFormat="1">
      <c r="B449" s="29"/>
      <c r="D449" s="118" t="s">
        <v>119</v>
      </c>
      <c r="F449" s="119" t="s">
        <v>854</v>
      </c>
      <c r="I449" s="120"/>
      <c r="L449" s="29"/>
      <c r="M449" s="121"/>
      <c r="T449" s="48"/>
      <c r="AT449" s="14" t="s">
        <v>119</v>
      </c>
      <c r="AU449" s="14" t="s">
        <v>71</v>
      </c>
    </row>
    <row r="450" spans="2:65" s="1" customFormat="1" ht="16.5" customHeight="1">
      <c r="B450" s="29"/>
      <c r="C450" s="104" t="s">
        <v>856</v>
      </c>
      <c r="D450" s="104" t="s">
        <v>112</v>
      </c>
      <c r="E450" s="105" t="s">
        <v>857</v>
      </c>
      <c r="F450" s="106" t="s">
        <v>858</v>
      </c>
      <c r="G450" s="107" t="s">
        <v>115</v>
      </c>
      <c r="H450" s="108">
        <v>1</v>
      </c>
      <c r="I450" s="109"/>
      <c r="J450" s="110">
        <f>ROUND(I450*H450,2)</f>
        <v>0</v>
      </c>
      <c r="K450" s="106" t="s">
        <v>116</v>
      </c>
      <c r="L450" s="111"/>
      <c r="M450" s="112" t="s">
        <v>19</v>
      </c>
      <c r="N450" s="113" t="s">
        <v>42</v>
      </c>
      <c r="P450" s="114">
        <f>O450*H450</f>
        <v>0</v>
      </c>
      <c r="Q450" s="114">
        <v>0</v>
      </c>
      <c r="R450" s="114">
        <f>Q450*H450</f>
        <v>0</v>
      </c>
      <c r="S450" s="114">
        <v>0</v>
      </c>
      <c r="T450" s="115">
        <f>S450*H450</f>
        <v>0</v>
      </c>
      <c r="AR450" s="116" t="s">
        <v>81</v>
      </c>
      <c r="AT450" s="116" t="s">
        <v>112</v>
      </c>
      <c r="AU450" s="116" t="s">
        <v>71</v>
      </c>
      <c r="AY450" s="14" t="s">
        <v>117</v>
      </c>
      <c r="BE450" s="117">
        <f>IF(N450="základní",J450,0)</f>
        <v>0</v>
      </c>
      <c r="BF450" s="117">
        <f>IF(N450="snížená",J450,0)</f>
        <v>0</v>
      </c>
      <c r="BG450" s="117">
        <f>IF(N450="zákl. přenesená",J450,0)</f>
        <v>0</v>
      </c>
      <c r="BH450" s="117">
        <f>IF(N450="sníž. přenesená",J450,0)</f>
        <v>0</v>
      </c>
      <c r="BI450" s="117">
        <f>IF(N450="nulová",J450,0)</f>
        <v>0</v>
      </c>
      <c r="BJ450" s="14" t="s">
        <v>79</v>
      </c>
      <c r="BK450" s="117">
        <f>ROUND(I450*H450,2)</f>
        <v>0</v>
      </c>
      <c r="BL450" s="14" t="s">
        <v>79</v>
      </c>
      <c r="BM450" s="116" t="s">
        <v>859</v>
      </c>
    </row>
    <row r="451" spans="2:65" s="1" customFormat="1">
      <c r="B451" s="29"/>
      <c r="D451" s="118" t="s">
        <v>119</v>
      </c>
      <c r="F451" s="119" t="s">
        <v>858</v>
      </c>
      <c r="I451" s="120"/>
      <c r="L451" s="29"/>
      <c r="M451" s="121"/>
      <c r="T451" s="48"/>
      <c r="AT451" s="14" t="s">
        <v>119</v>
      </c>
      <c r="AU451" s="14" t="s">
        <v>71</v>
      </c>
    </row>
    <row r="452" spans="2:65" s="1" customFormat="1" ht="21.75" customHeight="1">
      <c r="B452" s="29"/>
      <c r="C452" s="104" t="s">
        <v>860</v>
      </c>
      <c r="D452" s="104" t="s">
        <v>112</v>
      </c>
      <c r="E452" s="105" t="s">
        <v>861</v>
      </c>
      <c r="F452" s="106" t="s">
        <v>862</v>
      </c>
      <c r="G452" s="107" t="s">
        <v>115</v>
      </c>
      <c r="H452" s="108">
        <v>1</v>
      </c>
      <c r="I452" s="109"/>
      <c r="J452" s="110">
        <f>ROUND(I452*H452,2)</f>
        <v>0</v>
      </c>
      <c r="K452" s="106" t="s">
        <v>116</v>
      </c>
      <c r="L452" s="111"/>
      <c r="M452" s="112" t="s">
        <v>19</v>
      </c>
      <c r="N452" s="113" t="s">
        <v>42</v>
      </c>
      <c r="P452" s="114">
        <f>O452*H452</f>
        <v>0</v>
      </c>
      <c r="Q452" s="114">
        <v>0</v>
      </c>
      <c r="R452" s="114">
        <f>Q452*H452</f>
        <v>0</v>
      </c>
      <c r="S452" s="114">
        <v>0</v>
      </c>
      <c r="T452" s="115">
        <f>S452*H452</f>
        <v>0</v>
      </c>
      <c r="AR452" s="116" t="s">
        <v>81</v>
      </c>
      <c r="AT452" s="116" t="s">
        <v>112</v>
      </c>
      <c r="AU452" s="116" t="s">
        <v>71</v>
      </c>
      <c r="AY452" s="14" t="s">
        <v>117</v>
      </c>
      <c r="BE452" s="117">
        <f>IF(N452="základní",J452,0)</f>
        <v>0</v>
      </c>
      <c r="BF452" s="117">
        <f>IF(N452="snížená",J452,0)</f>
        <v>0</v>
      </c>
      <c r="BG452" s="117">
        <f>IF(N452="zákl. přenesená",J452,0)</f>
        <v>0</v>
      </c>
      <c r="BH452" s="117">
        <f>IF(N452="sníž. přenesená",J452,0)</f>
        <v>0</v>
      </c>
      <c r="BI452" s="117">
        <f>IF(N452="nulová",J452,0)</f>
        <v>0</v>
      </c>
      <c r="BJ452" s="14" t="s">
        <v>79</v>
      </c>
      <c r="BK452" s="117">
        <f>ROUND(I452*H452,2)</f>
        <v>0</v>
      </c>
      <c r="BL452" s="14" t="s">
        <v>79</v>
      </c>
      <c r="BM452" s="116" t="s">
        <v>863</v>
      </c>
    </row>
    <row r="453" spans="2:65" s="1" customFormat="1">
      <c r="B453" s="29"/>
      <c r="D453" s="118" t="s">
        <v>119</v>
      </c>
      <c r="F453" s="119" t="s">
        <v>862</v>
      </c>
      <c r="I453" s="120"/>
      <c r="L453" s="29"/>
      <c r="M453" s="121"/>
      <c r="T453" s="48"/>
      <c r="AT453" s="14" t="s">
        <v>119</v>
      </c>
      <c r="AU453" s="14" t="s">
        <v>71</v>
      </c>
    </row>
    <row r="454" spans="2:65" s="1" customFormat="1" ht="16.5" customHeight="1">
      <c r="B454" s="29"/>
      <c r="C454" s="104" t="s">
        <v>864</v>
      </c>
      <c r="D454" s="104" t="s">
        <v>112</v>
      </c>
      <c r="E454" s="105" t="s">
        <v>865</v>
      </c>
      <c r="F454" s="106" t="s">
        <v>866</v>
      </c>
      <c r="G454" s="107" t="s">
        <v>115</v>
      </c>
      <c r="H454" s="108">
        <v>1</v>
      </c>
      <c r="I454" s="109"/>
      <c r="J454" s="110">
        <f>ROUND(I454*H454,2)</f>
        <v>0</v>
      </c>
      <c r="K454" s="106" t="s">
        <v>116</v>
      </c>
      <c r="L454" s="111"/>
      <c r="M454" s="112" t="s">
        <v>19</v>
      </c>
      <c r="N454" s="113" t="s">
        <v>42</v>
      </c>
      <c r="P454" s="114">
        <f>O454*H454</f>
        <v>0</v>
      </c>
      <c r="Q454" s="114">
        <v>0</v>
      </c>
      <c r="R454" s="114">
        <f>Q454*H454</f>
        <v>0</v>
      </c>
      <c r="S454" s="114">
        <v>0</v>
      </c>
      <c r="T454" s="115">
        <f>S454*H454</f>
        <v>0</v>
      </c>
      <c r="AR454" s="116" t="s">
        <v>81</v>
      </c>
      <c r="AT454" s="116" t="s">
        <v>112</v>
      </c>
      <c r="AU454" s="116" t="s">
        <v>71</v>
      </c>
      <c r="AY454" s="14" t="s">
        <v>117</v>
      </c>
      <c r="BE454" s="117">
        <f>IF(N454="základní",J454,0)</f>
        <v>0</v>
      </c>
      <c r="BF454" s="117">
        <f>IF(N454="snížená",J454,0)</f>
        <v>0</v>
      </c>
      <c r="BG454" s="117">
        <f>IF(N454="zákl. přenesená",J454,0)</f>
        <v>0</v>
      </c>
      <c r="BH454" s="117">
        <f>IF(N454="sníž. přenesená",J454,0)</f>
        <v>0</v>
      </c>
      <c r="BI454" s="117">
        <f>IF(N454="nulová",J454,0)</f>
        <v>0</v>
      </c>
      <c r="BJ454" s="14" t="s">
        <v>79</v>
      </c>
      <c r="BK454" s="117">
        <f>ROUND(I454*H454,2)</f>
        <v>0</v>
      </c>
      <c r="BL454" s="14" t="s">
        <v>79</v>
      </c>
      <c r="BM454" s="116" t="s">
        <v>867</v>
      </c>
    </row>
    <row r="455" spans="2:65" s="1" customFormat="1">
      <c r="B455" s="29"/>
      <c r="D455" s="118" t="s">
        <v>119</v>
      </c>
      <c r="F455" s="119" t="s">
        <v>866</v>
      </c>
      <c r="I455" s="120"/>
      <c r="L455" s="29"/>
      <c r="M455" s="121"/>
      <c r="T455" s="48"/>
      <c r="AT455" s="14" t="s">
        <v>119</v>
      </c>
      <c r="AU455" s="14" t="s">
        <v>71</v>
      </c>
    </row>
    <row r="456" spans="2:65" s="1" customFormat="1" ht="16.5" customHeight="1">
      <c r="B456" s="29"/>
      <c r="C456" s="104" t="s">
        <v>868</v>
      </c>
      <c r="D456" s="104" t="s">
        <v>112</v>
      </c>
      <c r="E456" s="105" t="s">
        <v>869</v>
      </c>
      <c r="F456" s="106" t="s">
        <v>870</v>
      </c>
      <c r="G456" s="107" t="s">
        <v>115</v>
      </c>
      <c r="H456" s="108">
        <v>1</v>
      </c>
      <c r="I456" s="109"/>
      <c r="J456" s="110">
        <f>ROUND(I456*H456,2)</f>
        <v>0</v>
      </c>
      <c r="K456" s="106" t="s">
        <v>116</v>
      </c>
      <c r="L456" s="111"/>
      <c r="M456" s="112" t="s">
        <v>19</v>
      </c>
      <c r="N456" s="113" t="s">
        <v>42</v>
      </c>
      <c r="P456" s="114">
        <f>O456*H456</f>
        <v>0</v>
      </c>
      <c r="Q456" s="114">
        <v>0</v>
      </c>
      <c r="R456" s="114">
        <f>Q456*H456</f>
        <v>0</v>
      </c>
      <c r="S456" s="114">
        <v>0</v>
      </c>
      <c r="T456" s="115">
        <f>S456*H456</f>
        <v>0</v>
      </c>
      <c r="AR456" s="116" t="s">
        <v>81</v>
      </c>
      <c r="AT456" s="116" t="s">
        <v>112</v>
      </c>
      <c r="AU456" s="116" t="s">
        <v>71</v>
      </c>
      <c r="AY456" s="14" t="s">
        <v>117</v>
      </c>
      <c r="BE456" s="117">
        <f>IF(N456="základní",J456,0)</f>
        <v>0</v>
      </c>
      <c r="BF456" s="117">
        <f>IF(N456="snížená",J456,0)</f>
        <v>0</v>
      </c>
      <c r="BG456" s="117">
        <f>IF(N456="zákl. přenesená",J456,0)</f>
        <v>0</v>
      </c>
      <c r="BH456" s="117">
        <f>IF(N456="sníž. přenesená",J456,0)</f>
        <v>0</v>
      </c>
      <c r="BI456" s="117">
        <f>IF(N456="nulová",J456,0)</f>
        <v>0</v>
      </c>
      <c r="BJ456" s="14" t="s">
        <v>79</v>
      </c>
      <c r="BK456" s="117">
        <f>ROUND(I456*H456,2)</f>
        <v>0</v>
      </c>
      <c r="BL456" s="14" t="s">
        <v>79</v>
      </c>
      <c r="BM456" s="116" t="s">
        <v>871</v>
      </c>
    </row>
    <row r="457" spans="2:65" s="1" customFormat="1">
      <c r="B457" s="29"/>
      <c r="D457" s="118" t="s">
        <v>119</v>
      </c>
      <c r="F457" s="119" t="s">
        <v>870</v>
      </c>
      <c r="I457" s="120"/>
      <c r="L457" s="29"/>
      <c r="M457" s="121"/>
      <c r="T457" s="48"/>
      <c r="AT457" s="14" t="s">
        <v>119</v>
      </c>
      <c r="AU457" s="14" t="s">
        <v>71</v>
      </c>
    </row>
    <row r="458" spans="2:65" s="1" customFormat="1" ht="16.5" customHeight="1">
      <c r="B458" s="29"/>
      <c r="C458" s="104" t="s">
        <v>872</v>
      </c>
      <c r="D458" s="104" t="s">
        <v>112</v>
      </c>
      <c r="E458" s="105" t="s">
        <v>873</v>
      </c>
      <c r="F458" s="106" t="s">
        <v>874</v>
      </c>
      <c r="G458" s="107" t="s">
        <v>115</v>
      </c>
      <c r="H458" s="108">
        <v>1</v>
      </c>
      <c r="I458" s="109"/>
      <c r="J458" s="110">
        <f>ROUND(I458*H458,2)</f>
        <v>0</v>
      </c>
      <c r="K458" s="106" t="s">
        <v>116</v>
      </c>
      <c r="L458" s="111"/>
      <c r="M458" s="112" t="s">
        <v>19</v>
      </c>
      <c r="N458" s="113" t="s">
        <v>42</v>
      </c>
      <c r="P458" s="114">
        <f>O458*H458</f>
        <v>0</v>
      </c>
      <c r="Q458" s="114">
        <v>0</v>
      </c>
      <c r="R458" s="114">
        <f>Q458*H458</f>
        <v>0</v>
      </c>
      <c r="S458" s="114">
        <v>0</v>
      </c>
      <c r="T458" s="115">
        <f>S458*H458</f>
        <v>0</v>
      </c>
      <c r="AR458" s="116" t="s">
        <v>81</v>
      </c>
      <c r="AT458" s="116" t="s">
        <v>112</v>
      </c>
      <c r="AU458" s="116" t="s">
        <v>71</v>
      </c>
      <c r="AY458" s="14" t="s">
        <v>117</v>
      </c>
      <c r="BE458" s="117">
        <f>IF(N458="základní",J458,0)</f>
        <v>0</v>
      </c>
      <c r="BF458" s="117">
        <f>IF(N458="snížená",J458,0)</f>
        <v>0</v>
      </c>
      <c r="BG458" s="117">
        <f>IF(N458="zákl. přenesená",J458,0)</f>
        <v>0</v>
      </c>
      <c r="BH458" s="117">
        <f>IF(N458="sníž. přenesená",J458,0)</f>
        <v>0</v>
      </c>
      <c r="BI458" s="117">
        <f>IF(N458="nulová",J458,0)</f>
        <v>0</v>
      </c>
      <c r="BJ458" s="14" t="s">
        <v>79</v>
      </c>
      <c r="BK458" s="117">
        <f>ROUND(I458*H458,2)</f>
        <v>0</v>
      </c>
      <c r="BL458" s="14" t="s">
        <v>79</v>
      </c>
      <c r="BM458" s="116" t="s">
        <v>875</v>
      </c>
    </row>
    <row r="459" spans="2:65" s="1" customFormat="1">
      <c r="B459" s="29"/>
      <c r="D459" s="118" t="s">
        <v>119</v>
      </c>
      <c r="F459" s="119" t="s">
        <v>874</v>
      </c>
      <c r="I459" s="120"/>
      <c r="L459" s="29"/>
      <c r="M459" s="121"/>
      <c r="T459" s="48"/>
      <c r="AT459" s="14" t="s">
        <v>119</v>
      </c>
      <c r="AU459" s="14" t="s">
        <v>71</v>
      </c>
    </row>
    <row r="460" spans="2:65" s="1" customFormat="1" ht="24.2" customHeight="1">
      <c r="B460" s="29"/>
      <c r="C460" s="104" t="s">
        <v>876</v>
      </c>
      <c r="D460" s="104" t="s">
        <v>112</v>
      </c>
      <c r="E460" s="105" t="s">
        <v>877</v>
      </c>
      <c r="F460" s="106" t="s">
        <v>878</v>
      </c>
      <c r="G460" s="107" t="s">
        <v>115</v>
      </c>
      <c r="H460" s="108">
        <v>1</v>
      </c>
      <c r="I460" s="109"/>
      <c r="J460" s="110">
        <f>ROUND(I460*H460,2)</f>
        <v>0</v>
      </c>
      <c r="K460" s="106" t="s">
        <v>116</v>
      </c>
      <c r="L460" s="111"/>
      <c r="M460" s="112" t="s">
        <v>19</v>
      </c>
      <c r="N460" s="113" t="s">
        <v>42</v>
      </c>
      <c r="P460" s="114">
        <f>O460*H460</f>
        <v>0</v>
      </c>
      <c r="Q460" s="114">
        <v>0</v>
      </c>
      <c r="R460" s="114">
        <f>Q460*H460</f>
        <v>0</v>
      </c>
      <c r="S460" s="114">
        <v>0</v>
      </c>
      <c r="T460" s="115">
        <f>S460*H460</f>
        <v>0</v>
      </c>
      <c r="AR460" s="116" t="s">
        <v>81</v>
      </c>
      <c r="AT460" s="116" t="s">
        <v>112</v>
      </c>
      <c r="AU460" s="116" t="s">
        <v>71</v>
      </c>
      <c r="AY460" s="14" t="s">
        <v>117</v>
      </c>
      <c r="BE460" s="117">
        <f>IF(N460="základní",J460,0)</f>
        <v>0</v>
      </c>
      <c r="BF460" s="117">
        <f>IF(N460="snížená",J460,0)</f>
        <v>0</v>
      </c>
      <c r="BG460" s="117">
        <f>IF(N460="zákl. přenesená",J460,0)</f>
        <v>0</v>
      </c>
      <c r="BH460" s="117">
        <f>IF(N460="sníž. přenesená",J460,0)</f>
        <v>0</v>
      </c>
      <c r="BI460" s="117">
        <f>IF(N460="nulová",J460,0)</f>
        <v>0</v>
      </c>
      <c r="BJ460" s="14" t="s">
        <v>79</v>
      </c>
      <c r="BK460" s="117">
        <f>ROUND(I460*H460,2)</f>
        <v>0</v>
      </c>
      <c r="BL460" s="14" t="s">
        <v>79</v>
      </c>
      <c r="BM460" s="116" t="s">
        <v>879</v>
      </c>
    </row>
    <row r="461" spans="2:65" s="1" customFormat="1" ht="19.5">
      <c r="B461" s="29"/>
      <c r="D461" s="118" t="s">
        <v>119</v>
      </c>
      <c r="F461" s="119" t="s">
        <v>878</v>
      </c>
      <c r="I461" s="120"/>
      <c r="L461" s="29"/>
      <c r="M461" s="121"/>
      <c r="T461" s="48"/>
      <c r="AT461" s="14" t="s">
        <v>119</v>
      </c>
      <c r="AU461" s="14" t="s">
        <v>71</v>
      </c>
    </row>
    <row r="462" spans="2:65" s="1" customFormat="1" ht="16.5" customHeight="1">
      <c r="B462" s="29"/>
      <c r="C462" s="104" t="s">
        <v>880</v>
      </c>
      <c r="D462" s="104" t="s">
        <v>112</v>
      </c>
      <c r="E462" s="105" t="s">
        <v>881</v>
      </c>
      <c r="F462" s="106" t="s">
        <v>882</v>
      </c>
      <c r="G462" s="107" t="s">
        <v>115</v>
      </c>
      <c r="H462" s="108">
        <v>1</v>
      </c>
      <c r="I462" s="109"/>
      <c r="J462" s="110">
        <f>ROUND(I462*H462,2)</f>
        <v>0</v>
      </c>
      <c r="K462" s="106" t="s">
        <v>116</v>
      </c>
      <c r="L462" s="111"/>
      <c r="M462" s="112" t="s">
        <v>19</v>
      </c>
      <c r="N462" s="113" t="s">
        <v>42</v>
      </c>
      <c r="P462" s="114">
        <f>O462*H462</f>
        <v>0</v>
      </c>
      <c r="Q462" s="114">
        <v>0</v>
      </c>
      <c r="R462" s="114">
        <f>Q462*H462</f>
        <v>0</v>
      </c>
      <c r="S462" s="114">
        <v>0</v>
      </c>
      <c r="T462" s="115">
        <f>S462*H462</f>
        <v>0</v>
      </c>
      <c r="AR462" s="116" t="s">
        <v>81</v>
      </c>
      <c r="AT462" s="116" t="s">
        <v>112</v>
      </c>
      <c r="AU462" s="116" t="s">
        <v>71</v>
      </c>
      <c r="AY462" s="14" t="s">
        <v>117</v>
      </c>
      <c r="BE462" s="117">
        <f>IF(N462="základní",J462,0)</f>
        <v>0</v>
      </c>
      <c r="BF462" s="117">
        <f>IF(N462="snížená",J462,0)</f>
        <v>0</v>
      </c>
      <c r="BG462" s="117">
        <f>IF(N462="zákl. přenesená",J462,0)</f>
        <v>0</v>
      </c>
      <c r="BH462" s="117">
        <f>IF(N462="sníž. přenesená",J462,0)</f>
        <v>0</v>
      </c>
      <c r="BI462" s="117">
        <f>IF(N462="nulová",J462,0)</f>
        <v>0</v>
      </c>
      <c r="BJ462" s="14" t="s">
        <v>79</v>
      </c>
      <c r="BK462" s="117">
        <f>ROUND(I462*H462,2)</f>
        <v>0</v>
      </c>
      <c r="BL462" s="14" t="s">
        <v>79</v>
      </c>
      <c r="BM462" s="116" t="s">
        <v>883</v>
      </c>
    </row>
    <row r="463" spans="2:65" s="1" customFormat="1">
      <c r="B463" s="29"/>
      <c r="D463" s="118" t="s">
        <v>119</v>
      </c>
      <c r="F463" s="119" t="s">
        <v>882</v>
      </c>
      <c r="I463" s="120"/>
      <c r="L463" s="29"/>
      <c r="M463" s="121"/>
      <c r="T463" s="48"/>
      <c r="AT463" s="14" t="s">
        <v>119</v>
      </c>
      <c r="AU463" s="14" t="s">
        <v>71</v>
      </c>
    </row>
    <row r="464" spans="2:65" s="1" customFormat="1" ht="16.5" customHeight="1">
      <c r="B464" s="29"/>
      <c r="C464" s="104" t="s">
        <v>884</v>
      </c>
      <c r="D464" s="104" t="s">
        <v>112</v>
      </c>
      <c r="E464" s="105" t="s">
        <v>885</v>
      </c>
      <c r="F464" s="106" t="s">
        <v>886</v>
      </c>
      <c r="G464" s="107" t="s">
        <v>115</v>
      </c>
      <c r="H464" s="108">
        <v>1</v>
      </c>
      <c r="I464" s="109"/>
      <c r="J464" s="110">
        <f>ROUND(I464*H464,2)</f>
        <v>0</v>
      </c>
      <c r="K464" s="106" t="s">
        <v>116</v>
      </c>
      <c r="L464" s="111"/>
      <c r="M464" s="112" t="s">
        <v>19</v>
      </c>
      <c r="N464" s="113" t="s">
        <v>42</v>
      </c>
      <c r="P464" s="114">
        <f>O464*H464</f>
        <v>0</v>
      </c>
      <c r="Q464" s="114">
        <v>0</v>
      </c>
      <c r="R464" s="114">
        <f>Q464*H464</f>
        <v>0</v>
      </c>
      <c r="S464" s="114">
        <v>0</v>
      </c>
      <c r="T464" s="115">
        <f>S464*H464</f>
        <v>0</v>
      </c>
      <c r="AR464" s="116" t="s">
        <v>81</v>
      </c>
      <c r="AT464" s="116" t="s">
        <v>112</v>
      </c>
      <c r="AU464" s="116" t="s">
        <v>71</v>
      </c>
      <c r="AY464" s="14" t="s">
        <v>117</v>
      </c>
      <c r="BE464" s="117">
        <f>IF(N464="základní",J464,0)</f>
        <v>0</v>
      </c>
      <c r="BF464" s="117">
        <f>IF(N464="snížená",J464,0)</f>
        <v>0</v>
      </c>
      <c r="BG464" s="117">
        <f>IF(N464="zákl. přenesená",J464,0)</f>
        <v>0</v>
      </c>
      <c r="BH464" s="117">
        <f>IF(N464="sníž. přenesená",J464,0)</f>
        <v>0</v>
      </c>
      <c r="BI464" s="117">
        <f>IF(N464="nulová",J464,0)</f>
        <v>0</v>
      </c>
      <c r="BJ464" s="14" t="s">
        <v>79</v>
      </c>
      <c r="BK464" s="117">
        <f>ROUND(I464*H464,2)</f>
        <v>0</v>
      </c>
      <c r="BL464" s="14" t="s">
        <v>79</v>
      </c>
      <c r="BM464" s="116" t="s">
        <v>887</v>
      </c>
    </row>
    <row r="465" spans="2:65" s="1" customFormat="1">
      <c r="B465" s="29"/>
      <c r="D465" s="118" t="s">
        <v>119</v>
      </c>
      <c r="F465" s="119" t="s">
        <v>886</v>
      </c>
      <c r="I465" s="120"/>
      <c r="L465" s="29"/>
      <c r="M465" s="121"/>
      <c r="T465" s="48"/>
      <c r="AT465" s="14" t="s">
        <v>119</v>
      </c>
      <c r="AU465" s="14" t="s">
        <v>71</v>
      </c>
    </row>
    <row r="466" spans="2:65" s="1" customFormat="1" ht="37.9" customHeight="1">
      <c r="B466" s="29"/>
      <c r="C466" s="104" t="s">
        <v>888</v>
      </c>
      <c r="D466" s="104" t="s">
        <v>112</v>
      </c>
      <c r="E466" s="105" t="s">
        <v>889</v>
      </c>
      <c r="F466" s="106" t="s">
        <v>890</v>
      </c>
      <c r="G466" s="107" t="s">
        <v>115</v>
      </c>
      <c r="H466" s="108">
        <v>1</v>
      </c>
      <c r="I466" s="109"/>
      <c r="J466" s="110">
        <f>ROUND(I466*H466,2)</f>
        <v>0</v>
      </c>
      <c r="K466" s="106" t="s">
        <v>116</v>
      </c>
      <c r="L466" s="111"/>
      <c r="M466" s="112" t="s">
        <v>19</v>
      </c>
      <c r="N466" s="113" t="s">
        <v>42</v>
      </c>
      <c r="P466" s="114">
        <f>O466*H466</f>
        <v>0</v>
      </c>
      <c r="Q466" s="114">
        <v>0</v>
      </c>
      <c r="R466" s="114">
        <f>Q466*H466</f>
        <v>0</v>
      </c>
      <c r="S466" s="114">
        <v>0</v>
      </c>
      <c r="T466" s="115">
        <f>S466*H466</f>
        <v>0</v>
      </c>
      <c r="AR466" s="116" t="s">
        <v>81</v>
      </c>
      <c r="AT466" s="116" t="s">
        <v>112</v>
      </c>
      <c r="AU466" s="116" t="s">
        <v>71</v>
      </c>
      <c r="AY466" s="14" t="s">
        <v>117</v>
      </c>
      <c r="BE466" s="117">
        <f>IF(N466="základní",J466,0)</f>
        <v>0</v>
      </c>
      <c r="BF466" s="117">
        <f>IF(N466="snížená",J466,0)</f>
        <v>0</v>
      </c>
      <c r="BG466" s="117">
        <f>IF(N466="zákl. přenesená",J466,0)</f>
        <v>0</v>
      </c>
      <c r="BH466" s="117">
        <f>IF(N466="sníž. přenesená",J466,0)</f>
        <v>0</v>
      </c>
      <c r="BI466" s="117">
        <f>IF(N466="nulová",J466,0)</f>
        <v>0</v>
      </c>
      <c r="BJ466" s="14" t="s">
        <v>79</v>
      </c>
      <c r="BK466" s="117">
        <f>ROUND(I466*H466,2)</f>
        <v>0</v>
      </c>
      <c r="BL466" s="14" t="s">
        <v>79</v>
      </c>
      <c r="BM466" s="116" t="s">
        <v>891</v>
      </c>
    </row>
    <row r="467" spans="2:65" s="1" customFormat="1" ht="19.5">
      <c r="B467" s="29"/>
      <c r="D467" s="118" t="s">
        <v>119</v>
      </c>
      <c r="F467" s="119" t="s">
        <v>890</v>
      </c>
      <c r="I467" s="120"/>
      <c r="L467" s="29"/>
      <c r="M467" s="121"/>
      <c r="T467" s="48"/>
      <c r="AT467" s="14" t="s">
        <v>119</v>
      </c>
      <c r="AU467" s="14" t="s">
        <v>71</v>
      </c>
    </row>
    <row r="468" spans="2:65" s="1" customFormat="1" ht="16.5" customHeight="1">
      <c r="B468" s="29"/>
      <c r="C468" s="104" t="s">
        <v>892</v>
      </c>
      <c r="D468" s="104" t="s">
        <v>112</v>
      </c>
      <c r="E468" s="105" t="s">
        <v>893</v>
      </c>
      <c r="F468" s="106" t="s">
        <v>894</v>
      </c>
      <c r="G468" s="107" t="s">
        <v>115</v>
      </c>
      <c r="H468" s="108">
        <v>1</v>
      </c>
      <c r="I468" s="109"/>
      <c r="J468" s="110">
        <f>ROUND(I468*H468,2)</f>
        <v>0</v>
      </c>
      <c r="K468" s="106" t="s">
        <v>116</v>
      </c>
      <c r="L468" s="111"/>
      <c r="M468" s="112" t="s">
        <v>19</v>
      </c>
      <c r="N468" s="113" t="s">
        <v>42</v>
      </c>
      <c r="P468" s="114">
        <f>O468*H468</f>
        <v>0</v>
      </c>
      <c r="Q468" s="114">
        <v>0</v>
      </c>
      <c r="R468" s="114">
        <f>Q468*H468</f>
        <v>0</v>
      </c>
      <c r="S468" s="114">
        <v>0</v>
      </c>
      <c r="T468" s="115">
        <f>S468*H468</f>
        <v>0</v>
      </c>
      <c r="AR468" s="116" t="s">
        <v>81</v>
      </c>
      <c r="AT468" s="116" t="s">
        <v>112</v>
      </c>
      <c r="AU468" s="116" t="s">
        <v>71</v>
      </c>
      <c r="AY468" s="14" t="s">
        <v>117</v>
      </c>
      <c r="BE468" s="117">
        <f>IF(N468="základní",J468,0)</f>
        <v>0</v>
      </c>
      <c r="BF468" s="117">
        <f>IF(N468="snížená",J468,0)</f>
        <v>0</v>
      </c>
      <c r="BG468" s="117">
        <f>IF(N468="zákl. přenesená",J468,0)</f>
        <v>0</v>
      </c>
      <c r="BH468" s="117">
        <f>IF(N468="sníž. přenesená",J468,0)</f>
        <v>0</v>
      </c>
      <c r="BI468" s="117">
        <f>IF(N468="nulová",J468,0)</f>
        <v>0</v>
      </c>
      <c r="BJ468" s="14" t="s">
        <v>79</v>
      </c>
      <c r="BK468" s="117">
        <f>ROUND(I468*H468,2)</f>
        <v>0</v>
      </c>
      <c r="BL468" s="14" t="s">
        <v>79</v>
      </c>
      <c r="BM468" s="116" t="s">
        <v>895</v>
      </c>
    </row>
    <row r="469" spans="2:65" s="1" customFormat="1">
      <c r="B469" s="29"/>
      <c r="D469" s="118" t="s">
        <v>119</v>
      </c>
      <c r="F469" s="119" t="s">
        <v>894</v>
      </c>
      <c r="I469" s="120"/>
      <c r="L469" s="29"/>
      <c r="M469" s="121"/>
      <c r="T469" s="48"/>
      <c r="AT469" s="14" t="s">
        <v>119</v>
      </c>
      <c r="AU469" s="14" t="s">
        <v>71</v>
      </c>
    </row>
    <row r="470" spans="2:65" s="1" customFormat="1" ht="16.5" customHeight="1">
      <c r="B470" s="29"/>
      <c r="C470" s="104" t="s">
        <v>896</v>
      </c>
      <c r="D470" s="104" t="s">
        <v>112</v>
      </c>
      <c r="E470" s="105" t="s">
        <v>897</v>
      </c>
      <c r="F470" s="106" t="s">
        <v>19</v>
      </c>
      <c r="G470" s="107" t="s">
        <v>898</v>
      </c>
      <c r="H470" s="108">
        <v>1</v>
      </c>
      <c r="I470" s="109"/>
      <c r="J470" s="110">
        <f>ROUND(I470*H470,2)</f>
        <v>0</v>
      </c>
      <c r="K470" s="106" t="s">
        <v>19</v>
      </c>
      <c r="L470" s="111"/>
      <c r="M470" s="112" t="s">
        <v>19</v>
      </c>
      <c r="N470" s="113" t="s">
        <v>42</v>
      </c>
      <c r="P470" s="114">
        <f>O470*H470</f>
        <v>0</v>
      </c>
      <c r="Q470" s="114">
        <v>0</v>
      </c>
      <c r="R470" s="114">
        <f>Q470*H470</f>
        <v>0</v>
      </c>
      <c r="S470" s="114">
        <v>0</v>
      </c>
      <c r="T470" s="115">
        <f>S470*H470</f>
        <v>0</v>
      </c>
      <c r="AR470" s="116" t="s">
        <v>81</v>
      </c>
      <c r="AT470" s="116" t="s">
        <v>112</v>
      </c>
      <c r="AU470" s="116" t="s">
        <v>71</v>
      </c>
      <c r="AY470" s="14" t="s">
        <v>117</v>
      </c>
      <c r="BE470" s="117">
        <f>IF(N470="základní",J470,0)</f>
        <v>0</v>
      </c>
      <c r="BF470" s="117">
        <f>IF(N470="snížená",J470,0)</f>
        <v>0</v>
      </c>
      <c r="BG470" s="117">
        <f>IF(N470="zákl. přenesená",J470,0)</f>
        <v>0</v>
      </c>
      <c r="BH470" s="117">
        <f>IF(N470="sníž. přenesená",J470,0)</f>
        <v>0</v>
      </c>
      <c r="BI470" s="117">
        <f>IF(N470="nulová",J470,0)</f>
        <v>0</v>
      </c>
      <c r="BJ470" s="14" t="s">
        <v>79</v>
      </c>
      <c r="BK470" s="117">
        <f>ROUND(I470*H470,2)</f>
        <v>0</v>
      </c>
      <c r="BL470" s="14" t="s">
        <v>79</v>
      </c>
      <c r="BM470" s="116" t="s">
        <v>899</v>
      </c>
    </row>
    <row r="471" spans="2:65" s="1" customFormat="1">
      <c r="B471" s="29"/>
      <c r="D471" s="118" t="s">
        <v>119</v>
      </c>
      <c r="F471" s="119" t="s">
        <v>900</v>
      </c>
      <c r="I471" s="120"/>
      <c r="L471" s="29"/>
      <c r="M471" s="121"/>
      <c r="T471" s="48"/>
      <c r="AT471" s="14" t="s">
        <v>119</v>
      </c>
      <c r="AU471" s="14" t="s">
        <v>71</v>
      </c>
    </row>
    <row r="472" spans="2:65" s="1" customFormat="1" ht="16.5" customHeight="1">
      <c r="B472" s="29"/>
      <c r="C472" s="104" t="s">
        <v>901</v>
      </c>
      <c r="D472" s="104" t="s">
        <v>112</v>
      </c>
      <c r="E472" s="105" t="s">
        <v>902</v>
      </c>
      <c r="F472" s="106" t="s">
        <v>19</v>
      </c>
      <c r="G472" s="107" t="s">
        <v>115</v>
      </c>
      <c r="H472" s="108">
        <v>1</v>
      </c>
      <c r="I472" s="109"/>
      <c r="J472" s="110">
        <f>ROUND(I472*H472,2)</f>
        <v>0</v>
      </c>
      <c r="K472" s="106" t="s">
        <v>19</v>
      </c>
      <c r="L472" s="111"/>
      <c r="M472" s="112" t="s">
        <v>19</v>
      </c>
      <c r="N472" s="113" t="s">
        <v>42</v>
      </c>
      <c r="P472" s="114">
        <f>O472*H472</f>
        <v>0</v>
      </c>
      <c r="Q472" s="114">
        <v>0</v>
      </c>
      <c r="R472" s="114">
        <f>Q472*H472</f>
        <v>0</v>
      </c>
      <c r="S472" s="114">
        <v>0</v>
      </c>
      <c r="T472" s="115">
        <f>S472*H472</f>
        <v>0</v>
      </c>
      <c r="AR472" s="116" t="s">
        <v>81</v>
      </c>
      <c r="AT472" s="116" t="s">
        <v>112</v>
      </c>
      <c r="AU472" s="116" t="s">
        <v>71</v>
      </c>
      <c r="AY472" s="14" t="s">
        <v>117</v>
      </c>
      <c r="BE472" s="117">
        <f>IF(N472="základní",J472,0)</f>
        <v>0</v>
      </c>
      <c r="BF472" s="117">
        <f>IF(N472="snížená",J472,0)</f>
        <v>0</v>
      </c>
      <c r="BG472" s="117">
        <f>IF(N472="zákl. přenesená",J472,0)</f>
        <v>0</v>
      </c>
      <c r="BH472" s="117">
        <f>IF(N472="sníž. přenesená",J472,0)</f>
        <v>0</v>
      </c>
      <c r="BI472" s="117">
        <f>IF(N472="nulová",J472,0)</f>
        <v>0</v>
      </c>
      <c r="BJ472" s="14" t="s">
        <v>79</v>
      </c>
      <c r="BK472" s="117">
        <f>ROUND(I472*H472,2)</f>
        <v>0</v>
      </c>
      <c r="BL472" s="14" t="s">
        <v>79</v>
      </c>
      <c r="BM472" s="116" t="s">
        <v>903</v>
      </c>
    </row>
    <row r="473" spans="2:65" s="1" customFormat="1">
      <c r="B473" s="29"/>
      <c r="D473" s="118" t="s">
        <v>119</v>
      </c>
      <c r="F473" s="119" t="s">
        <v>904</v>
      </c>
      <c r="I473" s="120"/>
      <c r="L473" s="29"/>
      <c r="M473" s="121"/>
      <c r="T473" s="48"/>
      <c r="AT473" s="14" t="s">
        <v>119</v>
      </c>
      <c r="AU473" s="14" t="s">
        <v>71</v>
      </c>
    </row>
    <row r="474" spans="2:65" s="1" customFormat="1" ht="16.5" customHeight="1">
      <c r="B474" s="29"/>
      <c r="C474" s="104" t="s">
        <v>905</v>
      </c>
      <c r="D474" s="104" t="s">
        <v>112</v>
      </c>
      <c r="E474" s="105" t="s">
        <v>906</v>
      </c>
      <c r="F474" s="106" t="s">
        <v>19</v>
      </c>
      <c r="G474" s="107" t="s">
        <v>115</v>
      </c>
      <c r="H474" s="108">
        <v>1</v>
      </c>
      <c r="I474" s="109"/>
      <c r="J474" s="110">
        <f>ROUND(I474*H474,2)</f>
        <v>0</v>
      </c>
      <c r="K474" s="106" t="s">
        <v>19</v>
      </c>
      <c r="L474" s="111"/>
      <c r="M474" s="112" t="s">
        <v>19</v>
      </c>
      <c r="N474" s="113" t="s">
        <v>42</v>
      </c>
      <c r="P474" s="114">
        <f>O474*H474</f>
        <v>0</v>
      </c>
      <c r="Q474" s="114">
        <v>0</v>
      </c>
      <c r="R474" s="114">
        <f>Q474*H474</f>
        <v>0</v>
      </c>
      <c r="S474" s="114">
        <v>0</v>
      </c>
      <c r="T474" s="115">
        <f>S474*H474</f>
        <v>0</v>
      </c>
      <c r="AR474" s="116" t="s">
        <v>81</v>
      </c>
      <c r="AT474" s="116" t="s">
        <v>112</v>
      </c>
      <c r="AU474" s="116" t="s">
        <v>71</v>
      </c>
      <c r="AY474" s="14" t="s">
        <v>117</v>
      </c>
      <c r="BE474" s="117">
        <f>IF(N474="základní",J474,0)</f>
        <v>0</v>
      </c>
      <c r="BF474" s="117">
        <f>IF(N474="snížená",J474,0)</f>
        <v>0</v>
      </c>
      <c r="BG474" s="117">
        <f>IF(N474="zákl. přenesená",J474,0)</f>
        <v>0</v>
      </c>
      <c r="BH474" s="117">
        <f>IF(N474="sníž. přenesená",J474,0)</f>
        <v>0</v>
      </c>
      <c r="BI474" s="117">
        <f>IF(N474="nulová",J474,0)</f>
        <v>0</v>
      </c>
      <c r="BJ474" s="14" t="s">
        <v>79</v>
      </c>
      <c r="BK474" s="117">
        <f>ROUND(I474*H474,2)</f>
        <v>0</v>
      </c>
      <c r="BL474" s="14" t="s">
        <v>79</v>
      </c>
      <c r="BM474" s="116" t="s">
        <v>907</v>
      </c>
    </row>
    <row r="475" spans="2:65" s="1" customFormat="1">
      <c r="B475" s="29"/>
      <c r="D475" s="118" t="s">
        <v>119</v>
      </c>
      <c r="F475" s="119" t="s">
        <v>908</v>
      </c>
      <c r="I475" s="120"/>
      <c r="L475" s="29"/>
      <c r="M475" s="121"/>
      <c r="T475" s="48"/>
      <c r="AT475" s="14" t="s">
        <v>119</v>
      </c>
      <c r="AU475" s="14" t="s">
        <v>71</v>
      </c>
    </row>
    <row r="476" spans="2:65" s="1" customFormat="1" ht="24.2" customHeight="1">
      <c r="B476" s="29"/>
      <c r="C476" s="104" t="s">
        <v>909</v>
      </c>
      <c r="D476" s="104" t="s">
        <v>112</v>
      </c>
      <c r="E476" s="105" t="s">
        <v>910</v>
      </c>
      <c r="F476" s="106" t="s">
        <v>911</v>
      </c>
      <c r="G476" s="107" t="s">
        <v>115</v>
      </c>
      <c r="H476" s="108">
        <v>1</v>
      </c>
      <c r="I476" s="109"/>
      <c r="J476" s="110">
        <f>ROUND(I476*H476,2)</f>
        <v>0</v>
      </c>
      <c r="K476" s="106" t="s">
        <v>116</v>
      </c>
      <c r="L476" s="111"/>
      <c r="M476" s="112" t="s">
        <v>19</v>
      </c>
      <c r="N476" s="113" t="s">
        <v>42</v>
      </c>
      <c r="P476" s="114">
        <f>O476*H476</f>
        <v>0</v>
      </c>
      <c r="Q476" s="114">
        <v>0</v>
      </c>
      <c r="R476" s="114">
        <f>Q476*H476</f>
        <v>0</v>
      </c>
      <c r="S476" s="114">
        <v>0</v>
      </c>
      <c r="T476" s="115">
        <f>S476*H476</f>
        <v>0</v>
      </c>
      <c r="AR476" s="116" t="s">
        <v>81</v>
      </c>
      <c r="AT476" s="116" t="s">
        <v>112</v>
      </c>
      <c r="AU476" s="116" t="s">
        <v>71</v>
      </c>
      <c r="AY476" s="14" t="s">
        <v>117</v>
      </c>
      <c r="BE476" s="117">
        <f>IF(N476="základní",J476,0)</f>
        <v>0</v>
      </c>
      <c r="BF476" s="117">
        <f>IF(N476="snížená",J476,0)</f>
        <v>0</v>
      </c>
      <c r="BG476" s="117">
        <f>IF(N476="zákl. přenesená",J476,0)</f>
        <v>0</v>
      </c>
      <c r="BH476" s="117">
        <f>IF(N476="sníž. přenesená",J476,0)</f>
        <v>0</v>
      </c>
      <c r="BI476" s="117">
        <f>IF(N476="nulová",J476,0)</f>
        <v>0</v>
      </c>
      <c r="BJ476" s="14" t="s">
        <v>79</v>
      </c>
      <c r="BK476" s="117">
        <f>ROUND(I476*H476,2)</f>
        <v>0</v>
      </c>
      <c r="BL476" s="14" t="s">
        <v>79</v>
      </c>
      <c r="BM476" s="116" t="s">
        <v>912</v>
      </c>
    </row>
    <row r="477" spans="2:65" s="1" customFormat="1">
      <c r="B477" s="29"/>
      <c r="D477" s="118" t="s">
        <v>119</v>
      </c>
      <c r="F477" s="119" t="s">
        <v>911</v>
      </c>
      <c r="I477" s="120"/>
      <c r="L477" s="29"/>
      <c r="M477" s="122"/>
      <c r="N477" s="123"/>
      <c r="O477" s="123"/>
      <c r="P477" s="123"/>
      <c r="Q477" s="123"/>
      <c r="R477" s="123"/>
      <c r="S477" s="123"/>
      <c r="T477" s="124"/>
      <c r="AT477" s="14" t="s">
        <v>119</v>
      </c>
      <c r="AU477" s="14" t="s">
        <v>71</v>
      </c>
    </row>
    <row r="478" spans="2:65" s="1" customFormat="1" ht="6.95" customHeight="1">
      <c r="B478" s="37"/>
      <c r="C478" s="38"/>
      <c r="D478" s="38"/>
      <c r="E478" s="38"/>
      <c r="F478" s="38"/>
      <c r="G478" s="38"/>
      <c r="H478" s="38"/>
      <c r="I478" s="38"/>
      <c r="J478" s="38"/>
      <c r="K478" s="38"/>
      <c r="L478" s="29"/>
    </row>
  </sheetData>
  <sheetProtection algorithmName="SHA-512" hashValue="VqMTo+4cUy21iyyBPbHeGPG5xgIzqQtjigNy2dc8aa+iyaCo9xnjkT2pkvIuoGdIg7tQRr4dYaBDv6A6cls5WQ==" saltValue="PxYVQtpA2CzQ2rA/AmQII+QJFNxKj5fVrnl6qCIfX2jFMZg2CCnaX6UjYK0J6qAgk5FhSRnedm/toNrRiAWi6g==" spinCount="100000" sheet="1" objects="1" scenarios="1" formatColumns="0" formatRows="0" autoFilter="0"/>
  <autoFilter ref="C78:K477" xr:uid="{00000000-0009-0000-0000-000001000000}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36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4" t="s">
        <v>85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2:46" ht="24.95" customHeight="1">
      <c r="B4" s="17"/>
      <c r="D4" s="18" t="s">
        <v>92</v>
      </c>
      <c r="L4" s="17"/>
      <c r="M4" s="80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16</v>
      </c>
      <c r="L6" s="17"/>
    </row>
    <row r="7" spans="2:46" ht="16.5" customHeight="1">
      <c r="B7" s="17"/>
      <c r="E7" s="273" t="str">
        <f>'Rekapitulace stavby'!K6</f>
        <v>Údržba, opravy a odstraňování závad u SSZT PCE 2024</v>
      </c>
      <c r="F7" s="274"/>
      <c r="G7" s="274"/>
      <c r="H7" s="274"/>
      <c r="L7" s="17"/>
    </row>
    <row r="8" spans="2:46" s="1" customFormat="1" ht="12" customHeight="1">
      <c r="B8" s="29"/>
      <c r="D8" s="24" t="s">
        <v>93</v>
      </c>
      <c r="L8" s="29"/>
    </row>
    <row r="9" spans="2:46" s="1" customFormat="1" ht="16.5" customHeight="1">
      <c r="B9" s="29"/>
      <c r="E9" s="263" t="s">
        <v>913</v>
      </c>
      <c r="F9" s="272"/>
      <c r="G9" s="272"/>
      <c r="H9" s="272"/>
      <c r="L9" s="29"/>
    </row>
    <row r="10" spans="2:46" s="1" customFormat="1">
      <c r="B10" s="29"/>
      <c r="L10" s="29"/>
    </row>
    <row r="11" spans="2:46" s="1" customFormat="1" ht="12" customHeight="1">
      <c r="B11" s="29"/>
      <c r="D11" s="24" t="s">
        <v>18</v>
      </c>
      <c r="F11" s="22" t="s">
        <v>19</v>
      </c>
      <c r="I11" s="24" t="s">
        <v>20</v>
      </c>
      <c r="J11" s="22" t="s">
        <v>19</v>
      </c>
      <c r="L11" s="29"/>
    </row>
    <row r="12" spans="2:46" s="1" customFormat="1" ht="12" customHeight="1">
      <c r="B12" s="29"/>
      <c r="D12" s="24" t="s">
        <v>21</v>
      </c>
      <c r="F12" s="22" t="s">
        <v>22</v>
      </c>
      <c r="I12" s="24" t="s">
        <v>23</v>
      </c>
      <c r="J12" s="45" t="str">
        <f>'Rekapitulace stavby'!AN8</f>
        <v>2. 5. 2023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4" t="s">
        <v>25</v>
      </c>
      <c r="I14" s="24" t="s">
        <v>26</v>
      </c>
      <c r="J14" s="22" t="str">
        <f>IF('Rekapitulace stavby'!AN10="","",'Rekapitulace stavby'!AN10)</f>
        <v/>
      </c>
      <c r="L14" s="29"/>
    </row>
    <row r="15" spans="2:46" s="1" customFormat="1" ht="18" customHeight="1">
      <c r="B15" s="29"/>
      <c r="E15" s="22" t="str">
        <f>IF('Rekapitulace stavby'!E11="","",'Rekapitulace stavby'!E11)</f>
        <v xml:space="preserve"> </v>
      </c>
      <c r="I15" s="24" t="s">
        <v>28</v>
      </c>
      <c r="J15" s="22" t="str">
        <f>IF('Rekapitulace stavby'!AN11="","",'Rekapitulace stavby'!AN11)</f>
        <v/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4" t="s">
        <v>29</v>
      </c>
      <c r="I17" s="24" t="s">
        <v>26</v>
      </c>
      <c r="J17" s="25" t="str">
        <f>'Rekapitulace stavby'!AN13</f>
        <v>Vyplň údaj</v>
      </c>
      <c r="L17" s="29"/>
    </row>
    <row r="18" spans="2:12" s="1" customFormat="1" ht="18" customHeight="1">
      <c r="B18" s="29"/>
      <c r="E18" s="275" t="str">
        <f>'Rekapitulace stavby'!E14</f>
        <v>Vyplň údaj</v>
      </c>
      <c r="F18" s="246"/>
      <c r="G18" s="246"/>
      <c r="H18" s="246"/>
      <c r="I18" s="24" t="s">
        <v>28</v>
      </c>
      <c r="J18" s="25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4" t="s">
        <v>31</v>
      </c>
      <c r="I20" s="24" t="s">
        <v>26</v>
      </c>
      <c r="J20" s="22" t="str">
        <f>IF('Rekapitulace stavby'!AN16="","",'Rekapitulace stavby'!AN16)</f>
        <v/>
      </c>
      <c r="L20" s="29"/>
    </row>
    <row r="21" spans="2:12" s="1" customFormat="1" ht="18" customHeight="1">
      <c r="B21" s="29"/>
      <c r="E21" s="22" t="str">
        <f>IF('Rekapitulace stavby'!E17="","",'Rekapitulace stavby'!E17)</f>
        <v xml:space="preserve"> </v>
      </c>
      <c r="I21" s="24" t="s">
        <v>28</v>
      </c>
      <c r="J21" s="22" t="str">
        <f>IF('Rekapitulace stavby'!AN17="","",'Rekapitulace stavby'!AN17)</f>
        <v/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4" t="s">
        <v>33</v>
      </c>
      <c r="I23" s="24" t="s">
        <v>26</v>
      </c>
      <c r="J23" s="22" t="s">
        <v>19</v>
      </c>
      <c r="L23" s="29"/>
    </row>
    <row r="24" spans="2:12" s="1" customFormat="1" ht="18" customHeight="1">
      <c r="B24" s="29"/>
      <c r="E24" s="22" t="s">
        <v>34</v>
      </c>
      <c r="I24" s="24" t="s">
        <v>28</v>
      </c>
      <c r="J24" s="22" t="s">
        <v>19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4" t="s">
        <v>35</v>
      </c>
      <c r="L26" s="29"/>
    </row>
    <row r="27" spans="2:12" s="7" customFormat="1" ht="16.5" customHeight="1">
      <c r="B27" s="81"/>
      <c r="E27" s="250" t="s">
        <v>19</v>
      </c>
      <c r="F27" s="250"/>
      <c r="G27" s="250"/>
      <c r="H27" s="250"/>
      <c r="L27" s="81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46"/>
      <c r="E29" s="46"/>
      <c r="F29" s="46"/>
      <c r="G29" s="46"/>
      <c r="H29" s="46"/>
      <c r="I29" s="46"/>
      <c r="J29" s="46"/>
      <c r="K29" s="46"/>
      <c r="L29" s="29"/>
    </row>
    <row r="30" spans="2:12" s="1" customFormat="1" ht="25.35" customHeight="1">
      <c r="B30" s="29"/>
      <c r="D30" s="82" t="s">
        <v>37</v>
      </c>
      <c r="J30" s="58">
        <f>ROUND(J86, 2)</f>
        <v>0</v>
      </c>
      <c r="L30" s="29"/>
    </row>
    <row r="31" spans="2:12" s="1" customFormat="1" ht="6.95" customHeight="1">
      <c r="B31" s="29"/>
      <c r="D31" s="46"/>
      <c r="E31" s="46"/>
      <c r="F31" s="46"/>
      <c r="G31" s="46"/>
      <c r="H31" s="46"/>
      <c r="I31" s="46"/>
      <c r="J31" s="46"/>
      <c r="K31" s="46"/>
      <c r="L31" s="29"/>
    </row>
    <row r="32" spans="2:12" s="1" customFormat="1" ht="14.45" customHeight="1">
      <c r="B32" s="29"/>
      <c r="F32" s="83" t="s">
        <v>39</v>
      </c>
      <c r="I32" s="83" t="s">
        <v>38</v>
      </c>
      <c r="J32" s="83" t="s">
        <v>40</v>
      </c>
      <c r="L32" s="29"/>
    </row>
    <row r="33" spans="2:12" s="1" customFormat="1" ht="14.45" customHeight="1">
      <c r="B33" s="29"/>
      <c r="D33" s="84" t="s">
        <v>41</v>
      </c>
      <c r="E33" s="24" t="s">
        <v>42</v>
      </c>
      <c r="F33" s="85">
        <f>ROUND((SUM(BE86:BE135)),  2)</f>
        <v>0</v>
      </c>
      <c r="I33" s="86">
        <v>0.21</v>
      </c>
      <c r="J33" s="85">
        <f>ROUND(((SUM(BE86:BE135))*I33),  2)</f>
        <v>0</v>
      </c>
      <c r="L33" s="29"/>
    </row>
    <row r="34" spans="2:12" s="1" customFormat="1" ht="14.45" customHeight="1">
      <c r="B34" s="29"/>
      <c r="E34" s="24" t="s">
        <v>43</v>
      </c>
      <c r="F34" s="85">
        <f>ROUND((SUM(BF86:BF135)),  2)</f>
        <v>0</v>
      </c>
      <c r="I34" s="86">
        <v>0.15</v>
      </c>
      <c r="J34" s="85">
        <f>ROUND(((SUM(BF86:BF135))*I34),  2)</f>
        <v>0</v>
      </c>
      <c r="L34" s="29"/>
    </row>
    <row r="35" spans="2:12" s="1" customFormat="1" ht="14.45" hidden="1" customHeight="1">
      <c r="B35" s="29"/>
      <c r="E35" s="24" t="s">
        <v>44</v>
      </c>
      <c r="F35" s="85">
        <f>ROUND((SUM(BG86:BG135)),  2)</f>
        <v>0</v>
      </c>
      <c r="I35" s="86">
        <v>0.21</v>
      </c>
      <c r="J35" s="85">
        <f>0</f>
        <v>0</v>
      </c>
      <c r="L35" s="29"/>
    </row>
    <row r="36" spans="2:12" s="1" customFormat="1" ht="14.45" hidden="1" customHeight="1">
      <c r="B36" s="29"/>
      <c r="E36" s="24" t="s">
        <v>45</v>
      </c>
      <c r="F36" s="85">
        <f>ROUND((SUM(BH86:BH135)),  2)</f>
        <v>0</v>
      </c>
      <c r="I36" s="86">
        <v>0.15</v>
      </c>
      <c r="J36" s="85">
        <f>0</f>
        <v>0</v>
      </c>
      <c r="L36" s="29"/>
    </row>
    <row r="37" spans="2:12" s="1" customFormat="1" ht="14.45" hidden="1" customHeight="1">
      <c r="B37" s="29"/>
      <c r="E37" s="24" t="s">
        <v>46</v>
      </c>
      <c r="F37" s="85">
        <f>ROUND((SUM(BI86:BI135)),  2)</f>
        <v>0</v>
      </c>
      <c r="I37" s="86">
        <v>0</v>
      </c>
      <c r="J37" s="85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87"/>
      <c r="D39" s="88" t="s">
        <v>47</v>
      </c>
      <c r="E39" s="49"/>
      <c r="F39" s="49"/>
      <c r="G39" s="89" t="s">
        <v>48</v>
      </c>
      <c r="H39" s="90" t="s">
        <v>49</v>
      </c>
      <c r="I39" s="49"/>
      <c r="J39" s="91">
        <f>SUM(J30:J37)</f>
        <v>0</v>
      </c>
      <c r="K39" s="92"/>
      <c r="L39" s="29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29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29"/>
    </row>
    <row r="45" spans="2:12" s="1" customFormat="1" ht="24.95" customHeight="1">
      <c r="B45" s="29"/>
      <c r="C45" s="18" t="s">
        <v>95</v>
      </c>
      <c r="L45" s="29"/>
    </row>
    <row r="46" spans="2:12" s="1" customFormat="1" ht="6.95" customHeight="1">
      <c r="B46" s="29"/>
      <c r="L46" s="29"/>
    </row>
    <row r="47" spans="2:12" s="1" customFormat="1" ht="12" customHeight="1">
      <c r="B47" s="29"/>
      <c r="C47" s="24" t="s">
        <v>16</v>
      </c>
      <c r="L47" s="29"/>
    </row>
    <row r="48" spans="2:12" s="1" customFormat="1" ht="16.5" customHeight="1">
      <c r="B48" s="29"/>
      <c r="E48" s="273" t="str">
        <f>E7</f>
        <v>Údržba, opravy a odstraňování závad u SSZT PCE 2024</v>
      </c>
      <c r="F48" s="274"/>
      <c r="G48" s="274"/>
      <c r="H48" s="274"/>
      <c r="L48" s="29"/>
    </row>
    <row r="49" spans="2:47" s="1" customFormat="1" ht="12" customHeight="1">
      <c r="B49" s="29"/>
      <c r="C49" s="24" t="s">
        <v>93</v>
      </c>
      <c r="L49" s="29"/>
    </row>
    <row r="50" spans="2:47" s="1" customFormat="1" ht="16.5" customHeight="1">
      <c r="B50" s="29"/>
      <c r="E50" s="263" t="str">
        <f>E9</f>
        <v>PS02 - Montáže-URS</v>
      </c>
      <c r="F50" s="272"/>
      <c r="G50" s="272"/>
      <c r="H50" s="272"/>
      <c r="L50" s="29"/>
    </row>
    <row r="51" spans="2:47" s="1" customFormat="1" ht="6.95" customHeight="1">
      <c r="B51" s="29"/>
      <c r="L51" s="29"/>
    </row>
    <row r="52" spans="2:47" s="1" customFormat="1" ht="12" customHeight="1">
      <c r="B52" s="29"/>
      <c r="C52" s="24" t="s">
        <v>21</v>
      </c>
      <c r="F52" s="22" t="str">
        <f>F12</f>
        <v>SŽ OŘ Hradec Kralové</v>
      </c>
      <c r="I52" s="24" t="s">
        <v>23</v>
      </c>
      <c r="J52" s="45" t="str">
        <f>IF(J12="","",J12)</f>
        <v>2. 5. 2023</v>
      </c>
      <c r="L52" s="29"/>
    </row>
    <row r="53" spans="2:47" s="1" customFormat="1" ht="6.95" customHeight="1">
      <c r="B53" s="29"/>
      <c r="L53" s="29"/>
    </row>
    <row r="54" spans="2:47" s="1" customFormat="1" ht="15.2" customHeight="1">
      <c r="B54" s="29"/>
      <c r="C54" s="24" t="s">
        <v>25</v>
      </c>
      <c r="F54" s="22" t="str">
        <f>E15</f>
        <v xml:space="preserve"> </v>
      </c>
      <c r="I54" s="24" t="s">
        <v>31</v>
      </c>
      <c r="J54" s="27" t="str">
        <f>E21</f>
        <v xml:space="preserve"> </v>
      </c>
      <c r="L54" s="29"/>
    </row>
    <row r="55" spans="2:47" s="1" customFormat="1" ht="15.2" customHeight="1">
      <c r="B55" s="29"/>
      <c r="C55" s="24" t="s">
        <v>29</v>
      </c>
      <c r="F55" s="22" t="str">
        <f>IF(E18="","",E18)</f>
        <v>Vyplň údaj</v>
      </c>
      <c r="I55" s="24" t="s">
        <v>33</v>
      </c>
      <c r="J55" s="27" t="str">
        <f>E24</f>
        <v>Slezák Jiří</v>
      </c>
      <c r="L55" s="29"/>
    </row>
    <row r="56" spans="2:47" s="1" customFormat="1" ht="10.35" customHeight="1">
      <c r="B56" s="29"/>
      <c r="L56" s="29"/>
    </row>
    <row r="57" spans="2:47" s="1" customFormat="1" ht="29.25" customHeight="1">
      <c r="B57" s="29"/>
      <c r="C57" s="93" t="s">
        <v>96</v>
      </c>
      <c r="D57" s="87"/>
      <c r="E57" s="87"/>
      <c r="F57" s="87"/>
      <c r="G57" s="87"/>
      <c r="H57" s="87"/>
      <c r="I57" s="87"/>
      <c r="J57" s="94" t="s">
        <v>97</v>
      </c>
      <c r="K57" s="87"/>
      <c r="L57" s="29"/>
    </row>
    <row r="58" spans="2:47" s="1" customFormat="1" ht="10.35" customHeight="1">
      <c r="B58" s="29"/>
      <c r="L58" s="29"/>
    </row>
    <row r="59" spans="2:47" s="1" customFormat="1" ht="22.9" customHeight="1">
      <c r="B59" s="29"/>
      <c r="C59" s="95" t="s">
        <v>69</v>
      </c>
      <c r="J59" s="58">
        <f>J86</f>
        <v>0</v>
      </c>
      <c r="L59" s="29"/>
      <c r="AU59" s="14" t="s">
        <v>98</v>
      </c>
    </row>
    <row r="60" spans="2:47" s="9" customFormat="1" ht="24.95" customHeight="1">
      <c r="B60" s="125"/>
      <c r="D60" s="126" t="s">
        <v>914</v>
      </c>
      <c r="E60" s="127"/>
      <c r="F60" s="127"/>
      <c r="G60" s="127"/>
      <c r="H60" s="127"/>
      <c r="I60" s="127"/>
      <c r="J60" s="128">
        <f>J87</f>
        <v>0</v>
      </c>
      <c r="L60" s="125"/>
    </row>
    <row r="61" spans="2:47" s="10" customFormat="1" ht="19.899999999999999" customHeight="1">
      <c r="B61" s="129"/>
      <c r="D61" s="130" t="s">
        <v>915</v>
      </c>
      <c r="E61" s="131"/>
      <c r="F61" s="131"/>
      <c r="G61" s="131"/>
      <c r="H61" s="131"/>
      <c r="I61" s="131"/>
      <c r="J61" s="132">
        <f>J88</f>
        <v>0</v>
      </c>
      <c r="L61" s="129"/>
    </row>
    <row r="62" spans="2:47" s="10" customFormat="1" ht="19.899999999999999" customHeight="1">
      <c r="B62" s="129"/>
      <c r="D62" s="130" t="s">
        <v>916</v>
      </c>
      <c r="E62" s="131"/>
      <c r="F62" s="131"/>
      <c r="G62" s="131"/>
      <c r="H62" s="131"/>
      <c r="I62" s="131"/>
      <c r="J62" s="132">
        <f>J104</f>
        <v>0</v>
      </c>
      <c r="L62" s="129"/>
    </row>
    <row r="63" spans="2:47" s="9" customFormat="1" ht="24.95" customHeight="1">
      <c r="B63" s="125"/>
      <c r="D63" s="126" t="s">
        <v>917</v>
      </c>
      <c r="E63" s="127"/>
      <c r="F63" s="127"/>
      <c r="G63" s="127"/>
      <c r="H63" s="127"/>
      <c r="I63" s="127"/>
      <c r="J63" s="128">
        <f>J108</f>
        <v>0</v>
      </c>
      <c r="L63" s="125"/>
    </row>
    <row r="64" spans="2:47" s="10" customFormat="1" ht="19.899999999999999" customHeight="1">
      <c r="B64" s="129"/>
      <c r="D64" s="130" t="s">
        <v>918</v>
      </c>
      <c r="E64" s="131"/>
      <c r="F64" s="131"/>
      <c r="G64" s="131"/>
      <c r="H64" s="131"/>
      <c r="I64" s="131"/>
      <c r="J64" s="132">
        <f>J109</f>
        <v>0</v>
      </c>
      <c r="L64" s="129"/>
    </row>
    <row r="65" spans="2:12" s="9" customFormat="1" ht="24.95" customHeight="1">
      <c r="B65" s="125"/>
      <c r="D65" s="126" t="s">
        <v>919</v>
      </c>
      <c r="E65" s="127"/>
      <c r="F65" s="127"/>
      <c r="G65" s="127"/>
      <c r="H65" s="127"/>
      <c r="I65" s="127"/>
      <c r="J65" s="128">
        <f>J113</f>
        <v>0</v>
      </c>
      <c r="L65" s="125"/>
    </row>
    <row r="66" spans="2:12" s="10" customFormat="1" ht="19.899999999999999" customHeight="1">
      <c r="B66" s="129"/>
      <c r="D66" s="130" t="s">
        <v>920</v>
      </c>
      <c r="E66" s="131"/>
      <c r="F66" s="131"/>
      <c r="G66" s="131"/>
      <c r="H66" s="131"/>
      <c r="I66" s="131"/>
      <c r="J66" s="132">
        <f>J114</f>
        <v>0</v>
      </c>
      <c r="L66" s="129"/>
    </row>
    <row r="67" spans="2:12" s="1" customFormat="1" ht="21.75" customHeight="1">
      <c r="B67" s="29"/>
      <c r="L67" s="29"/>
    </row>
    <row r="68" spans="2:12" s="1" customFormat="1" ht="6.95" customHeight="1"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29"/>
    </row>
    <row r="72" spans="2:12" s="1" customFormat="1" ht="6.95" customHeight="1"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29"/>
    </row>
    <row r="73" spans="2:12" s="1" customFormat="1" ht="24.95" customHeight="1">
      <c r="B73" s="29"/>
      <c r="C73" s="18" t="s">
        <v>99</v>
      </c>
      <c r="L73" s="29"/>
    </row>
    <row r="74" spans="2:12" s="1" customFormat="1" ht="6.95" customHeight="1">
      <c r="B74" s="29"/>
      <c r="L74" s="29"/>
    </row>
    <row r="75" spans="2:12" s="1" customFormat="1" ht="12" customHeight="1">
      <c r="B75" s="29"/>
      <c r="C75" s="24" t="s">
        <v>16</v>
      </c>
      <c r="L75" s="29"/>
    </row>
    <row r="76" spans="2:12" s="1" customFormat="1" ht="16.5" customHeight="1">
      <c r="B76" s="29"/>
      <c r="E76" s="273" t="str">
        <f>E7</f>
        <v>Údržba, opravy a odstraňování závad u SSZT PCE 2024</v>
      </c>
      <c r="F76" s="274"/>
      <c r="G76" s="274"/>
      <c r="H76" s="274"/>
      <c r="L76" s="29"/>
    </row>
    <row r="77" spans="2:12" s="1" customFormat="1" ht="12" customHeight="1">
      <c r="B77" s="29"/>
      <c r="C77" s="24" t="s">
        <v>93</v>
      </c>
      <c r="L77" s="29"/>
    </row>
    <row r="78" spans="2:12" s="1" customFormat="1" ht="16.5" customHeight="1">
      <c r="B78" s="29"/>
      <c r="E78" s="263" t="str">
        <f>E9</f>
        <v>PS02 - Montáže-URS</v>
      </c>
      <c r="F78" s="272"/>
      <c r="G78" s="272"/>
      <c r="H78" s="272"/>
      <c r="L78" s="29"/>
    </row>
    <row r="79" spans="2:12" s="1" customFormat="1" ht="6.95" customHeight="1">
      <c r="B79" s="29"/>
      <c r="L79" s="29"/>
    </row>
    <row r="80" spans="2:12" s="1" customFormat="1" ht="12" customHeight="1">
      <c r="B80" s="29"/>
      <c r="C80" s="24" t="s">
        <v>21</v>
      </c>
      <c r="F80" s="22" t="str">
        <f>F12</f>
        <v>SŽ OŘ Hradec Kralové</v>
      </c>
      <c r="I80" s="24" t="s">
        <v>23</v>
      </c>
      <c r="J80" s="45" t="str">
        <f>IF(J12="","",J12)</f>
        <v>2. 5. 2023</v>
      </c>
      <c r="L80" s="29"/>
    </row>
    <row r="81" spans="2:65" s="1" customFormat="1" ht="6.95" customHeight="1">
      <c r="B81" s="29"/>
      <c r="L81" s="29"/>
    </row>
    <row r="82" spans="2:65" s="1" customFormat="1" ht="15.2" customHeight="1">
      <c r="B82" s="29"/>
      <c r="C82" s="24" t="s">
        <v>25</v>
      </c>
      <c r="F82" s="22" t="str">
        <f>E15</f>
        <v xml:space="preserve"> </v>
      </c>
      <c r="I82" s="24" t="s">
        <v>31</v>
      </c>
      <c r="J82" s="27" t="str">
        <f>E21</f>
        <v xml:space="preserve"> </v>
      </c>
      <c r="L82" s="29"/>
    </row>
    <row r="83" spans="2:65" s="1" customFormat="1" ht="15.2" customHeight="1">
      <c r="B83" s="29"/>
      <c r="C83" s="24" t="s">
        <v>29</v>
      </c>
      <c r="F83" s="22" t="str">
        <f>IF(E18="","",E18)</f>
        <v>Vyplň údaj</v>
      </c>
      <c r="I83" s="24" t="s">
        <v>33</v>
      </c>
      <c r="J83" s="27" t="str">
        <f>E24</f>
        <v>Slezák Jiří</v>
      </c>
      <c r="L83" s="29"/>
    </row>
    <row r="84" spans="2:65" s="1" customFormat="1" ht="10.35" customHeight="1">
      <c r="B84" s="29"/>
      <c r="L84" s="29"/>
    </row>
    <row r="85" spans="2:65" s="8" customFormat="1" ht="29.25" customHeight="1">
      <c r="B85" s="96"/>
      <c r="C85" s="97" t="s">
        <v>100</v>
      </c>
      <c r="D85" s="98" t="s">
        <v>56</v>
      </c>
      <c r="E85" s="98" t="s">
        <v>52</v>
      </c>
      <c r="F85" s="98" t="s">
        <v>53</v>
      </c>
      <c r="G85" s="98" t="s">
        <v>101</v>
      </c>
      <c r="H85" s="98" t="s">
        <v>102</v>
      </c>
      <c r="I85" s="98" t="s">
        <v>103</v>
      </c>
      <c r="J85" s="98" t="s">
        <v>97</v>
      </c>
      <c r="K85" s="99" t="s">
        <v>104</v>
      </c>
      <c r="L85" s="96"/>
      <c r="M85" s="51" t="s">
        <v>19</v>
      </c>
      <c r="N85" s="52" t="s">
        <v>41</v>
      </c>
      <c r="O85" s="52" t="s">
        <v>105</v>
      </c>
      <c r="P85" s="52" t="s">
        <v>106</v>
      </c>
      <c r="Q85" s="52" t="s">
        <v>107</v>
      </c>
      <c r="R85" s="52" t="s">
        <v>108</v>
      </c>
      <c r="S85" s="52" t="s">
        <v>109</v>
      </c>
      <c r="T85" s="53" t="s">
        <v>110</v>
      </c>
    </row>
    <row r="86" spans="2:65" s="1" customFormat="1" ht="22.9" customHeight="1">
      <c r="B86" s="29"/>
      <c r="C86" s="56" t="s">
        <v>111</v>
      </c>
      <c r="J86" s="100">
        <f>BK86</f>
        <v>0</v>
      </c>
      <c r="L86" s="29"/>
      <c r="M86" s="54"/>
      <c r="N86" s="46"/>
      <c r="O86" s="46"/>
      <c r="P86" s="101">
        <f>P87+P108+P113</f>
        <v>0</v>
      </c>
      <c r="Q86" s="46"/>
      <c r="R86" s="101">
        <f>R87+R108+R113</f>
        <v>0.23979999999999999</v>
      </c>
      <c r="S86" s="46"/>
      <c r="T86" s="102">
        <f>T87+T108+T113</f>
        <v>0</v>
      </c>
      <c r="AT86" s="14" t="s">
        <v>70</v>
      </c>
      <c r="AU86" s="14" t="s">
        <v>98</v>
      </c>
      <c r="BK86" s="103">
        <f>BK87+BK108+BK113</f>
        <v>0</v>
      </c>
    </row>
    <row r="87" spans="2:65" s="11" customFormat="1" ht="25.9" customHeight="1">
      <c r="B87" s="133"/>
      <c r="D87" s="134" t="s">
        <v>70</v>
      </c>
      <c r="E87" s="135" t="s">
        <v>921</v>
      </c>
      <c r="F87" s="135" t="s">
        <v>922</v>
      </c>
      <c r="I87" s="136"/>
      <c r="J87" s="137">
        <f>BK87</f>
        <v>0</v>
      </c>
      <c r="L87" s="133"/>
      <c r="M87" s="138"/>
      <c r="P87" s="139">
        <f>P88+P104</f>
        <v>0</v>
      </c>
      <c r="R87" s="139">
        <f>R88+R104</f>
        <v>0.23099999999999998</v>
      </c>
      <c r="T87" s="140">
        <f>T88+T104</f>
        <v>0</v>
      </c>
      <c r="AR87" s="134" t="s">
        <v>79</v>
      </c>
      <c r="AT87" s="141" t="s">
        <v>70</v>
      </c>
      <c r="AU87" s="141" t="s">
        <v>71</v>
      </c>
      <c r="AY87" s="134" t="s">
        <v>117</v>
      </c>
      <c r="BK87" s="142">
        <f>BK88+BK104</f>
        <v>0</v>
      </c>
    </row>
    <row r="88" spans="2:65" s="11" customFormat="1" ht="22.9" customHeight="1">
      <c r="B88" s="133"/>
      <c r="D88" s="134" t="s">
        <v>70</v>
      </c>
      <c r="E88" s="143" t="s">
        <v>79</v>
      </c>
      <c r="F88" s="143" t="s">
        <v>923</v>
      </c>
      <c r="I88" s="136"/>
      <c r="J88" s="144">
        <f>BK88</f>
        <v>0</v>
      </c>
      <c r="L88" s="133"/>
      <c r="M88" s="138"/>
      <c r="P88" s="139">
        <f>SUM(P89:P103)</f>
        <v>0</v>
      </c>
      <c r="R88" s="139">
        <f>SUM(R89:R103)</f>
        <v>0.23099999999999998</v>
      </c>
      <c r="T88" s="140">
        <f>SUM(T89:T103)</f>
        <v>0</v>
      </c>
      <c r="AR88" s="134" t="s">
        <v>79</v>
      </c>
      <c r="AT88" s="141" t="s">
        <v>70</v>
      </c>
      <c r="AU88" s="141" t="s">
        <v>79</v>
      </c>
      <c r="AY88" s="134" t="s">
        <v>117</v>
      </c>
      <c r="BK88" s="142">
        <f>SUM(BK89:BK103)</f>
        <v>0</v>
      </c>
    </row>
    <row r="89" spans="2:65" s="1" customFormat="1" ht="21.75" customHeight="1">
      <c r="B89" s="29"/>
      <c r="C89" s="145" t="s">
        <v>79</v>
      </c>
      <c r="D89" s="145" t="s">
        <v>924</v>
      </c>
      <c r="E89" s="146" t="s">
        <v>925</v>
      </c>
      <c r="F89" s="147" t="s">
        <v>926</v>
      </c>
      <c r="G89" s="148" t="s">
        <v>927</v>
      </c>
      <c r="H89" s="149">
        <v>50</v>
      </c>
      <c r="I89" s="150"/>
      <c r="J89" s="151">
        <f>ROUND(I89*H89,2)</f>
        <v>0</v>
      </c>
      <c r="K89" s="147" t="s">
        <v>928</v>
      </c>
      <c r="L89" s="29"/>
      <c r="M89" s="152" t="s">
        <v>19</v>
      </c>
      <c r="N89" s="153" t="s">
        <v>42</v>
      </c>
      <c r="P89" s="114">
        <f>O89*H89</f>
        <v>0</v>
      </c>
      <c r="Q89" s="114">
        <v>0</v>
      </c>
      <c r="R89" s="114">
        <f>Q89*H89</f>
        <v>0</v>
      </c>
      <c r="S89" s="114">
        <v>0</v>
      </c>
      <c r="T89" s="115">
        <f>S89*H89</f>
        <v>0</v>
      </c>
      <c r="AR89" s="116" t="s">
        <v>127</v>
      </c>
      <c r="AT89" s="116" t="s">
        <v>924</v>
      </c>
      <c r="AU89" s="116" t="s">
        <v>81</v>
      </c>
      <c r="AY89" s="14" t="s">
        <v>117</v>
      </c>
      <c r="BE89" s="117">
        <f>IF(N89="základní",J89,0)</f>
        <v>0</v>
      </c>
      <c r="BF89" s="117">
        <f>IF(N89="snížená",J89,0)</f>
        <v>0</v>
      </c>
      <c r="BG89" s="117">
        <f>IF(N89="zákl. přenesená",J89,0)</f>
        <v>0</v>
      </c>
      <c r="BH89" s="117">
        <f>IF(N89="sníž. přenesená",J89,0)</f>
        <v>0</v>
      </c>
      <c r="BI89" s="117">
        <f>IF(N89="nulová",J89,0)</f>
        <v>0</v>
      </c>
      <c r="BJ89" s="14" t="s">
        <v>79</v>
      </c>
      <c r="BK89" s="117">
        <f>ROUND(I89*H89,2)</f>
        <v>0</v>
      </c>
      <c r="BL89" s="14" t="s">
        <v>127</v>
      </c>
      <c r="BM89" s="116" t="s">
        <v>929</v>
      </c>
    </row>
    <row r="90" spans="2:65" s="1" customFormat="1" ht="19.5">
      <c r="B90" s="29"/>
      <c r="D90" s="118" t="s">
        <v>119</v>
      </c>
      <c r="F90" s="119" t="s">
        <v>930</v>
      </c>
      <c r="I90" s="120"/>
      <c r="L90" s="29"/>
      <c r="M90" s="121"/>
      <c r="T90" s="48"/>
      <c r="AT90" s="14" t="s">
        <v>119</v>
      </c>
      <c r="AU90" s="14" t="s">
        <v>81</v>
      </c>
    </row>
    <row r="91" spans="2:65" s="1" customFormat="1">
      <c r="B91" s="29"/>
      <c r="D91" s="154" t="s">
        <v>931</v>
      </c>
      <c r="F91" s="155" t="s">
        <v>932</v>
      </c>
      <c r="I91" s="120"/>
      <c r="L91" s="29"/>
      <c r="M91" s="121"/>
      <c r="T91" s="48"/>
      <c r="AT91" s="14" t="s">
        <v>931</v>
      </c>
      <c r="AU91" s="14" t="s">
        <v>81</v>
      </c>
    </row>
    <row r="92" spans="2:65" s="1" customFormat="1" ht="16.5" customHeight="1">
      <c r="B92" s="29"/>
      <c r="C92" s="145" t="s">
        <v>81</v>
      </c>
      <c r="D92" s="145" t="s">
        <v>924</v>
      </c>
      <c r="E92" s="146" t="s">
        <v>933</v>
      </c>
      <c r="F92" s="147" t="s">
        <v>934</v>
      </c>
      <c r="G92" s="148" t="s">
        <v>935</v>
      </c>
      <c r="H92" s="149">
        <v>5</v>
      </c>
      <c r="I92" s="150"/>
      <c r="J92" s="151">
        <f>ROUND(I92*H92,2)</f>
        <v>0</v>
      </c>
      <c r="K92" s="147" t="s">
        <v>928</v>
      </c>
      <c r="L92" s="29"/>
      <c r="M92" s="152" t="s">
        <v>19</v>
      </c>
      <c r="N92" s="153" t="s">
        <v>42</v>
      </c>
      <c r="P92" s="114">
        <f>O92*H92</f>
        <v>0</v>
      </c>
      <c r="Q92" s="114">
        <v>0</v>
      </c>
      <c r="R92" s="114">
        <f>Q92*H92</f>
        <v>0</v>
      </c>
      <c r="S92" s="114">
        <v>0</v>
      </c>
      <c r="T92" s="115">
        <f>S92*H92</f>
        <v>0</v>
      </c>
      <c r="AR92" s="116" t="s">
        <v>127</v>
      </c>
      <c r="AT92" s="116" t="s">
        <v>924</v>
      </c>
      <c r="AU92" s="116" t="s">
        <v>81</v>
      </c>
      <c r="AY92" s="14" t="s">
        <v>117</v>
      </c>
      <c r="BE92" s="117">
        <f>IF(N92="základní",J92,0)</f>
        <v>0</v>
      </c>
      <c r="BF92" s="117">
        <f>IF(N92="snížená",J92,0)</f>
        <v>0</v>
      </c>
      <c r="BG92" s="117">
        <f>IF(N92="zákl. přenesená",J92,0)</f>
        <v>0</v>
      </c>
      <c r="BH92" s="117">
        <f>IF(N92="sníž. přenesená",J92,0)</f>
        <v>0</v>
      </c>
      <c r="BI92" s="117">
        <f>IF(N92="nulová",J92,0)</f>
        <v>0</v>
      </c>
      <c r="BJ92" s="14" t="s">
        <v>79</v>
      </c>
      <c r="BK92" s="117">
        <f>ROUND(I92*H92,2)</f>
        <v>0</v>
      </c>
      <c r="BL92" s="14" t="s">
        <v>127</v>
      </c>
      <c r="BM92" s="116" t="s">
        <v>936</v>
      </c>
    </row>
    <row r="93" spans="2:65" s="1" customFormat="1" ht="19.5">
      <c r="B93" s="29"/>
      <c r="D93" s="118" t="s">
        <v>119</v>
      </c>
      <c r="F93" s="119" t="s">
        <v>937</v>
      </c>
      <c r="I93" s="120"/>
      <c r="L93" s="29"/>
      <c r="M93" s="121"/>
      <c r="T93" s="48"/>
      <c r="AT93" s="14" t="s">
        <v>119</v>
      </c>
      <c r="AU93" s="14" t="s">
        <v>81</v>
      </c>
    </row>
    <row r="94" spans="2:65" s="1" customFormat="1">
      <c r="B94" s="29"/>
      <c r="D94" s="154" t="s">
        <v>931</v>
      </c>
      <c r="F94" s="155" t="s">
        <v>938</v>
      </c>
      <c r="I94" s="120"/>
      <c r="L94" s="29"/>
      <c r="M94" s="121"/>
      <c r="T94" s="48"/>
      <c r="AT94" s="14" t="s">
        <v>931</v>
      </c>
      <c r="AU94" s="14" t="s">
        <v>81</v>
      </c>
    </row>
    <row r="95" spans="2:65" s="1" customFormat="1" ht="21.75" customHeight="1">
      <c r="B95" s="29"/>
      <c r="C95" s="145" t="s">
        <v>123</v>
      </c>
      <c r="D95" s="145" t="s">
        <v>924</v>
      </c>
      <c r="E95" s="146" t="s">
        <v>939</v>
      </c>
      <c r="F95" s="147" t="s">
        <v>940</v>
      </c>
      <c r="G95" s="148" t="s">
        <v>935</v>
      </c>
      <c r="H95" s="149">
        <v>10</v>
      </c>
      <c r="I95" s="150"/>
      <c r="J95" s="151">
        <f>ROUND(I95*H95,2)</f>
        <v>0</v>
      </c>
      <c r="K95" s="147" t="s">
        <v>928</v>
      </c>
      <c r="L95" s="29"/>
      <c r="M95" s="152" t="s">
        <v>19</v>
      </c>
      <c r="N95" s="153" t="s">
        <v>42</v>
      </c>
      <c r="P95" s="114">
        <f>O95*H95</f>
        <v>0</v>
      </c>
      <c r="Q95" s="114">
        <v>0</v>
      </c>
      <c r="R95" s="114">
        <f>Q95*H95</f>
        <v>0</v>
      </c>
      <c r="S95" s="114">
        <v>0</v>
      </c>
      <c r="T95" s="115">
        <f>S95*H95</f>
        <v>0</v>
      </c>
      <c r="AR95" s="116" t="s">
        <v>127</v>
      </c>
      <c r="AT95" s="116" t="s">
        <v>924</v>
      </c>
      <c r="AU95" s="116" t="s">
        <v>81</v>
      </c>
      <c r="AY95" s="14" t="s">
        <v>117</v>
      </c>
      <c r="BE95" s="117">
        <f>IF(N95="základní",J95,0)</f>
        <v>0</v>
      </c>
      <c r="BF95" s="117">
        <f>IF(N95="snížená",J95,0)</f>
        <v>0</v>
      </c>
      <c r="BG95" s="117">
        <f>IF(N95="zákl. přenesená",J95,0)</f>
        <v>0</v>
      </c>
      <c r="BH95" s="117">
        <f>IF(N95="sníž. přenesená",J95,0)</f>
        <v>0</v>
      </c>
      <c r="BI95" s="117">
        <f>IF(N95="nulová",J95,0)</f>
        <v>0</v>
      </c>
      <c r="BJ95" s="14" t="s">
        <v>79</v>
      </c>
      <c r="BK95" s="117">
        <f>ROUND(I95*H95,2)</f>
        <v>0</v>
      </c>
      <c r="BL95" s="14" t="s">
        <v>127</v>
      </c>
      <c r="BM95" s="116" t="s">
        <v>941</v>
      </c>
    </row>
    <row r="96" spans="2:65" s="1" customFormat="1" ht="19.5">
      <c r="B96" s="29"/>
      <c r="D96" s="118" t="s">
        <v>119</v>
      </c>
      <c r="F96" s="119" t="s">
        <v>942</v>
      </c>
      <c r="I96" s="120"/>
      <c r="L96" s="29"/>
      <c r="M96" s="121"/>
      <c r="T96" s="48"/>
      <c r="AT96" s="14" t="s">
        <v>119</v>
      </c>
      <c r="AU96" s="14" t="s">
        <v>81</v>
      </c>
    </row>
    <row r="97" spans="2:65" s="1" customFormat="1">
      <c r="B97" s="29"/>
      <c r="D97" s="154" t="s">
        <v>931</v>
      </c>
      <c r="F97" s="155" t="s">
        <v>943</v>
      </c>
      <c r="I97" s="120"/>
      <c r="L97" s="29"/>
      <c r="M97" s="121"/>
      <c r="T97" s="48"/>
      <c r="AT97" s="14" t="s">
        <v>931</v>
      </c>
      <c r="AU97" s="14" t="s">
        <v>81</v>
      </c>
    </row>
    <row r="98" spans="2:65" s="1" customFormat="1" ht="24.2" customHeight="1">
      <c r="B98" s="29"/>
      <c r="C98" s="145" t="s">
        <v>127</v>
      </c>
      <c r="D98" s="145" t="s">
        <v>924</v>
      </c>
      <c r="E98" s="146" t="s">
        <v>944</v>
      </c>
      <c r="F98" s="147" t="s">
        <v>945</v>
      </c>
      <c r="G98" s="148" t="s">
        <v>202</v>
      </c>
      <c r="H98" s="149">
        <v>20</v>
      </c>
      <c r="I98" s="150"/>
      <c r="J98" s="151">
        <f>ROUND(I98*H98,2)</f>
        <v>0</v>
      </c>
      <c r="K98" s="147" t="s">
        <v>928</v>
      </c>
      <c r="L98" s="29"/>
      <c r="M98" s="152" t="s">
        <v>19</v>
      </c>
      <c r="N98" s="153" t="s">
        <v>42</v>
      </c>
      <c r="P98" s="114">
        <f>O98*H98</f>
        <v>0</v>
      </c>
      <c r="Q98" s="114">
        <v>3.5999999999999999E-3</v>
      </c>
      <c r="R98" s="114">
        <f>Q98*H98</f>
        <v>7.1999999999999995E-2</v>
      </c>
      <c r="S98" s="114">
        <v>0</v>
      </c>
      <c r="T98" s="115">
        <f>S98*H98</f>
        <v>0</v>
      </c>
      <c r="AR98" s="116" t="s">
        <v>127</v>
      </c>
      <c r="AT98" s="116" t="s">
        <v>924</v>
      </c>
      <c r="AU98" s="116" t="s">
        <v>81</v>
      </c>
      <c r="AY98" s="14" t="s">
        <v>117</v>
      </c>
      <c r="BE98" s="117">
        <f>IF(N98="základní",J98,0)</f>
        <v>0</v>
      </c>
      <c r="BF98" s="117">
        <f>IF(N98="snížená",J98,0)</f>
        <v>0</v>
      </c>
      <c r="BG98" s="117">
        <f>IF(N98="zákl. přenesená",J98,0)</f>
        <v>0</v>
      </c>
      <c r="BH98" s="117">
        <f>IF(N98="sníž. přenesená",J98,0)</f>
        <v>0</v>
      </c>
      <c r="BI98" s="117">
        <f>IF(N98="nulová",J98,0)</f>
        <v>0</v>
      </c>
      <c r="BJ98" s="14" t="s">
        <v>79</v>
      </c>
      <c r="BK98" s="117">
        <f>ROUND(I98*H98,2)</f>
        <v>0</v>
      </c>
      <c r="BL98" s="14" t="s">
        <v>127</v>
      </c>
      <c r="BM98" s="116" t="s">
        <v>946</v>
      </c>
    </row>
    <row r="99" spans="2:65" s="1" customFormat="1" ht="19.5">
      <c r="B99" s="29"/>
      <c r="D99" s="118" t="s">
        <v>119</v>
      </c>
      <c r="F99" s="119" t="s">
        <v>947</v>
      </c>
      <c r="I99" s="120"/>
      <c r="L99" s="29"/>
      <c r="M99" s="121"/>
      <c r="T99" s="48"/>
      <c r="AT99" s="14" t="s">
        <v>119</v>
      </c>
      <c r="AU99" s="14" t="s">
        <v>81</v>
      </c>
    </row>
    <row r="100" spans="2:65" s="1" customFormat="1">
      <c r="B100" s="29"/>
      <c r="D100" s="154" t="s">
        <v>931</v>
      </c>
      <c r="F100" s="155" t="s">
        <v>948</v>
      </c>
      <c r="I100" s="120"/>
      <c r="L100" s="29"/>
      <c r="M100" s="121"/>
      <c r="T100" s="48"/>
      <c r="AT100" s="14" t="s">
        <v>931</v>
      </c>
      <c r="AU100" s="14" t="s">
        <v>81</v>
      </c>
    </row>
    <row r="101" spans="2:65" s="1" customFormat="1" ht="24.2" customHeight="1">
      <c r="B101" s="29"/>
      <c r="C101" s="145" t="s">
        <v>131</v>
      </c>
      <c r="D101" s="145" t="s">
        <v>924</v>
      </c>
      <c r="E101" s="146" t="s">
        <v>949</v>
      </c>
      <c r="F101" s="147" t="s">
        <v>950</v>
      </c>
      <c r="G101" s="148" t="s">
        <v>202</v>
      </c>
      <c r="H101" s="149">
        <v>30</v>
      </c>
      <c r="I101" s="150"/>
      <c r="J101" s="151">
        <f>ROUND(I101*H101,2)</f>
        <v>0</v>
      </c>
      <c r="K101" s="147" t="s">
        <v>928</v>
      </c>
      <c r="L101" s="29"/>
      <c r="M101" s="152" t="s">
        <v>19</v>
      </c>
      <c r="N101" s="153" t="s">
        <v>42</v>
      </c>
      <c r="P101" s="114">
        <f>O101*H101</f>
        <v>0</v>
      </c>
      <c r="Q101" s="114">
        <v>5.3E-3</v>
      </c>
      <c r="R101" s="114">
        <f>Q101*H101</f>
        <v>0.159</v>
      </c>
      <c r="S101" s="114">
        <v>0</v>
      </c>
      <c r="T101" s="115">
        <f>S101*H101</f>
        <v>0</v>
      </c>
      <c r="AR101" s="116" t="s">
        <v>127</v>
      </c>
      <c r="AT101" s="116" t="s">
        <v>924</v>
      </c>
      <c r="AU101" s="116" t="s">
        <v>81</v>
      </c>
      <c r="AY101" s="14" t="s">
        <v>117</v>
      </c>
      <c r="BE101" s="117">
        <f>IF(N101="základní",J101,0)</f>
        <v>0</v>
      </c>
      <c r="BF101" s="117">
        <f>IF(N101="snížená",J101,0)</f>
        <v>0</v>
      </c>
      <c r="BG101" s="117">
        <f>IF(N101="zákl. přenesená",J101,0)</f>
        <v>0</v>
      </c>
      <c r="BH101" s="117">
        <f>IF(N101="sníž. přenesená",J101,0)</f>
        <v>0</v>
      </c>
      <c r="BI101" s="117">
        <f>IF(N101="nulová",J101,0)</f>
        <v>0</v>
      </c>
      <c r="BJ101" s="14" t="s">
        <v>79</v>
      </c>
      <c r="BK101" s="117">
        <f>ROUND(I101*H101,2)</f>
        <v>0</v>
      </c>
      <c r="BL101" s="14" t="s">
        <v>127</v>
      </c>
      <c r="BM101" s="116" t="s">
        <v>951</v>
      </c>
    </row>
    <row r="102" spans="2:65" s="1" customFormat="1" ht="19.5">
      <c r="B102" s="29"/>
      <c r="D102" s="118" t="s">
        <v>119</v>
      </c>
      <c r="F102" s="119" t="s">
        <v>952</v>
      </c>
      <c r="I102" s="120"/>
      <c r="L102" s="29"/>
      <c r="M102" s="121"/>
      <c r="T102" s="48"/>
      <c r="AT102" s="14" t="s">
        <v>119</v>
      </c>
      <c r="AU102" s="14" t="s">
        <v>81</v>
      </c>
    </row>
    <row r="103" spans="2:65" s="1" customFormat="1">
      <c r="B103" s="29"/>
      <c r="D103" s="154" t="s">
        <v>931</v>
      </c>
      <c r="F103" s="155" t="s">
        <v>953</v>
      </c>
      <c r="I103" s="120"/>
      <c r="L103" s="29"/>
      <c r="M103" s="121"/>
      <c r="T103" s="48"/>
      <c r="AT103" s="14" t="s">
        <v>931</v>
      </c>
      <c r="AU103" s="14" t="s">
        <v>81</v>
      </c>
    </row>
    <row r="104" spans="2:65" s="11" customFormat="1" ht="22.9" customHeight="1">
      <c r="B104" s="133"/>
      <c r="D104" s="134" t="s">
        <v>70</v>
      </c>
      <c r="E104" s="143" t="s">
        <v>143</v>
      </c>
      <c r="F104" s="143" t="s">
        <v>954</v>
      </c>
      <c r="I104" s="136"/>
      <c r="J104" s="144">
        <f>BK104</f>
        <v>0</v>
      </c>
      <c r="L104" s="133"/>
      <c r="M104" s="138"/>
      <c r="P104" s="139">
        <f>SUM(P105:P107)</f>
        <v>0</v>
      </c>
      <c r="R104" s="139">
        <f>SUM(R105:R107)</f>
        <v>0</v>
      </c>
      <c r="T104" s="140">
        <f>SUM(T105:T107)</f>
        <v>0</v>
      </c>
      <c r="AR104" s="134" t="s">
        <v>79</v>
      </c>
      <c r="AT104" s="141" t="s">
        <v>70</v>
      </c>
      <c r="AU104" s="141" t="s">
        <v>79</v>
      </c>
      <c r="AY104" s="134" t="s">
        <v>117</v>
      </c>
      <c r="BK104" s="142">
        <f>SUM(BK105:BK107)</f>
        <v>0</v>
      </c>
    </row>
    <row r="105" spans="2:65" s="1" customFormat="1" ht="16.5" customHeight="1">
      <c r="B105" s="29"/>
      <c r="C105" s="145" t="s">
        <v>955</v>
      </c>
      <c r="D105" s="145" t="s">
        <v>924</v>
      </c>
      <c r="E105" s="146" t="s">
        <v>956</v>
      </c>
      <c r="F105" s="147" t="s">
        <v>957</v>
      </c>
      <c r="G105" s="148" t="s">
        <v>958</v>
      </c>
      <c r="H105" s="149">
        <v>10</v>
      </c>
      <c r="I105" s="150"/>
      <c r="J105" s="151">
        <f>ROUND(I105*H105,2)</f>
        <v>0</v>
      </c>
      <c r="K105" s="147" t="s">
        <v>928</v>
      </c>
      <c r="L105" s="29"/>
      <c r="M105" s="152" t="s">
        <v>19</v>
      </c>
      <c r="N105" s="153" t="s">
        <v>42</v>
      </c>
      <c r="P105" s="114">
        <f>O105*H105</f>
        <v>0</v>
      </c>
      <c r="Q105" s="114">
        <v>0</v>
      </c>
      <c r="R105" s="114">
        <f>Q105*H105</f>
        <v>0</v>
      </c>
      <c r="S105" s="114">
        <v>0</v>
      </c>
      <c r="T105" s="115">
        <f>S105*H105</f>
        <v>0</v>
      </c>
      <c r="AR105" s="116" t="s">
        <v>127</v>
      </c>
      <c r="AT105" s="116" t="s">
        <v>924</v>
      </c>
      <c r="AU105" s="116" t="s">
        <v>81</v>
      </c>
      <c r="AY105" s="14" t="s">
        <v>117</v>
      </c>
      <c r="BE105" s="117">
        <f>IF(N105="základní",J105,0)</f>
        <v>0</v>
      </c>
      <c r="BF105" s="117">
        <f>IF(N105="snížená",J105,0)</f>
        <v>0</v>
      </c>
      <c r="BG105" s="117">
        <f>IF(N105="zákl. přenesená",J105,0)</f>
        <v>0</v>
      </c>
      <c r="BH105" s="117">
        <f>IF(N105="sníž. přenesená",J105,0)</f>
        <v>0</v>
      </c>
      <c r="BI105" s="117">
        <f>IF(N105="nulová",J105,0)</f>
        <v>0</v>
      </c>
      <c r="BJ105" s="14" t="s">
        <v>79</v>
      </c>
      <c r="BK105" s="117">
        <f>ROUND(I105*H105,2)</f>
        <v>0</v>
      </c>
      <c r="BL105" s="14" t="s">
        <v>127</v>
      </c>
      <c r="BM105" s="116" t="s">
        <v>959</v>
      </c>
    </row>
    <row r="106" spans="2:65" s="1" customFormat="1">
      <c r="B106" s="29"/>
      <c r="D106" s="118" t="s">
        <v>119</v>
      </c>
      <c r="F106" s="119" t="s">
        <v>960</v>
      </c>
      <c r="I106" s="120"/>
      <c r="L106" s="29"/>
      <c r="M106" s="121"/>
      <c r="T106" s="48"/>
      <c r="AT106" s="14" t="s">
        <v>119</v>
      </c>
      <c r="AU106" s="14" t="s">
        <v>81</v>
      </c>
    </row>
    <row r="107" spans="2:65" s="1" customFormat="1">
      <c r="B107" s="29"/>
      <c r="D107" s="154" t="s">
        <v>931</v>
      </c>
      <c r="F107" s="155" t="s">
        <v>961</v>
      </c>
      <c r="I107" s="120"/>
      <c r="L107" s="29"/>
      <c r="M107" s="121"/>
      <c r="T107" s="48"/>
      <c r="AT107" s="14" t="s">
        <v>931</v>
      </c>
      <c r="AU107" s="14" t="s">
        <v>81</v>
      </c>
    </row>
    <row r="108" spans="2:65" s="11" customFormat="1" ht="25.9" customHeight="1">
      <c r="B108" s="133"/>
      <c r="D108" s="134" t="s">
        <v>70</v>
      </c>
      <c r="E108" s="135" t="s">
        <v>962</v>
      </c>
      <c r="F108" s="135" t="s">
        <v>963</v>
      </c>
      <c r="I108" s="136"/>
      <c r="J108" s="137">
        <f>BK108</f>
        <v>0</v>
      </c>
      <c r="L108" s="133"/>
      <c r="M108" s="138"/>
      <c r="P108" s="139">
        <f>P109</f>
        <v>0</v>
      </c>
      <c r="R108" s="139">
        <f>R109</f>
        <v>0</v>
      </c>
      <c r="T108" s="140">
        <f>T109</f>
        <v>0</v>
      </c>
      <c r="AR108" s="134" t="s">
        <v>81</v>
      </c>
      <c r="AT108" s="141" t="s">
        <v>70</v>
      </c>
      <c r="AU108" s="141" t="s">
        <v>71</v>
      </c>
      <c r="AY108" s="134" t="s">
        <v>117</v>
      </c>
      <c r="BK108" s="142">
        <f>BK109</f>
        <v>0</v>
      </c>
    </row>
    <row r="109" spans="2:65" s="11" customFormat="1" ht="22.9" customHeight="1">
      <c r="B109" s="133"/>
      <c r="D109" s="134" t="s">
        <v>70</v>
      </c>
      <c r="E109" s="143" t="s">
        <v>964</v>
      </c>
      <c r="F109" s="143" t="s">
        <v>965</v>
      </c>
      <c r="I109" s="136"/>
      <c r="J109" s="144">
        <f>BK109</f>
        <v>0</v>
      </c>
      <c r="L109" s="133"/>
      <c r="M109" s="138"/>
      <c r="P109" s="139">
        <f>SUM(P110:P112)</f>
        <v>0</v>
      </c>
      <c r="R109" s="139">
        <f>SUM(R110:R112)</f>
        <v>0</v>
      </c>
      <c r="T109" s="140">
        <f>SUM(T110:T112)</f>
        <v>0</v>
      </c>
      <c r="AR109" s="134" t="s">
        <v>81</v>
      </c>
      <c r="AT109" s="141" t="s">
        <v>70</v>
      </c>
      <c r="AU109" s="141" t="s">
        <v>79</v>
      </c>
      <c r="AY109" s="134" t="s">
        <v>117</v>
      </c>
      <c r="BK109" s="142">
        <f>SUM(BK110:BK112)</f>
        <v>0</v>
      </c>
    </row>
    <row r="110" spans="2:65" s="1" customFormat="1" ht="16.5" customHeight="1">
      <c r="B110" s="29"/>
      <c r="C110" s="145" t="s">
        <v>135</v>
      </c>
      <c r="D110" s="145" t="s">
        <v>924</v>
      </c>
      <c r="E110" s="146" t="s">
        <v>966</v>
      </c>
      <c r="F110" s="147" t="s">
        <v>967</v>
      </c>
      <c r="G110" s="148" t="s">
        <v>202</v>
      </c>
      <c r="H110" s="149">
        <v>250</v>
      </c>
      <c r="I110" s="150"/>
      <c r="J110" s="151">
        <f>ROUND(I110*H110,2)</f>
        <v>0</v>
      </c>
      <c r="K110" s="147" t="s">
        <v>928</v>
      </c>
      <c r="L110" s="29"/>
      <c r="M110" s="152" t="s">
        <v>19</v>
      </c>
      <c r="N110" s="153" t="s">
        <v>42</v>
      </c>
      <c r="P110" s="114">
        <f>O110*H110</f>
        <v>0</v>
      </c>
      <c r="Q110" s="114">
        <v>0</v>
      </c>
      <c r="R110" s="114">
        <f>Q110*H110</f>
        <v>0</v>
      </c>
      <c r="S110" s="114">
        <v>0</v>
      </c>
      <c r="T110" s="115">
        <f>S110*H110</f>
        <v>0</v>
      </c>
      <c r="AR110" s="116" t="s">
        <v>283</v>
      </c>
      <c r="AT110" s="116" t="s">
        <v>924</v>
      </c>
      <c r="AU110" s="116" t="s">
        <v>81</v>
      </c>
      <c r="AY110" s="14" t="s">
        <v>117</v>
      </c>
      <c r="BE110" s="117">
        <f>IF(N110="základní",J110,0)</f>
        <v>0</v>
      </c>
      <c r="BF110" s="117">
        <f>IF(N110="snížená",J110,0)</f>
        <v>0</v>
      </c>
      <c r="BG110" s="117">
        <f>IF(N110="zákl. přenesená",J110,0)</f>
        <v>0</v>
      </c>
      <c r="BH110" s="117">
        <f>IF(N110="sníž. přenesená",J110,0)</f>
        <v>0</v>
      </c>
      <c r="BI110" s="117">
        <f>IF(N110="nulová",J110,0)</f>
        <v>0</v>
      </c>
      <c r="BJ110" s="14" t="s">
        <v>79</v>
      </c>
      <c r="BK110" s="117">
        <f>ROUND(I110*H110,2)</f>
        <v>0</v>
      </c>
      <c r="BL110" s="14" t="s">
        <v>283</v>
      </c>
      <c r="BM110" s="116" t="s">
        <v>968</v>
      </c>
    </row>
    <row r="111" spans="2:65" s="1" customFormat="1" ht="19.5">
      <c r="B111" s="29"/>
      <c r="D111" s="118" t="s">
        <v>119</v>
      </c>
      <c r="F111" s="119" t="s">
        <v>969</v>
      </c>
      <c r="I111" s="120"/>
      <c r="L111" s="29"/>
      <c r="M111" s="121"/>
      <c r="T111" s="48"/>
      <c r="AT111" s="14" t="s">
        <v>119</v>
      </c>
      <c r="AU111" s="14" t="s">
        <v>81</v>
      </c>
    </row>
    <row r="112" spans="2:65" s="1" customFormat="1">
      <c r="B112" s="29"/>
      <c r="D112" s="154" t="s">
        <v>931</v>
      </c>
      <c r="F112" s="155" t="s">
        <v>970</v>
      </c>
      <c r="I112" s="120"/>
      <c r="L112" s="29"/>
      <c r="M112" s="121"/>
      <c r="T112" s="48"/>
      <c r="AT112" s="14" t="s">
        <v>931</v>
      </c>
      <c r="AU112" s="14" t="s">
        <v>81</v>
      </c>
    </row>
    <row r="113" spans="2:65" s="11" customFormat="1" ht="25.9" customHeight="1">
      <c r="B113" s="133"/>
      <c r="D113" s="134" t="s">
        <v>70</v>
      </c>
      <c r="E113" s="135" t="s">
        <v>112</v>
      </c>
      <c r="F113" s="135" t="s">
        <v>971</v>
      </c>
      <c r="I113" s="136"/>
      <c r="J113" s="137">
        <f>BK113</f>
        <v>0</v>
      </c>
      <c r="L113" s="133"/>
      <c r="M113" s="138"/>
      <c r="P113" s="139">
        <f>P114</f>
        <v>0</v>
      </c>
      <c r="R113" s="139">
        <f>R114</f>
        <v>8.8000000000000005E-3</v>
      </c>
      <c r="T113" s="140">
        <f>T114</f>
        <v>0</v>
      </c>
      <c r="AR113" s="134" t="s">
        <v>123</v>
      </c>
      <c r="AT113" s="141" t="s">
        <v>70</v>
      </c>
      <c r="AU113" s="141" t="s">
        <v>71</v>
      </c>
      <c r="AY113" s="134" t="s">
        <v>117</v>
      </c>
      <c r="BK113" s="142">
        <f>BK114</f>
        <v>0</v>
      </c>
    </row>
    <row r="114" spans="2:65" s="11" customFormat="1" ht="22.9" customHeight="1">
      <c r="B114" s="133"/>
      <c r="D114" s="134" t="s">
        <v>70</v>
      </c>
      <c r="E114" s="143" t="s">
        <v>972</v>
      </c>
      <c r="F114" s="143" t="s">
        <v>973</v>
      </c>
      <c r="I114" s="136"/>
      <c r="J114" s="144">
        <f>BK114</f>
        <v>0</v>
      </c>
      <c r="L114" s="133"/>
      <c r="M114" s="138"/>
      <c r="P114" s="139">
        <f>SUM(P115:P135)</f>
        <v>0</v>
      </c>
      <c r="R114" s="139">
        <f>SUM(R115:R135)</f>
        <v>8.8000000000000005E-3</v>
      </c>
      <c r="T114" s="140">
        <f>SUM(T115:T135)</f>
        <v>0</v>
      </c>
      <c r="AR114" s="134" t="s">
        <v>123</v>
      </c>
      <c r="AT114" s="141" t="s">
        <v>70</v>
      </c>
      <c r="AU114" s="141" t="s">
        <v>79</v>
      </c>
      <c r="AY114" s="134" t="s">
        <v>117</v>
      </c>
      <c r="BK114" s="142">
        <f>SUM(BK115:BK135)</f>
        <v>0</v>
      </c>
    </row>
    <row r="115" spans="2:65" s="1" customFormat="1" ht="16.5" customHeight="1">
      <c r="B115" s="29"/>
      <c r="C115" s="145" t="s">
        <v>139</v>
      </c>
      <c r="D115" s="145" t="s">
        <v>924</v>
      </c>
      <c r="E115" s="146" t="s">
        <v>974</v>
      </c>
      <c r="F115" s="147" t="s">
        <v>975</v>
      </c>
      <c r="G115" s="148" t="s">
        <v>976</v>
      </c>
      <c r="H115" s="149">
        <v>1</v>
      </c>
      <c r="I115" s="150"/>
      <c r="J115" s="151">
        <f>ROUND(I115*H115,2)</f>
        <v>0</v>
      </c>
      <c r="K115" s="147" t="s">
        <v>928</v>
      </c>
      <c r="L115" s="29"/>
      <c r="M115" s="152" t="s">
        <v>19</v>
      </c>
      <c r="N115" s="153" t="s">
        <v>42</v>
      </c>
      <c r="P115" s="114">
        <f>O115*H115</f>
        <v>0</v>
      </c>
      <c r="Q115" s="114">
        <v>8.8000000000000005E-3</v>
      </c>
      <c r="R115" s="114">
        <f>Q115*H115</f>
        <v>8.8000000000000005E-3</v>
      </c>
      <c r="S115" s="114">
        <v>0</v>
      </c>
      <c r="T115" s="115">
        <f>S115*H115</f>
        <v>0</v>
      </c>
      <c r="AR115" s="116" t="s">
        <v>628</v>
      </c>
      <c r="AT115" s="116" t="s">
        <v>924</v>
      </c>
      <c r="AU115" s="116" t="s">
        <v>81</v>
      </c>
      <c r="AY115" s="14" t="s">
        <v>117</v>
      </c>
      <c r="BE115" s="117">
        <f>IF(N115="základní",J115,0)</f>
        <v>0</v>
      </c>
      <c r="BF115" s="117">
        <f>IF(N115="snížená",J115,0)</f>
        <v>0</v>
      </c>
      <c r="BG115" s="117">
        <f>IF(N115="zákl. přenesená",J115,0)</f>
        <v>0</v>
      </c>
      <c r="BH115" s="117">
        <f>IF(N115="sníž. přenesená",J115,0)</f>
        <v>0</v>
      </c>
      <c r="BI115" s="117">
        <f>IF(N115="nulová",J115,0)</f>
        <v>0</v>
      </c>
      <c r="BJ115" s="14" t="s">
        <v>79</v>
      </c>
      <c r="BK115" s="117">
        <f>ROUND(I115*H115,2)</f>
        <v>0</v>
      </c>
      <c r="BL115" s="14" t="s">
        <v>628</v>
      </c>
      <c r="BM115" s="116" t="s">
        <v>977</v>
      </c>
    </row>
    <row r="116" spans="2:65" s="1" customFormat="1">
      <c r="B116" s="29"/>
      <c r="D116" s="118" t="s">
        <v>119</v>
      </c>
      <c r="F116" s="119" t="s">
        <v>978</v>
      </c>
      <c r="I116" s="120"/>
      <c r="L116" s="29"/>
      <c r="M116" s="121"/>
      <c r="T116" s="48"/>
      <c r="AT116" s="14" t="s">
        <v>119</v>
      </c>
      <c r="AU116" s="14" t="s">
        <v>81</v>
      </c>
    </row>
    <row r="117" spans="2:65" s="1" customFormat="1">
      <c r="B117" s="29"/>
      <c r="D117" s="154" t="s">
        <v>931</v>
      </c>
      <c r="F117" s="155" t="s">
        <v>979</v>
      </c>
      <c r="I117" s="120"/>
      <c r="L117" s="29"/>
      <c r="M117" s="121"/>
      <c r="T117" s="48"/>
      <c r="AT117" s="14" t="s">
        <v>931</v>
      </c>
      <c r="AU117" s="14" t="s">
        <v>81</v>
      </c>
    </row>
    <row r="118" spans="2:65" s="1" customFormat="1" ht="16.5" customHeight="1">
      <c r="B118" s="29"/>
      <c r="C118" s="145" t="s">
        <v>143</v>
      </c>
      <c r="D118" s="145" t="s">
        <v>924</v>
      </c>
      <c r="E118" s="146" t="s">
        <v>980</v>
      </c>
      <c r="F118" s="147" t="s">
        <v>981</v>
      </c>
      <c r="G118" s="148" t="s">
        <v>202</v>
      </c>
      <c r="H118" s="149">
        <v>1000</v>
      </c>
      <c r="I118" s="150"/>
      <c r="J118" s="151">
        <f>ROUND(I118*H118,2)</f>
        <v>0</v>
      </c>
      <c r="K118" s="147" t="s">
        <v>928</v>
      </c>
      <c r="L118" s="29"/>
      <c r="M118" s="152" t="s">
        <v>19</v>
      </c>
      <c r="N118" s="153" t="s">
        <v>42</v>
      </c>
      <c r="P118" s="114">
        <f>O118*H118</f>
        <v>0</v>
      </c>
      <c r="Q118" s="114">
        <v>0</v>
      </c>
      <c r="R118" s="114">
        <f>Q118*H118</f>
        <v>0</v>
      </c>
      <c r="S118" s="114">
        <v>0</v>
      </c>
      <c r="T118" s="115">
        <f>S118*H118</f>
        <v>0</v>
      </c>
      <c r="AR118" s="116" t="s">
        <v>628</v>
      </c>
      <c r="AT118" s="116" t="s">
        <v>924</v>
      </c>
      <c r="AU118" s="116" t="s">
        <v>81</v>
      </c>
      <c r="AY118" s="14" t="s">
        <v>117</v>
      </c>
      <c r="BE118" s="117">
        <f>IF(N118="základní",J118,0)</f>
        <v>0</v>
      </c>
      <c r="BF118" s="117">
        <f>IF(N118="snížená",J118,0)</f>
        <v>0</v>
      </c>
      <c r="BG118" s="117">
        <f>IF(N118="zákl. přenesená",J118,0)</f>
        <v>0</v>
      </c>
      <c r="BH118" s="117">
        <f>IF(N118="sníž. přenesená",J118,0)</f>
        <v>0</v>
      </c>
      <c r="BI118" s="117">
        <f>IF(N118="nulová",J118,0)</f>
        <v>0</v>
      </c>
      <c r="BJ118" s="14" t="s">
        <v>79</v>
      </c>
      <c r="BK118" s="117">
        <f>ROUND(I118*H118,2)</f>
        <v>0</v>
      </c>
      <c r="BL118" s="14" t="s">
        <v>628</v>
      </c>
      <c r="BM118" s="116" t="s">
        <v>982</v>
      </c>
    </row>
    <row r="119" spans="2:65" s="1" customFormat="1" ht="19.5">
      <c r="B119" s="29"/>
      <c r="D119" s="118" t="s">
        <v>119</v>
      </c>
      <c r="F119" s="119" t="s">
        <v>983</v>
      </c>
      <c r="I119" s="120"/>
      <c r="L119" s="29"/>
      <c r="M119" s="121"/>
      <c r="T119" s="48"/>
      <c r="AT119" s="14" t="s">
        <v>119</v>
      </c>
      <c r="AU119" s="14" t="s">
        <v>81</v>
      </c>
    </row>
    <row r="120" spans="2:65" s="1" customFormat="1">
      <c r="B120" s="29"/>
      <c r="D120" s="154" t="s">
        <v>931</v>
      </c>
      <c r="F120" s="155" t="s">
        <v>984</v>
      </c>
      <c r="I120" s="120"/>
      <c r="L120" s="29"/>
      <c r="M120" s="121"/>
      <c r="T120" s="48"/>
      <c r="AT120" s="14" t="s">
        <v>931</v>
      </c>
      <c r="AU120" s="14" t="s">
        <v>81</v>
      </c>
    </row>
    <row r="121" spans="2:65" s="1" customFormat="1" ht="16.5" customHeight="1">
      <c r="B121" s="29"/>
      <c r="C121" s="145" t="s">
        <v>175</v>
      </c>
      <c r="D121" s="145" t="s">
        <v>924</v>
      </c>
      <c r="E121" s="146" t="s">
        <v>985</v>
      </c>
      <c r="F121" s="147" t="s">
        <v>986</v>
      </c>
      <c r="G121" s="148" t="s">
        <v>202</v>
      </c>
      <c r="H121" s="149">
        <v>1000</v>
      </c>
      <c r="I121" s="150"/>
      <c r="J121" s="151">
        <f>ROUND(I121*H121,2)</f>
        <v>0</v>
      </c>
      <c r="K121" s="147" t="s">
        <v>928</v>
      </c>
      <c r="L121" s="29"/>
      <c r="M121" s="152" t="s">
        <v>19</v>
      </c>
      <c r="N121" s="153" t="s">
        <v>42</v>
      </c>
      <c r="P121" s="114">
        <f>O121*H121</f>
        <v>0</v>
      </c>
      <c r="Q121" s="114">
        <v>0</v>
      </c>
      <c r="R121" s="114">
        <f>Q121*H121</f>
        <v>0</v>
      </c>
      <c r="S121" s="114">
        <v>0</v>
      </c>
      <c r="T121" s="115">
        <f>S121*H121</f>
        <v>0</v>
      </c>
      <c r="AR121" s="116" t="s">
        <v>628</v>
      </c>
      <c r="AT121" s="116" t="s">
        <v>924</v>
      </c>
      <c r="AU121" s="116" t="s">
        <v>81</v>
      </c>
      <c r="AY121" s="14" t="s">
        <v>117</v>
      </c>
      <c r="BE121" s="117">
        <f>IF(N121="základní",J121,0)</f>
        <v>0</v>
      </c>
      <c r="BF121" s="117">
        <f>IF(N121="snížená",J121,0)</f>
        <v>0</v>
      </c>
      <c r="BG121" s="117">
        <f>IF(N121="zákl. přenesená",J121,0)</f>
        <v>0</v>
      </c>
      <c r="BH121" s="117">
        <f>IF(N121="sníž. přenesená",J121,0)</f>
        <v>0</v>
      </c>
      <c r="BI121" s="117">
        <f>IF(N121="nulová",J121,0)</f>
        <v>0</v>
      </c>
      <c r="BJ121" s="14" t="s">
        <v>79</v>
      </c>
      <c r="BK121" s="117">
        <f>ROUND(I121*H121,2)</f>
        <v>0</v>
      </c>
      <c r="BL121" s="14" t="s">
        <v>628</v>
      </c>
      <c r="BM121" s="116" t="s">
        <v>987</v>
      </c>
    </row>
    <row r="122" spans="2:65" s="1" customFormat="1" ht="19.5">
      <c r="B122" s="29"/>
      <c r="D122" s="118" t="s">
        <v>119</v>
      </c>
      <c r="F122" s="119" t="s">
        <v>988</v>
      </c>
      <c r="I122" s="120"/>
      <c r="L122" s="29"/>
      <c r="M122" s="121"/>
      <c r="T122" s="48"/>
      <c r="AT122" s="14" t="s">
        <v>119</v>
      </c>
      <c r="AU122" s="14" t="s">
        <v>81</v>
      </c>
    </row>
    <row r="123" spans="2:65" s="1" customFormat="1">
      <c r="B123" s="29"/>
      <c r="D123" s="154" t="s">
        <v>931</v>
      </c>
      <c r="F123" s="155" t="s">
        <v>989</v>
      </c>
      <c r="I123" s="120"/>
      <c r="L123" s="29"/>
      <c r="M123" s="121"/>
      <c r="T123" s="48"/>
      <c r="AT123" s="14" t="s">
        <v>931</v>
      </c>
      <c r="AU123" s="14" t="s">
        <v>81</v>
      </c>
    </row>
    <row r="124" spans="2:65" s="1" customFormat="1" ht="16.5" customHeight="1">
      <c r="B124" s="29"/>
      <c r="C124" s="145" t="s">
        <v>191</v>
      </c>
      <c r="D124" s="145" t="s">
        <v>924</v>
      </c>
      <c r="E124" s="146" t="s">
        <v>990</v>
      </c>
      <c r="F124" s="147" t="s">
        <v>991</v>
      </c>
      <c r="G124" s="148" t="s">
        <v>935</v>
      </c>
      <c r="H124" s="149">
        <v>40</v>
      </c>
      <c r="I124" s="150"/>
      <c r="J124" s="151">
        <f>ROUND(I124*H124,2)</f>
        <v>0</v>
      </c>
      <c r="K124" s="147" t="s">
        <v>928</v>
      </c>
      <c r="L124" s="29"/>
      <c r="M124" s="152" t="s">
        <v>19</v>
      </c>
      <c r="N124" s="153" t="s">
        <v>42</v>
      </c>
      <c r="P124" s="114">
        <f>O124*H124</f>
        <v>0</v>
      </c>
      <c r="Q124" s="114">
        <v>0</v>
      </c>
      <c r="R124" s="114">
        <f>Q124*H124</f>
        <v>0</v>
      </c>
      <c r="S124" s="114">
        <v>0</v>
      </c>
      <c r="T124" s="115">
        <f>S124*H124</f>
        <v>0</v>
      </c>
      <c r="AR124" s="116" t="s">
        <v>628</v>
      </c>
      <c r="AT124" s="116" t="s">
        <v>924</v>
      </c>
      <c r="AU124" s="116" t="s">
        <v>81</v>
      </c>
      <c r="AY124" s="14" t="s">
        <v>117</v>
      </c>
      <c r="BE124" s="117">
        <f>IF(N124="základní",J124,0)</f>
        <v>0</v>
      </c>
      <c r="BF124" s="117">
        <f>IF(N124="snížená",J124,0)</f>
        <v>0</v>
      </c>
      <c r="BG124" s="117">
        <f>IF(N124="zákl. přenesená",J124,0)</f>
        <v>0</v>
      </c>
      <c r="BH124" s="117">
        <f>IF(N124="sníž. přenesená",J124,0)</f>
        <v>0</v>
      </c>
      <c r="BI124" s="117">
        <f>IF(N124="nulová",J124,0)</f>
        <v>0</v>
      </c>
      <c r="BJ124" s="14" t="s">
        <v>79</v>
      </c>
      <c r="BK124" s="117">
        <f>ROUND(I124*H124,2)</f>
        <v>0</v>
      </c>
      <c r="BL124" s="14" t="s">
        <v>628</v>
      </c>
      <c r="BM124" s="116" t="s">
        <v>992</v>
      </c>
    </row>
    <row r="125" spans="2:65" s="1" customFormat="1" ht="19.5">
      <c r="B125" s="29"/>
      <c r="D125" s="118" t="s">
        <v>119</v>
      </c>
      <c r="F125" s="119" t="s">
        <v>993</v>
      </c>
      <c r="I125" s="120"/>
      <c r="L125" s="29"/>
      <c r="M125" s="121"/>
      <c r="T125" s="48"/>
      <c r="AT125" s="14" t="s">
        <v>119</v>
      </c>
      <c r="AU125" s="14" t="s">
        <v>81</v>
      </c>
    </row>
    <row r="126" spans="2:65" s="1" customFormat="1">
      <c r="B126" s="29"/>
      <c r="D126" s="154" t="s">
        <v>931</v>
      </c>
      <c r="F126" s="155" t="s">
        <v>994</v>
      </c>
      <c r="I126" s="120"/>
      <c r="L126" s="29"/>
      <c r="M126" s="121"/>
      <c r="T126" s="48"/>
      <c r="AT126" s="14" t="s">
        <v>931</v>
      </c>
      <c r="AU126" s="14" t="s">
        <v>81</v>
      </c>
    </row>
    <row r="127" spans="2:65" s="1" customFormat="1" ht="16.5" customHeight="1">
      <c r="B127" s="29"/>
      <c r="C127" s="145" t="s">
        <v>311</v>
      </c>
      <c r="D127" s="145" t="s">
        <v>924</v>
      </c>
      <c r="E127" s="146" t="s">
        <v>995</v>
      </c>
      <c r="F127" s="147" t="s">
        <v>996</v>
      </c>
      <c r="G127" s="148" t="s">
        <v>202</v>
      </c>
      <c r="H127" s="149">
        <v>1000</v>
      </c>
      <c r="I127" s="150"/>
      <c r="J127" s="151">
        <f>ROUND(I127*H127,2)</f>
        <v>0</v>
      </c>
      <c r="K127" s="147" t="s">
        <v>928</v>
      </c>
      <c r="L127" s="29"/>
      <c r="M127" s="152" t="s">
        <v>19</v>
      </c>
      <c r="N127" s="153" t="s">
        <v>42</v>
      </c>
      <c r="P127" s="114">
        <f>O127*H127</f>
        <v>0</v>
      </c>
      <c r="Q127" s="114">
        <v>0</v>
      </c>
      <c r="R127" s="114">
        <f>Q127*H127</f>
        <v>0</v>
      </c>
      <c r="S127" s="114">
        <v>0</v>
      </c>
      <c r="T127" s="115">
        <f>S127*H127</f>
        <v>0</v>
      </c>
      <c r="AR127" s="116" t="s">
        <v>628</v>
      </c>
      <c r="AT127" s="116" t="s">
        <v>924</v>
      </c>
      <c r="AU127" s="116" t="s">
        <v>81</v>
      </c>
      <c r="AY127" s="14" t="s">
        <v>117</v>
      </c>
      <c r="BE127" s="117">
        <f>IF(N127="základní",J127,0)</f>
        <v>0</v>
      </c>
      <c r="BF127" s="117">
        <f>IF(N127="snížená",J127,0)</f>
        <v>0</v>
      </c>
      <c r="BG127" s="117">
        <f>IF(N127="zákl. přenesená",J127,0)</f>
        <v>0</v>
      </c>
      <c r="BH127" s="117">
        <f>IF(N127="sníž. přenesená",J127,0)</f>
        <v>0</v>
      </c>
      <c r="BI127" s="117">
        <f>IF(N127="nulová",J127,0)</f>
        <v>0</v>
      </c>
      <c r="BJ127" s="14" t="s">
        <v>79</v>
      </c>
      <c r="BK127" s="117">
        <f>ROUND(I127*H127,2)</f>
        <v>0</v>
      </c>
      <c r="BL127" s="14" t="s">
        <v>628</v>
      </c>
      <c r="BM127" s="116" t="s">
        <v>997</v>
      </c>
    </row>
    <row r="128" spans="2:65" s="1" customFormat="1" ht="19.5">
      <c r="B128" s="29"/>
      <c r="D128" s="118" t="s">
        <v>119</v>
      </c>
      <c r="F128" s="119" t="s">
        <v>998</v>
      </c>
      <c r="I128" s="120"/>
      <c r="L128" s="29"/>
      <c r="M128" s="121"/>
      <c r="T128" s="48"/>
      <c r="AT128" s="14" t="s">
        <v>119</v>
      </c>
      <c r="AU128" s="14" t="s">
        <v>81</v>
      </c>
    </row>
    <row r="129" spans="2:65" s="1" customFormat="1">
      <c r="B129" s="29"/>
      <c r="D129" s="154" t="s">
        <v>931</v>
      </c>
      <c r="F129" s="155" t="s">
        <v>999</v>
      </c>
      <c r="I129" s="120"/>
      <c r="L129" s="29"/>
      <c r="M129" s="121"/>
      <c r="T129" s="48"/>
      <c r="AT129" s="14" t="s">
        <v>931</v>
      </c>
      <c r="AU129" s="14" t="s">
        <v>81</v>
      </c>
    </row>
    <row r="130" spans="2:65" s="1" customFormat="1" ht="16.5" customHeight="1">
      <c r="B130" s="29"/>
      <c r="C130" s="145" t="s">
        <v>315</v>
      </c>
      <c r="D130" s="145" t="s">
        <v>924</v>
      </c>
      <c r="E130" s="146" t="s">
        <v>1000</v>
      </c>
      <c r="F130" s="147" t="s">
        <v>1001</v>
      </c>
      <c r="G130" s="148" t="s">
        <v>202</v>
      </c>
      <c r="H130" s="149">
        <v>1000</v>
      </c>
      <c r="I130" s="150"/>
      <c r="J130" s="151">
        <f>ROUND(I130*H130,2)</f>
        <v>0</v>
      </c>
      <c r="K130" s="147" t="s">
        <v>928</v>
      </c>
      <c r="L130" s="29"/>
      <c r="M130" s="152" t="s">
        <v>19</v>
      </c>
      <c r="N130" s="153" t="s">
        <v>42</v>
      </c>
      <c r="P130" s="114">
        <f>O130*H130</f>
        <v>0</v>
      </c>
      <c r="Q130" s="114">
        <v>0</v>
      </c>
      <c r="R130" s="114">
        <f>Q130*H130</f>
        <v>0</v>
      </c>
      <c r="S130" s="114">
        <v>0</v>
      </c>
      <c r="T130" s="115">
        <f>S130*H130</f>
        <v>0</v>
      </c>
      <c r="AR130" s="116" t="s">
        <v>628</v>
      </c>
      <c r="AT130" s="116" t="s">
        <v>924</v>
      </c>
      <c r="AU130" s="116" t="s">
        <v>81</v>
      </c>
      <c r="AY130" s="14" t="s">
        <v>117</v>
      </c>
      <c r="BE130" s="117">
        <f>IF(N130="základní",J130,0)</f>
        <v>0</v>
      </c>
      <c r="BF130" s="117">
        <f>IF(N130="snížená",J130,0)</f>
        <v>0</v>
      </c>
      <c r="BG130" s="117">
        <f>IF(N130="zákl. přenesená",J130,0)</f>
        <v>0</v>
      </c>
      <c r="BH130" s="117">
        <f>IF(N130="sníž. přenesená",J130,0)</f>
        <v>0</v>
      </c>
      <c r="BI130" s="117">
        <f>IF(N130="nulová",J130,0)</f>
        <v>0</v>
      </c>
      <c r="BJ130" s="14" t="s">
        <v>79</v>
      </c>
      <c r="BK130" s="117">
        <f>ROUND(I130*H130,2)</f>
        <v>0</v>
      </c>
      <c r="BL130" s="14" t="s">
        <v>628</v>
      </c>
      <c r="BM130" s="116" t="s">
        <v>1002</v>
      </c>
    </row>
    <row r="131" spans="2:65" s="1" customFormat="1" ht="19.5">
      <c r="B131" s="29"/>
      <c r="D131" s="118" t="s">
        <v>119</v>
      </c>
      <c r="F131" s="119" t="s">
        <v>1003</v>
      </c>
      <c r="I131" s="120"/>
      <c r="L131" s="29"/>
      <c r="M131" s="121"/>
      <c r="T131" s="48"/>
      <c r="AT131" s="14" t="s">
        <v>119</v>
      </c>
      <c r="AU131" s="14" t="s">
        <v>81</v>
      </c>
    </row>
    <row r="132" spans="2:65" s="1" customFormat="1">
      <c r="B132" s="29"/>
      <c r="D132" s="154" t="s">
        <v>931</v>
      </c>
      <c r="F132" s="155" t="s">
        <v>1004</v>
      </c>
      <c r="I132" s="120"/>
      <c r="L132" s="29"/>
      <c r="M132" s="121"/>
      <c r="T132" s="48"/>
      <c r="AT132" s="14" t="s">
        <v>931</v>
      </c>
      <c r="AU132" s="14" t="s">
        <v>81</v>
      </c>
    </row>
    <row r="133" spans="2:65" s="1" customFormat="1" ht="16.5" customHeight="1">
      <c r="B133" s="29"/>
      <c r="C133" s="145" t="s">
        <v>199</v>
      </c>
      <c r="D133" s="145" t="s">
        <v>924</v>
      </c>
      <c r="E133" s="146" t="s">
        <v>1005</v>
      </c>
      <c r="F133" s="147" t="s">
        <v>1006</v>
      </c>
      <c r="G133" s="148" t="s">
        <v>202</v>
      </c>
      <c r="H133" s="149">
        <v>1000</v>
      </c>
      <c r="I133" s="150"/>
      <c r="J133" s="151">
        <f>ROUND(I133*H133,2)</f>
        <v>0</v>
      </c>
      <c r="K133" s="147" t="s">
        <v>928</v>
      </c>
      <c r="L133" s="29"/>
      <c r="M133" s="152" t="s">
        <v>19</v>
      </c>
      <c r="N133" s="153" t="s">
        <v>42</v>
      </c>
      <c r="P133" s="114">
        <f>O133*H133</f>
        <v>0</v>
      </c>
      <c r="Q133" s="114">
        <v>0</v>
      </c>
      <c r="R133" s="114">
        <f>Q133*H133</f>
        <v>0</v>
      </c>
      <c r="S133" s="114">
        <v>0</v>
      </c>
      <c r="T133" s="115">
        <f>S133*H133</f>
        <v>0</v>
      </c>
      <c r="AR133" s="116" t="s">
        <v>628</v>
      </c>
      <c r="AT133" s="116" t="s">
        <v>924</v>
      </c>
      <c r="AU133" s="116" t="s">
        <v>81</v>
      </c>
      <c r="AY133" s="14" t="s">
        <v>117</v>
      </c>
      <c r="BE133" s="117">
        <f>IF(N133="základní",J133,0)</f>
        <v>0</v>
      </c>
      <c r="BF133" s="117">
        <f>IF(N133="snížená",J133,0)</f>
        <v>0</v>
      </c>
      <c r="BG133" s="117">
        <f>IF(N133="zákl. přenesená",J133,0)</f>
        <v>0</v>
      </c>
      <c r="BH133" s="117">
        <f>IF(N133="sníž. přenesená",J133,0)</f>
        <v>0</v>
      </c>
      <c r="BI133" s="117">
        <f>IF(N133="nulová",J133,0)</f>
        <v>0</v>
      </c>
      <c r="BJ133" s="14" t="s">
        <v>79</v>
      </c>
      <c r="BK133" s="117">
        <f>ROUND(I133*H133,2)</f>
        <v>0</v>
      </c>
      <c r="BL133" s="14" t="s">
        <v>628</v>
      </c>
      <c r="BM133" s="116" t="s">
        <v>1007</v>
      </c>
    </row>
    <row r="134" spans="2:65" s="1" customFormat="1" ht="19.5">
      <c r="B134" s="29"/>
      <c r="D134" s="118" t="s">
        <v>119</v>
      </c>
      <c r="F134" s="119" t="s">
        <v>1008</v>
      </c>
      <c r="I134" s="120"/>
      <c r="L134" s="29"/>
      <c r="M134" s="121"/>
      <c r="T134" s="48"/>
      <c r="AT134" s="14" t="s">
        <v>119</v>
      </c>
      <c r="AU134" s="14" t="s">
        <v>81</v>
      </c>
    </row>
    <row r="135" spans="2:65" s="1" customFormat="1">
      <c r="B135" s="29"/>
      <c r="D135" s="154" t="s">
        <v>931</v>
      </c>
      <c r="F135" s="155" t="s">
        <v>1009</v>
      </c>
      <c r="I135" s="120"/>
      <c r="L135" s="29"/>
      <c r="M135" s="122"/>
      <c r="N135" s="123"/>
      <c r="O135" s="123"/>
      <c r="P135" s="123"/>
      <c r="Q135" s="123"/>
      <c r="R135" s="123"/>
      <c r="S135" s="123"/>
      <c r="T135" s="124"/>
      <c r="AT135" s="14" t="s">
        <v>931</v>
      </c>
      <c r="AU135" s="14" t="s">
        <v>81</v>
      </c>
    </row>
    <row r="136" spans="2:65" s="1" customFormat="1" ht="6.95" customHeight="1">
      <c r="B136" s="37"/>
      <c r="C136" s="38"/>
      <c r="D136" s="38"/>
      <c r="E136" s="38"/>
      <c r="F136" s="38"/>
      <c r="G136" s="38"/>
      <c r="H136" s="38"/>
      <c r="I136" s="38"/>
      <c r="J136" s="38"/>
      <c r="K136" s="38"/>
      <c r="L136" s="29"/>
    </row>
  </sheetData>
  <sheetProtection algorithmName="SHA-512" hashValue="Td6QxPvCoInLxogEHSTZxpZI2TkoJLiNpQBNCAZzMsUeH50zGN/cG2u9xcT76YeGG5YbiHrjl6PLavrW+eprXQ==" saltValue="74xHwjMQDjb7SvCb7iiQA+0zExi8bQtZXLvxUtqH+OLI5TI7J1VvlKSJKKlbR9nEqeiTzE4HW5M3RtpqMdvaXA==" spinCount="100000" sheet="1" objects="1" scenarios="1" formatColumns="0" formatRows="0" autoFilter="0"/>
  <autoFilter ref="C85:K135" xr:uid="{00000000-0009-0000-0000-000002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1" r:id="rId1" xr:uid="{00000000-0004-0000-0200-000000000000}"/>
    <hyperlink ref="F94" r:id="rId2" xr:uid="{00000000-0004-0000-0200-000001000000}"/>
    <hyperlink ref="F97" r:id="rId3" xr:uid="{00000000-0004-0000-0200-000002000000}"/>
    <hyperlink ref="F100" r:id="rId4" xr:uid="{00000000-0004-0000-0200-000003000000}"/>
    <hyperlink ref="F103" r:id="rId5" xr:uid="{00000000-0004-0000-0200-000004000000}"/>
    <hyperlink ref="F107" r:id="rId6" xr:uid="{00000000-0004-0000-0200-000005000000}"/>
    <hyperlink ref="F112" r:id="rId7" xr:uid="{00000000-0004-0000-0200-000006000000}"/>
    <hyperlink ref="F117" r:id="rId8" xr:uid="{00000000-0004-0000-0200-000007000000}"/>
    <hyperlink ref="F120" r:id="rId9" xr:uid="{00000000-0004-0000-0200-000008000000}"/>
    <hyperlink ref="F123" r:id="rId10" xr:uid="{00000000-0004-0000-0200-000009000000}"/>
    <hyperlink ref="F126" r:id="rId11" xr:uid="{00000000-0004-0000-0200-00000A000000}"/>
    <hyperlink ref="F129" r:id="rId12" xr:uid="{00000000-0004-0000-0200-00000B000000}"/>
    <hyperlink ref="F132" r:id="rId13" xr:uid="{00000000-0004-0000-0200-00000C000000}"/>
    <hyperlink ref="F135" r:id="rId14" xr:uid="{00000000-0004-0000-0200-00000D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488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4" t="s">
        <v>88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2:46" ht="24.95" customHeight="1">
      <c r="B4" s="17"/>
      <c r="D4" s="18" t="s">
        <v>92</v>
      </c>
      <c r="L4" s="17"/>
      <c r="M4" s="80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16</v>
      </c>
      <c r="L6" s="17"/>
    </row>
    <row r="7" spans="2:46" ht="16.5" customHeight="1">
      <c r="B7" s="17"/>
      <c r="E7" s="273" t="str">
        <f>'Rekapitulace stavby'!K6</f>
        <v>Údržba, opravy a odstraňování závad u SSZT PCE 2024</v>
      </c>
      <c r="F7" s="274"/>
      <c r="G7" s="274"/>
      <c r="H7" s="274"/>
      <c r="L7" s="17"/>
    </row>
    <row r="8" spans="2:46" s="1" customFormat="1" ht="12" customHeight="1">
      <c r="B8" s="29"/>
      <c r="D8" s="24" t="s">
        <v>93</v>
      </c>
      <c r="L8" s="29"/>
    </row>
    <row r="9" spans="2:46" s="1" customFormat="1" ht="16.5" customHeight="1">
      <c r="B9" s="29"/>
      <c r="E9" s="263" t="s">
        <v>1010</v>
      </c>
      <c r="F9" s="272"/>
      <c r="G9" s="272"/>
      <c r="H9" s="272"/>
      <c r="L9" s="29"/>
    </row>
    <row r="10" spans="2:46" s="1" customFormat="1">
      <c r="B10" s="29"/>
      <c r="L10" s="29"/>
    </row>
    <row r="11" spans="2:46" s="1" customFormat="1" ht="12" customHeight="1">
      <c r="B11" s="29"/>
      <c r="D11" s="24" t="s">
        <v>18</v>
      </c>
      <c r="F11" s="22" t="s">
        <v>19</v>
      </c>
      <c r="I11" s="24" t="s">
        <v>20</v>
      </c>
      <c r="J11" s="22" t="s">
        <v>19</v>
      </c>
      <c r="L11" s="29"/>
    </row>
    <row r="12" spans="2:46" s="1" customFormat="1" ht="12" customHeight="1">
      <c r="B12" s="29"/>
      <c r="D12" s="24" t="s">
        <v>21</v>
      </c>
      <c r="F12" s="22" t="s">
        <v>22</v>
      </c>
      <c r="I12" s="24" t="s">
        <v>23</v>
      </c>
      <c r="J12" s="45" t="str">
        <f>'Rekapitulace stavby'!AN8</f>
        <v>2. 5. 2023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4" t="s">
        <v>25</v>
      </c>
      <c r="I14" s="24" t="s">
        <v>26</v>
      </c>
      <c r="J14" s="22" t="str">
        <f>IF('Rekapitulace stavby'!AN10="","",'Rekapitulace stavby'!AN10)</f>
        <v/>
      </c>
      <c r="L14" s="29"/>
    </row>
    <row r="15" spans="2:46" s="1" customFormat="1" ht="18" customHeight="1">
      <c r="B15" s="29"/>
      <c r="E15" s="22" t="str">
        <f>IF('Rekapitulace stavby'!E11="","",'Rekapitulace stavby'!E11)</f>
        <v xml:space="preserve"> </v>
      </c>
      <c r="I15" s="24" t="s">
        <v>28</v>
      </c>
      <c r="J15" s="22" t="str">
        <f>IF('Rekapitulace stavby'!AN11="","",'Rekapitulace stavby'!AN11)</f>
        <v/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4" t="s">
        <v>29</v>
      </c>
      <c r="I17" s="24" t="s">
        <v>26</v>
      </c>
      <c r="J17" s="25" t="str">
        <f>'Rekapitulace stavby'!AN13</f>
        <v>Vyplň údaj</v>
      </c>
      <c r="L17" s="29"/>
    </row>
    <row r="18" spans="2:12" s="1" customFormat="1" ht="18" customHeight="1">
      <c r="B18" s="29"/>
      <c r="E18" s="275" t="str">
        <f>'Rekapitulace stavby'!E14</f>
        <v>Vyplň údaj</v>
      </c>
      <c r="F18" s="246"/>
      <c r="G18" s="246"/>
      <c r="H18" s="246"/>
      <c r="I18" s="24" t="s">
        <v>28</v>
      </c>
      <c r="J18" s="25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4" t="s">
        <v>31</v>
      </c>
      <c r="I20" s="24" t="s">
        <v>26</v>
      </c>
      <c r="J20" s="22" t="str">
        <f>IF('Rekapitulace stavby'!AN16="","",'Rekapitulace stavby'!AN16)</f>
        <v/>
      </c>
      <c r="L20" s="29"/>
    </row>
    <row r="21" spans="2:12" s="1" customFormat="1" ht="18" customHeight="1">
      <c r="B21" s="29"/>
      <c r="E21" s="22" t="str">
        <f>IF('Rekapitulace stavby'!E17="","",'Rekapitulace stavby'!E17)</f>
        <v xml:space="preserve"> </v>
      </c>
      <c r="I21" s="24" t="s">
        <v>28</v>
      </c>
      <c r="J21" s="22" t="str">
        <f>IF('Rekapitulace stavby'!AN17="","",'Rekapitulace stavby'!AN17)</f>
        <v/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4" t="s">
        <v>33</v>
      </c>
      <c r="I23" s="24" t="s">
        <v>26</v>
      </c>
      <c r="J23" s="22" t="s">
        <v>19</v>
      </c>
      <c r="L23" s="29"/>
    </row>
    <row r="24" spans="2:12" s="1" customFormat="1" ht="18" customHeight="1">
      <c r="B24" s="29"/>
      <c r="E24" s="22" t="s">
        <v>34</v>
      </c>
      <c r="I24" s="24" t="s">
        <v>28</v>
      </c>
      <c r="J24" s="22" t="s">
        <v>19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4" t="s">
        <v>35</v>
      </c>
      <c r="L26" s="29"/>
    </row>
    <row r="27" spans="2:12" s="7" customFormat="1" ht="16.5" customHeight="1">
      <c r="B27" s="81"/>
      <c r="E27" s="250" t="s">
        <v>19</v>
      </c>
      <c r="F27" s="250"/>
      <c r="G27" s="250"/>
      <c r="H27" s="250"/>
      <c r="L27" s="81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46"/>
      <c r="E29" s="46"/>
      <c r="F29" s="46"/>
      <c r="G29" s="46"/>
      <c r="H29" s="46"/>
      <c r="I29" s="46"/>
      <c r="J29" s="46"/>
      <c r="K29" s="46"/>
      <c r="L29" s="29"/>
    </row>
    <row r="30" spans="2:12" s="1" customFormat="1" ht="25.35" customHeight="1">
      <c r="B30" s="29"/>
      <c r="D30" s="82" t="s">
        <v>37</v>
      </c>
      <c r="J30" s="58">
        <f>ROUND(J82, 2)</f>
        <v>0</v>
      </c>
      <c r="L30" s="29"/>
    </row>
    <row r="31" spans="2:12" s="1" customFormat="1" ht="6.95" customHeight="1">
      <c r="B31" s="29"/>
      <c r="D31" s="46"/>
      <c r="E31" s="46"/>
      <c r="F31" s="46"/>
      <c r="G31" s="46"/>
      <c r="H31" s="46"/>
      <c r="I31" s="46"/>
      <c r="J31" s="46"/>
      <c r="K31" s="46"/>
      <c r="L31" s="29"/>
    </row>
    <row r="32" spans="2:12" s="1" customFormat="1" ht="14.45" customHeight="1">
      <c r="B32" s="29"/>
      <c r="F32" s="83" t="s">
        <v>39</v>
      </c>
      <c r="I32" s="83" t="s">
        <v>38</v>
      </c>
      <c r="J32" s="83" t="s">
        <v>40</v>
      </c>
      <c r="L32" s="29"/>
    </row>
    <row r="33" spans="2:12" s="1" customFormat="1" ht="14.45" customHeight="1">
      <c r="B33" s="29"/>
      <c r="D33" s="84" t="s">
        <v>41</v>
      </c>
      <c r="E33" s="24" t="s">
        <v>42</v>
      </c>
      <c r="F33" s="85">
        <f>ROUND((SUM(BE82:BE487)),  2)</f>
        <v>0</v>
      </c>
      <c r="I33" s="86">
        <v>0.21</v>
      </c>
      <c r="J33" s="85">
        <f>ROUND(((SUM(BE82:BE487))*I33),  2)</f>
        <v>0</v>
      </c>
      <c r="L33" s="29"/>
    </row>
    <row r="34" spans="2:12" s="1" customFormat="1" ht="14.45" customHeight="1">
      <c r="B34" s="29"/>
      <c r="E34" s="24" t="s">
        <v>43</v>
      </c>
      <c r="F34" s="85">
        <f>ROUND((SUM(BF82:BF487)),  2)</f>
        <v>0</v>
      </c>
      <c r="I34" s="86">
        <v>0.15</v>
      </c>
      <c r="J34" s="85">
        <f>ROUND(((SUM(BF82:BF487))*I34),  2)</f>
        <v>0</v>
      </c>
      <c r="L34" s="29"/>
    </row>
    <row r="35" spans="2:12" s="1" customFormat="1" ht="14.45" hidden="1" customHeight="1">
      <c r="B35" s="29"/>
      <c r="E35" s="24" t="s">
        <v>44</v>
      </c>
      <c r="F35" s="85">
        <f>ROUND((SUM(BG82:BG487)),  2)</f>
        <v>0</v>
      </c>
      <c r="I35" s="86">
        <v>0.21</v>
      </c>
      <c r="J35" s="85">
        <f>0</f>
        <v>0</v>
      </c>
      <c r="L35" s="29"/>
    </row>
    <row r="36" spans="2:12" s="1" customFormat="1" ht="14.45" hidden="1" customHeight="1">
      <c r="B36" s="29"/>
      <c r="E36" s="24" t="s">
        <v>45</v>
      </c>
      <c r="F36" s="85">
        <f>ROUND((SUM(BH82:BH487)),  2)</f>
        <v>0</v>
      </c>
      <c r="I36" s="86">
        <v>0.15</v>
      </c>
      <c r="J36" s="85">
        <f>0</f>
        <v>0</v>
      </c>
      <c r="L36" s="29"/>
    </row>
    <row r="37" spans="2:12" s="1" customFormat="1" ht="14.45" hidden="1" customHeight="1">
      <c r="B37" s="29"/>
      <c r="E37" s="24" t="s">
        <v>46</v>
      </c>
      <c r="F37" s="85">
        <f>ROUND((SUM(BI82:BI487)),  2)</f>
        <v>0</v>
      </c>
      <c r="I37" s="86">
        <v>0</v>
      </c>
      <c r="J37" s="85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87"/>
      <c r="D39" s="88" t="s">
        <v>47</v>
      </c>
      <c r="E39" s="49"/>
      <c r="F39" s="49"/>
      <c r="G39" s="89" t="s">
        <v>48</v>
      </c>
      <c r="H39" s="90" t="s">
        <v>49</v>
      </c>
      <c r="I39" s="49"/>
      <c r="J39" s="91">
        <f>SUM(J30:J37)</f>
        <v>0</v>
      </c>
      <c r="K39" s="92"/>
      <c r="L39" s="29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29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29"/>
    </row>
    <row r="45" spans="2:12" s="1" customFormat="1" ht="24.95" customHeight="1">
      <c r="B45" s="29"/>
      <c r="C45" s="18" t="s">
        <v>95</v>
      </c>
      <c r="L45" s="29"/>
    </row>
    <row r="46" spans="2:12" s="1" customFormat="1" ht="6.95" customHeight="1">
      <c r="B46" s="29"/>
      <c r="L46" s="29"/>
    </row>
    <row r="47" spans="2:12" s="1" customFormat="1" ht="12" customHeight="1">
      <c r="B47" s="29"/>
      <c r="C47" s="24" t="s">
        <v>16</v>
      </c>
      <c r="L47" s="29"/>
    </row>
    <row r="48" spans="2:12" s="1" customFormat="1" ht="16.5" customHeight="1">
      <c r="B48" s="29"/>
      <c r="E48" s="273" t="str">
        <f>E7</f>
        <v>Údržba, opravy a odstraňování závad u SSZT PCE 2024</v>
      </c>
      <c r="F48" s="274"/>
      <c r="G48" s="274"/>
      <c r="H48" s="274"/>
      <c r="L48" s="29"/>
    </row>
    <row r="49" spans="2:47" s="1" customFormat="1" ht="12" customHeight="1">
      <c r="B49" s="29"/>
      <c r="C49" s="24" t="s">
        <v>93</v>
      </c>
      <c r="L49" s="29"/>
    </row>
    <row r="50" spans="2:47" s="1" customFormat="1" ht="16.5" customHeight="1">
      <c r="B50" s="29"/>
      <c r="E50" s="263" t="str">
        <f>E9</f>
        <v>PS03 - Montáže-ÚOŽI</v>
      </c>
      <c r="F50" s="272"/>
      <c r="G50" s="272"/>
      <c r="H50" s="272"/>
      <c r="L50" s="29"/>
    </row>
    <row r="51" spans="2:47" s="1" customFormat="1" ht="6.95" customHeight="1">
      <c r="B51" s="29"/>
      <c r="L51" s="29"/>
    </row>
    <row r="52" spans="2:47" s="1" customFormat="1" ht="12" customHeight="1">
      <c r="B52" s="29"/>
      <c r="C52" s="24" t="s">
        <v>21</v>
      </c>
      <c r="F52" s="22" t="str">
        <f>F12</f>
        <v>SŽ OŘ Hradec Kralové</v>
      </c>
      <c r="I52" s="24" t="s">
        <v>23</v>
      </c>
      <c r="J52" s="45" t="str">
        <f>IF(J12="","",J12)</f>
        <v>2. 5. 2023</v>
      </c>
      <c r="L52" s="29"/>
    </row>
    <row r="53" spans="2:47" s="1" customFormat="1" ht="6.95" customHeight="1">
      <c r="B53" s="29"/>
      <c r="L53" s="29"/>
    </row>
    <row r="54" spans="2:47" s="1" customFormat="1" ht="15.2" customHeight="1">
      <c r="B54" s="29"/>
      <c r="C54" s="24" t="s">
        <v>25</v>
      </c>
      <c r="F54" s="22" t="str">
        <f>E15</f>
        <v xml:space="preserve"> </v>
      </c>
      <c r="I54" s="24" t="s">
        <v>31</v>
      </c>
      <c r="J54" s="27" t="str">
        <f>E21</f>
        <v xml:space="preserve"> </v>
      </c>
      <c r="L54" s="29"/>
    </row>
    <row r="55" spans="2:47" s="1" customFormat="1" ht="15.2" customHeight="1">
      <c r="B55" s="29"/>
      <c r="C55" s="24" t="s">
        <v>29</v>
      </c>
      <c r="F55" s="22" t="str">
        <f>IF(E18="","",E18)</f>
        <v>Vyplň údaj</v>
      </c>
      <c r="I55" s="24" t="s">
        <v>33</v>
      </c>
      <c r="J55" s="27" t="str">
        <f>E24</f>
        <v>Slezák Jiří</v>
      </c>
      <c r="L55" s="29"/>
    </row>
    <row r="56" spans="2:47" s="1" customFormat="1" ht="10.35" customHeight="1">
      <c r="B56" s="29"/>
      <c r="L56" s="29"/>
    </row>
    <row r="57" spans="2:47" s="1" customFormat="1" ht="29.25" customHeight="1">
      <c r="B57" s="29"/>
      <c r="C57" s="93" t="s">
        <v>96</v>
      </c>
      <c r="D57" s="87"/>
      <c r="E57" s="87"/>
      <c r="F57" s="87"/>
      <c r="G57" s="87"/>
      <c r="H57" s="87"/>
      <c r="I57" s="87"/>
      <c r="J57" s="94" t="s">
        <v>97</v>
      </c>
      <c r="K57" s="87"/>
      <c r="L57" s="29"/>
    </row>
    <row r="58" spans="2:47" s="1" customFormat="1" ht="10.35" customHeight="1">
      <c r="B58" s="29"/>
      <c r="L58" s="29"/>
    </row>
    <row r="59" spans="2:47" s="1" customFormat="1" ht="22.9" customHeight="1">
      <c r="B59" s="29"/>
      <c r="C59" s="95" t="s">
        <v>69</v>
      </c>
      <c r="J59" s="58">
        <f>J82</f>
        <v>0</v>
      </c>
      <c r="L59" s="29"/>
      <c r="AU59" s="14" t="s">
        <v>98</v>
      </c>
    </row>
    <row r="60" spans="2:47" s="9" customFormat="1" ht="24.95" customHeight="1">
      <c r="B60" s="125"/>
      <c r="D60" s="126" t="s">
        <v>914</v>
      </c>
      <c r="E60" s="127"/>
      <c r="F60" s="127"/>
      <c r="G60" s="127"/>
      <c r="H60" s="127"/>
      <c r="I60" s="127"/>
      <c r="J60" s="128">
        <f>J83</f>
        <v>0</v>
      </c>
      <c r="L60" s="125"/>
    </row>
    <row r="61" spans="2:47" s="10" customFormat="1" ht="19.899999999999999" customHeight="1">
      <c r="B61" s="129"/>
      <c r="D61" s="130" t="s">
        <v>1011</v>
      </c>
      <c r="E61" s="131"/>
      <c r="F61" s="131"/>
      <c r="G61" s="131"/>
      <c r="H61" s="131"/>
      <c r="I61" s="131"/>
      <c r="J61" s="132">
        <f>J84</f>
        <v>0</v>
      </c>
      <c r="L61" s="129"/>
    </row>
    <row r="62" spans="2:47" s="9" customFormat="1" ht="24.95" customHeight="1">
      <c r="B62" s="125"/>
      <c r="D62" s="126" t="s">
        <v>1012</v>
      </c>
      <c r="E62" s="127"/>
      <c r="F62" s="127"/>
      <c r="G62" s="127"/>
      <c r="H62" s="127"/>
      <c r="I62" s="127"/>
      <c r="J62" s="128">
        <f>J101</f>
        <v>0</v>
      </c>
      <c r="L62" s="125"/>
    </row>
    <row r="63" spans="2:47" s="1" customFormat="1" ht="21.75" customHeight="1">
      <c r="B63" s="29"/>
      <c r="L63" s="29"/>
    </row>
    <row r="64" spans="2:47" s="1" customFormat="1" ht="6.95" customHeight="1"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29"/>
    </row>
    <row r="68" spans="2:12" s="1" customFormat="1" ht="6.95" customHeight="1"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29"/>
    </row>
    <row r="69" spans="2:12" s="1" customFormat="1" ht="24.95" customHeight="1">
      <c r="B69" s="29"/>
      <c r="C69" s="18" t="s">
        <v>99</v>
      </c>
      <c r="L69" s="29"/>
    </row>
    <row r="70" spans="2:12" s="1" customFormat="1" ht="6.95" customHeight="1">
      <c r="B70" s="29"/>
      <c r="L70" s="29"/>
    </row>
    <row r="71" spans="2:12" s="1" customFormat="1" ht="12" customHeight="1">
      <c r="B71" s="29"/>
      <c r="C71" s="24" t="s">
        <v>16</v>
      </c>
      <c r="L71" s="29"/>
    </row>
    <row r="72" spans="2:12" s="1" customFormat="1" ht="16.5" customHeight="1">
      <c r="B72" s="29"/>
      <c r="E72" s="273" t="str">
        <f>E7</f>
        <v>Údržba, opravy a odstraňování závad u SSZT PCE 2024</v>
      </c>
      <c r="F72" s="274"/>
      <c r="G72" s="274"/>
      <c r="H72" s="274"/>
      <c r="L72" s="29"/>
    </row>
    <row r="73" spans="2:12" s="1" customFormat="1" ht="12" customHeight="1">
      <c r="B73" s="29"/>
      <c r="C73" s="24" t="s">
        <v>93</v>
      </c>
      <c r="L73" s="29"/>
    </row>
    <row r="74" spans="2:12" s="1" customFormat="1" ht="16.5" customHeight="1">
      <c r="B74" s="29"/>
      <c r="E74" s="263" t="str">
        <f>E9</f>
        <v>PS03 - Montáže-ÚOŽI</v>
      </c>
      <c r="F74" s="272"/>
      <c r="G74" s="272"/>
      <c r="H74" s="272"/>
      <c r="L74" s="29"/>
    </row>
    <row r="75" spans="2:12" s="1" customFormat="1" ht="6.95" customHeight="1">
      <c r="B75" s="29"/>
      <c r="L75" s="29"/>
    </row>
    <row r="76" spans="2:12" s="1" customFormat="1" ht="12" customHeight="1">
      <c r="B76" s="29"/>
      <c r="C76" s="24" t="s">
        <v>21</v>
      </c>
      <c r="F76" s="22" t="str">
        <f>F12</f>
        <v>SŽ OŘ Hradec Kralové</v>
      </c>
      <c r="I76" s="24" t="s">
        <v>23</v>
      </c>
      <c r="J76" s="45" t="str">
        <f>IF(J12="","",J12)</f>
        <v>2. 5. 2023</v>
      </c>
      <c r="L76" s="29"/>
    </row>
    <row r="77" spans="2:12" s="1" customFormat="1" ht="6.95" customHeight="1">
      <c r="B77" s="29"/>
      <c r="L77" s="29"/>
    </row>
    <row r="78" spans="2:12" s="1" customFormat="1" ht="15.2" customHeight="1">
      <c r="B78" s="29"/>
      <c r="C78" s="24" t="s">
        <v>25</v>
      </c>
      <c r="F78" s="22" t="str">
        <f>E15</f>
        <v xml:space="preserve"> </v>
      </c>
      <c r="I78" s="24" t="s">
        <v>31</v>
      </c>
      <c r="J78" s="27" t="str">
        <f>E21</f>
        <v xml:space="preserve"> </v>
      </c>
      <c r="L78" s="29"/>
    </row>
    <row r="79" spans="2:12" s="1" customFormat="1" ht="15.2" customHeight="1">
      <c r="B79" s="29"/>
      <c r="C79" s="24" t="s">
        <v>29</v>
      </c>
      <c r="F79" s="22" t="str">
        <f>IF(E18="","",E18)</f>
        <v>Vyplň údaj</v>
      </c>
      <c r="I79" s="24" t="s">
        <v>33</v>
      </c>
      <c r="J79" s="27" t="str">
        <f>E24</f>
        <v>Slezák Jiří</v>
      </c>
      <c r="L79" s="29"/>
    </row>
    <row r="80" spans="2:12" s="1" customFormat="1" ht="10.35" customHeight="1">
      <c r="B80" s="29"/>
      <c r="L80" s="29"/>
    </row>
    <row r="81" spans="2:65" s="8" customFormat="1" ht="29.25" customHeight="1">
      <c r="B81" s="96"/>
      <c r="C81" s="97" t="s">
        <v>100</v>
      </c>
      <c r="D81" s="98" t="s">
        <v>56</v>
      </c>
      <c r="E81" s="98" t="s">
        <v>52</v>
      </c>
      <c r="F81" s="98" t="s">
        <v>53</v>
      </c>
      <c r="G81" s="98" t="s">
        <v>101</v>
      </c>
      <c r="H81" s="98" t="s">
        <v>102</v>
      </c>
      <c r="I81" s="98" t="s">
        <v>103</v>
      </c>
      <c r="J81" s="98" t="s">
        <v>97</v>
      </c>
      <c r="K81" s="99" t="s">
        <v>104</v>
      </c>
      <c r="L81" s="96"/>
      <c r="M81" s="51" t="s">
        <v>19</v>
      </c>
      <c r="N81" s="52" t="s">
        <v>41</v>
      </c>
      <c r="O81" s="52" t="s">
        <v>105</v>
      </c>
      <c r="P81" s="52" t="s">
        <v>106</v>
      </c>
      <c r="Q81" s="52" t="s">
        <v>107</v>
      </c>
      <c r="R81" s="52" t="s">
        <v>108</v>
      </c>
      <c r="S81" s="52" t="s">
        <v>109</v>
      </c>
      <c r="T81" s="53" t="s">
        <v>110</v>
      </c>
    </row>
    <row r="82" spans="2:65" s="1" customFormat="1" ht="22.9" customHeight="1">
      <c r="B82" s="29"/>
      <c r="C82" s="56" t="s">
        <v>111</v>
      </c>
      <c r="J82" s="100">
        <f>BK82</f>
        <v>0</v>
      </c>
      <c r="L82" s="29"/>
      <c r="M82" s="54"/>
      <c r="N82" s="46"/>
      <c r="O82" s="46"/>
      <c r="P82" s="101">
        <f>P83+P101</f>
        <v>0</v>
      </c>
      <c r="Q82" s="46"/>
      <c r="R82" s="101">
        <f>R83+R101</f>
        <v>0</v>
      </c>
      <c r="S82" s="46"/>
      <c r="T82" s="102">
        <f>T83+T101</f>
        <v>0</v>
      </c>
      <c r="AT82" s="14" t="s">
        <v>70</v>
      </c>
      <c r="AU82" s="14" t="s">
        <v>98</v>
      </c>
      <c r="BK82" s="103">
        <f>BK83+BK101</f>
        <v>0</v>
      </c>
    </row>
    <row r="83" spans="2:65" s="11" customFormat="1" ht="25.9" customHeight="1">
      <c r="B83" s="133"/>
      <c r="D83" s="134" t="s">
        <v>70</v>
      </c>
      <c r="E83" s="135" t="s">
        <v>921</v>
      </c>
      <c r="F83" s="135" t="s">
        <v>922</v>
      </c>
      <c r="I83" s="136"/>
      <c r="J83" s="137">
        <f>BK83</f>
        <v>0</v>
      </c>
      <c r="L83" s="133"/>
      <c r="M83" s="138"/>
      <c r="P83" s="139">
        <f>P84</f>
        <v>0</v>
      </c>
      <c r="R83" s="139">
        <f>R84</f>
        <v>0</v>
      </c>
      <c r="T83" s="140">
        <f>T84</f>
        <v>0</v>
      </c>
      <c r="AR83" s="134" t="s">
        <v>79</v>
      </c>
      <c r="AT83" s="141" t="s">
        <v>70</v>
      </c>
      <c r="AU83" s="141" t="s">
        <v>71</v>
      </c>
      <c r="AY83" s="134" t="s">
        <v>117</v>
      </c>
      <c r="BK83" s="142">
        <f>BK84</f>
        <v>0</v>
      </c>
    </row>
    <row r="84" spans="2:65" s="11" customFormat="1" ht="22.9" customHeight="1">
      <c r="B84" s="133"/>
      <c r="D84" s="134" t="s">
        <v>70</v>
      </c>
      <c r="E84" s="143" t="s">
        <v>131</v>
      </c>
      <c r="F84" s="143" t="s">
        <v>1013</v>
      </c>
      <c r="I84" s="136"/>
      <c r="J84" s="144">
        <f>BK84</f>
        <v>0</v>
      </c>
      <c r="L84" s="133"/>
      <c r="M84" s="138"/>
      <c r="P84" s="139">
        <f>SUM(P85:P100)</f>
        <v>0</v>
      </c>
      <c r="R84" s="139">
        <f>SUM(R85:R100)</f>
        <v>0</v>
      </c>
      <c r="T84" s="140">
        <f>SUM(T85:T100)</f>
        <v>0</v>
      </c>
      <c r="AR84" s="134" t="s">
        <v>79</v>
      </c>
      <c r="AT84" s="141" t="s">
        <v>70</v>
      </c>
      <c r="AU84" s="141" t="s">
        <v>79</v>
      </c>
      <c r="AY84" s="134" t="s">
        <v>117</v>
      </c>
      <c r="BK84" s="142">
        <f>SUM(BK85:BK100)</f>
        <v>0</v>
      </c>
    </row>
    <row r="85" spans="2:65" s="1" customFormat="1" ht="16.5" customHeight="1">
      <c r="B85" s="29"/>
      <c r="C85" s="145" t="s">
        <v>79</v>
      </c>
      <c r="D85" s="145" t="s">
        <v>924</v>
      </c>
      <c r="E85" s="146" t="s">
        <v>1014</v>
      </c>
      <c r="F85" s="147" t="s">
        <v>1015</v>
      </c>
      <c r="G85" s="148" t="s">
        <v>202</v>
      </c>
      <c r="H85" s="149">
        <v>50</v>
      </c>
      <c r="I85" s="150"/>
      <c r="J85" s="151">
        <f>ROUND(I85*H85,2)</f>
        <v>0</v>
      </c>
      <c r="K85" s="147" t="s">
        <v>116</v>
      </c>
      <c r="L85" s="29"/>
      <c r="M85" s="152" t="s">
        <v>19</v>
      </c>
      <c r="N85" s="153" t="s">
        <v>42</v>
      </c>
      <c r="P85" s="114">
        <f>O85*H85</f>
        <v>0</v>
      </c>
      <c r="Q85" s="114">
        <v>0</v>
      </c>
      <c r="R85" s="114">
        <f>Q85*H85</f>
        <v>0</v>
      </c>
      <c r="S85" s="114">
        <v>0</v>
      </c>
      <c r="T85" s="115">
        <f>S85*H85</f>
        <v>0</v>
      </c>
      <c r="AR85" s="116" t="s">
        <v>127</v>
      </c>
      <c r="AT85" s="116" t="s">
        <v>924</v>
      </c>
      <c r="AU85" s="116" t="s">
        <v>81</v>
      </c>
      <c r="AY85" s="14" t="s">
        <v>117</v>
      </c>
      <c r="BE85" s="117">
        <f>IF(N85="základní",J85,0)</f>
        <v>0</v>
      </c>
      <c r="BF85" s="117">
        <f>IF(N85="snížená",J85,0)</f>
        <v>0</v>
      </c>
      <c r="BG85" s="117">
        <f>IF(N85="zákl. přenesená",J85,0)</f>
        <v>0</v>
      </c>
      <c r="BH85" s="117">
        <f>IF(N85="sníž. přenesená",J85,0)</f>
        <v>0</v>
      </c>
      <c r="BI85" s="117">
        <f>IF(N85="nulová",J85,0)</f>
        <v>0</v>
      </c>
      <c r="BJ85" s="14" t="s">
        <v>79</v>
      </c>
      <c r="BK85" s="117">
        <f>ROUND(I85*H85,2)</f>
        <v>0</v>
      </c>
      <c r="BL85" s="14" t="s">
        <v>127</v>
      </c>
      <c r="BM85" s="116" t="s">
        <v>1016</v>
      </c>
    </row>
    <row r="86" spans="2:65" s="1" customFormat="1" ht="39">
      <c r="B86" s="29"/>
      <c r="D86" s="118" t="s">
        <v>119</v>
      </c>
      <c r="F86" s="119" t="s">
        <v>1017</v>
      </c>
      <c r="I86" s="120"/>
      <c r="L86" s="29"/>
      <c r="M86" s="121"/>
      <c r="T86" s="48"/>
      <c r="AT86" s="14" t="s">
        <v>119</v>
      </c>
      <c r="AU86" s="14" t="s">
        <v>81</v>
      </c>
    </row>
    <row r="87" spans="2:65" s="1" customFormat="1" ht="16.5" customHeight="1">
      <c r="B87" s="29"/>
      <c r="C87" s="145" t="s">
        <v>81</v>
      </c>
      <c r="D87" s="145" t="s">
        <v>924</v>
      </c>
      <c r="E87" s="146" t="s">
        <v>1018</v>
      </c>
      <c r="F87" s="147" t="s">
        <v>1019</v>
      </c>
      <c r="G87" s="148" t="s">
        <v>115</v>
      </c>
      <c r="H87" s="149">
        <v>20</v>
      </c>
      <c r="I87" s="150"/>
      <c r="J87" s="151">
        <f>ROUND(I87*H87,2)</f>
        <v>0</v>
      </c>
      <c r="K87" s="147" t="s">
        <v>116</v>
      </c>
      <c r="L87" s="29"/>
      <c r="M87" s="152" t="s">
        <v>19</v>
      </c>
      <c r="N87" s="153" t="s">
        <v>42</v>
      </c>
      <c r="P87" s="114">
        <f>O87*H87</f>
        <v>0</v>
      </c>
      <c r="Q87" s="114">
        <v>0</v>
      </c>
      <c r="R87" s="114">
        <f>Q87*H87</f>
        <v>0</v>
      </c>
      <c r="S87" s="114">
        <v>0</v>
      </c>
      <c r="T87" s="115">
        <f>S87*H87</f>
        <v>0</v>
      </c>
      <c r="AR87" s="116" t="s">
        <v>127</v>
      </c>
      <c r="AT87" s="116" t="s">
        <v>924</v>
      </c>
      <c r="AU87" s="116" t="s">
        <v>81</v>
      </c>
      <c r="AY87" s="14" t="s">
        <v>117</v>
      </c>
      <c r="BE87" s="117">
        <f>IF(N87="základní",J87,0)</f>
        <v>0</v>
      </c>
      <c r="BF87" s="117">
        <f>IF(N87="snížená",J87,0)</f>
        <v>0</v>
      </c>
      <c r="BG87" s="117">
        <f>IF(N87="zákl. přenesená",J87,0)</f>
        <v>0</v>
      </c>
      <c r="BH87" s="117">
        <f>IF(N87="sníž. přenesená",J87,0)</f>
        <v>0</v>
      </c>
      <c r="BI87" s="117">
        <f>IF(N87="nulová",J87,0)</f>
        <v>0</v>
      </c>
      <c r="BJ87" s="14" t="s">
        <v>79</v>
      </c>
      <c r="BK87" s="117">
        <f>ROUND(I87*H87,2)</f>
        <v>0</v>
      </c>
      <c r="BL87" s="14" t="s">
        <v>127</v>
      </c>
      <c r="BM87" s="116" t="s">
        <v>1020</v>
      </c>
    </row>
    <row r="88" spans="2:65" s="1" customFormat="1" ht="19.5">
      <c r="B88" s="29"/>
      <c r="D88" s="118" t="s">
        <v>119</v>
      </c>
      <c r="F88" s="119" t="s">
        <v>1021</v>
      </c>
      <c r="I88" s="120"/>
      <c r="L88" s="29"/>
      <c r="M88" s="121"/>
      <c r="T88" s="48"/>
      <c r="AT88" s="14" t="s">
        <v>119</v>
      </c>
      <c r="AU88" s="14" t="s">
        <v>81</v>
      </c>
    </row>
    <row r="89" spans="2:65" s="1" customFormat="1" ht="16.5" customHeight="1">
      <c r="B89" s="29"/>
      <c r="C89" s="145" t="s">
        <v>123</v>
      </c>
      <c r="D89" s="145" t="s">
        <v>924</v>
      </c>
      <c r="E89" s="146" t="s">
        <v>1022</v>
      </c>
      <c r="F89" s="147" t="s">
        <v>1023</v>
      </c>
      <c r="G89" s="148" t="s">
        <v>1024</v>
      </c>
      <c r="H89" s="149">
        <v>20</v>
      </c>
      <c r="I89" s="150"/>
      <c r="J89" s="151">
        <f>ROUND(I89*H89,2)</f>
        <v>0</v>
      </c>
      <c r="K89" s="147" t="s">
        <v>116</v>
      </c>
      <c r="L89" s="29"/>
      <c r="M89" s="152" t="s">
        <v>19</v>
      </c>
      <c r="N89" s="153" t="s">
        <v>42</v>
      </c>
      <c r="P89" s="114">
        <f>O89*H89</f>
        <v>0</v>
      </c>
      <c r="Q89" s="114">
        <v>0</v>
      </c>
      <c r="R89" s="114">
        <f>Q89*H89</f>
        <v>0</v>
      </c>
      <c r="S89" s="114">
        <v>0</v>
      </c>
      <c r="T89" s="115">
        <f>S89*H89</f>
        <v>0</v>
      </c>
      <c r="AR89" s="116" t="s">
        <v>127</v>
      </c>
      <c r="AT89" s="116" t="s">
        <v>924</v>
      </c>
      <c r="AU89" s="116" t="s">
        <v>81</v>
      </c>
      <c r="AY89" s="14" t="s">
        <v>117</v>
      </c>
      <c r="BE89" s="117">
        <f>IF(N89="základní",J89,0)</f>
        <v>0</v>
      </c>
      <c r="BF89" s="117">
        <f>IF(N89="snížená",J89,0)</f>
        <v>0</v>
      </c>
      <c r="BG89" s="117">
        <f>IF(N89="zákl. přenesená",J89,0)</f>
        <v>0</v>
      </c>
      <c r="BH89" s="117">
        <f>IF(N89="sníž. přenesená",J89,0)</f>
        <v>0</v>
      </c>
      <c r="BI89" s="117">
        <f>IF(N89="nulová",J89,0)</f>
        <v>0</v>
      </c>
      <c r="BJ89" s="14" t="s">
        <v>79</v>
      </c>
      <c r="BK89" s="117">
        <f>ROUND(I89*H89,2)</f>
        <v>0</v>
      </c>
      <c r="BL89" s="14" t="s">
        <v>127</v>
      </c>
      <c r="BM89" s="116" t="s">
        <v>1025</v>
      </c>
    </row>
    <row r="90" spans="2:65" s="1" customFormat="1" ht="39">
      <c r="B90" s="29"/>
      <c r="D90" s="118" t="s">
        <v>119</v>
      </c>
      <c r="F90" s="119" t="s">
        <v>1026</v>
      </c>
      <c r="I90" s="120"/>
      <c r="L90" s="29"/>
      <c r="M90" s="121"/>
      <c r="T90" s="48"/>
      <c r="AT90" s="14" t="s">
        <v>119</v>
      </c>
      <c r="AU90" s="14" t="s">
        <v>81</v>
      </c>
    </row>
    <row r="91" spans="2:65" s="1" customFormat="1" ht="16.5" customHeight="1">
      <c r="B91" s="29"/>
      <c r="C91" s="145" t="s">
        <v>127</v>
      </c>
      <c r="D91" s="145" t="s">
        <v>924</v>
      </c>
      <c r="E91" s="146" t="s">
        <v>1027</v>
      </c>
      <c r="F91" s="147" t="s">
        <v>1028</v>
      </c>
      <c r="G91" s="148" t="s">
        <v>1024</v>
      </c>
      <c r="H91" s="149">
        <v>20</v>
      </c>
      <c r="I91" s="150"/>
      <c r="J91" s="151">
        <f>ROUND(I91*H91,2)</f>
        <v>0</v>
      </c>
      <c r="K91" s="147" t="s">
        <v>116</v>
      </c>
      <c r="L91" s="29"/>
      <c r="M91" s="152" t="s">
        <v>19</v>
      </c>
      <c r="N91" s="153" t="s">
        <v>42</v>
      </c>
      <c r="P91" s="114">
        <f>O91*H91</f>
        <v>0</v>
      </c>
      <c r="Q91" s="114">
        <v>0</v>
      </c>
      <c r="R91" s="114">
        <f>Q91*H91</f>
        <v>0</v>
      </c>
      <c r="S91" s="114">
        <v>0</v>
      </c>
      <c r="T91" s="115">
        <f>S91*H91</f>
        <v>0</v>
      </c>
      <c r="AR91" s="116" t="s">
        <v>127</v>
      </c>
      <c r="AT91" s="116" t="s">
        <v>924</v>
      </c>
      <c r="AU91" s="116" t="s">
        <v>81</v>
      </c>
      <c r="AY91" s="14" t="s">
        <v>117</v>
      </c>
      <c r="BE91" s="117">
        <f>IF(N91="základní",J91,0)</f>
        <v>0</v>
      </c>
      <c r="BF91" s="117">
        <f>IF(N91="snížená",J91,0)</f>
        <v>0</v>
      </c>
      <c r="BG91" s="117">
        <f>IF(N91="zákl. přenesená",J91,0)</f>
        <v>0</v>
      </c>
      <c r="BH91" s="117">
        <f>IF(N91="sníž. přenesená",J91,0)</f>
        <v>0</v>
      </c>
      <c r="BI91" s="117">
        <f>IF(N91="nulová",J91,0)</f>
        <v>0</v>
      </c>
      <c r="BJ91" s="14" t="s">
        <v>79</v>
      </c>
      <c r="BK91" s="117">
        <f>ROUND(I91*H91,2)</f>
        <v>0</v>
      </c>
      <c r="BL91" s="14" t="s">
        <v>127</v>
      </c>
      <c r="BM91" s="116" t="s">
        <v>1029</v>
      </c>
    </row>
    <row r="92" spans="2:65" s="1" customFormat="1" ht="29.25">
      <c r="B92" s="29"/>
      <c r="D92" s="118" t="s">
        <v>119</v>
      </c>
      <c r="F92" s="119" t="s">
        <v>1030</v>
      </c>
      <c r="I92" s="120"/>
      <c r="L92" s="29"/>
      <c r="M92" s="121"/>
      <c r="T92" s="48"/>
      <c r="AT92" s="14" t="s">
        <v>119</v>
      </c>
      <c r="AU92" s="14" t="s">
        <v>81</v>
      </c>
    </row>
    <row r="93" spans="2:65" s="1" customFormat="1" ht="16.5" customHeight="1">
      <c r="B93" s="29"/>
      <c r="C93" s="145" t="s">
        <v>131</v>
      </c>
      <c r="D93" s="145" t="s">
        <v>924</v>
      </c>
      <c r="E93" s="146" t="s">
        <v>1031</v>
      </c>
      <c r="F93" s="147" t="s">
        <v>1032</v>
      </c>
      <c r="G93" s="148" t="s">
        <v>202</v>
      </c>
      <c r="H93" s="149">
        <v>50</v>
      </c>
      <c r="I93" s="150"/>
      <c r="J93" s="151">
        <f>ROUND(I93*H93,2)</f>
        <v>0</v>
      </c>
      <c r="K93" s="147" t="s">
        <v>116</v>
      </c>
      <c r="L93" s="29"/>
      <c r="M93" s="152" t="s">
        <v>19</v>
      </c>
      <c r="N93" s="153" t="s">
        <v>42</v>
      </c>
      <c r="P93" s="114">
        <f>O93*H93</f>
        <v>0</v>
      </c>
      <c r="Q93" s="114">
        <v>0</v>
      </c>
      <c r="R93" s="114">
        <f>Q93*H93</f>
        <v>0</v>
      </c>
      <c r="S93" s="114">
        <v>0</v>
      </c>
      <c r="T93" s="115">
        <f>S93*H93</f>
        <v>0</v>
      </c>
      <c r="AR93" s="116" t="s">
        <v>127</v>
      </c>
      <c r="AT93" s="116" t="s">
        <v>924</v>
      </c>
      <c r="AU93" s="116" t="s">
        <v>81</v>
      </c>
      <c r="AY93" s="14" t="s">
        <v>117</v>
      </c>
      <c r="BE93" s="117">
        <f>IF(N93="základní",J93,0)</f>
        <v>0</v>
      </c>
      <c r="BF93" s="117">
        <f>IF(N93="snížená",J93,0)</f>
        <v>0</v>
      </c>
      <c r="BG93" s="117">
        <f>IF(N93="zákl. přenesená",J93,0)</f>
        <v>0</v>
      </c>
      <c r="BH93" s="117">
        <f>IF(N93="sníž. přenesená",J93,0)</f>
        <v>0</v>
      </c>
      <c r="BI93" s="117">
        <f>IF(N93="nulová",J93,0)</f>
        <v>0</v>
      </c>
      <c r="BJ93" s="14" t="s">
        <v>79</v>
      </c>
      <c r="BK93" s="117">
        <f>ROUND(I93*H93,2)</f>
        <v>0</v>
      </c>
      <c r="BL93" s="14" t="s">
        <v>127</v>
      </c>
      <c r="BM93" s="116" t="s">
        <v>1033</v>
      </c>
    </row>
    <row r="94" spans="2:65" s="1" customFormat="1" ht="29.25">
      <c r="B94" s="29"/>
      <c r="D94" s="118" t="s">
        <v>119</v>
      </c>
      <c r="F94" s="119" t="s">
        <v>1034</v>
      </c>
      <c r="I94" s="120"/>
      <c r="L94" s="29"/>
      <c r="M94" s="121"/>
      <c r="T94" s="48"/>
      <c r="AT94" s="14" t="s">
        <v>119</v>
      </c>
      <c r="AU94" s="14" t="s">
        <v>81</v>
      </c>
    </row>
    <row r="95" spans="2:65" s="1" customFormat="1" ht="16.5" customHeight="1">
      <c r="B95" s="29"/>
      <c r="C95" s="145" t="s">
        <v>955</v>
      </c>
      <c r="D95" s="145" t="s">
        <v>924</v>
      </c>
      <c r="E95" s="146" t="s">
        <v>1035</v>
      </c>
      <c r="F95" s="147" t="s">
        <v>1036</v>
      </c>
      <c r="G95" s="148" t="s">
        <v>202</v>
      </c>
      <c r="H95" s="149">
        <v>50</v>
      </c>
      <c r="I95" s="150"/>
      <c r="J95" s="151">
        <f>ROUND(I95*H95,2)</f>
        <v>0</v>
      </c>
      <c r="K95" s="147" t="s">
        <v>116</v>
      </c>
      <c r="L95" s="29"/>
      <c r="M95" s="152" t="s">
        <v>19</v>
      </c>
      <c r="N95" s="153" t="s">
        <v>42</v>
      </c>
      <c r="P95" s="114">
        <f>O95*H95</f>
        <v>0</v>
      </c>
      <c r="Q95" s="114">
        <v>0</v>
      </c>
      <c r="R95" s="114">
        <f>Q95*H95</f>
        <v>0</v>
      </c>
      <c r="S95" s="114">
        <v>0</v>
      </c>
      <c r="T95" s="115">
        <f>S95*H95</f>
        <v>0</v>
      </c>
      <c r="AR95" s="116" t="s">
        <v>127</v>
      </c>
      <c r="AT95" s="116" t="s">
        <v>924</v>
      </c>
      <c r="AU95" s="116" t="s">
        <v>81</v>
      </c>
      <c r="AY95" s="14" t="s">
        <v>117</v>
      </c>
      <c r="BE95" s="117">
        <f>IF(N95="základní",J95,0)</f>
        <v>0</v>
      </c>
      <c r="BF95" s="117">
        <f>IF(N95="snížená",J95,0)</f>
        <v>0</v>
      </c>
      <c r="BG95" s="117">
        <f>IF(N95="zákl. přenesená",J95,0)</f>
        <v>0</v>
      </c>
      <c r="BH95" s="117">
        <f>IF(N95="sníž. přenesená",J95,0)</f>
        <v>0</v>
      </c>
      <c r="BI95" s="117">
        <f>IF(N95="nulová",J95,0)</f>
        <v>0</v>
      </c>
      <c r="BJ95" s="14" t="s">
        <v>79</v>
      </c>
      <c r="BK95" s="117">
        <f>ROUND(I95*H95,2)</f>
        <v>0</v>
      </c>
      <c r="BL95" s="14" t="s">
        <v>127</v>
      </c>
      <c r="BM95" s="116" t="s">
        <v>1037</v>
      </c>
    </row>
    <row r="96" spans="2:65" s="1" customFormat="1" ht="29.25">
      <c r="B96" s="29"/>
      <c r="D96" s="118" t="s">
        <v>119</v>
      </c>
      <c r="F96" s="119" t="s">
        <v>1038</v>
      </c>
      <c r="I96" s="120"/>
      <c r="L96" s="29"/>
      <c r="M96" s="121"/>
      <c r="T96" s="48"/>
      <c r="AT96" s="14" t="s">
        <v>119</v>
      </c>
      <c r="AU96" s="14" t="s">
        <v>81</v>
      </c>
    </row>
    <row r="97" spans="2:65" s="1" customFormat="1" ht="16.5" customHeight="1">
      <c r="B97" s="29"/>
      <c r="C97" s="145" t="s">
        <v>135</v>
      </c>
      <c r="D97" s="145" t="s">
        <v>924</v>
      </c>
      <c r="E97" s="146" t="s">
        <v>1039</v>
      </c>
      <c r="F97" s="147" t="s">
        <v>1040</v>
      </c>
      <c r="G97" s="148" t="s">
        <v>927</v>
      </c>
      <c r="H97" s="149">
        <v>10</v>
      </c>
      <c r="I97" s="150"/>
      <c r="J97" s="151">
        <f>ROUND(I97*H97,2)</f>
        <v>0</v>
      </c>
      <c r="K97" s="147" t="s">
        <v>116</v>
      </c>
      <c r="L97" s="29"/>
      <c r="M97" s="152" t="s">
        <v>19</v>
      </c>
      <c r="N97" s="153" t="s">
        <v>42</v>
      </c>
      <c r="P97" s="114">
        <f>O97*H97</f>
        <v>0</v>
      </c>
      <c r="Q97" s="114">
        <v>0</v>
      </c>
      <c r="R97" s="114">
        <f>Q97*H97</f>
        <v>0</v>
      </c>
      <c r="S97" s="114">
        <v>0</v>
      </c>
      <c r="T97" s="115">
        <f>S97*H97</f>
        <v>0</v>
      </c>
      <c r="AR97" s="116" t="s">
        <v>127</v>
      </c>
      <c r="AT97" s="116" t="s">
        <v>924</v>
      </c>
      <c r="AU97" s="116" t="s">
        <v>81</v>
      </c>
      <c r="AY97" s="14" t="s">
        <v>117</v>
      </c>
      <c r="BE97" s="117">
        <f>IF(N97="základní",J97,0)</f>
        <v>0</v>
      </c>
      <c r="BF97" s="117">
        <f>IF(N97="snížená",J97,0)</f>
        <v>0</v>
      </c>
      <c r="BG97" s="117">
        <f>IF(N97="zákl. přenesená",J97,0)</f>
        <v>0</v>
      </c>
      <c r="BH97" s="117">
        <f>IF(N97="sníž. přenesená",J97,0)</f>
        <v>0</v>
      </c>
      <c r="BI97" s="117">
        <f>IF(N97="nulová",J97,0)</f>
        <v>0</v>
      </c>
      <c r="BJ97" s="14" t="s">
        <v>79</v>
      </c>
      <c r="BK97" s="117">
        <f>ROUND(I97*H97,2)</f>
        <v>0</v>
      </c>
      <c r="BL97" s="14" t="s">
        <v>127</v>
      </c>
      <c r="BM97" s="116" t="s">
        <v>1041</v>
      </c>
    </row>
    <row r="98" spans="2:65" s="1" customFormat="1" ht="19.5">
      <c r="B98" s="29"/>
      <c r="D98" s="118" t="s">
        <v>119</v>
      </c>
      <c r="F98" s="119" t="s">
        <v>1042</v>
      </c>
      <c r="I98" s="120"/>
      <c r="L98" s="29"/>
      <c r="M98" s="121"/>
      <c r="T98" s="48"/>
      <c r="AT98" s="14" t="s">
        <v>119</v>
      </c>
      <c r="AU98" s="14" t="s">
        <v>81</v>
      </c>
    </row>
    <row r="99" spans="2:65" s="1" customFormat="1" ht="16.5" customHeight="1">
      <c r="B99" s="29"/>
      <c r="C99" s="145" t="s">
        <v>139</v>
      </c>
      <c r="D99" s="145" t="s">
        <v>924</v>
      </c>
      <c r="E99" s="146" t="s">
        <v>1043</v>
      </c>
      <c r="F99" s="147" t="s">
        <v>1044</v>
      </c>
      <c r="G99" s="148" t="s">
        <v>935</v>
      </c>
      <c r="H99" s="149">
        <v>20</v>
      </c>
      <c r="I99" s="150"/>
      <c r="J99" s="151">
        <f>ROUND(I99*H99,2)</f>
        <v>0</v>
      </c>
      <c r="K99" s="147" t="s">
        <v>116</v>
      </c>
      <c r="L99" s="29"/>
      <c r="M99" s="152" t="s">
        <v>19</v>
      </c>
      <c r="N99" s="153" t="s">
        <v>42</v>
      </c>
      <c r="P99" s="114">
        <f>O99*H99</f>
        <v>0</v>
      </c>
      <c r="Q99" s="114">
        <v>0</v>
      </c>
      <c r="R99" s="114">
        <f>Q99*H99</f>
        <v>0</v>
      </c>
      <c r="S99" s="114">
        <v>0</v>
      </c>
      <c r="T99" s="115">
        <f>S99*H99</f>
        <v>0</v>
      </c>
      <c r="AR99" s="116" t="s">
        <v>127</v>
      </c>
      <c r="AT99" s="116" t="s">
        <v>924</v>
      </c>
      <c r="AU99" s="116" t="s">
        <v>81</v>
      </c>
      <c r="AY99" s="14" t="s">
        <v>117</v>
      </c>
      <c r="BE99" s="117">
        <f>IF(N99="základní",J99,0)</f>
        <v>0</v>
      </c>
      <c r="BF99" s="117">
        <f>IF(N99="snížená",J99,0)</f>
        <v>0</v>
      </c>
      <c r="BG99" s="117">
        <f>IF(N99="zákl. přenesená",J99,0)</f>
        <v>0</v>
      </c>
      <c r="BH99" s="117">
        <f>IF(N99="sníž. přenesená",J99,0)</f>
        <v>0</v>
      </c>
      <c r="BI99" s="117">
        <f>IF(N99="nulová",J99,0)</f>
        <v>0</v>
      </c>
      <c r="BJ99" s="14" t="s">
        <v>79</v>
      </c>
      <c r="BK99" s="117">
        <f>ROUND(I99*H99,2)</f>
        <v>0</v>
      </c>
      <c r="BL99" s="14" t="s">
        <v>127</v>
      </c>
      <c r="BM99" s="116" t="s">
        <v>1045</v>
      </c>
    </row>
    <row r="100" spans="2:65" s="1" customFormat="1" ht="19.5">
      <c r="B100" s="29"/>
      <c r="D100" s="118" t="s">
        <v>119</v>
      </c>
      <c r="F100" s="119" t="s">
        <v>1046</v>
      </c>
      <c r="I100" s="120"/>
      <c r="L100" s="29"/>
      <c r="M100" s="121"/>
      <c r="T100" s="48"/>
      <c r="AT100" s="14" t="s">
        <v>119</v>
      </c>
      <c r="AU100" s="14" t="s">
        <v>81</v>
      </c>
    </row>
    <row r="101" spans="2:65" s="11" customFormat="1" ht="25.9" customHeight="1">
      <c r="B101" s="133"/>
      <c r="D101" s="134" t="s">
        <v>70</v>
      </c>
      <c r="E101" s="135" t="s">
        <v>1047</v>
      </c>
      <c r="F101" s="135" t="s">
        <v>1048</v>
      </c>
      <c r="I101" s="136"/>
      <c r="J101" s="137">
        <f>BK101</f>
        <v>0</v>
      </c>
      <c r="L101" s="133"/>
      <c r="M101" s="138"/>
      <c r="P101" s="139">
        <f>SUM(P102:P487)</f>
        <v>0</v>
      </c>
      <c r="R101" s="139">
        <f>SUM(R102:R487)</f>
        <v>0</v>
      </c>
      <c r="T101" s="140">
        <f>SUM(T102:T487)</f>
        <v>0</v>
      </c>
      <c r="AR101" s="134" t="s">
        <v>127</v>
      </c>
      <c r="AT101" s="141" t="s">
        <v>70</v>
      </c>
      <c r="AU101" s="141" t="s">
        <v>71</v>
      </c>
      <c r="AY101" s="134" t="s">
        <v>117</v>
      </c>
      <c r="BK101" s="142">
        <f>SUM(BK102:BK487)</f>
        <v>0</v>
      </c>
    </row>
    <row r="102" spans="2:65" s="1" customFormat="1" ht="16.5" customHeight="1">
      <c r="B102" s="29"/>
      <c r="C102" s="145" t="s">
        <v>143</v>
      </c>
      <c r="D102" s="145" t="s">
        <v>924</v>
      </c>
      <c r="E102" s="146" t="s">
        <v>1049</v>
      </c>
      <c r="F102" s="147" t="s">
        <v>1050</v>
      </c>
      <c r="G102" s="148" t="s">
        <v>202</v>
      </c>
      <c r="H102" s="149">
        <v>500</v>
      </c>
      <c r="I102" s="150"/>
      <c r="J102" s="151">
        <f>ROUND(I102*H102,2)</f>
        <v>0</v>
      </c>
      <c r="K102" s="147" t="s">
        <v>116</v>
      </c>
      <c r="L102" s="29"/>
      <c r="M102" s="152" t="s">
        <v>19</v>
      </c>
      <c r="N102" s="153" t="s">
        <v>42</v>
      </c>
      <c r="P102" s="114">
        <f>O102*H102</f>
        <v>0</v>
      </c>
      <c r="Q102" s="114">
        <v>0</v>
      </c>
      <c r="R102" s="114">
        <f>Q102*H102</f>
        <v>0</v>
      </c>
      <c r="S102" s="114">
        <v>0</v>
      </c>
      <c r="T102" s="115">
        <f>S102*H102</f>
        <v>0</v>
      </c>
      <c r="AR102" s="116" t="s">
        <v>1051</v>
      </c>
      <c r="AT102" s="116" t="s">
        <v>924</v>
      </c>
      <c r="AU102" s="116" t="s">
        <v>79</v>
      </c>
      <c r="AY102" s="14" t="s">
        <v>117</v>
      </c>
      <c r="BE102" s="117">
        <f>IF(N102="základní",J102,0)</f>
        <v>0</v>
      </c>
      <c r="BF102" s="117">
        <f>IF(N102="snížená",J102,0)</f>
        <v>0</v>
      </c>
      <c r="BG102" s="117">
        <f>IF(N102="zákl. přenesená",J102,0)</f>
        <v>0</v>
      </c>
      <c r="BH102" s="117">
        <f>IF(N102="sníž. přenesená",J102,0)</f>
        <v>0</v>
      </c>
      <c r="BI102" s="117">
        <f>IF(N102="nulová",J102,0)</f>
        <v>0</v>
      </c>
      <c r="BJ102" s="14" t="s">
        <v>79</v>
      </c>
      <c r="BK102" s="117">
        <f>ROUND(I102*H102,2)</f>
        <v>0</v>
      </c>
      <c r="BL102" s="14" t="s">
        <v>1051</v>
      </c>
      <c r="BM102" s="116" t="s">
        <v>1052</v>
      </c>
    </row>
    <row r="103" spans="2:65" s="1" customFormat="1">
      <c r="B103" s="29"/>
      <c r="D103" s="118" t="s">
        <v>119</v>
      </c>
      <c r="F103" s="119" t="s">
        <v>1053</v>
      </c>
      <c r="I103" s="120"/>
      <c r="L103" s="29"/>
      <c r="M103" s="121"/>
      <c r="T103" s="48"/>
      <c r="AT103" s="14" t="s">
        <v>119</v>
      </c>
      <c r="AU103" s="14" t="s">
        <v>79</v>
      </c>
    </row>
    <row r="104" spans="2:65" s="1" customFormat="1" ht="21.75" customHeight="1">
      <c r="B104" s="29"/>
      <c r="C104" s="145" t="s">
        <v>175</v>
      </c>
      <c r="D104" s="145" t="s">
        <v>924</v>
      </c>
      <c r="E104" s="146" t="s">
        <v>1054</v>
      </c>
      <c r="F104" s="147" t="s">
        <v>1055</v>
      </c>
      <c r="G104" s="148" t="s">
        <v>115</v>
      </c>
      <c r="H104" s="149">
        <v>10</v>
      </c>
      <c r="I104" s="150"/>
      <c r="J104" s="151">
        <f>ROUND(I104*H104,2)</f>
        <v>0</v>
      </c>
      <c r="K104" s="147" t="s">
        <v>116</v>
      </c>
      <c r="L104" s="29"/>
      <c r="M104" s="152" t="s">
        <v>19</v>
      </c>
      <c r="N104" s="153" t="s">
        <v>42</v>
      </c>
      <c r="P104" s="114">
        <f>O104*H104</f>
        <v>0</v>
      </c>
      <c r="Q104" s="114">
        <v>0</v>
      </c>
      <c r="R104" s="114">
        <f>Q104*H104</f>
        <v>0</v>
      </c>
      <c r="S104" s="114">
        <v>0</v>
      </c>
      <c r="T104" s="115">
        <f>S104*H104</f>
        <v>0</v>
      </c>
      <c r="AR104" s="116" t="s">
        <v>1051</v>
      </c>
      <c r="AT104" s="116" t="s">
        <v>924</v>
      </c>
      <c r="AU104" s="116" t="s">
        <v>79</v>
      </c>
      <c r="AY104" s="14" t="s">
        <v>117</v>
      </c>
      <c r="BE104" s="117">
        <f>IF(N104="základní",J104,0)</f>
        <v>0</v>
      </c>
      <c r="BF104" s="117">
        <f>IF(N104="snížená",J104,0)</f>
        <v>0</v>
      </c>
      <c r="BG104" s="117">
        <f>IF(N104="zákl. přenesená",J104,0)</f>
        <v>0</v>
      </c>
      <c r="BH104" s="117">
        <f>IF(N104="sníž. přenesená",J104,0)</f>
        <v>0</v>
      </c>
      <c r="BI104" s="117">
        <f>IF(N104="nulová",J104,0)</f>
        <v>0</v>
      </c>
      <c r="BJ104" s="14" t="s">
        <v>79</v>
      </c>
      <c r="BK104" s="117">
        <f>ROUND(I104*H104,2)</f>
        <v>0</v>
      </c>
      <c r="BL104" s="14" t="s">
        <v>1051</v>
      </c>
      <c r="BM104" s="116" t="s">
        <v>1056</v>
      </c>
    </row>
    <row r="105" spans="2:65" s="1" customFormat="1" ht="29.25">
      <c r="B105" s="29"/>
      <c r="D105" s="118" t="s">
        <v>119</v>
      </c>
      <c r="F105" s="119" t="s">
        <v>1057</v>
      </c>
      <c r="I105" s="120"/>
      <c r="L105" s="29"/>
      <c r="M105" s="121"/>
      <c r="T105" s="48"/>
      <c r="AT105" s="14" t="s">
        <v>119</v>
      </c>
      <c r="AU105" s="14" t="s">
        <v>79</v>
      </c>
    </row>
    <row r="106" spans="2:65" s="1" customFormat="1" ht="16.5" customHeight="1">
      <c r="B106" s="29"/>
      <c r="C106" s="145" t="s">
        <v>191</v>
      </c>
      <c r="D106" s="145" t="s">
        <v>924</v>
      </c>
      <c r="E106" s="146" t="s">
        <v>1058</v>
      </c>
      <c r="F106" s="147" t="s">
        <v>1059</v>
      </c>
      <c r="G106" s="148" t="s">
        <v>115</v>
      </c>
      <c r="H106" s="149">
        <v>20</v>
      </c>
      <c r="I106" s="150"/>
      <c r="J106" s="151">
        <f>ROUND(I106*H106,2)</f>
        <v>0</v>
      </c>
      <c r="K106" s="147" t="s">
        <v>116</v>
      </c>
      <c r="L106" s="29"/>
      <c r="M106" s="152" t="s">
        <v>19</v>
      </c>
      <c r="N106" s="153" t="s">
        <v>42</v>
      </c>
      <c r="P106" s="114">
        <f>O106*H106</f>
        <v>0</v>
      </c>
      <c r="Q106" s="114">
        <v>0</v>
      </c>
      <c r="R106" s="114">
        <f>Q106*H106</f>
        <v>0</v>
      </c>
      <c r="S106" s="114">
        <v>0</v>
      </c>
      <c r="T106" s="115">
        <f>S106*H106</f>
        <v>0</v>
      </c>
      <c r="AR106" s="116" t="s">
        <v>1051</v>
      </c>
      <c r="AT106" s="116" t="s">
        <v>924</v>
      </c>
      <c r="AU106" s="116" t="s">
        <v>79</v>
      </c>
      <c r="AY106" s="14" t="s">
        <v>117</v>
      </c>
      <c r="BE106" s="117">
        <f>IF(N106="základní",J106,0)</f>
        <v>0</v>
      </c>
      <c r="BF106" s="117">
        <f>IF(N106="snížená",J106,0)</f>
        <v>0</v>
      </c>
      <c r="BG106" s="117">
        <f>IF(N106="zákl. přenesená",J106,0)</f>
        <v>0</v>
      </c>
      <c r="BH106" s="117">
        <f>IF(N106="sníž. přenesená",J106,0)</f>
        <v>0</v>
      </c>
      <c r="BI106" s="117">
        <f>IF(N106="nulová",J106,0)</f>
        <v>0</v>
      </c>
      <c r="BJ106" s="14" t="s">
        <v>79</v>
      </c>
      <c r="BK106" s="117">
        <f>ROUND(I106*H106,2)</f>
        <v>0</v>
      </c>
      <c r="BL106" s="14" t="s">
        <v>1051</v>
      </c>
      <c r="BM106" s="116" t="s">
        <v>1060</v>
      </c>
    </row>
    <row r="107" spans="2:65" s="1" customFormat="1" ht="19.5">
      <c r="B107" s="29"/>
      <c r="D107" s="118" t="s">
        <v>119</v>
      </c>
      <c r="F107" s="119" t="s">
        <v>1061</v>
      </c>
      <c r="I107" s="120"/>
      <c r="L107" s="29"/>
      <c r="M107" s="121"/>
      <c r="T107" s="48"/>
      <c r="AT107" s="14" t="s">
        <v>119</v>
      </c>
      <c r="AU107" s="14" t="s">
        <v>79</v>
      </c>
    </row>
    <row r="108" spans="2:65" s="1" customFormat="1" ht="16.5" customHeight="1">
      <c r="B108" s="29"/>
      <c r="C108" s="145" t="s">
        <v>311</v>
      </c>
      <c r="D108" s="145" t="s">
        <v>924</v>
      </c>
      <c r="E108" s="146" t="s">
        <v>1062</v>
      </c>
      <c r="F108" s="147" t="s">
        <v>1063</v>
      </c>
      <c r="G108" s="148" t="s">
        <v>202</v>
      </c>
      <c r="H108" s="149">
        <v>500</v>
      </c>
      <c r="I108" s="150"/>
      <c r="J108" s="151">
        <f>ROUND(I108*H108,2)</f>
        <v>0</v>
      </c>
      <c r="K108" s="147" t="s">
        <v>116</v>
      </c>
      <c r="L108" s="29"/>
      <c r="M108" s="152" t="s">
        <v>19</v>
      </c>
      <c r="N108" s="153" t="s">
        <v>42</v>
      </c>
      <c r="P108" s="114">
        <f>O108*H108</f>
        <v>0</v>
      </c>
      <c r="Q108" s="114">
        <v>0</v>
      </c>
      <c r="R108" s="114">
        <f>Q108*H108</f>
        <v>0</v>
      </c>
      <c r="S108" s="114">
        <v>0</v>
      </c>
      <c r="T108" s="115">
        <f>S108*H108</f>
        <v>0</v>
      </c>
      <c r="AR108" s="116" t="s">
        <v>1051</v>
      </c>
      <c r="AT108" s="116" t="s">
        <v>924</v>
      </c>
      <c r="AU108" s="116" t="s">
        <v>79</v>
      </c>
      <c r="AY108" s="14" t="s">
        <v>117</v>
      </c>
      <c r="BE108" s="117">
        <f>IF(N108="základní",J108,0)</f>
        <v>0</v>
      </c>
      <c r="BF108" s="117">
        <f>IF(N108="snížená",J108,0)</f>
        <v>0</v>
      </c>
      <c r="BG108" s="117">
        <f>IF(N108="zákl. přenesená",J108,0)</f>
        <v>0</v>
      </c>
      <c r="BH108" s="117">
        <f>IF(N108="sníž. přenesená",J108,0)</f>
        <v>0</v>
      </c>
      <c r="BI108" s="117">
        <f>IF(N108="nulová",J108,0)</f>
        <v>0</v>
      </c>
      <c r="BJ108" s="14" t="s">
        <v>79</v>
      </c>
      <c r="BK108" s="117">
        <f>ROUND(I108*H108,2)</f>
        <v>0</v>
      </c>
      <c r="BL108" s="14" t="s">
        <v>1051</v>
      </c>
      <c r="BM108" s="116" t="s">
        <v>1064</v>
      </c>
    </row>
    <row r="109" spans="2:65" s="1" customFormat="1">
      <c r="B109" s="29"/>
      <c r="D109" s="118" t="s">
        <v>119</v>
      </c>
      <c r="F109" s="119" t="s">
        <v>1063</v>
      </c>
      <c r="I109" s="120"/>
      <c r="L109" s="29"/>
      <c r="M109" s="121"/>
      <c r="T109" s="48"/>
      <c r="AT109" s="14" t="s">
        <v>119</v>
      </c>
      <c r="AU109" s="14" t="s">
        <v>79</v>
      </c>
    </row>
    <row r="110" spans="2:65" s="1" customFormat="1" ht="16.5" customHeight="1">
      <c r="B110" s="29"/>
      <c r="C110" s="145" t="s">
        <v>315</v>
      </c>
      <c r="D110" s="145" t="s">
        <v>924</v>
      </c>
      <c r="E110" s="146" t="s">
        <v>1065</v>
      </c>
      <c r="F110" s="147" t="s">
        <v>1066</v>
      </c>
      <c r="G110" s="148" t="s">
        <v>115</v>
      </c>
      <c r="H110" s="149">
        <v>30</v>
      </c>
      <c r="I110" s="150"/>
      <c r="J110" s="151">
        <f>ROUND(I110*H110,2)</f>
        <v>0</v>
      </c>
      <c r="K110" s="147" t="s">
        <v>116</v>
      </c>
      <c r="L110" s="29"/>
      <c r="M110" s="152" t="s">
        <v>19</v>
      </c>
      <c r="N110" s="153" t="s">
        <v>42</v>
      </c>
      <c r="P110" s="114">
        <f>O110*H110</f>
        <v>0</v>
      </c>
      <c r="Q110" s="114">
        <v>0</v>
      </c>
      <c r="R110" s="114">
        <f>Q110*H110</f>
        <v>0</v>
      </c>
      <c r="S110" s="114">
        <v>0</v>
      </c>
      <c r="T110" s="115">
        <f>S110*H110</f>
        <v>0</v>
      </c>
      <c r="AR110" s="116" t="s">
        <v>1051</v>
      </c>
      <c r="AT110" s="116" t="s">
        <v>924</v>
      </c>
      <c r="AU110" s="116" t="s">
        <v>79</v>
      </c>
      <c r="AY110" s="14" t="s">
        <v>117</v>
      </c>
      <c r="BE110" s="117">
        <f>IF(N110="základní",J110,0)</f>
        <v>0</v>
      </c>
      <c r="BF110" s="117">
        <f>IF(N110="snížená",J110,0)</f>
        <v>0</v>
      </c>
      <c r="BG110" s="117">
        <f>IF(N110="zákl. přenesená",J110,0)</f>
        <v>0</v>
      </c>
      <c r="BH110" s="117">
        <f>IF(N110="sníž. přenesená",J110,0)</f>
        <v>0</v>
      </c>
      <c r="BI110" s="117">
        <f>IF(N110="nulová",J110,0)</f>
        <v>0</v>
      </c>
      <c r="BJ110" s="14" t="s">
        <v>79</v>
      </c>
      <c r="BK110" s="117">
        <f>ROUND(I110*H110,2)</f>
        <v>0</v>
      </c>
      <c r="BL110" s="14" t="s">
        <v>1051</v>
      </c>
      <c r="BM110" s="116" t="s">
        <v>1067</v>
      </c>
    </row>
    <row r="111" spans="2:65" s="1" customFormat="1">
      <c r="B111" s="29"/>
      <c r="D111" s="118" t="s">
        <v>119</v>
      </c>
      <c r="F111" s="119" t="s">
        <v>1066</v>
      </c>
      <c r="I111" s="120"/>
      <c r="L111" s="29"/>
      <c r="M111" s="121"/>
      <c r="T111" s="48"/>
      <c r="AT111" s="14" t="s">
        <v>119</v>
      </c>
      <c r="AU111" s="14" t="s">
        <v>79</v>
      </c>
    </row>
    <row r="112" spans="2:65" s="1" customFormat="1" ht="16.5" customHeight="1">
      <c r="B112" s="29"/>
      <c r="C112" s="145" t="s">
        <v>199</v>
      </c>
      <c r="D112" s="145" t="s">
        <v>924</v>
      </c>
      <c r="E112" s="146" t="s">
        <v>1068</v>
      </c>
      <c r="F112" s="147" t="s">
        <v>1069</v>
      </c>
      <c r="G112" s="148" t="s">
        <v>115</v>
      </c>
      <c r="H112" s="149">
        <v>5</v>
      </c>
      <c r="I112" s="150"/>
      <c r="J112" s="151">
        <f>ROUND(I112*H112,2)</f>
        <v>0</v>
      </c>
      <c r="K112" s="147" t="s">
        <v>116</v>
      </c>
      <c r="L112" s="29"/>
      <c r="M112" s="152" t="s">
        <v>19</v>
      </c>
      <c r="N112" s="153" t="s">
        <v>42</v>
      </c>
      <c r="P112" s="114">
        <f>O112*H112</f>
        <v>0</v>
      </c>
      <c r="Q112" s="114">
        <v>0</v>
      </c>
      <c r="R112" s="114">
        <f>Q112*H112</f>
        <v>0</v>
      </c>
      <c r="S112" s="114">
        <v>0</v>
      </c>
      <c r="T112" s="115">
        <f>S112*H112</f>
        <v>0</v>
      </c>
      <c r="AR112" s="116" t="s">
        <v>1051</v>
      </c>
      <c r="AT112" s="116" t="s">
        <v>924</v>
      </c>
      <c r="AU112" s="116" t="s">
        <v>79</v>
      </c>
      <c r="AY112" s="14" t="s">
        <v>117</v>
      </c>
      <c r="BE112" s="117">
        <f>IF(N112="základní",J112,0)</f>
        <v>0</v>
      </c>
      <c r="BF112" s="117">
        <f>IF(N112="snížená",J112,0)</f>
        <v>0</v>
      </c>
      <c r="BG112" s="117">
        <f>IF(N112="zákl. přenesená",J112,0)</f>
        <v>0</v>
      </c>
      <c r="BH112" s="117">
        <f>IF(N112="sníž. přenesená",J112,0)</f>
        <v>0</v>
      </c>
      <c r="BI112" s="117">
        <f>IF(N112="nulová",J112,0)</f>
        <v>0</v>
      </c>
      <c r="BJ112" s="14" t="s">
        <v>79</v>
      </c>
      <c r="BK112" s="117">
        <f>ROUND(I112*H112,2)</f>
        <v>0</v>
      </c>
      <c r="BL112" s="14" t="s">
        <v>1051</v>
      </c>
      <c r="BM112" s="116" t="s">
        <v>1070</v>
      </c>
    </row>
    <row r="113" spans="2:65" s="1" customFormat="1">
      <c r="B113" s="29"/>
      <c r="D113" s="118" t="s">
        <v>119</v>
      </c>
      <c r="F113" s="119" t="s">
        <v>1071</v>
      </c>
      <c r="I113" s="120"/>
      <c r="L113" s="29"/>
      <c r="M113" s="121"/>
      <c r="T113" s="48"/>
      <c r="AT113" s="14" t="s">
        <v>119</v>
      </c>
      <c r="AU113" s="14" t="s">
        <v>79</v>
      </c>
    </row>
    <row r="114" spans="2:65" s="1" customFormat="1" ht="16.5" customHeight="1">
      <c r="B114" s="29"/>
      <c r="C114" s="145" t="s">
        <v>8</v>
      </c>
      <c r="D114" s="145" t="s">
        <v>924</v>
      </c>
      <c r="E114" s="146" t="s">
        <v>1072</v>
      </c>
      <c r="F114" s="147" t="s">
        <v>1073</v>
      </c>
      <c r="G114" s="148" t="s">
        <v>115</v>
      </c>
      <c r="H114" s="149">
        <v>5</v>
      </c>
      <c r="I114" s="150"/>
      <c r="J114" s="151">
        <f>ROUND(I114*H114,2)</f>
        <v>0</v>
      </c>
      <c r="K114" s="147" t="s">
        <v>116</v>
      </c>
      <c r="L114" s="29"/>
      <c r="M114" s="152" t="s">
        <v>19</v>
      </c>
      <c r="N114" s="153" t="s">
        <v>42</v>
      </c>
      <c r="P114" s="114">
        <f>O114*H114</f>
        <v>0</v>
      </c>
      <c r="Q114" s="114">
        <v>0</v>
      </c>
      <c r="R114" s="114">
        <f>Q114*H114</f>
        <v>0</v>
      </c>
      <c r="S114" s="114">
        <v>0</v>
      </c>
      <c r="T114" s="115">
        <f>S114*H114</f>
        <v>0</v>
      </c>
      <c r="AR114" s="116" t="s">
        <v>1051</v>
      </c>
      <c r="AT114" s="116" t="s">
        <v>924</v>
      </c>
      <c r="AU114" s="116" t="s">
        <v>79</v>
      </c>
      <c r="AY114" s="14" t="s">
        <v>117</v>
      </c>
      <c r="BE114" s="117">
        <f>IF(N114="základní",J114,0)</f>
        <v>0</v>
      </c>
      <c r="BF114" s="117">
        <f>IF(N114="snížená",J114,0)</f>
        <v>0</v>
      </c>
      <c r="BG114" s="117">
        <f>IF(N114="zákl. přenesená",J114,0)</f>
        <v>0</v>
      </c>
      <c r="BH114" s="117">
        <f>IF(N114="sníž. přenesená",J114,0)</f>
        <v>0</v>
      </c>
      <c r="BI114" s="117">
        <f>IF(N114="nulová",J114,0)</f>
        <v>0</v>
      </c>
      <c r="BJ114" s="14" t="s">
        <v>79</v>
      </c>
      <c r="BK114" s="117">
        <f>ROUND(I114*H114,2)</f>
        <v>0</v>
      </c>
      <c r="BL114" s="14" t="s">
        <v>1051</v>
      </c>
      <c r="BM114" s="116" t="s">
        <v>1074</v>
      </c>
    </row>
    <row r="115" spans="2:65" s="1" customFormat="1">
      <c r="B115" s="29"/>
      <c r="D115" s="118" t="s">
        <v>119</v>
      </c>
      <c r="F115" s="119" t="s">
        <v>1075</v>
      </c>
      <c r="I115" s="120"/>
      <c r="L115" s="29"/>
      <c r="M115" s="121"/>
      <c r="T115" s="48"/>
      <c r="AT115" s="14" t="s">
        <v>119</v>
      </c>
      <c r="AU115" s="14" t="s">
        <v>79</v>
      </c>
    </row>
    <row r="116" spans="2:65" s="1" customFormat="1" ht="16.5" customHeight="1">
      <c r="B116" s="29"/>
      <c r="C116" s="145" t="s">
        <v>283</v>
      </c>
      <c r="D116" s="145" t="s">
        <v>924</v>
      </c>
      <c r="E116" s="146" t="s">
        <v>1076</v>
      </c>
      <c r="F116" s="147" t="s">
        <v>1077</v>
      </c>
      <c r="G116" s="148" t="s">
        <v>115</v>
      </c>
      <c r="H116" s="149">
        <v>1</v>
      </c>
      <c r="I116" s="150"/>
      <c r="J116" s="151">
        <f>ROUND(I116*H116,2)</f>
        <v>0</v>
      </c>
      <c r="K116" s="147" t="s">
        <v>116</v>
      </c>
      <c r="L116" s="29"/>
      <c r="M116" s="152" t="s">
        <v>19</v>
      </c>
      <c r="N116" s="153" t="s">
        <v>42</v>
      </c>
      <c r="P116" s="114">
        <f>O116*H116</f>
        <v>0</v>
      </c>
      <c r="Q116" s="114">
        <v>0</v>
      </c>
      <c r="R116" s="114">
        <f>Q116*H116</f>
        <v>0</v>
      </c>
      <c r="S116" s="114">
        <v>0</v>
      </c>
      <c r="T116" s="115">
        <f>S116*H116</f>
        <v>0</v>
      </c>
      <c r="AR116" s="116" t="s">
        <v>1051</v>
      </c>
      <c r="AT116" s="116" t="s">
        <v>924</v>
      </c>
      <c r="AU116" s="116" t="s">
        <v>79</v>
      </c>
      <c r="AY116" s="14" t="s">
        <v>117</v>
      </c>
      <c r="BE116" s="117">
        <f>IF(N116="základní",J116,0)</f>
        <v>0</v>
      </c>
      <c r="BF116" s="117">
        <f>IF(N116="snížená",J116,0)</f>
        <v>0</v>
      </c>
      <c r="BG116" s="117">
        <f>IF(N116="zákl. přenesená",J116,0)</f>
        <v>0</v>
      </c>
      <c r="BH116" s="117">
        <f>IF(N116="sníž. přenesená",J116,0)</f>
        <v>0</v>
      </c>
      <c r="BI116" s="117">
        <f>IF(N116="nulová",J116,0)</f>
        <v>0</v>
      </c>
      <c r="BJ116" s="14" t="s">
        <v>79</v>
      </c>
      <c r="BK116" s="117">
        <f>ROUND(I116*H116,2)</f>
        <v>0</v>
      </c>
      <c r="BL116" s="14" t="s">
        <v>1051</v>
      </c>
      <c r="BM116" s="116" t="s">
        <v>1078</v>
      </c>
    </row>
    <row r="117" spans="2:65" s="1" customFormat="1">
      <c r="B117" s="29"/>
      <c r="D117" s="118" t="s">
        <v>119</v>
      </c>
      <c r="F117" s="119" t="s">
        <v>1079</v>
      </c>
      <c r="I117" s="120"/>
      <c r="L117" s="29"/>
      <c r="M117" s="121"/>
      <c r="T117" s="48"/>
      <c r="AT117" s="14" t="s">
        <v>119</v>
      </c>
      <c r="AU117" s="14" t="s">
        <v>79</v>
      </c>
    </row>
    <row r="118" spans="2:65" s="1" customFormat="1" ht="24.2" customHeight="1">
      <c r="B118" s="29"/>
      <c r="C118" s="145" t="s">
        <v>339</v>
      </c>
      <c r="D118" s="145" t="s">
        <v>924</v>
      </c>
      <c r="E118" s="146" t="s">
        <v>1080</v>
      </c>
      <c r="F118" s="147" t="s">
        <v>1081</v>
      </c>
      <c r="G118" s="148" t="s">
        <v>115</v>
      </c>
      <c r="H118" s="149">
        <v>1</v>
      </c>
      <c r="I118" s="150"/>
      <c r="J118" s="151">
        <f>ROUND(I118*H118,2)</f>
        <v>0</v>
      </c>
      <c r="K118" s="147" t="s">
        <v>116</v>
      </c>
      <c r="L118" s="29"/>
      <c r="M118" s="152" t="s">
        <v>19</v>
      </c>
      <c r="N118" s="153" t="s">
        <v>42</v>
      </c>
      <c r="P118" s="114">
        <f>O118*H118</f>
        <v>0</v>
      </c>
      <c r="Q118" s="114">
        <v>0</v>
      </c>
      <c r="R118" s="114">
        <f>Q118*H118</f>
        <v>0</v>
      </c>
      <c r="S118" s="114">
        <v>0</v>
      </c>
      <c r="T118" s="115">
        <f>S118*H118</f>
        <v>0</v>
      </c>
      <c r="AR118" s="116" t="s">
        <v>1051</v>
      </c>
      <c r="AT118" s="116" t="s">
        <v>924</v>
      </c>
      <c r="AU118" s="116" t="s">
        <v>79</v>
      </c>
      <c r="AY118" s="14" t="s">
        <v>117</v>
      </c>
      <c r="BE118" s="117">
        <f>IF(N118="základní",J118,0)</f>
        <v>0</v>
      </c>
      <c r="BF118" s="117">
        <f>IF(N118="snížená",J118,0)</f>
        <v>0</v>
      </c>
      <c r="BG118" s="117">
        <f>IF(N118="zákl. přenesená",J118,0)</f>
        <v>0</v>
      </c>
      <c r="BH118" s="117">
        <f>IF(N118="sníž. přenesená",J118,0)</f>
        <v>0</v>
      </c>
      <c r="BI118" s="117">
        <f>IF(N118="nulová",J118,0)</f>
        <v>0</v>
      </c>
      <c r="BJ118" s="14" t="s">
        <v>79</v>
      </c>
      <c r="BK118" s="117">
        <f>ROUND(I118*H118,2)</f>
        <v>0</v>
      </c>
      <c r="BL118" s="14" t="s">
        <v>1051</v>
      </c>
      <c r="BM118" s="116" t="s">
        <v>1082</v>
      </c>
    </row>
    <row r="119" spans="2:65" s="1" customFormat="1" ht="29.25">
      <c r="B119" s="29"/>
      <c r="D119" s="118" t="s">
        <v>119</v>
      </c>
      <c r="F119" s="119" t="s">
        <v>1083</v>
      </c>
      <c r="I119" s="120"/>
      <c r="L119" s="29"/>
      <c r="M119" s="121"/>
      <c r="T119" s="48"/>
      <c r="AT119" s="14" t="s">
        <v>119</v>
      </c>
      <c r="AU119" s="14" t="s">
        <v>79</v>
      </c>
    </row>
    <row r="120" spans="2:65" s="1" customFormat="1" ht="33" customHeight="1">
      <c r="B120" s="29"/>
      <c r="C120" s="145" t="s">
        <v>180</v>
      </c>
      <c r="D120" s="145" t="s">
        <v>924</v>
      </c>
      <c r="E120" s="146" t="s">
        <v>1084</v>
      </c>
      <c r="F120" s="147" t="s">
        <v>1085</v>
      </c>
      <c r="G120" s="148" t="s">
        <v>115</v>
      </c>
      <c r="H120" s="149">
        <v>1</v>
      </c>
      <c r="I120" s="150"/>
      <c r="J120" s="151">
        <f>ROUND(I120*H120,2)</f>
        <v>0</v>
      </c>
      <c r="K120" s="147" t="s">
        <v>116</v>
      </c>
      <c r="L120" s="29"/>
      <c r="M120" s="152" t="s">
        <v>19</v>
      </c>
      <c r="N120" s="153" t="s">
        <v>42</v>
      </c>
      <c r="P120" s="114">
        <f>O120*H120</f>
        <v>0</v>
      </c>
      <c r="Q120" s="114">
        <v>0</v>
      </c>
      <c r="R120" s="114">
        <f>Q120*H120</f>
        <v>0</v>
      </c>
      <c r="S120" s="114">
        <v>0</v>
      </c>
      <c r="T120" s="115">
        <f>S120*H120</f>
        <v>0</v>
      </c>
      <c r="AR120" s="116" t="s">
        <v>1051</v>
      </c>
      <c r="AT120" s="116" t="s">
        <v>924</v>
      </c>
      <c r="AU120" s="116" t="s">
        <v>79</v>
      </c>
      <c r="AY120" s="14" t="s">
        <v>117</v>
      </c>
      <c r="BE120" s="117">
        <f>IF(N120="základní",J120,0)</f>
        <v>0</v>
      </c>
      <c r="BF120" s="117">
        <f>IF(N120="snížená",J120,0)</f>
        <v>0</v>
      </c>
      <c r="BG120" s="117">
        <f>IF(N120="zákl. přenesená",J120,0)</f>
        <v>0</v>
      </c>
      <c r="BH120" s="117">
        <f>IF(N120="sníž. přenesená",J120,0)</f>
        <v>0</v>
      </c>
      <c r="BI120" s="117">
        <f>IF(N120="nulová",J120,0)</f>
        <v>0</v>
      </c>
      <c r="BJ120" s="14" t="s">
        <v>79</v>
      </c>
      <c r="BK120" s="117">
        <f>ROUND(I120*H120,2)</f>
        <v>0</v>
      </c>
      <c r="BL120" s="14" t="s">
        <v>1051</v>
      </c>
      <c r="BM120" s="116" t="s">
        <v>1086</v>
      </c>
    </row>
    <row r="121" spans="2:65" s="1" customFormat="1" ht="39">
      <c r="B121" s="29"/>
      <c r="D121" s="118" t="s">
        <v>119</v>
      </c>
      <c r="F121" s="119" t="s">
        <v>1087</v>
      </c>
      <c r="I121" s="120"/>
      <c r="L121" s="29"/>
      <c r="M121" s="121"/>
      <c r="T121" s="48"/>
      <c r="AT121" s="14" t="s">
        <v>119</v>
      </c>
      <c r="AU121" s="14" t="s">
        <v>79</v>
      </c>
    </row>
    <row r="122" spans="2:65" s="1" customFormat="1" ht="24.2" customHeight="1">
      <c r="B122" s="29"/>
      <c r="C122" s="145" t="s">
        <v>343</v>
      </c>
      <c r="D122" s="145" t="s">
        <v>924</v>
      </c>
      <c r="E122" s="146" t="s">
        <v>1088</v>
      </c>
      <c r="F122" s="147" t="s">
        <v>1089</v>
      </c>
      <c r="G122" s="148" t="s">
        <v>115</v>
      </c>
      <c r="H122" s="149">
        <v>1</v>
      </c>
      <c r="I122" s="150"/>
      <c r="J122" s="151">
        <f>ROUND(I122*H122,2)</f>
        <v>0</v>
      </c>
      <c r="K122" s="147" t="s">
        <v>116</v>
      </c>
      <c r="L122" s="29"/>
      <c r="M122" s="152" t="s">
        <v>19</v>
      </c>
      <c r="N122" s="153" t="s">
        <v>42</v>
      </c>
      <c r="P122" s="114">
        <f>O122*H122</f>
        <v>0</v>
      </c>
      <c r="Q122" s="114">
        <v>0</v>
      </c>
      <c r="R122" s="114">
        <f>Q122*H122</f>
        <v>0</v>
      </c>
      <c r="S122" s="114">
        <v>0</v>
      </c>
      <c r="T122" s="115">
        <f>S122*H122</f>
        <v>0</v>
      </c>
      <c r="AR122" s="116" t="s">
        <v>1051</v>
      </c>
      <c r="AT122" s="116" t="s">
        <v>924</v>
      </c>
      <c r="AU122" s="116" t="s">
        <v>79</v>
      </c>
      <c r="AY122" s="14" t="s">
        <v>117</v>
      </c>
      <c r="BE122" s="117">
        <f>IF(N122="základní",J122,0)</f>
        <v>0</v>
      </c>
      <c r="BF122" s="117">
        <f>IF(N122="snížená",J122,0)</f>
        <v>0</v>
      </c>
      <c r="BG122" s="117">
        <f>IF(N122="zákl. přenesená",J122,0)</f>
        <v>0</v>
      </c>
      <c r="BH122" s="117">
        <f>IF(N122="sníž. přenesená",J122,0)</f>
        <v>0</v>
      </c>
      <c r="BI122" s="117">
        <f>IF(N122="nulová",J122,0)</f>
        <v>0</v>
      </c>
      <c r="BJ122" s="14" t="s">
        <v>79</v>
      </c>
      <c r="BK122" s="117">
        <f>ROUND(I122*H122,2)</f>
        <v>0</v>
      </c>
      <c r="BL122" s="14" t="s">
        <v>1051</v>
      </c>
      <c r="BM122" s="116" t="s">
        <v>1090</v>
      </c>
    </row>
    <row r="123" spans="2:65" s="1" customFormat="1" ht="29.25">
      <c r="B123" s="29"/>
      <c r="D123" s="118" t="s">
        <v>119</v>
      </c>
      <c r="F123" s="119" t="s">
        <v>1091</v>
      </c>
      <c r="I123" s="120"/>
      <c r="L123" s="29"/>
      <c r="M123" s="121"/>
      <c r="T123" s="48"/>
      <c r="AT123" s="14" t="s">
        <v>119</v>
      </c>
      <c r="AU123" s="14" t="s">
        <v>79</v>
      </c>
    </row>
    <row r="124" spans="2:65" s="1" customFormat="1" ht="16.5" customHeight="1">
      <c r="B124" s="29"/>
      <c r="C124" s="145" t="s">
        <v>184</v>
      </c>
      <c r="D124" s="145" t="s">
        <v>924</v>
      </c>
      <c r="E124" s="146" t="s">
        <v>1092</v>
      </c>
      <c r="F124" s="147" t="s">
        <v>1093</v>
      </c>
      <c r="G124" s="148" t="s">
        <v>115</v>
      </c>
      <c r="H124" s="149">
        <v>10</v>
      </c>
      <c r="I124" s="150"/>
      <c r="J124" s="151">
        <f>ROUND(I124*H124,2)</f>
        <v>0</v>
      </c>
      <c r="K124" s="147" t="s">
        <v>116</v>
      </c>
      <c r="L124" s="29"/>
      <c r="M124" s="152" t="s">
        <v>19</v>
      </c>
      <c r="N124" s="153" t="s">
        <v>42</v>
      </c>
      <c r="P124" s="114">
        <f>O124*H124</f>
        <v>0</v>
      </c>
      <c r="Q124" s="114">
        <v>0</v>
      </c>
      <c r="R124" s="114">
        <f>Q124*H124</f>
        <v>0</v>
      </c>
      <c r="S124" s="114">
        <v>0</v>
      </c>
      <c r="T124" s="115">
        <f>S124*H124</f>
        <v>0</v>
      </c>
      <c r="AR124" s="116" t="s">
        <v>1051</v>
      </c>
      <c r="AT124" s="116" t="s">
        <v>924</v>
      </c>
      <c r="AU124" s="116" t="s">
        <v>79</v>
      </c>
      <c r="AY124" s="14" t="s">
        <v>117</v>
      </c>
      <c r="BE124" s="117">
        <f>IF(N124="základní",J124,0)</f>
        <v>0</v>
      </c>
      <c r="BF124" s="117">
        <f>IF(N124="snížená",J124,0)</f>
        <v>0</v>
      </c>
      <c r="BG124" s="117">
        <f>IF(N124="zákl. přenesená",J124,0)</f>
        <v>0</v>
      </c>
      <c r="BH124" s="117">
        <f>IF(N124="sníž. přenesená",J124,0)</f>
        <v>0</v>
      </c>
      <c r="BI124" s="117">
        <f>IF(N124="nulová",J124,0)</f>
        <v>0</v>
      </c>
      <c r="BJ124" s="14" t="s">
        <v>79</v>
      </c>
      <c r="BK124" s="117">
        <f>ROUND(I124*H124,2)</f>
        <v>0</v>
      </c>
      <c r="BL124" s="14" t="s">
        <v>1051</v>
      </c>
      <c r="BM124" s="116" t="s">
        <v>1094</v>
      </c>
    </row>
    <row r="125" spans="2:65" s="1" customFormat="1">
      <c r="B125" s="29"/>
      <c r="D125" s="118" t="s">
        <v>119</v>
      </c>
      <c r="F125" s="119" t="s">
        <v>1095</v>
      </c>
      <c r="I125" s="120"/>
      <c r="L125" s="29"/>
      <c r="M125" s="121"/>
      <c r="T125" s="48"/>
      <c r="AT125" s="14" t="s">
        <v>119</v>
      </c>
      <c r="AU125" s="14" t="s">
        <v>79</v>
      </c>
    </row>
    <row r="126" spans="2:65" s="1" customFormat="1" ht="16.5" customHeight="1">
      <c r="B126" s="29"/>
      <c r="C126" s="145" t="s">
        <v>363</v>
      </c>
      <c r="D126" s="145" t="s">
        <v>924</v>
      </c>
      <c r="E126" s="146" t="s">
        <v>1096</v>
      </c>
      <c r="F126" s="147" t="s">
        <v>1097</v>
      </c>
      <c r="G126" s="148" t="s">
        <v>958</v>
      </c>
      <c r="H126" s="149">
        <v>10</v>
      </c>
      <c r="I126" s="150"/>
      <c r="J126" s="151">
        <f>ROUND(I126*H126,2)</f>
        <v>0</v>
      </c>
      <c r="K126" s="147" t="s">
        <v>116</v>
      </c>
      <c r="L126" s="29"/>
      <c r="M126" s="152" t="s">
        <v>19</v>
      </c>
      <c r="N126" s="153" t="s">
        <v>42</v>
      </c>
      <c r="P126" s="114">
        <f>O126*H126</f>
        <v>0</v>
      </c>
      <c r="Q126" s="114">
        <v>0</v>
      </c>
      <c r="R126" s="114">
        <f>Q126*H126</f>
        <v>0</v>
      </c>
      <c r="S126" s="114">
        <v>0</v>
      </c>
      <c r="T126" s="115">
        <f>S126*H126</f>
        <v>0</v>
      </c>
      <c r="AR126" s="116" t="s">
        <v>1051</v>
      </c>
      <c r="AT126" s="116" t="s">
        <v>924</v>
      </c>
      <c r="AU126" s="116" t="s">
        <v>79</v>
      </c>
      <c r="AY126" s="14" t="s">
        <v>117</v>
      </c>
      <c r="BE126" s="117">
        <f>IF(N126="základní",J126,0)</f>
        <v>0</v>
      </c>
      <c r="BF126" s="117">
        <f>IF(N126="snížená",J126,0)</f>
        <v>0</v>
      </c>
      <c r="BG126" s="117">
        <f>IF(N126="zákl. přenesená",J126,0)</f>
        <v>0</v>
      </c>
      <c r="BH126" s="117">
        <f>IF(N126="sníž. přenesená",J126,0)</f>
        <v>0</v>
      </c>
      <c r="BI126" s="117">
        <f>IF(N126="nulová",J126,0)</f>
        <v>0</v>
      </c>
      <c r="BJ126" s="14" t="s">
        <v>79</v>
      </c>
      <c r="BK126" s="117">
        <f>ROUND(I126*H126,2)</f>
        <v>0</v>
      </c>
      <c r="BL126" s="14" t="s">
        <v>1051</v>
      </c>
      <c r="BM126" s="116" t="s">
        <v>1098</v>
      </c>
    </row>
    <row r="127" spans="2:65" s="1" customFormat="1" ht="29.25">
      <c r="B127" s="29"/>
      <c r="D127" s="118" t="s">
        <v>119</v>
      </c>
      <c r="F127" s="119" t="s">
        <v>1099</v>
      </c>
      <c r="I127" s="120"/>
      <c r="L127" s="29"/>
      <c r="M127" s="121"/>
      <c r="T127" s="48"/>
      <c r="AT127" s="14" t="s">
        <v>119</v>
      </c>
      <c r="AU127" s="14" t="s">
        <v>79</v>
      </c>
    </row>
    <row r="128" spans="2:65" s="1" customFormat="1" ht="24.2" customHeight="1">
      <c r="B128" s="29"/>
      <c r="C128" s="145" t="s">
        <v>515</v>
      </c>
      <c r="D128" s="145" t="s">
        <v>924</v>
      </c>
      <c r="E128" s="146" t="s">
        <v>1100</v>
      </c>
      <c r="F128" s="147" t="s">
        <v>1101</v>
      </c>
      <c r="G128" s="148" t="s">
        <v>202</v>
      </c>
      <c r="H128" s="149">
        <v>500</v>
      </c>
      <c r="I128" s="150"/>
      <c r="J128" s="151">
        <f>ROUND(I128*H128,2)</f>
        <v>0</v>
      </c>
      <c r="K128" s="147" t="s">
        <v>116</v>
      </c>
      <c r="L128" s="29"/>
      <c r="M128" s="152" t="s">
        <v>19</v>
      </c>
      <c r="N128" s="153" t="s">
        <v>42</v>
      </c>
      <c r="P128" s="114">
        <f>O128*H128</f>
        <v>0</v>
      </c>
      <c r="Q128" s="114">
        <v>0</v>
      </c>
      <c r="R128" s="114">
        <f>Q128*H128</f>
        <v>0</v>
      </c>
      <c r="S128" s="114">
        <v>0</v>
      </c>
      <c r="T128" s="115">
        <f>S128*H128</f>
        <v>0</v>
      </c>
      <c r="AR128" s="116" t="s">
        <v>1051</v>
      </c>
      <c r="AT128" s="116" t="s">
        <v>924</v>
      </c>
      <c r="AU128" s="116" t="s">
        <v>79</v>
      </c>
      <c r="AY128" s="14" t="s">
        <v>117</v>
      </c>
      <c r="BE128" s="117">
        <f>IF(N128="základní",J128,0)</f>
        <v>0</v>
      </c>
      <c r="BF128" s="117">
        <f>IF(N128="snížená",J128,0)</f>
        <v>0</v>
      </c>
      <c r="BG128" s="117">
        <f>IF(N128="zákl. přenesená",J128,0)</f>
        <v>0</v>
      </c>
      <c r="BH128" s="117">
        <f>IF(N128="sníž. přenesená",J128,0)</f>
        <v>0</v>
      </c>
      <c r="BI128" s="117">
        <f>IF(N128="nulová",J128,0)</f>
        <v>0</v>
      </c>
      <c r="BJ128" s="14" t="s">
        <v>79</v>
      </c>
      <c r="BK128" s="117">
        <f>ROUND(I128*H128,2)</f>
        <v>0</v>
      </c>
      <c r="BL128" s="14" t="s">
        <v>1051</v>
      </c>
      <c r="BM128" s="116" t="s">
        <v>1102</v>
      </c>
    </row>
    <row r="129" spans="2:65" s="1" customFormat="1" ht="39">
      <c r="B129" s="29"/>
      <c r="D129" s="118" t="s">
        <v>119</v>
      </c>
      <c r="F129" s="119" t="s">
        <v>1103</v>
      </c>
      <c r="I129" s="120"/>
      <c r="L129" s="29"/>
      <c r="M129" s="121"/>
      <c r="T129" s="48"/>
      <c r="AT129" s="14" t="s">
        <v>119</v>
      </c>
      <c r="AU129" s="14" t="s">
        <v>79</v>
      </c>
    </row>
    <row r="130" spans="2:65" s="1" customFormat="1" ht="24.2" customHeight="1">
      <c r="B130" s="29"/>
      <c r="C130" s="145" t="s">
        <v>519</v>
      </c>
      <c r="D130" s="145" t="s">
        <v>924</v>
      </c>
      <c r="E130" s="146" t="s">
        <v>1104</v>
      </c>
      <c r="F130" s="147" t="s">
        <v>1105</v>
      </c>
      <c r="G130" s="148" t="s">
        <v>202</v>
      </c>
      <c r="H130" s="149">
        <v>500</v>
      </c>
      <c r="I130" s="150"/>
      <c r="J130" s="151">
        <f>ROUND(I130*H130,2)</f>
        <v>0</v>
      </c>
      <c r="K130" s="147" t="s">
        <v>116</v>
      </c>
      <c r="L130" s="29"/>
      <c r="M130" s="152" t="s">
        <v>19</v>
      </c>
      <c r="N130" s="153" t="s">
        <v>42</v>
      </c>
      <c r="P130" s="114">
        <f>O130*H130</f>
        <v>0</v>
      </c>
      <c r="Q130" s="114">
        <v>0</v>
      </c>
      <c r="R130" s="114">
        <f>Q130*H130</f>
        <v>0</v>
      </c>
      <c r="S130" s="114">
        <v>0</v>
      </c>
      <c r="T130" s="115">
        <f>S130*H130</f>
        <v>0</v>
      </c>
      <c r="AR130" s="116" t="s">
        <v>1051</v>
      </c>
      <c r="AT130" s="116" t="s">
        <v>924</v>
      </c>
      <c r="AU130" s="116" t="s">
        <v>79</v>
      </c>
      <c r="AY130" s="14" t="s">
        <v>117</v>
      </c>
      <c r="BE130" s="117">
        <f>IF(N130="základní",J130,0)</f>
        <v>0</v>
      </c>
      <c r="BF130" s="117">
        <f>IF(N130="snížená",J130,0)</f>
        <v>0</v>
      </c>
      <c r="BG130" s="117">
        <f>IF(N130="zákl. přenesená",J130,0)</f>
        <v>0</v>
      </c>
      <c r="BH130" s="117">
        <f>IF(N130="sníž. přenesená",J130,0)</f>
        <v>0</v>
      </c>
      <c r="BI130" s="117">
        <f>IF(N130="nulová",J130,0)</f>
        <v>0</v>
      </c>
      <c r="BJ130" s="14" t="s">
        <v>79</v>
      </c>
      <c r="BK130" s="117">
        <f>ROUND(I130*H130,2)</f>
        <v>0</v>
      </c>
      <c r="BL130" s="14" t="s">
        <v>1051</v>
      </c>
      <c r="BM130" s="116" t="s">
        <v>1106</v>
      </c>
    </row>
    <row r="131" spans="2:65" s="1" customFormat="1" ht="39">
      <c r="B131" s="29"/>
      <c r="D131" s="118" t="s">
        <v>119</v>
      </c>
      <c r="F131" s="119" t="s">
        <v>1107</v>
      </c>
      <c r="I131" s="120"/>
      <c r="L131" s="29"/>
      <c r="M131" s="121"/>
      <c r="T131" s="48"/>
      <c r="AT131" s="14" t="s">
        <v>119</v>
      </c>
      <c r="AU131" s="14" t="s">
        <v>79</v>
      </c>
    </row>
    <row r="132" spans="2:65" s="1" customFormat="1" ht="24.2" customHeight="1">
      <c r="B132" s="29"/>
      <c r="C132" s="145" t="s">
        <v>523</v>
      </c>
      <c r="D132" s="145" t="s">
        <v>924</v>
      </c>
      <c r="E132" s="146" t="s">
        <v>1108</v>
      </c>
      <c r="F132" s="147" t="s">
        <v>1109</v>
      </c>
      <c r="G132" s="148" t="s">
        <v>202</v>
      </c>
      <c r="H132" s="149">
        <v>500</v>
      </c>
      <c r="I132" s="150"/>
      <c r="J132" s="151">
        <f>ROUND(I132*H132,2)</f>
        <v>0</v>
      </c>
      <c r="K132" s="147" t="s">
        <v>116</v>
      </c>
      <c r="L132" s="29"/>
      <c r="M132" s="152" t="s">
        <v>19</v>
      </c>
      <c r="N132" s="153" t="s">
        <v>42</v>
      </c>
      <c r="P132" s="114">
        <f>O132*H132</f>
        <v>0</v>
      </c>
      <c r="Q132" s="114">
        <v>0</v>
      </c>
      <c r="R132" s="114">
        <f>Q132*H132</f>
        <v>0</v>
      </c>
      <c r="S132" s="114">
        <v>0</v>
      </c>
      <c r="T132" s="115">
        <f>S132*H132</f>
        <v>0</v>
      </c>
      <c r="AR132" s="116" t="s">
        <v>1051</v>
      </c>
      <c r="AT132" s="116" t="s">
        <v>924</v>
      </c>
      <c r="AU132" s="116" t="s">
        <v>79</v>
      </c>
      <c r="AY132" s="14" t="s">
        <v>117</v>
      </c>
      <c r="BE132" s="117">
        <f>IF(N132="základní",J132,0)</f>
        <v>0</v>
      </c>
      <c r="BF132" s="117">
        <f>IF(N132="snížená",J132,0)</f>
        <v>0</v>
      </c>
      <c r="BG132" s="117">
        <f>IF(N132="zákl. přenesená",J132,0)</f>
        <v>0</v>
      </c>
      <c r="BH132" s="117">
        <f>IF(N132="sníž. přenesená",J132,0)</f>
        <v>0</v>
      </c>
      <c r="BI132" s="117">
        <f>IF(N132="nulová",J132,0)</f>
        <v>0</v>
      </c>
      <c r="BJ132" s="14" t="s">
        <v>79</v>
      </c>
      <c r="BK132" s="117">
        <f>ROUND(I132*H132,2)</f>
        <v>0</v>
      </c>
      <c r="BL132" s="14" t="s">
        <v>1051</v>
      </c>
      <c r="BM132" s="116" t="s">
        <v>1110</v>
      </c>
    </row>
    <row r="133" spans="2:65" s="1" customFormat="1" ht="39">
      <c r="B133" s="29"/>
      <c r="D133" s="118" t="s">
        <v>119</v>
      </c>
      <c r="F133" s="119" t="s">
        <v>1111</v>
      </c>
      <c r="I133" s="120"/>
      <c r="L133" s="29"/>
      <c r="M133" s="121"/>
      <c r="T133" s="48"/>
      <c r="AT133" s="14" t="s">
        <v>119</v>
      </c>
      <c r="AU133" s="14" t="s">
        <v>79</v>
      </c>
    </row>
    <row r="134" spans="2:65" s="1" customFormat="1" ht="24.2" customHeight="1">
      <c r="B134" s="29"/>
      <c r="C134" s="145" t="s">
        <v>527</v>
      </c>
      <c r="D134" s="145" t="s">
        <v>924</v>
      </c>
      <c r="E134" s="146" t="s">
        <v>1112</v>
      </c>
      <c r="F134" s="147" t="s">
        <v>1113</v>
      </c>
      <c r="G134" s="148" t="s">
        <v>202</v>
      </c>
      <c r="H134" s="149">
        <v>500</v>
      </c>
      <c r="I134" s="150"/>
      <c r="J134" s="151">
        <f>ROUND(I134*H134,2)</f>
        <v>0</v>
      </c>
      <c r="K134" s="147" t="s">
        <v>116</v>
      </c>
      <c r="L134" s="29"/>
      <c r="M134" s="152" t="s">
        <v>19</v>
      </c>
      <c r="N134" s="153" t="s">
        <v>42</v>
      </c>
      <c r="P134" s="114">
        <f>O134*H134</f>
        <v>0</v>
      </c>
      <c r="Q134" s="114">
        <v>0</v>
      </c>
      <c r="R134" s="114">
        <f>Q134*H134</f>
        <v>0</v>
      </c>
      <c r="S134" s="114">
        <v>0</v>
      </c>
      <c r="T134" s="115">
        <f>S134*H134</f>
        <v>0</v>
      </c>
      <c r="AR134" s="116" t="s">
        <v>1051</v>
      </c>
      <c r="AT134" s="116" t="s">
        <v>924</v>
      </c>
      <c r="AU134" s="116" t="s">
        <v>79</v>
      </c>
      <c r="AY134" s="14" t="s">
        <v>117</v>
      </c>
      <c r="BE134" s="117">
        <f>IF(N134="základní",J134,0)</f>
        <v>0</v>
      </c>
      <c r="BF134" s="117">
        <f>IF(N134="snížená",J134,0)</f>
        <v>0</v>
      </c>
      <c r="BG134" s="117">
        <f>IF(N134="zákl. přenesená",J134,0)</f>
        <v>0</v>
      </c>
      <c r="BH134" s="117">
        <f>IF(N134="sníž. přenesená",J134,0)</f>
        <v>0</v>
      </c>
      <c r="BI134" s="117">
        <f>IF(N134="nulová",J134,0)</f>
        <v>0</v>
      </c>
      <c r="BJ134" s="14" t="s">
        <v>79</v>
      </c>
      <c r="BK134" s="117">
        <f>ROUND(I134*H134,2)</f>
        <v>0</v>
      </c>
      <c r="BL134" s="14" t="s">
        <v>1051</v>
      </c>
      <c r="BM134" s="116" t="s">
        <v>1114</v>
      </c>
    </row>
    <row r="135" spans="2:65" s="1" customFormat="1" ht="39">
      <c r="B135" s="29"/>
      <c r="D135" s="118" t="s">
        <v>119</v>
      </c>
      <c r="F135" s="119" t="s">
        <v>1115</v>
      </c>
      <c r="I135" s="120"/>
      <c r="L135" s="29"/>
      <c r="M135" s="121"/>
      <c r="T135" s="48"/>
      <c r="AT135" s="14" t="s">
        <v>119</v>
      </c>
      <c r="AU135" s="14" t="s">
        <v>79</v>
      </c>
    </row>
    <row r="136" spans="2:65" s="1" customFormat="1" ht="21.75" customHeight="1">
      <c r="B136" s="29"/>
      <c r="C136" s="145" t="s">
        <v>531</v>
      </c>
      <c r="D136" s="145" t="s">
        <v>924</v>
      </c>
      <c r="E136" s="146" t="s">
        <v>1116</v>
      </c>
      <c r="F136" s="147" t="s">
        <v>1117</v>
      </c>
      <c r="G136" s="148" t="s">
        <v>115</v>
      </c>
      <c r="H136" s="149">
        <v>5</v>
      </c>
      <c r="I136" s="150"/>
      <c r="J136" s="151">
        <f>ROUND(I136*H136,2)</f>
        <v>0</v>
      </c>
      <c r="K136" s="147" t="s">
        <v>116</v>
      </c>
      <c r="L136" s="29"/>
      <c r="M136" s="152" t="s">
        <v>19</v>
      </c>
      <c r="N136" s="153" t="s">
        <v>42</v>
      </c>
      <c r="P136" s="114">
        <f>O136*H136</f>
        <v>0</v>
      </c>
      <c r="Q136" s="114">
        <v>0</v>
      </c>
      <c r="R136" s="114">
        <f>Q136*H136</f>
        <v>0</v>
      </c>
      <c r="S136" s="114">
        <v>0</v>
      </c>
      <c r="T136" s="115">
        <f>S136*H136</f>
        <v>0</v>
      </c>
      <c r="AR136" s="116" t="s">
        <v>1051</v>
      </c>
      <c r="AT136" s="116" t="s">
        <v>924</v>
      </c>
      <c r="AU136" s="116" t="s">
        <v>79</v>
      </c>
      <c r="AY136" s="14" t="s">
        <v>117</v>
      </c>
      <c r="BE136" s="117">
        <f>IF(N136="základní",J136,0)</f>
        <v>0</v>
      </c>
      <c r="BF136" s="117">
        <f>IF(N136="snížená",J136,0)</f>
        <v>0</v>
      </c>
      <c r="BG136" s="117">
        <f>IF(N136="zákl. přenesená",J136,0)</f>
        <v>0</v>
      </c>
      <c r="BH136" s="117">
        <f>IF(N136="sníž. přenesená",J136,0)</f>
        <v>0</v>
      </c>
      <c r="BI136" s="117">
        <f>IF(N136="nulová",J136,0)</f>
        <v>0</v>
      </c>
      <c r="BJ136" s="14" t="s">
        <v>79</v>
      </c>
      <c r="BK136" s="117">
        <f>ROUND(I136*H136,2)</f>
        <v>0</v>
      </c>
      <c r="BL136" s="14" t="s">
        <v>1051</v>
      </c>
      <c r="BM136" s="116" t="s">
        <v>1118</v>
      </c>
    </row>
    <row r="137" spans="2:65" s="1" customFormat="1" ht="19.5">
      <c r="B137" s="29"/>
      <c r="D137" s="118" t="s">
        <v>119</v>
      </c>
      <c r="F137" s="119" t="s">
        <v>1119</v>
      </c>
      <c r="I137" s="120"/>
      <c r="L137" s="29"/>
      <c r="M137" s="121"/>
      <c r="T137" s="48"/>
      <c r="AT137" s="14" t="s">
        <v>119</v>
      </c>
      <c r="AU137" s="14" t="s">
        <v>79</v>
      </c>
    </row>
    <row r="138" spans="2:65" s="1" customFormat="1" ht="21.75" customHeight="1">
      <c r="B138" s="29"/>
      <c r="C138" s="145" t="s">
        <v>535</v>
      </c>
      <c r="D138" s="145" t="s">
        <v>924</v>
      </c>
      <c r="E138" s="146" t="s">
        <v>1120</v>
      </c>
      <c r="F138" s="147" t="s">
        <v>1121</v>
      </c>
      <c r="G138" s="148" t="s">
        <v>115</v>
      </c>
      <c r="H138" s="149">
        <v>3</v>
      </c>
      <c r="I138" s="150"/>
      <c r="J138" s="151">
        <f>ROUND(I138*H138,2)</f>
        <v>0</v>
      </c>
      <c r="K138" s="147" t="s">
        <v>116</v>
      </c>
      <c r="L138" s="29"/>
      <c r="M138" s="152" t="s">
        <v>19</v>
      </c>
      <c r="N138" s="153" t="s">
        <v>42</v>
      </c>
      <c r="P138" s="114">
        <f>O138*H138</f>
        <v>0</v>
      </c>
      <c r="Q138" s="114">
        <v>0</v>
      </c>
      <c r="R138" s="114">
        <f>Q138*H138</f>
        <v>0</v>
      </c>
      <c r="S138" s="114">
        <v>0</v>
      </c>
      <c r="T138" s="115">
        <f>S138*H138</f>
        <v>0</v>
      </c>
      <c r="AR138" s="116" t="s">
        <v>1051</v>
      </c>
      <c r="AT138" s="116" t="s">
        <v>924</v>
      </c>
      <c r="AU138" s="116" t="s">
        <v>79</v>
      </c>
      <c r="AY138" s="14" t="s">
        <v>117</v>
      </c>
      <c r="BE138" s="117">
        <f>IF(N138="základní",J138,0)</f>
        <v>0</v>
      </c>
      <c r="BF138" s="117">
        <f>IF(N138="snížená",J138,0)</f>
        <v>0</v>
      </c>
      <c r="BG138" s="117">
        <f>IF(N138="zákl. přenesená",J138,0)</f>
        <v>0</v>
      </c>
      <c r="BH138" s="117">
        <f>IF(N138="sníž. přenesená",J138,0)</f>
        <v>0</v>
      </c>
      <c r="BI138" s="117">
        <f>IF(N138="nulová",J138,0)</f>
        <v>0</v>
      </c>
      <c r="BJ138" s="14" t="s">
        <v>79</v>
      </c>
      <c r="BK138" s="117">
        <f>ROUND(I138*H138,2)</f>
        <v>0</v>
      </c>
      <c r="BL138" s="14" t="s">
        <v>1051</v>
      </c>
      <c r="BM138" s="116" t="s">
        <v>1122</v>
      </c>
    </row>
    <row r="139" spans="2:65" s="1" customFormat="1" ht="19.5">
      <c r="B139" s="29"/>
      <c r="D139" s="118" t="s">
        <v>119</v>
      </c>
      <c r="F139" s="119" t="s">
        <v>1123</v>
      </c>
      <c r="I139" s="120"/>
      <c r="L139" s="29"/>
      <c r="M139" s="121"/>
      <c r="T139" s="48"/>
      <c r="AT139" s="14" t="s">
        <v>119</v>
      </c>
      <c r="AU139" s="14" t="s">
        <v>79</v>
      </c>
    </row>
    <row r="140" spans="2:65" s="1" customFormat="1" ht="21.75" customHeight="1">
      <c r="B140" s="29"/>
      <c r="C140" s="145" t="s">
        <v>539</v>
      </c>
      <c r="D140" s="145" t="s">
        <v>924</v>
      </c>
      <c r="E140" s="146" t="s">
        <v>1124</v>
      </c>
      <c r="F140" s="147" t="s">
        <v>1125</v>
      </c>
      <c r="G140" s="148" t="s">
        <v>115</v>
      </c>
      <c r="H140" s="149">
        <v>3</v>
      </c>
      <c r="I140" s="150"/>
      <c r="J140" s="151">
        <f>ROUND(I140*H140,2)</f>
        <v>0</v>
      </c>
      <c r="K140" s="147" t="s">
        <v>116</v>
      </c>
      <c r="L140" s="29"/>
      <c r="M140" s="152" t="s">
        <v>19</v>
      </c>
      <c r="N140" s="153" t="s">
        <v>42</v>
      </c>
      <c r="P140" s="114">
        <f>O140*H140</f>
        <v>0</v>
      </c>
      <c r="Q140" s="114">
        <v>0</v>
      </c>
      <c r="R140" s="114">
        <f>Q140*H140</f>
        <v>0</v>
      </c>
      <c r="S140" s="114">
        <v>0</v>
      </c>
      <c r="T140" s="115">
        <f>S140*H140</f>
        <v>0</v>
      </c>
      <c r="AR140" s="116" t="s">
        <v>1051</v>
      </c>
      <c r="AT140" s="116" t="s">
        <v>924</v>
      </c>
      <c r="AU140" s="116" t="s">
        <v>79</v>
      </c>
      <c r="AY140" s="14" t="s">
        <v>117</v>
      </c>
      <c r="BE140" s="117">
        <f>IF(N140="základní",J140,0)</f>
        <v>0</v>
      </c>
      <c r="BF140" s="117">
        <f>IF(N140="snížená",J140,0)</f>
        <v>0</v>
      </c>
      <c r="BG140" s="117">
        <f>IF(N140="zákl. přenesená",J140,0)</f>
        <v>0</v>
      </c>
      <c r="BH140" s="117">
        <f>IF(N140="sníž. přenesená",J140,0)</f>
        <v>0</v>
      </c>
      <c r="BI140" s="117">
        <f>IF(N140="nulová",J140,0)</f>
        <v>0</v>
      </c>
      <c r="BJ140" s="14" t="s">
        <v>79</v>
      </c>
      <c r="BK140" s="117">
        <f>ROUND(I140*H140,2)</f>
        <v>0</v>
      </c>
      <c r="BL140" s="14" t="s">
        <v>1051</v>
      </c>
      <c r="BM140" s="116" t="s">
        <v>1126</v>
      </c>
    </row>
    <row r="141" spans="2:65" s="1" customFormat="1" ht="19.5">
      <c r="B141" s="29"/>
      <c r="D141" s="118" t="s">
        <v>119</v>
      </c>
      <c r="F141" s="119" t="s">
        <v>1127</v>
      </c>
      <c r="I141" s="120"/>
      <c r="L141" s="29"/>
      <c r="M141" s="121"/>
      <c r="T141" s="48"/>
      <c r="AT141" s="14" t="s">
        <v>119</v>
      </c>
      <c r="AU141" s="14" t="s">
        <v>79</v>
      </c>
    </row>
    <row r="142" spans="2:65" s="1" customFormat="1" ht="21.75" customHeight="1">
      <c r="B142" s="29"/>
      <c r="C142" s="145" t="s">
        <v>543</v>
      </c>
      <c r="D142" s="145" t="s">
        <v>924</v>
      </c>
      <c r="E142" s="146" t="s">
        <v>1128</v>
      </c>
      <c r="F142" s="147" t="s">
        <v>1129</v>
      </c>
      <c r="G142" s="148" t="s">
        <v>115</v>
      </c>
      <c r="H142" s="149">
        <v>3</v>
      </c>
      <c r="I142" s="150"/>
      <c r="J142" s="151">
        <f>ROUND(I142*H142,2)</f>
        <v>0</v>
      </c>
      <c r="K142" s="147" t="s">
        <v>116</v>
      </c>
      <c r="L142" s="29"/>
      <c r="M142" s="152" t="s">
        <v>19</v>
      </c>
      <c r="N142" s="153" t="s">
        <v>42</v>
      </c>
      <c r="P142" s="114">
        <f>O142*H142</f>
        <v>0</v>
      </c>
      <c r="Q142" s="114">
        <v>0</v>
      </c>
      <c r="R142" s="114">
        <f>Q142*H142</f>
        <v>0</v>
      </c>
      <c r="S142" s="114">
        <v>0</v>
      </c>
      <c r="T142" s="115">
        <f>S142*H142</f>
        <v>0</v>
      </c>
      <c r="AR142" s="116" t="s">
        <v>1051</v>
      </c>
      <c r="AT142" s="116" t="s">
        <v>924</v>
      </c>
      <c r="AU142" s="116" t="s">
        <v>79</v>
      </c>
      <c r="AY142" s="14" t="s">
        <v>117</v>
      </c>
      <c r="BE142" s="117">
        <f>IF(N142="základní",J142,0)</f>
        <v>0</v>
      </c>
      <c r="BF142" s="117">
        <f>IF(N142="snížená",J142,0)</f>
        <v>0</v>
      </c>
      <c r="BG142" s="117">
        <f>IF(N142="zákl. přenesená",J142,0)</f>
        <v>0</v>
      </c>
      <c r="BH142" s="117">
        <f>IF(N142="sníž. přenesená",J142,0)</f>
        <v>0</v>
      </c>
      <c r="BI142" s="117">
        <f>IF(N142="nulová",J142,0)</f>
        <v>0</v>
      </c>
      <c r="BJ142" s="14" t="s">
        <v>79</v>
      </c>
      <c r="BK142" s="117">
        <f>ROUND(I142*H142,2)</f>
        <v>0</v>
      </c>
      <c r="BL142" s="14" t="s">
        <v>1051</v>
      </c>
      <c r="BM142" s="116" t="s">
        <v>1130</v>
      </c>
    </row>
    <row r="143" spans="2:65" s="1" customFormat="1" ht="19.5">
      <c r="B143" s="29"/>
      <c r="D143" s="118" t="s">
        <v>119</v>
      </c>
      <c r="F143" s="119" t="s">
        <v>1131</v>
      </c>
      <c r="I143" s="120"/>
      <c r="L143" s="29"/>
      <c r="M143" s="121"/>
      <c r="T143" s="48"/>
      <c r="AT143" s="14" t="s">
        <v>119</v>
      </c>
      <c r="AU143" s="14" t="s">
        <v>79</v>
      </c>
    </row>
    <row r="144" spans="2:65" s="1" customFormat="1" ht="21.75" customHeight="1">
      <c r="B144" s="29"/>
      <c r="C144" s="145" t="s">
        <v>563</v>
      </c>
      <c r="D144" s="145" t="s">
        <v>924</v>
      </c>
      <c r="E144" s="146" t="s">
        <v>1132</v>
      </c>
      <c r="F144" s="147" t="s">
        <v>1133</v>
      </c>
      <c r="G144" s="148" t="s">
        <v>115</v>
      </c>
      <c r="H144" s="149">
        <v>3</v>
      </c>
      <c r="I144" s="150"/>
      <c r="J144" s="151">
        <f>ROUND(I144*H144,2)</f>
        <v>0</v>
      </c>
      <c r="K144" s="147" t="s">
        <v>116</v>
      </c>
      <c r="L144" s="29"/>
      <c r="M144" s="152" t="s">
        <v>19</v>
      </c>
      <c r="N144" s="153" t="s">
        <v>42</v>
      </c>
      <c r="P144" s="114">
        <f>O144*H144</f>
        <v>0</v>
      </c>
      <c r="Q144" s="114">
        <v>0</v>
      </c>
      <c r="R144" s="114">
        <f>Q144*H144</f>
        <v>0</v>
      </c>
      <c r="S144" s="114">
        <v>0</v>
      </c>
      <c r="T144" s="115">
        <f>S144*H144</f>
        <v>0</v>
      </c>
      <c r="AR144" s="116" t="s">
        <v>1051</v>
      </c>
      <c r="AT144" s="116" t="s">
        <v>924</v>
      </c>
      <c r="AU144" s="116" t="s">
        <v>79</v>
      </c>
      <c r="AY144" s="14" t="s">
        <v>117</v>
      </c>
      <c r="BE144" s="117">
        <f>IF(N144="základní",J144,0)</f>
        <v>0</v>
      </c>
      <c r="BF144" s="117">
        <f>IF(N144="snížená",J144,0)</f>
        <v>0</v>
      </c>
      <c r="BG144" s="117">
        <f>IF(N144="zákl. přenesená",J144,0)</f>
        <v>0</v>
      </c>
      <c r="BH144" s="117">
        <f>IF(N144="sníž. přenesená",J144,0)</f>
        <v>0</v>
      </c>
      <c r="BI144" s="117">
        <f>IF(N144="nulová",J144,0)</f>
        <v>0</v>
      </c>
      <c r="BJ144" s="14" t="s">
        <v>79</v>
      </c>
      <c r="BK144" s="117">
        <f>ROUND(I144*H144,2)</f>
        <v>0</v>
      </c>
      <c r="BL144" s="14" t="s">
        <v>1051</v>
      </c>
      <c r="BM144" s="116" t="s">
        <v>1134</v>
      </c>
    </row>
    <row r="145" spans="2:65" s="1" customFormat="1" ht="19.5">
      <c r="B145" s="29"/>
      <c r="D145" s="118" t="s">
        <v>119</v>
      </c>
      <c r="F145" s="119" t="s">
        <v>1135</v>
      </c>
      <c r="I145" s="120"/>
      <c r="L145" s="29"/>
      <c r="M145" s="121"/>
      <c r="T145" s="48"/>
      <c r="AT145" s="14" t="s">
        <v>119</v>
      </c>
      <c r="AU145" s="14" t="s">
        <v>79</v>
      </c>
    </row>
    <row r="146" spans="2:65" s="1" customFormat="1" ht="21.75" customHeight="1">
      <c r="B146" s="29"/>
      <c r="C146" s="145" t="s">
        <v>567</v>
      </c>
      <c r="D146" s="145" t="s">
        <v>924</v>
      </c>
      <c r="E146" s="146" t="s">
        <v>1136</v>
      </c>
      <c r="F146" s="147" t="s">
        <v>1137</v>
      </c>
      <c r="G146" s="148" t="s">
        <v>115</v>
      </c>
      <c r="H146" s="149">
        <v>3</v>
      </c>
      <c r="I146" s="150"/>
      <c r="J146" s="151">
        <f>ROUND(I146*H146,2)</f>
        <v>0</v>
      </c>
      <c r="K146" s="147" t="s">
        <v>116</v>
      </c>
      <c r="L146" s="29"/>
      <c r="M146" s="152" t="s">
        <v>19</v>
      </c>
      <c r="N146" s="153" t="s">
        <v>42</v>
      </c>
      <c r="P146" s="114">
        <f>O146*H146</f>
        <v>0</v>
      </c>
      <c r="Q146" s="114">
        <v>0</v>
      </c>
      <c r="R146" s="114">
        <f>Q146*H146</f>
        <v>0</v>
      </c>
      <c r="S146" s="114">
        <v>0</v>
      </c>
      <c r="T146" s="115">
        <f>S146*H146</f>
        <v>0</v>
      </c>
      <c r="AR146" s="116" t="s">
        <v>1051</v>
      </c>
      <c r="AT146" s="116" t="s">
        <v>924</v>
      </c>
      <c r="AU146" s="116" t="s">
        <v>79</v>
      </c>
      <c r="AY146" s="14" t="s">
        <v>117</v>
      </c>
      <c r="BE146" s="117">
        <f>IF(N146="základní",J146,0)</f>
        <v>0</v>
      </c>
      <c r="BF146" s="117">
        <f>IF(N146="snížená",J146,0)</f>
        <v>0</v>
      </c>
      <c r="BG146" s="117">
        <f>IF(N146="zákl. přenesená",J146,0)</f>
        <v>0</v>
      </c>
      <c r="BH146" s="117">
        <f>IF(N146="sníž. přenesená",J146,0)</f>
        <v>0</v>
      </c>
      <c r="BI146" s="117">
        <f>IF(N146="nulová",J146,0)</f>
        <v>0</v>
      </c>
      <c r="BJ146" s="14" t="s">
        <v>79</v>
      </c>
      <c r="BK146" s="117">
        <f>ROUND(I146*H146,2)</f>
        <v>0</v>
      </c>
      <c r="BL146" s="14" t="s">
        <v>1051</v>
      </c>
      <c r="BM146" s="116" t="s">
        <v>1138</v>
      </c>
    </row>
    <row r="147" spans="2:65" s="1" customFormat="1" ht="19.5">
      <c r="B147" s="29"/>
      <c r="D147" s="118" t="s">
        <v>119</v>
      </c>
      <c r="F147" s="119" t="s">
        <v>1139</v>
      </c>
      <c r="I147" s="120"/>
      <c r="L147" s="29"/>
      <c r="M147" s="121"/>
      <c r="T147" s="48"/>
      <c r="AT147" s="14" t="s">
        <v>119</v>
      </c>
      <c r="AU147" s="14" t="s">
        <v>79</v>
      </c>
    </row>
    <row r="148" spans="2:65" s="1" customFormat="1" ht="16.5" customHeight="1">
      <c r="B148" s="29"/>
      <c r="C148" s="145" t="s">
        <v>571</v>
      </c>
      <c r="D148" s="145" t="s">
        <v>924</v>
      </c>
      <c r="E148" s="146" t="s">
        <v>1140</v>
      </c>
      <c r="F148" s="147" t="s">
        <v>1141</v>
      </c>
      <c r="G148" s="148" t="s">
        <v>202</v>
      </c>
      <c r="H148" s="149">
        <v>100</v>
      </c>
      <c r="I148" s="150"/>
      <c r="J148" s="151">
        <f>ROUND(I148*H148,2)</f>
        <v>0</v>
      </c>
      <c r="K148" s="147" t="s">
        <v>116</v>
      </c>
      <c r="L148" s="29"/>
      <c r="M148" s="152" t="s">
        <v>19</v>
      </c>
      <c r="N148" s="153" t="s">
        <v>42</v>
      </c>
      <c r="P148" s="114">
        <f>O148*H148</f>
        <v>0</v>
      </c>
      <c r="Q148" s="114">
        <v>0</v>
      </c>
      <c r="R148" s="114">
        <f>Q148*H148</f>
        <v>0</v>
      </c>
      <c r="S148" s="114">
        <v>0</v>
      </c>
      <c r="T148" s="115">
        <f>S148*H148</f>
        <v>0</v>
      </c>
      <c r="AR148" s="116" t="s">
        <v>1051</v>
      </c>
      <c r="AT148" s="116" t="s">
        <v>924</v>
      </c>
      <c r="AU148" s="116" t="s">
        <v>79</v>
      </c>
      <c r="AY148" s="14" t="s">
        <v>117</v>
      </c>
      <c r="BE148" s="117">
        <f>IF(N148="základní",J148,0)</f>
        <v>0</v>
      </c>
      <c r="BF148" s="117">
        <f>IF(N148="snížená",J148,0)</f>
        <v>0</v>
      </c>
      <c r="BG148" s="117">
        <f>IF(N148="zákl. přenesená",J148,0)</f>
        <v>0</v>
      </c>
      <c r="BH148" s="117">
        <f>IF(N148="sníž. přenesená",J148,0)</f>
        <v>0</v>
      </c>
      <c r="BI148" s="117">
        <f>IF(N148="nulová",J148,0)</f>
        <v>0</v>
      </c>
      <c r="BJ148" s="14" t="s">
        <v>79</v>
      </c>
      <c r="BK148" s="117">
        <f>ROUND(I148*H148,2)</f>
        <v>0</v>
      </c>
      <c r="BL148" s="14" t="s">
        <v>1051</v>
      </c>
      <c r="BM148" s="116" t="s">
        <v>1142</v>
      </c>
    </row>
    <row r="149" spans="2:65" s="1" customFormat="1" ht="19.5">
      <c r="B149" s="29"/>
      <c r="D149" s="118" t="s">
        <v>119</v>
      </c>
      <c r="F149" s="119" t="s">
        <v>1143</v>
      </c>
      <c r="I149" s="120"/>
      <c r="L149" s="29"/>
      <c r="M149" s="121"/>
      <c r="T149" s="48"/>
      <c r="AT149" s="14" t="s">
        <v>119</v>
      </c>
      <c r="AU149" s="14" t="s">
        <v>79</v>
      </c>
    </row>
    <row r="150" spans="2:65" s="1" customFormat="1" ht="16.5" customHeight="1">
      <c r="B150" s="29"/>
      <c r="C150" s="145" t="s">
        <v>575</v>
      </c>
      <c r="D150" s="145" t="s">
        <v>924</v>
      </c>
      <c r="E150" s="146" t="s">
        <v>1144</v>
      </c>
      <c r="F150" s="147" t="s">
        <v>1145</v>
      </c>
      <c r="G150" s="148" t="s">
        <v>202</v>
      </c>
      <c r="H150" s="149">
        <v>100</v>
      </c>
      <c r="I150" s="150"/>
      <c r="J150" s="151">
        <f>ROUND(I150*H150,2)</f>
        <v>0</v>
      </c>
      <c r="K150" s="147" t="s">
        <v>116</v>
      </c>
      <c r="L150" s="29"/>
      <c r="M150" s="152" t="s">
        <v>19</v>
      </c>
      <c r="N150" s="153" t="s">
        <v>42</v>
      </c>
      <c r="P150" s="114">
        <f>O150*H150</f>
        <v>0</v>
      </c>
      <c r="Q150" s="114">
        <v>0</v>
      </c>
      <c r="R150" s="114">
        <f>Q150*H150</f>
        <v>0</v>
      </c>
      <c r="S150" s="114">
        <v>0</v>
      </c>
      <c r="T150" s="115">
        <f>S150*H150</f>
        <v>0</v>
      </c>
      <c r="AR150" s="116" t="s">
        <v>1051</v>
      </c>
      <c r="AT150" s="116" t="s">
        <v>924</v>
      </c>
      <c r="AU150" s="116" t="s">
        <v>79</v>
      </c>
      <c r="AY150" s="14" t="s">
        <v>117</v>
      </c>
      <c r="BE150" s="117">
        <f>IF(N150="základní",J150,0)</f>
        <v>0</v>
      </c>
      <c r="BF150" s="117">
        <f>IF(N150="snížená",J150,0)</f>
        <v>0</v>
      </c>
      <c r="BG150" s="117">
        <f>IF(N150="zákl. přenesená",J150,0)</f>
        <v>0</v>
      </c>
      <c r="BH150" s="117">
        <f>IF(N150="sníž. přenesená",J150,0)</f>
        <v>0</v>
      </c>
      <c r="BI150" s="117">
        <f>IF(N150="nulová",J150,0)</f>
        <v>0</v>
      </c>
      <c r="BJ150" s="14" t="s">
        <v>79</v>
      </c>
      <c r="BK150" s="117">
        <f>ROUND(I150*H150,2)</f>
        <v>0</v>
      </c>
      <c r="BL150" s="14" t="s">
        <v>1051</v>
      </c>
      <c r="BM150" s="116" t="s">
        <v>1146</v>
      </c>
    </row>
    <row r="151" spans="2:65" s="1" customFormat="1" ht="19.5">
      <c r="B151" s="29"/>
      <c r="D151" s="118" t="s">
        <v>119</v>
      </c>
      <c r="F151" s="119" t="s">
        <v>1147</v>
      </c>
      <c r="I151" s="120"/>
      <c r="L151" s="29"/>
      <c r="M151" s="121"/>
      <c r="T151" s="48"/>
      <c r="AT151" s="14" t="s">
        <v>119</v>
      </c>
      <c r="AU151" s="14" t="s">
        <v>79</v>
      </c>
    </row>
    <row r="152" spans="2:65" s="1" customFormat="1" ht="16.5" customHeight="1">
      <c r="B152" s="29"/>
      <c r="C152" s="145" t="s">
        <v>579</v>
      </c>
      <c r="D152" s="145" t="s">
        <v>924</v>
      </c>
      <c r="E152" s="146" t="s">
        <v>1148</v>
      </c>
      <c r="F152" s="147" t="s">
        <v>1149</v>
      </c>
      <c r="G152" s="148" t="s">
        <v>115</v>
      </c>
      <c r="H152" s="149">
        <v>10</v>
      </c>
      <c r="I152" s="150"/>
      <c r="J152" s="151">
        <f>ROUND(I152*H152,2)</f>
        <v>0</v>
      </c>
      <c r="K152" s="147" t="s">
        <v>116</v>
      </c>
      <c r="L152" s="29"/>
      <c r="M152" s="152" t="s">
        <v>19</v>
      </c>
      <c r="N152" s="153" t="s">
        <v>42</v>
      </c>
      <c r="P152" s="114">
        <f>O152*H152</f>
        <v>0</v>
      </c>
      <c r="Q152" s="114">
        <v>0</v>
      </c>
      <c r="R152" s="114">
        <f>Q152*H152</f>
        <v>0</v>
      </c>
      <c r="S152" s="114">
        <v>0</v>
      </c>
      <c r="T152" s="115">
        <f>S152*H152</f>
        <v>0</v>
      </c>
      <c r="AR152" s="116" t="s">
        <v>1051</v>
      </c>
      <c r="AT152" s="116" t="s">
        <v>924</v>
      </c>
      <c r="AU152" s="116" t="s">
        <v>79</v>
      </c>
      <c r="AY152" s="14" t="s">
        <v>117</v>
      </c>
      <c r="BE152" s="117">
        <f>IF(N152="základní",J152,0)</f>
        <v>0</v>
      </c>
      <c r="BF152" s="117">
        <f>IF(N152="snížená",J152,0)</f>
        <v>0</v>
      </c>
      <c r="BG152" s="117">
        <f>IF(N152="zákl. přenesená",J152,0)</f>
        <v>0</v>
      </c>
      <c r="BH152" s="117">
        <f>IF(N152="sníž. přenesená",J152,0)</f>
        <v>0</v>
      </c>
      <c r="BI152" s="117">
        <f>IF(N152="nulová",J152,0)</f>
        <v>0</v>
      </c>
      <c r="BJ152" s="14" t="s">
        <v>79</v>
      </c>
      <c r="BK152" s="117">
        <f>ROUND(I152*H152,2)</f>
        <v>0</v>
      </c>
      <c r="BL152" s="14" t="s">
        <v>1051</v>
      </c>
      <c r="BM152" s="116" t="s">
        <v>1150</v>
      </c>
    </row>
    <row r="153" spans="2:65" s="1" customFormat="1" ht="19.5">
      <c r="B153" s="29"/>
      <c r="D153" s="118" t="s">
        <v>119</v>
      </c>
      <c r="F153" s="119" t="s">
        <v>1151</v>
      </c>
      <c r="I153" s="120"/>
      <c r="L153" s="29"/>
      <c r="M153" s="121"/>
      <c r="T153" s="48"/>
      <c r="AT153" s="14" t="s">
        <v>119</v>
      </c>
      <c r="AU153" s="14" t="s">
        <v>79</v>
      </c>
    </row>
    <row r="154" spans="2:65" s="1" customFormat="1" ht="16.5" customHeight="1">
      <c r="B154" s="29"/>
      <c r="C154" s="145" t="s">
        <v>644</v>
      </c>
      <c r="D154" s="145" t="s">
        <v>924</v>
      </c>
      <c r="E154" s="146" t="s">
        <v>1152</v>
      </c>
      <c r="F154" s="147" t="s">
        <v>1153</v>
      </c>
      <c r="G154" s="148" t="s">
        <v>115</v>
      </c>
      <c r="H154" s="149">
        <v>10</v>
      </c>
      <c r="I154" s="150"/>
      <c r="J154" s="151">
        <f>ROUND(I154*H154,2)</f>
        <v>0</v>
      </c>
      <c r="K154" s="147" t="s">
        <v>116</v>
      </c>
      <c r="L154" s="29"/>
      <c r="M154" s="152" t="s">
        <v>19</v>
      </c>
      <c r="N154" s="153" t="s">
        <v>42</v>
      </c>
      <c r="P154" s="114">
        <f>O154*H154</f>
        <v>0</v>
      </c>
      <c r="Q154" s="114">
        <v>0</v>
      </c>
      <c r="R154" s="114">
        <f>Q154*H154</f>
        <v>0</v>
      </c>
      <c r="S154" s="114">
        <v>0</v>
      </c>
      <c r="T154" s="115">
        <f>S154*H154</f>
        <v>0</v>
      </c>
      <c r="AR154" s="116" t="s">
        <v>1051</v>
      </c>
      <c r="AT154" s="116" t="s">
        <v>924</v>
      </c>
      <c r="AU154" s="116" t="s">
        <v>79</v>
      </c>
      <c r="AY154" s="14" t="s">
        <v>117</v>
      </c>
      <c r="BE154" s="117">
        <f>IF(N154="základní",J154,0)</f>
        <v>0</v>
      </c>
      <c r="BF154" s="117">
        <f>IF(N154="snížená",J154,0)</f>
        <v>0</v>
      </c>
      <c r="BG154" s="117">
        <f>IF(N154="zákl. přenesená",J154,0)</f>
        <v>0</v>
      </c>
      <c r="BH154" s="117">
        <f>IF(N154="sníž. přenesená",J154,0)</f>
        <v>0</v>
      </c>
      <c r="BI154" s="117">
        <f>IF(N154="nulová",J154,0)</f>
        <v>0</v>
      </c>
      <c r="BJ154" s="14" t="s">
        <v>79</v>
      </c>
      <c r="BK154" s="117">
        <f>ROUND(I154*H154,2)</f>
        <v>0</v>
      </c>
      <c r="BL154" s="14" t="s">
        <v>1051</v>
      </c>
      <c r="BM154" s="116" t="s">
        <v>1154</v>
      </c>
    </row>
    <row r="155" spans="2:65" s="1" customFormat="1" ht="29.25">
      <c r="B155" s="29"/>
      <c r="D155" s="118" t="s">
        <v>119</v>
      </c>
      <c r="F155" s="119" t="s">
        <v>1155</v>
      </c>
      <c r="I155" s="120"/>
      <c r="L155" s="29"/>
      <c r="M155" s="121"/>
      <c r="T155" s="48"/>
      <c r="AT155" s="14" t="s">
        <v>119</v>
      </c>
      <c r="AU155" s="14" t="s">
        <v>79</v>
      </c>
    </row>
    <row r="156" spans="2:65" s="1" customFormat="1" ht="16.5" customHeight="1">
      <c r="B156" s="29"/>
      <c r="C156" s="145" t="s">
        <v>648</v>
      </c>
      <c r="D156" s="145" t="s">
        <v>924</v>
      </c>
      <c r="E156" s="146" t="s">
        <v>1156</v>
      </c>
      <c r="F156" s="147" t="s">
        <v>1157</v>
      </c>
      <c r="G156" s="148" t="s">
        <v>115</v>
      </c>
      <c r="H156" s="149">
        <v>10</v>
      </c>
      <c r="I156" s="150"/>
      <c r="J156" s="151">
        <f>ROUND(I156*H156,2)</f>
        <v>0</v>
      </c>
      <c r="K156" s="147" t="s">
        <v>116</v>
      </c>
      <c r="L156" s="29"/>
      <c r="M156" s="152" t="s">
        <v>19</v>
      </c>
      <c r="N156" s="153" t="s">
        <v>42</v>
      </c>
      <c r="P156" s="114">
        <f>O156*H156</f>
        <v>0</v>
      </c>
      <c r="Q156" s="114">
        <v>0</v>
      </c>
      <c r="R156" s="114">
        <f>Q156*H156</f>
        <v>0</v>
      </c>
      <c r="S156" s="114">
        <v>0</v>
      </c>
      <c r="T156" s="115">
        <f>S156*H156</f>
        <v>0</v>
      </c>
      <c r="AR156" s="116" t="s">
        <v>1051</v>
      </c>
      <c r="AT156" s="116" t="s">
        <v>924</v>
      </c>
      <c r="AU156" s="116" t="s">
        <v>79</v>
      </c>
      <c r="AY156" s="14" t="s">
        <v>117</v>
      </c>
      <c r="BE156" s="117">
        <f>IF(N156="základní",J156,0)</f>
        <v>0</v>
      </c>
      <c r="BF156" s="117">
        <f>IF(N156="snížená",J156,0)</f>
        <v>0</v>
      </c>
      <c r="BG156" s="117">
        <f>IF(N156="zákl. přenesená",J156,0)</f>
        <v>0</v>
      </c>
      <c r="BH156" s="117">
        <f>IF(N156="sníž. přenesená",J156,0)</f>
        <v>0</v>
      </c>
      <c r="BI156" s="117">
        <f>IF(N156="nulová",J156,0)</f>
        <v>0</v>
      </c>
      <c r="BJ156" s="14" t="s">
        <v>79</v>
      </c>
      <c r="BK156" s="117">
        <f>ROUND(I156*H156,2)</f>
        <v>0</v>
      </c>
      <c r="BL156" s="14" t="s">
        <v>1051</v>
      </c>
      <c r="BM156" s="116" t="s">
        <v>1158</v>
      </c>
    </row>
    <row r="157" spans="2:65" s="1" customFormat="1" ht="29.25">
      <c r="B157" s="29"/>
      <c r="D157" s="118" t="s">
        <v>119</v>
      </c>
      <c r="F157" s="119" t="s">
        <v>1159</v>
      </c>
      <c r="I157" s="120"/>
      <c r="L157" s="29"/>
      <c r="M157" s="121"/>
      <c r="T157" s="48"/>
      <c r="AT157" s="14" t="s">
        <v>119</v>
      </c>
      <c r="AU157" s="14" t="s">
        <v>79</v>
      </c>
    </row>
    <row r="158" spans="2:65" s="1" customFormat="1" ht="16.5" customHeight="1">
      <c r="B158" s="29"/>
      <c r="C158" s="145" t="s">
        <v>583</v>
      </c>
      <c r="D158" s="145" t="s">
        <v>924</v>
      </c>
      <c r="E158" s="146" t="s">
        <v>1160</v>
      </c>
      <c r="F158" s="147" t="s">
        <v>1161</v>
      </c>
      <c r="G158" s="148" t="s">
        <v>115</v>
      </c>
      <c r="H158" s="149">
        <v>20</v>
      </c>
      <c r="I158" s="150"/>
      <c r="J158" s="151">
        <f>ROUND(I158*H158,2)</f>
        <v>0</v>
      </c>
      <c r="K158" s="147" t="s">
        <v>116</v>
      </c>
      <c r="L158" s="29"/>
      <c r="M158" s="152" t="s">
        <v>19</v>
      </c>
      <c r="N158" s="153" t="s">
        <v>42</v>
      </c>
      <c r="P158" s="114">
        <f>O158*H158</f>
        <v>0</v>
      </c>
      <c r="Q158" s="114">
        <v>0</v>
      </c>
      <c r="R158" s="114">
        <f>Q158*H158</f>
        <v>0</v>
      </c>
      <c r="S158" s="114">
        <v>0</v>
      </c>
      <c r="T158" s="115">
        <f>S158*H158</f>
        <v>0</v>
      </c>
      <c r="AR158" s="116" t="s">
        <v>1051</v>
      </c>
      <c r="AT158" s="116" t="s">
        <v>924</v>
      </c>
      <c r="AU158" s="116" t="s">
        <v>79</v>
      </c>
      <c r="AY158" s="14" t="s">
        <v>117</v>
      </c>
      <c r="BE158" s="117">
        <f>IF(N158="základní",J158,0)</f>
        <v>0</v>
      </c>
      <c r="BF158" s="117">
        <f>IF(N158="snížená",J158,0)</f>
        <v>0</v>
      </c>
      <c r="BG158" s="117">
        <f>IF(N158="zákl. přenesená",J158,0)</f>
        <v>0</v>
      </c>
      <c r="BH158" s="117">
        <f>IF(N158="sníž. přenesená",J158,0)</f>
        <v>0</v>
      </c>
      <c r="BI158" s="117">
        <f>IF(N158="nulová",J158,0)</f>
        <v>0</v>
      </c>
      <c r="BJ158" s="14" t="s">
        <v>79</v>
      </c>
      <c r="BK158" s="117">
        <f>ROUND(I158*H158,2)</f>
        <v>0</v>
      </c>
      <c r="BL158" s="14" t="s">
        <v>1051</v>
      </c>
      <c r="BM158" s="116" t="s">
        <v>1162</v>
      </c>
    </row>
    <row r="159" spans="2:65" s="1" customFormat="1" ht="29.25">
      <c r="B159" s="29"/>
      <c r="D159" s="118" t="s">
        <v>119</v>
      </c>
      <c r="F159" s="119" t="s">
        <v>1163</v>
      </c>
      <c r="I159" s="120"/>
      <c r="L159" s="29"/>
      <c r="M159" s="121"/>
      <c r="T159" s="48"/>
      <c r="AT159" s="14" t="s">
        <v>119</v>
      </c>
      <c r="AU159" s="14" t="s">
        <v>79</v>
      </c>
    </row>
    <row r="160" spans="2:65" s="1" customFormat="1" ht="16.5" customHeight="1">
      <c r="B160" s="29"/>
      <c r="C160" s="145" t="s">
        <v>587</v>
      </c>
      <c r="D160" s="145" t="s">
        <v>924</v>
      </c>
      <c r="E160" s="146" t="s">
        <v>1164</v>
      </c>
      <c r="F160" s="147" t="s">
        <v>1165</v>
      </c>
      <c r="G160" s="148" t="s">
        <v>115</v>
      </c>
      <c r="H160" s="149">
        <v>10</v>
      </c>
      <c r="I160" s="150"/>
      <c r="J160" s="151">
        <f>ROUND(I160*H160,2)</f>
        <v>0</v>
      </c>
      <c r="K160" s="147" t="s">
        <v>116</v>
      </c>
      <c r="L160" s="29"/>
      <c r="M160" s="152" t="s">
        <v>19</v>
      </c>
      <c r="N160" s="153" t="s">
        <v>42</v>
      </c>
      <c r="P160" s="114">
        <f>O160*H160</f>
        <v>0</v>
      </c>
      <c r="Q160" s="114">
        <v>0</v>
      </c>
      <c r="R160" s="114">
        <f>Q160*H160</f>
        <v>0</v>
      </c>
      <c r="S160" s="114">
        <v>0</v>
      </c>
      <c r="T160" s="115">
        <f>S160*H160</f>
        <v>0</v>
      </c>
      <c r="AR160" s="116" t="s">
        <v>1051</v>
      </c>
      <c r="AT160" s="116" t="s">
        <v>924</v>
      </c>
      <c r="AU160" s="116" t="s">
        <v>79</v>
      </c>
      <c r="AY160" s="14" t="s">
        <v>117</v>
      </c>
      <c r="BE160" s="117">
        <f>IF(N160="základní",J160,0)</f>
        <v>0</v>
      </c>
      <c r="BF160" s="117">
        <f>IF(N160="snížená",J160,0)</f>
        <v>0</v>
      </c>
      <c r="BG160" s="117">
        <f>IF(N160="zákl. přenesená",J160,0)</f>
        <v>0</v>
      </c>
      <c r="BH160" s="117">
        <f>IF(N160="sníž. přenesená",J160,0)</f>
        <v>0</v>
      </c>
      <c r="BI160" s="117">
        <f>IF(N160="nulová",J160,0)</f>
        <v>0</v>
      </c>
      <c r="BJ160" s="14" t="s">
        <v>79</v>
      </c>
      <c r="BK160" s="117">
        <f>ROUND(I160*H160,2)</f>
        <v>0</v>
      </c>
      <c r="BL160" s="14" t="s">
        <v>1051</v>
      </c>
      <c r="BM160" s="116" t="s">
        <v>1166</v>
      </c>
    </row>
    <row r="161" spans="2:65" s="1" customFormat="1" ht="29.25">
      <c r="B161" s="29"/>
      <c r="D161" s="118" t="s">
        <v>119</v>
      </c>
      <c r="F161" s="119" t="s">
        <v>1167</v>
      </c>
      <c r="I161" s="120"/>
      <c r="L161" s="29"/>
      <c r="M161" s="121"/>
      <c r="T161" s="48"/>
      <c r="AT161" s="14" t="s">
        <v>119</v>
      </c>
      <c r="AU161" s="14" t="s">
        <v>79</v>
      </c>
    </row>
    <row r="162" spans="2:65" s="1" customFormat="1" ht="16.5" customHeight="1">
      <c r="B162" s="29"/>
      <c r="C162" s="145" t="s">
        <v>604</v>
      </c>
      <c r="D162" s="145" t="s">
        <v>924</v>
      </c>
      <c r="E162" s="146" t="s">
        <v>1168</v>
      </c>
      <c r="F162" s="147" t="s">
        <v>1169</v>
      </c>
      <c r="G162" s="148" t="s">
        <v>115</v>
      </c>
      <c r="H162" s="149">
        <v>10</v>
      </c>
      <c r="I162" s="150"/>
      <c r="J162" s="151">
        <f>ROUND(I162*H162,2)</f>
        <v>0</v>
      </c>
      <c r="K162" s="147" t="s">
        <v>116</v>
      </c>
      <c r="L162" s="29"/>
      <c r="M162" s="152" t="s">
        <v>19</v>
      </c>
      <c r="N162" s="153" t="s">
        <v>42</v>
      </c>
      <c r="P162" s="114">
        <f>O162*H162</f>
        <v>0</v>
      </c>
      <c r="Q162" s="114">
        <v>0</v>
      </c>
      <c r="R162" s="114">
        <f>Q162*H162</f>
        <v>0</v>
      </c>
      <c r="S162" s="114">
        <v>0</v>
      </c>
      <c r="T162" s="115">
        <f>S162*H162</f>
        <v>0</v>
      </c>
      <c r="AR162" s="116" t="s">
        <v>1051</v>
      </c>
      <c r="AT162" s="116" t="s">
        <v>924</v>
      </c>
      <c r="AU162" s="116" t="s">
        <v>79</v>
      </c>
      <c r="AY162" s="14" t="s">
        <v>117</v>
      </c>
      <c r="BE162" s="117">
        <f>IF(N162="základní",J162,0)</f>
        <v>0</v>
      </c>
      <c r="BF162" s="117">
        <f>IF(N162="snížená",J162,0)</f>
        <v>0</v>
      </c>
      <c r="BG162" s="117">
        <f>IF(N162="zákl. přenesená",J162,0)</f>
        <v>0</v>
      </c>
      <c r="BH162" s="117">
        <f>IF(N162="sníž. přenesená",J162,0)</f>
        <v>0</v>
      </c>
      <c r="BI162" s="117">
        <f>IF(N162="nulová",J162,0)</f>
        <v>0</v>
      </c>
      <c r="BJ162" s="14" t="s">
        <v>79</v>
      </c>
      <c r="BK162" s="117">
        <f>ROUND(I162*H162,2)</f>
        <v>0</v>
      </c>
      <c r="BL162" s="14" t="s">
        <v>1051</v>
      </c>
      <c r="BM162" s="116" t="s">
        <v>1170</v>
      </c>
    </row>
    <row r="163" spans="2:65" s="1" customFormat="1" ht="29.25">
      <c r="B163" s="29"/>
      <c r="D163" s="118" t="s">
        <v>119</v>
      </c>
      <c r="F163" s="119" t="s">
        <v>1171</v>
      </c>
      <c r="I163" s="120"/>
      <c r="L163" s="29"/>
      <c r="M163" s="121"/>
      <c r="T163" s="48"/>
      <c r="AT163" s="14" t="s">
        <v>119</v>
      </c>
      <c r="AU163" s="14" t="s">
        <v>79</v>
      </c>
    </row>
    <row r="164" spans="2:65" s="1" customFormat="1" ht="16.5" customHeight="1">
      <c r="B164" s="29"/>
      <c r="C164" s="145" t="s">
        <v>608</v>
      </c>
      <c r="D164" s="145" t="s">
        <v>924</v>
      </c>
      <c r="E164" s="146" t="s">
        <v>1172</v>
      </c>
      <c r="F164" s="147" t="s">
        <v>1173</v>
      </c>
      <c r="G164" s="148" t="s">
        <v>115</v>
      </c>
      <c r="H164" s="149">
        <v>20</v>
      </c>
      <c r="I164" s="150"/>
      <c r="J164" s="151">
        <f>ROUND(I164*H164,2)</f>
        <v>0</v>
      </c>
      <c r="K164" s="147" t="s">
        <v>116</v>
      </c>
      <c r="L164" s="29"/>
      <c r="M164" s="152" t="s">
        <v>19</v>
      </c>
      <c r="N164" s="153" t="s">
        <v>42</v>
      </c>
      <c r="P164" s="114">
        <f>O164*H164</f>
        <v>0</v>
      </c>
      <c r="Q164" s="114">
        <v>0</v>
      </c>
      <c r="R164" s="114">
        <f>Q164*H164</f>
        <v>0</v>
      </c>
      <c r="S164" s="114">
        <v>0</v>
      </c>
      <c r="T164" s="115">
        <f>S164*H164</f>
        <v>0</v>
      </c>
      <c r="AR164" s="116" t="s">
        <v>1051</v>
      </c>
      <c r="AT164" s="116" t="s">
        <v>924</v>
      </c>
      <c r="AU164" s="116" t="s">
        <v>79</v>
      </c>
      <c r="AY164" s="14" t="s">
        <v>117</v>
      </c>
      <c r="BE164" s="117">
        <f>IF(N164="základní",J164,0)</f>
        <v>0</v>
      </c>
      <c r="BF164" s="117">
        <f>IF(N164="snížená",J164,0)</f>
        <v>0</v>
      </c>
      <c r="BG164" s="117">
        <f>IF(N164="zákl. přenesená",J164,0)</f>
        <v>0</v>
      </c>
      <c r="BH164" s="117">
        <f>IF(N164="sníž. přenesená",J164,0)</f>
        <v>0</v>
      </c>
      <c r="BI164" s="117">
        <f>IF(N164="nulová",J164,0)</f>
        <v>0</v>
      </c>
      <c r="BJ164" s="14" t="s">
        <v>79</v>
      </c>
      <c r="BK164" s="117">
        <f>ROUND(I164*H164,2)</f>
        <v>0</v>
      </c>
      <c r="BL164" s="14" t="s">
        <v>1051</v>
      </c>
      <c r="BM164" s="116" t="s">
        <v>1174</v>
      </c>
    </row>
    <row r="165" spans="2:65" s="1" customFormat="1" ht="29.25">
      <c r="B165" s="29"/>
      <c r="D165" s="118" t="s">
        <v>119</v>
      </c>
      <c r="F165" s="119" t="s">
        <v>1175</v>
      </c>
      <c r="I165" s="120"/>
      <c r="L165" s="29"/>
      <c r="M165" s="121"/>
      <c r="T165" s="48"/>
      <c r="AT165" s="14" t="s">
        <v>119</v>
      </c>
      <c r="AU165" s="14" t="s">
        <v>79</v>
      </c>
    </row>
    <row r="166" spans="2:65" s="1" customFormat="1" ht="16.5" customHeight="1">
      <c r="B166" s="29"/>
      <c r="C166" s="145" t="s">
        <v>624</v>
      </c>
      <c r="D166" s="145" t="s">
        <v>924</v>
      </c>
      <c r="E166" s="146" t="s">
        <v>1176</v>
      </c>
      <c r="F166" s="147" t="s">
        <v>1177</v>
      </c>
      <c r="G166" s="148" t="s">
        <v>115</v>
      </c>
      <c r="H166" s="149">
        <v>10</v>
      </c>
      <c r="I166" s="150"/>
      <c r="J166" s="151">
        <f>ROUND(I166*H166,2)</f>
        <v>0</v>
      </c>
      <c r="K166" s="147" t="s">
        <v>116</v>
      </c>
      <c r="L166" s="29"/>
      <c r="M166" s="152" t="s">
        <v>19</v>
      </c>
      <c r="N166" s="153" t="s">
        <v>42</v>
      </c>
      <c r="P166" s="114">
        <f>O166*H166</f>
        <v>0</v>
      </c>
      <c r="Q166" s="114">
        <v>0</v>
      </c>
      <c r="R166" s="114">
        <f>Q166*H166</f>
        <v>0</v>
      </c>
      <c r="S166" s="114">
        <v>0</v>
      </c>
      <c r="T166" s="115">
        <f>S166*H166</f>
        <v>0</v>
      </c>
      <c r="AR166" s="116" t="s">
        <v>1051</v>
      </c>
      <c r="AT166" s="116" t="s">
        <v>924</v>
      </c>
      <c r="AU166" s="116" t="s">
        <v>79</v>
      </c>
      <c r="AY166" s="14" t="s">
        <v>117</v>
      </c>
      <c r="BE166" s="117">
        <f>IF(N166="základní",J166,0)</f>
        <v>0</v>
      </c>
      <c r="BF166" s="117">
        <f>IF(N166="snížená",J166,0)</f>
        <v>0</v>
      </c>
      <c r="BG166" s="117">
        <f>IF(N166="zákl. přenesená",J166,0)</f>
        <v>0</v>
      </c>
      <c r="BH166" s="117">
        <f>IF(N166="sníž. přenesená",J166,0)</f>
        <v>0</v>
      </c>
      <c r="BI166" s="117">
        <f>IF(N166="nulová",J166,0)</f>
        <v>0</v>
      </c>
      <c r="BJ166" s="14" t="s">
        <v>79</v>
      </c>
      <c r="BK166" s="117">
        <f>ROUND(I166*H166,2)</f>
        <v>0</v>
      </c>
      <c r="BL166" s="14" t="s">
        <v>1051</v>
      </c>
      <c r="BM166" s="116" t="s">
        <v>1178</v>
      </c>
    </row>
    <row r="167" spans="2:65" s="1" customFormat="1" ht="29.25">
      <c r="B167" s="29"/>
      <c r="D167" s="118" t="s">
        <v>119</v>
      </c>
      <c r="F167" s="119" t="s">
        <v>1179</v>
      </c>
      <c r="I167" s="120"/>
      <c r="L167" s="29"/>
      <c r="M167" s="121"/>
      <c r="T167" s="48"/>
      <c r="AT167" s="14" t="s">
        <v>119</v>
      </c>
      <c r="AU167" s="14" t="s">
        <v>79</v>
      </c>
    </row>
    <row r="168" spans="2:65" s="1" customFormat="1" ht="16.5" customHeight="1">
      <c r="B168" s="29"/>
      <c r="C168" s="145" t="s">
        <v>628</v>
      </c>
      <c r="D168" s="145" t="s">
        <v>924</v>
      </c>
      <c r="E168" s="146" t="s">
        <v>1180</v>
      </c>
      <c r="F168" s="147" t="s">
        <v>1181</v>
      </c>
      <c r="G168" s="148" t="s">
        <v>115</v>
      </c>
      <c r="H168" s="149">
        <v>10</v>
      </c>
      <c r="I168" s="150"/>
      <c r="J168" s="151">
        <f>ROUND(I168*H168,2)</f>
        <v>0</v>
      </c>
      <c r="K168" s="147" t="s">
        <v>116</v>
      </c>
      <c r="L168" s="29"/>
      <c r="M168" s="152" t="s">
        <v>19</v>
      </c>
      <c r="N168" s="153" t="s">
        <v>42</v>
      </c>
      <c r="P168" s="114">
        <f>O168*H168</f>
        <v>0</v>
      </c>
      <c r="Q168" s="114">
        <v>0</v>
      </c>
      <c r="R168" s="114">
        <f>Q168*H168</f>
        <v>0</v>
      </c>
      <c r="S168" s="114">
        <v>0</v>
      </c>
      <c r="T168" s="115">
        <f>S168*H168</f>
        <v>0</v>
      </c>
      <c r="AR168" s="116" t="s">
        <v>1051</v>
      </c>
      <c r="AT168" s="116" t="s">
        <v>924</v>
      </c>
      <c r="AU168" s="116" t="s">
        <v>79</v>
      </c>
      <c r="AY168" s="14" t="s">
        <v>117</v>
      </c>
      <c r="BE168" s="117">
        <f>IF(N168="základní",J168,0)</f>
        <v>0</v>
      </c>
      <c r="BF168" s="117">
        <f>IF(N168="snížená",J168,0)</f>
        <v>0</v>
      </c>
      <c r="BG168" s="117">
        <f>IF(N168="zákl. přenesená",J168,0)</f>
        <v>0</v>
      </c>
      <c r="BH168" s="117">
        <f>IF(N168="sníž. přenesená",J168,0)</f>
        <v>0</v>
      </c>
      <c r="BI168" s="117">
        <f>IF(N168="nulová",J168,0)</f>
        <v>0</v>
      </c>
      <c r="BJ168" s="14" t="s">
        <v>79</v>
      </c>
      <c r="BK168" s="117">
        <f>ROUND(I168*H168,2)</f>
        <v>0</v>
      </c>
      <c r="BL168" s="14" t="s">
        <v>1051</v>
      </c>
      <c r="BM168" s="116" t="s">
        <v>1182</v>
      </c>
    </row>
    <row r="169" spans="2:65" s="1" customFormat="1" ht="29.25">
      <c r="B169" s="29"/>
      <c r="D169" s="118" t="s">
        <v>119</v>
      </c>
      <c r="F169" s="119" t="s">
        <v>1183</v>
      </c>
      <c r="I169" s="120"/>
      <c r="L169" s="29"/>
      <c r="M169" s="121"/>
      <c r="T169" s="48"/>
      <c r="AT169" s="14" t="s">
        <v>119</v>
      </c>
      <c r="AU169" s="14" t="s">
        <v>79</v>
      </c>
    </row>
    <row r="170" spans="2:65" s="1" customFormat="1" ht="16.5" customHeight="1">
      <c r="B170" s="29"/>
      <c r="C170" s="145" t="s">
        <v>632</v>
      </c>
      <c r="D170" s="145" t="s">
        <v>924</v>
      </c>
      <c r="E170" s="146" t="s">
        <v>1184</v>
      </c>
      <c r="F170" s="147" t="s">
        <v>1185</v>
      </c>
      <c r="G170" s="148" t="s">
        <v>115</v>
      </c>
      <c r="H170" s="149">
        <v>5</v>
      </c>
      <c r="I170" s="150"/>
      <c r="J170" s="151">
        <f>ROUND(I170*H170,2)</f>
        <v>0</v>
      </c>
      <c r="K170" s="147" t="s">
        <v>116</v>
      </c>
      <c r="L170" s="29"/>
      <c r="M170" s="152" t="s">
        <v>19</v>
      </c>
      <c r="N170" s="153" t="s">
        <v>42</v>
      </c>
      <c r="P170" s="114">
        <f>O170*H170</f>
        <v>0</v>
      </c>
      <c r="Q170" s="114">
        <v>0</v>
      </c>
      <c r="R170" s="114">
        <f>Q170*H170</f>
        <v>0</v>
      </c>
      <c r="S170" s="114">
        <v>0</v>
      </c>
      <c r="T170" s="115">
        <f>S170*H170</f>
        <v>0</v>
      </c>
      <c r="AR170" s="116" t="s">
        <v>1051</v>
      </c>
      <c r="AT170" s="116" t="s">
        <v>924</v>
      </c>
      <c r="AU170" s="116" t="s">
        <v>79</v>
      </c>
      <c r="AY170" s="14" t="s">
        <v>117</v>
      </c>
      <c r="BE170" s="117">
        <f>IF(N170="základní",J170,0)</f>
        <v>0</v>
      </c>
      <c r="BF170" s="117">
        <f>IF(N170="snížená",J170,0)</f>
        <v>0</v>
      </c>
      <c r="BG170" s="117">
        <f>IF(N170="zákl. přenesená",J170,0)</f>
        <v>0</v>
      </c>
      <c r="BH170" s="117">
        <f>IF(N170="sníž. přenesená",J170,0)</f>
        <v>0</v>
      </c>
      <c r="BI170" s="117">
        <f>IF(N170="nulová",J170,0)</f>
        <v>0</v>
      </c>
      <c r="BJ170" s="14" t="s">
        <v>79</v>
      </c>
      <c r="BK170" s="117">
        <f>ROUND(I170*H170,2)</f>
        <v>0</v>
      </c>
      <c r="BL170" s="14" t="s">
        <v>1051</v>
      </c>
      <c r="BM170" s="116" t="s">
        <v>1186</v>
      </c>
    </row>
    <row r="171" spans="2:65" s="1" customFormat="1" ht="29.25">
      <c r="B171" s="29"/>
      <c r="D171" s="118" t="s">
        <v>119</v>
      </c>
      <c r="F171" s="119" t="s">
        <v>1187</v>
      </c>
      <c r="I171" s="120"/>
      <c r="L171" s="29"/>
      <c r="M171" s="121"/>
      <c r="T171" s="48"/>
      <c r="AT171" s="14" t="s">
        <v>119</v>
      </c>
      <c r="AU171" s="14" t="s">
        <v>79</v>
      </c>
    </row>
    <row r="172" spans="2:65" s="1" customFormat="1" ht="16.5" customHeight="1">
      <c r="B172" s="29"/>
      <c r="C172" s="145" t="s">
        <v>636</v>
      </c>
      <c r="D172" s="145" t="s">
        <v>924</v>
      </c>
      <c r="E172" s="146" t="s">
        <v>1188</v>
      </c>
      <c r="F172" s="147" t="s">
        <v>1189</v>
      </c>
      <c r="G172" s="148" t="s">
        <v>115</v>
      </c>
      <c r="H172" s="149">
        <v>5</v>
      </c>
      <c r="I172" s="150"/>
      <c r="J172" s="151">
        <f>ROUND(I172*H172,2)</f>
        <v>0</v>
      </c>
      <c r="K172" s="147" t="s">
        <v>116</v>
      </c>
      <c r="L172" s="29"/>
      <c r="M172" s="152" t="s">
        <v>19</v>
      </c>
      <c r="N172" s="153" t="s">
        <v>42</v>
      </c>
      <c r="P172" s="114">
        <f>O172*H172</f>
        <v>0</v>
      </c>
      <c r="Q172" s="114">
        <v>0</v>
      </c>
      <c r="R172" s="114">
        <f>Q172*H172</f>
        <v>0</v>
      </c>
      <c r="S172" s="114">
        <v>0</v>
      </c>
      <c r="T172" s="115">
        <f>S172*H172</f>
        <v>0</v>
      </c>
      <c r="AR172" s="116" t="s">
        <v>1051</v>
      </c>
      <c r="AT172" s="116" t="s">
        <v>924</v>
      </c>
      <c r="AU172" s="116" t="s">
        <v>79</v>
      </c>
      <c r="AY172" s="14" t="s">
        <v>117</v>
      </c>
      <c r="BE172" s="117">
        <f>IF(N172="základní",J172,0)</f>
        <v>0</v>
      </c>
      <c r="BF172" s="117">
        <f>IF(N172="snížená",J172,0)</f>
        <v>0</v>
      </c>
      <c r="BG172" s="117">
        <f>IF(N172="zákl. přenesená",J172,0)</f>
        <v>0</v>
      </c>
      <c r="BH172" s="117">
        <f>IF(N172="sníž. přenesená",J172,0)</f>
        <v>0</v>
      </c>
      <c r="BI172" s="117">
        <f>IF(N172="nulová",J172,0)</f>
        <v>0</v>
      </c>
      <c r="BJ172" s="14" t="s">
        <v>79</v>
      </c>
      <c r="BK172" s="117">
        <f>ROUND(I172*H172,2)</f>
        <v>0</v>
      </c>
      <c r="BL172" s="14" t="s">
        <v>1051</v>
      </c>
      <c r="BM172" s="116" t="s">
        <v>1190</v>
      </c>
    </row>
    <row r="173" spans="2:65" s="1" customFormat="1" ht="29.25">
      <c r="B173" s="29"/>
      <c r="D173" s="118" t="s">
        <v>119</v>
      </c>
      <c r="F173" s="119" t="s">
        <v>1191</v>
      </c>
      <c r="I173" s="120"/>
      <c r="L173" s="29"/>
      <c r="M173" s="121"/>
      <c r="T173" s="48"/>
      <c r="AT173" s="14" t="s">
        <v>119</v>
      </c>
      <c r="AU173" s="14" t="s">
        <v>79</v>
      </c>
    </row>
    <row r="174" spans="2:65" s="1" customFormat="1" ht="16.5" customHeight="1">
      <c r="B174" s="29"/>
      <c r="C174" s="145" t="s">
        <v>640</v>
      </c>
      <c r="D174" s="145" t="s">
        <v>924</v>
      </c>
      <c r="E174" s="146" t="s">
        <v>1192</v>
      </c>
      <c r="F174" s="147" t="s">
        <v>1193</v>
      </c>
      <c r="G174" s="148" t="s">
        <v>115</v>
      </c>
      <c r="H174" s="149">
        <v>5</v>
      </c>
      <c r="I174" s="150"/>
      <c r="J174" s="151">
        <f>ROUND(I174*H174,2)</f>
        <v>0</v>
      </c>
      <c r="K174" s="147" t="s">
        <v>116</v>
      </c>
      <c r="L174" s="29"/>
      <c r="M174" s="152" t="s">
        <v>19</v>
      </c>
      <c r="N174" s="153" t="s">
        <v>42</v>
      </c>
      <c r="P174" s="114">
        <f>O174*H174</f>
        <v>0</v>
      </c>
      <c r="Q174" s="114">
        <v>0</v>
      </c>
      <c r="R174" s="114">
        <f>Q174*H174</f>
        <v>0</v>
      </c>
      <c r="S174" s="114">
        <v>0</v>
      </c>
      <c r="T174" s="115">
        <f>S174*H174</f>
        <v>0</v>
      </c>
      <c r="AR174" s="116" t="s">
        <v>1051</v>
      </c>
      <c r="AT174" s="116" t="s">
        <v>924</v>
      </c>
      <c r="AU174" s="116" t="s">
        <v>79</v>
      </c>
      <c r="AY174" s="14" t="s">
        <v>117</v>
      </c>
      <c r="BE174" s="117">
        <f>IF(N174="základní",J174,0)</f>
        <v>0</v>
      </c>
      <c r="BF174" s="117">
        <f>IF(N174="snížená",J174,0)</f>
        <v>0</v>
      </c>
      <c r="BG174" s="117">
        <f>IF(N174="zákl. přenesená",J174,0)</f>
        <v>0</v>
      </c>
      <c r="BH174" s="117">
        <f>IF(N174="sníž. přenesená",J174,0)</f>
        <v>0</v>
      </c>
      <c r="BI174" s="117">
        <f>IF(N174="nulová",J174,0)</f>
        <v>0</v>
      </c>
      <c r="BJ174" s="14" t="s">
        <v>79</v>
      </c>
      <c r="BK174" s="117">
        <f>ROUND(I174*H174,2)</f>
        <v>0</v>
      </c>
      <c r="BL174" s="14" t="s">
        <v>1051</v>
      </c>
      <c r="BM174" s="116" t="s">
        <v>1194</v>
      </c>
    </row>
    <row r="175" spans="2:65" s="1" customFormat="1" ht="29.25">
      <c r="B175" s="29"/>
      <c r="D175" s="118" t="s">
        <v>119</v>
      </c>
      <c r="F175" s="119" t="s">
        <v>1195</v>
      </c>
      <c r="I175" s="120"/>
      <c r="L175" s="29"/>
      <c r="M175" s="121"/>
      <c r="T175" s="48"/>
      <c r="AT175" s="14" t="s">
        <v>119</v>
      </c>
      <c r="AU175" s="14" t="s">
        <v>79</v>
      </c>
    </row>
    <row r="176" spans="2:65" s="1" customFormat="1" ht="16.5" customHeight="1">
      <c r="B176" s="29"/>
      <c r="C176" s="145" t="s">
        <v>656</v>
      </c>
      <c r="D176" s="145" t="s">
        <v>924</v>
      </c>
      <c r="E176" s="146" t="s">
        <v>1196</v>
      </c>
      <c r="F176" s="147" t="s">
        <v>1197</v>
      </c>
      <c r="G176" s="148" t="s">
        <v>115</v>
      </c>
      <c r="H176" s="149">
        <v>1</v>
      </c>
      <c r="I176" s="150"/>
      <c r="J176" s="151">
        <f>ROUND(I176*H176,2)</f>
        <v>0</v>
      </c>
      <c r="K176" s="147" t="s">
        <v>116</v>
      </c>
      <c r="L176" s="29"/>
      <c r="M176" s="152" t="s">
        <v>19</v>
      </c>
      <c r="N176" s="153" t="s">
        <v>42</v>
      </c>
      <c r="P176" s="114">
        <f>O176*H176</f>
        <v>0</v>
      </c>
      <c r="Q176" s="114">
        <v>0</v>
      </c>
      <c r="R176" s="114">
        <f>Q176*H176</f>
        <v>0</v>
      </c>
      <c r="S176" s="114">
        <v>0</v>
      </c>
      <c r="T176" s="115">
        <f>S176*H176</f>
        <v>0</v>
      </c>
      <c r="AR176" s="116" t="s">
        <v>1051</v>
      </c>
      <c r="AT176" s="116" t="s">
        <v>924</v>
      </c>
      <c r="AU176" s="116" t="s">
        <v>79</v>
      </c>
      <c r="AY176" s="14" t="s">
        <v>117</v>
      </c>
      <c r="BE176" s="117">
        <f>IF(N176="základní",J176,0)</f>
        <v>0</v>
      </c>
      <c r="BF176" s="117">
        <f>IF(N176="snížená",J176,0)</f>
        <v>0</v>
      </c>
      <c r="BG176" s="117">
        <f>IF(N176="zákl. přenesená",J176,0)</f>
        <v>0</v>
      </c>
      <c r="BH176" s="117">
        <f>IF(N176="sníž. přenesená",J176,0)</f>
        <v>0</v>
      </c>
      <c r="BI176" s="117">
        <f>IF(N176="nulová",J176,0)</f>
        <v>0</v>
      </c>
      <c r="BJ176" s="14" t="s">
        <v>79</v>
      </c>
      <c r="BK176" s="117">
        <f>ROUND(I176*H176,2)</f>
        <v>0</v>
      </c>
      <c r="BL176" s="14" t="s">
        <v>1051</v>
      </c>
      <c r="BM176" s="116" t="s">
        <v>1198</v>
      </c>
    </row>
    <row r="177" spans="2:65" s="1" customFormat="1" ht="29.25">
      <c r="B177" s="29"/>
      <c r="D177" s="118" t="s">
        <v>119</v>
      </c>
      <c r="F177" s="119" t="s">
        <v>1199</v>
      </c>
      <c r="I177" s="120"/>
      <c r="L177" s="29"/>
      <c r="M177" s="121"/>
      <c r="T177" s="48"/>
      <c r="AT177" s="14" t="s">
        <v>119</v>
      </c>
      <c r="AU177" s="14" t="s">
        <v>79</v>
      </c>
    </row>
    <row r="178" spans="2:65" s="1" customFormat="1" ht="16.5" customHeight="1">
      <c r="B178" s="29"/>
      <c r="C178" s="145" t="s">
        <v>660</v>
      </c>
      <c r="D178" s="145" t="s">
        <v>924</v>
      </c>
      <c r="E178" s="146" t="s">
        <v>1200</v>
      </c>
      <c r="F178" s="147" t="s">
        <v>1201</v>
      </c>
      <c r="G178" s="148" t="s">
        <v>115</v>
      </c>
      <c r="H178" s="149">
        <v>1</v>
      </c>
      <c r="I178" s="150"/>
      <c r="J178" s="151">
        <f>ROUND(I178*H178,2)</f>
        <v>0</v>
      </c>
      <c r="K178" s="147" t="s">
        <v>116</v>
      </c>
      <c r="L178" s="29"/>
      <c r="M178" s="152" t="s">
        <v>19</v>
      </c>
      <c r="N178" s="153" t="s">
        <v>42</v>
      </c>
      <c r="P178" s="114">
        <f>O178*H178</f>
        <v>0</v>
      </c>
      <c r="Q178" s="114">
        <v>0</v>
      </c>
      <c r="R178" s="114">
        <f>Q178*H178</f>
        <v>0</v>
      </c>
      <c r="S178" s="114">
        <v>0</v>
      </c>
      <c r="T178" s="115">
        <f>S178*H178</f>
        <v>0</v>
      </c>
      <c r="AR178" s="116" t="s">
        <v>1051</v>
      </c>
      <c r="AT178" s="116" t="s">
        <v>924</v>
      </c>
      <c r="AU178" s="116" t="s">
        <v>79</v>
      </c>
      <c r="AY178" s="14" t="s">
        <v>117</v>
      </c>
      <c r="BE178" s="117">
        <f>IF(N178="základní",J178,0)</f>
        <v>0</v>
      </c>
      <c r="BF178" s="117">
        <f>IF(N178="snížená",J178,0)</f>
        <v>0</v>
      </c>
      <c r="BG178" s="117">
        <f>IF(N178="zákl. přenesená",J178,0)</f>
        <v>0</v>
      </c>
      <c r="BH178" s="117">
        <f>IF(N178="sníž. přenesená",J178,0)</f>
        <v>0</v>
      </c>
      <c r="BI178" s="117">
        <f>IF(N178="nulová",J178,0)</f>
        <v>0</v>
      </c>
      <c r="BJ178" s="14" t="s">
        <v>79</v>
      </c>
      <c r="BK178" s="117">
        <f>ROUND(I178*H178,2)</f>
        <v>0</v>
      </c>
      <c r="BL178" s="14" t="s">
        <v>1051</v>
      </c>
      <c r="BM178" s="116" t="s">
        <v>1202</v>
      </c>
    </row>
    <row r="179" spans="2:65" s="1" customFormat="1" ht="29.25">
      <c r="B179" s="29"/>
      <c r="D179" s="118" t="s">
        <v>119</v>
      </c>
      <c r="F179" s="119" t="s">
        <v>1203</v>
      </c>
      <c r="I179" s="120"/>
      <c r="L179" s="29"/>
      <c r="M179" s="121"/>
      <c r="T179" s="48"/>
      <c r="AT179" s="14" t="s">
        <v>119</v>
      </c>
      <c r="AU179" s="14" t="s">
        <v>79</v>
      </c>
    </row>
    <row r="180" spans="2:65" s="1" customFormat="1" ht="16.5" customHeight="1">
      <c r="B180" s="29"/>
      <c r="C180" s="145" t="s">
        <v>664</v>
      </c>
      <c r="D180" s="145" t="s">
        <v>924</v>
      </c>
      <c r="E180" s="146" t="s">
        <v>1204</v>
      </c>
      <c r="F180" s="147" t="s">
        <v>1205</v>
      </c>
      <c r="G180" s="148" t="s">
        <v>115</v>
      </c>
      <c r="H180" s="149">
        <v>1</v>
      </c>
      <c r="I180" s="150"/>
      <c r="J180" s="151">
        <f>ROUND(I180*H180,2)</f>
        <v>0</v>
      </c>
      <c r="K180" s="147" t="s">
        <v>116</v>
      </c>
      <c r="L180" s="29"/>
      <c r="M180" s="152" t="s">
        <v>19</v>
      </c>
      <c r="N180" s="153" t="s">
        <v>42</v>
      </c>
      <c r="P180" s="114">
        <f>O180*H180</f>
        <v>0</v>
      </c>
      <c r="Q180" s="114">
        <v>0</v>
      </c>
      <c r="R180" s="114">
        <f>Q180*H180</f>
        <v>0</v>
      </c>
      <c r="S180" s="114">
        <v>0</v>
      </c>
      <c r="T180" s="115">
        <f>S180*H180</f>
        <v>0</v>
      </c>
      <c r="AR180" s="116" t="s">
        <v>1051</v>
      </c>
      <c r="AT180" s="116" t="s">
        <v>924</v>
      </c>
      <c r="AU180" s="116" t="s">
        <v>79</v>
      </c>
      <c r="AY180" s="14" t="s">
        <v>117</v>
      </c>
      <c r="BE180" s="117">
        <f>IF(N180="základní",J180,0)</f>
        <v>0</v>
      </c>
      <c r="BF180" s="117">
        <f>IF(N180="snížená",J180,0)</f>
        <v>0</v>
      </c>
      <c r="BG180" s="117">
        <f>IF(N180="zákl. přenesená",J180,0)</f>
        <v>0</v>
      </c>
      <c r="BH180" s="117">
        <f>IF(N180="sníž. přenesená",J180,0)</f>
        <v>0</v>
      </c>
      <c r="BI180" s="117">
        <f>IF(N180="nulová",J180,0)</f>
        <v>0</v>
      </c>
      <c r="BJ180" s="14" t="s">
        <v>79</v>
      </c>
      <c r="BK180" s="117">
        <f>ROUND(I180*H180,2)</f>
        <v>0</v>
      </c>
      <c r="BL180" s="14" t="s">
        <v>1051</v>
      </c>
      <c r="BM180" s="116" t="s">
        <v>1206</v>
      </c>
    </row>
    <row r="181" spans="2:65" s="1" customFormat="1" ht="29.25">
      <c r="B181" s="29"/>
      <c r="D181" s="118" t="s">
        <v>119</v>
      </c>
      <c r="F181" s="119" t="s">
        <v>1207</v>
      </c>
      <c r="I181" s="120"/>
      <c r="L181" s="29"/>
      <c r="M181" s="121"/>
      <c r="T181" s="48"/>
      <c r="AT181" s="14" t="s">
        <v>119</v>
      </c>
      <c r="AU181" s="14" t="s">
        <v>79</v>
      </c>
    </row>
    <row r="182" spans="2:65" s="1" customFormat="1" ht="16.5" customHeight="1">
      <c r="B182" s="29"/>
      <c r="C182" s="145" t="s">
        <v>668</v>
      </c>
      <c r="D182" s="145" t="s">
        <v>924</v>
      </c>
      <c r="E182" s="146" t="s">
        <v>1208</v>
      </c>
      <c r="F182" s="147" t="s">
        <v>1209</v>
      </c>
      <c r="G182" s="148" t="s">
        <v>115</v>
      </c>
      <c r="H182" s="149">
        <v>1</v>
      </c>
      <c r="I182" s="150"/>
      <c r="J182" s="151">
        <f>ROUND(I182*H182,2)</f>
        <v>0</v>
      </c>
      <c r="K182" s="147" t="s">
        <v>116</v>
      </c>
      <c r="L182" s="29"/>
      <c r="M182" s="152" t="s">
        <v>19</v>
      </c>
      <c r="N182" s="153" t="s">
        <v>42</v>
      </c>
      <c r="P182" s="114">
        <f>O182*H182</f>
        <v>0</v>
      </c>
      <c r="Q182" s="114">
        <v>0</v>
      </c>
      <c r="R182" s="114">
        <f>Q182*H182</f>
        <v>0</v>
      </c>
      <c r="S182" s="114">
        <v>0</v>
      </c>
      <c r="T182" s="115">
        <f>S182*H182</f>
        <v>0</v>
      </c>
      <c r="AR182" s="116" t="s">
        <v>1051</v>
      </c>
      <c r="AT182" s="116" t="s">
        <v>924</v>
      </c>
      <c r="AU182" s="116" t="s">
        <v>79</v>
      </c>
      <c r="AY182" s="14" t="s">
        <v>117</v>
      </c>
      <c r="BE182" s="117">
        <f>IF(N182="základní",J182,0)</f>
        <v>0</v>
      </c>
      <c r="BF182" s="117">
        <f>IF(N182="snížená",J182,0)</f>
        <v>0</v>
      </c>
      <c r="BG182" s="117">
        <f>IF(N182="zákl. přenesená",J182,0)</f>
        <v>0</v>
      </c>
      <c r="BH182" s="117">
        <f>IF(N182="sníž. přenesená",J182,0)</f>
        <v>0</v>
      </c>
      <c r="BI182" s="117">
        <f>IF(N182="nulová",J182,0)</f>
        <v>0</v>
      </c>
      <c r="BJ182" s="14" t="s">
        <v>79</v>
      </c>
      <c r="BK182" s="117">
        <f>ROUND(I182*H182,2)</f>
        <v>0</v>
      </c>
      <c r="BL182" s="14" t="s">
        <v>1051</v>
      </c>
      <c r="BM182" s="116" t="s">
        <v>1210</v>
      </c>
    </row>
    <row r="183" spans="2:65" s="1" customFormat="1" ht="29.25">
      <c r="B183" s="29"/>
      <c r="D183" s="118" t="s">
        <v>119</v>
      </c>
      <c r="F183" s="119" t="s">
        <v>1211</v>
      </c>
      <c r="I183" s="120"/>
      <c r="L183" s="29"/>
      <c r="M183" s="121"/>
      <c r="T183" s="48"/>
      <c r="AT183" s="14" t="s">
        <v>119</v>
      </c>
      <c r="AU183" s="14" t="s">
        <v>79</v>
      </c>
    </row>
    <row r="184" spans="2:65" s="1" customFormat="1" ht="16.5" customHeight="1">
      <c r="B184" s="29"/>
      <c r="C184" s="145" t="s">
        <v>672</v>
      </c>
      <c r="D184" s="145" t="s">
        <v>924</v>
      </c>
      <c r="E184" s="146" t="s">
        <v>1212</v>
      </c>
      <c r="F184" s="147" t="s">
        <v>1213</v>
      </c>
      <c r="G184" s="148" t="s">
        <v>115</v>
      </c>
      <c r="H184" s="149">
        <v>1</v>
      </c>
      <c r="I184" s="150"/>
      <c r="J184" s="151">
        <f>ROUND(I184*H184,2)</f>
        <v>0</v>
      </c>
      <c r="K184" s="147" t="s">
        <v>116</v>
      </c>
      <c r="L184" s="29"/>
      <c r="M184" s="152" t="s">
        <v>19</v>
      </c>
      <c r="N184" s="153" t="s">
        <v>42</v>
      </c>
      <c r="P184" s="114">
        <f>O184*H184</f>
        <v>0</v>
      </c>
      <c r="Q184" s="114">
        <v>0</v>
      </c>
      <c r="R184" s="114">
        <f>Q184*H184</f>
        <v>0</v>
      </c>
      <c r="S184" s="114">
        <v>0</v>
      </c>
      <c r="T184" s="115">
        <f>S184*H184</f>
        <v>0</v>
      </c>
      <c r="AR184" s="116" t="s">
        <v>1051</v>
      </c>
      <c r="AT184" s="116" t="s">
        <v>924</v>
      </c>
      <c r="AU184" s="116" t="s">
        <v>79</v>
      </c>
      <c r="AY184" s="14" t="s">
        <v>117</v>
      </c>
      <c r="BE184" s="117">
        <f>IF(N184="základní",J184,0)</f>
        <v>0</v>
      </c>
      <c r="BF184" s="117">
        <f>IF(N184="snížená",J184,0)</f>
        <v>0</v>
      </c>
      <c r="BG184" s="117">
        <f>IF(N184="zákl. přenesená",J184,0)</f>
        <v>0</v>
      </c>
      <c r="BH184" s="117">
        <f>IF(N184="sníž. přenesená",J184,0)</f>
        <v>0</v>
      </c>
      <c r="BI184" s="117">
        <f>IF(N184="nulová",J184,0)</f>
        <v>0</v>
      </c>
      <c r="BJ184" s="14" t="s">
        <v>79</v>
      </c>
      <c r="BK184" s="117">
        <f>ROUND(I184*H184,2)</f>
        <v>0</v>
      </c>
      <c r="BL184" s="14" t="s">
        <v>1051</v>
      </c>
      <c r="BM184" s="116" t="s">
        <v>1214</v>
      </c>
    </row>
    <row r="185" spans="2:65" s="1" customFormat="1" ht="39">
      <c r="B185" s="29"/>
      <c r="D185" s="118" t="s">
        <v>119</v>
      </c>
      <c r="F185" s="119" t="s">
        <v>1215</v>
      </c>
      <c r="I185" s="120"/>
      <c r="L185" s="29"/>
      <c r="M185" s="121"/>
      <c r="T185" s="48"/>
      <c r="AT185" s="14" t="s">
        <v>119</v>
      </c>
      <c r="AU185" s="14" t="s">
        <v>79</v>
      </c>
    </row>
    <row r="186" spans="2:65" s="1" customFormat="1" ht="16.5" customHeight="1">
      <c r="B186" s="29"/>
      <c r="C186" s="145" t="s">
        <v>676</v>
      </c>
      <c r="D186" s="145" t="s">
        <v>924</v>
      </c>
      <c r="E186" s="146" t="s">
        <v>1216</v>
      </c>
      <c r="F186" s="147" t="s">
        <v>1217</v>
      </c>
      <c r="G186" s="148" t="s">
        <v>115</v>
      </c>
      <c r="H186" s="149">
        <v>1</v>
      </c>
      <c r="I186" s="150"/>
      <c r="J186" s="151">
        <f>ROUND(I186*H186,2)</f>
        <v>0</v>
      </c>
      <c r="K186" s="147" t="s">
        <v>116</v>
      </c>
      <c r="L186" s="29"/>
      <c r="M186" s="152" t="s">
        <v>19</v>
      </c>
      <c r="N186" s="153" t="s">
        <v>42</v>
      </c>
      <c r="P186" s="114">
        <f>O186*H186</f>
        <v>0</v>
      </c>
      <c r="Q186" s="114">
        <v>0</v>
      </c>
      <c r="R186" s="114">
        <f>Q186*H186</f>
        <v>0</v>
      </c>
      <c r="S186" s="114">
        <v>0</v>
      </c>
      <c r="T186" s="115">
        <f>S186*H186</f>
        <v>0</v>
      </c>
      <c r="AR186" s="116" t="s">
        <v>1051</v>
      </c>
      <c r="AT186" s="116" t="s">
        <v>924</v>
      </c>
      <c r="AU186" s="116" t="s">
        <v>79</v>
      </c>
      <c r="AY186" s="14" t="s">
        <v>117</v>
      </c>
      <c r="BE186" s="117">
        <f>IF(N186="základní",J186,0)</f>
        <v>0</v>
      </c>
      <c r="BF186" s="117">
        <f>IF(N186="snížená",J186,0)</f>
        <v>0</v>
      </c>
      <c r="BG186" s="117">
        <f>IF(N186="zákl. přenesená",J186,0)</f>
        <v>0</v>
      </c>
      <c r="BH186" s="117">
        <f>IF(N186="sníž. přenesená",J186,0)</f>
        <v>0</v>
      </c>
      <c r="BI186" s="117">
        <f>IF(N186="nulová",J186,0)</f>
        <v>0</v>
      </c>
      <c r="BJ186" s="14" t="s">
        <v>79</v>
      </c>
      <c r="BK186" s="117">
        <f>ROUND(I186*H186,2)</f>
        <v>0</v>
      </c>
      <c r="BL186" s="14" t="s">
        <v>1051</v>
      </c>
      <c r="BM186" s="116" t="s">
        <v>1218</v>
      </c>
    </row>
    <row r="187" spans="2:65" s="1" customFormat="1" ht="29.25">
      <c r="B187" s="29"/>
      <c r="D187" s="118" t="s">
        <v>119</v>
      </c>
      <c r="F187" s="119" t="s">
        <v>1219</v>
      </c>
      <c r="I187" s="120"/>
      <c r="L187" s="29"/>
      <c r="M187" s="121"/>
      <c r="T187" s="48"/>
      <c r="AT187" s="14" t="s">
        <v>119</v>
      </c>
      <c r="AU187" s="14" t="s">
        <v>79</v>
      </c>
    </row>
    <row r="188" spans="2:65" s="1" customFormat="1" ht="16.5" customHeight="1">
      <c r="B188" s="29"/>
      <c r="C188" s="145" t="s">
        <v>680</v>
      </c>
      <c r="D188" s="145" t="s">
        <v>924</v>
      </c>
      <c r="E188" s="146" t="s">
        <v>1220</v>
      </c>
      <c r="F188" s="147" t="s">
        <v>1221</v>
      </c>
      <c r="G188" s="148" t="s">
        <v>115</v>
      </c>
      <c r="H188" s="149">
        <v>1</v>
      </c>
      <c r="I188" s="150"/>
      <c r="J188" s="151">
        <f>ROUND(I188*H188,2)</f>
        <v>0</v>
      </c>
      <c r="K188" s="147" t="s">
        <v>116</v>
      </c>
      <c r="L188" s="29"/>
      <c r="M188" s="152" t="s">
        <v>19</v>
      </c>
      <c r="N188" s="153" t="s">
        <v>42</v>
      </c>
      <c r="P188" s="114">
        <f>O188*H188</f>
        <v>0</v>
      </c>
      <c r="Q188" s="114">
        <v>0</v>
      </c>
      <c r="R188" s="114">
        <f>Q188*H188</f>
        <v>0</v>
      </c>
      <c r="S188" s="114">
        <v>0</v>
      </c>
      <c r="T188" s="115">
        <f>S188*H188</f>
        <v>0</v>
      </c>
      <c r="AR188" s="116" t="s">
        <v>1051</v>
      </c>
      <c r="AT188" s="116" t="s">
        <v>924</v>
      </c>
      <c r="AU188" s="116" t="s">
        <v>79</v>
      </c>
      <c r="AY188" s="14" t="s">
        <v>117</v>
      </c>
      <c r="BE188" s="117">
        <f>IF(N188="základní",J188,0)</f>
        <v>0</v>
      </c>
      <c r="BF188" s="117">
        <f>IF(N188="snížená",J188,0)</f>
        <v>0</v>
      </c>
      <c r="BG188" s="117">
        <f>IF(N188="zákl. přenesená",J188,0)</f>
        <v>0</v>
      </c>
      <c r="BH188" s="117">
        <f>IF(N188="sníž. přenesená",J188,0)</f>
        <v>0</v>
      </c>
      <c r="BI188" s="117">
        <f>IF(N188="nulová",J188,0)</f>
        <v>0</v>
      </c>
      <c r="BJ188" s="14" t="s">
        <v>79</v>
      </c>
      <c r="BK188" s="117">
        <f>ROUND(I188*H188,2)</f>
        <v>0</v>
      </c>
      <c r="BL188" s="14" t="s">
        <v>1051</v>
      </c>
      <c r="BM188" s="116" t="s">
        <v>1222</v>
      </c>
    </row>
    <row r="189" spans="2:65" s="1" customFormat="1" ht="29.25">
      <c r="B189" s="29"/>
      <c r="D189" s="118" t="s">
        <v>119</v>
      </c>
      <c r="F189" s="119" t="s">
        <v>1223</v>
      </c>
      <c r="I189" s="120"/>
      <c r="L189" s="29"/>
      <c r="M189" s="121"/>
      <c r="T189" s="48"/>
      <c r="AT189" s="14" t="s">
        <v>119</v>
      </c>
      <c r="AU189" s="14" t="s">
        <v>79</v>
      </c>
    </row>
    <row r="190" spans="2:65" s="1" customFormat="1" ht="16.5" customHeight="1">
      <c r="B190" s="29"/>
      <c r="C190" s="145" t="s">
        <v>684</v>
      </c>
      <c r="D190" s="145" t="s">
        <v>924</v>
      </c>
      <c r="E190" s="146" t="s">
        <v>1224</v>
      </c>
      <c r="F190" s="147" t="s">
        <v>1225</v>
      </c>
      <c r="G190" s="148" t="s">
        <v>115</v>
      </c>
      <c r="H190" s="149">
        <v>1</v>
      </c>
      <c r="I190" s="150"/>
      <c r="J190" s="151">
        <f>ROUND(I190*H190,2)</f>
        <v>0</v>
      </c>
      <c r="K190" s="147" t="s">
        <v>116</v>
      </c>
      <c r="L190" s="29"/>
      <c r="M190" s="152" t="s">
        <v>19</v>
      </c>
      <c r="N190" s="153" t="s">
        <v>42</v>
      </c>
      <c r="P190" s="114">
        <f>O190*H190</f>
        <v>0</v>
      </c>
      <c r="Q190" s="114">
        <v>0</v>
      </c>
      <c r="R190" s="114">
        <f>Q190*H190</f>
        <v>0</v>
      </c>
      <c r="S190" s="114">
        <v>0</v>
      </c>
      <c r="T190" s="115">
        <f>S190*H190</f>
        <v>0</v>
      </c>
      <c r="AR190" s="116" t="s">
        <v>1051</v>
      </c>
      <c r="AT190" s="116" t="s">
        <v>924</v>
      </c>
      <c r="AU190" s="116" t="s">
        <v>79</v>
      </c>
      <c r="AY190" s="14" t="s">
        <v>117</v>
      </c>
      <c r="BE190" s="117">
        <f>IF(N190="základní",J190,0)</f>
        <v>0</v>
      </c>
      <c r="BF190" s="117">
        <f>IF(N190="snížená",J190,0)</f>
        <v>0</v>
      </c>
      <c r="BG190" s="117">
        <f>IF(N190="zákl. přenesená",J190,0)</f>
        <v>0</v>
      </c>
      <c r="BH190" s="117">
        <f>IF(N190="sníž. přenesená",J190,0)</f>
        <v>0</v>
      </c>
      <c r="BI190" s="117">
        <f>IF(N190="nulová",J190,0)</f>
        <v>0</v>
      </c>
      <c r="BJ190" s="14" t="s">
        <v>79</v>
      </c>
      <c r="BK190" s="117">
        <f>ROUND(I190*H190,2)</f>
        <v>0</v>
      </c>
      <c r="BL190" s="14" t="s">
        <v>1051</v>
      </c>
      <c r="BM190" s="116" t="s">
        <v>1226</v>
      </c>
    </row>
    <row r="191" spans="2:65" s="1" customFormat="1" ht="29.25">
      <c r="B191" s="29"/>
      <c r="D191" s="118" t="s">
        <v>119</v>
      </c>
      <c r="F191" s="119" t="s">
        <v>1227</v>
      </c>
      <c r="I191" s="120"/>
      <c r="L191" s="29"/>
      <c r="M191" s="121"/>
      <c r="T191" s="48"/>
      <c r="AT191" s="14" t="s">
        <v>119</v>
      </c>
      <c r="AU191" s="14" t="s">
        <v>79</v>
      </c>
    </row>
    <row r="192" spans="2:65" s="1" customFormat="1" ht="16.5" customHeight="1">
      <c r="B192" s="29"/>
      <c r="C192" s="145" t="s">
        <v>688</v>
      </c>
      <c r="D192" s="145" t="s">
        <v>924</v>
      </c>
      <c r="E192" s="146" t="s">
        <v>1228</v>
      </c>
      <c r="F192" s="147" t="s">
        <v>1229</v>
      </c>
      <c r="G192" s="148" t="s">
        <v>115</v>
      </c>
      <c r="H192" s="149">
        <v>1</v>
      </c>
      <c r="I192" s="150"/>
      <c r="J192" s="151">
        <f>ROUND(I192*H192,2)</f>
        <v>0</v>
      </c>
      <c r="K192" s="147" t="s">
        <v>116</v>
      </c>
      <c r="L192" s="29"/>
      <c r="M192" s="152" t="s">
        <v>19</v>
      </c>
      <c r="N192" s="153" t="s">
        <v>42</v>
      </c>
      <c r="P192" s="114">
        <f>O192*H192</f>
        <v>0</v>
      </c>
      <c r="Q192" s="114">
        <v>0</v>
      </c>
      <c r="R192" s="114">
        <f>Q192*H192</f>
        <v>0</v>
      </c>
      <c r="S192" s="114">
        <v>0</v>
      </c>
      <c r="T192" s="115">
        <f>S192*H192</f>
        <v>0</v>
      </c>
      <c r="AR192" s="116" t="s">
        <v>1051</v>
      </c>
      <c r="AT192" s="116" t="s">
        <v>924</v>
      </c>
      <c r="AU192" s="116" t="s">
        <v>79</v>
      </c>
      <c r="AY192" s="14" t="s">
        <v>117</v>
      </c>
      <c r="BE192" s="117">
        <f>IF(N192="základní",J192,0)</f>
        <v>0</v>
      </c>
      <c r="BF192" s="117">
        <f>IF(N192="snížená",J192,0)</f>
        <v>0</v>
      </c>
      <c r="BG192" s="117">
        <f>IF(N192="zákl. přenesená",J192,0)</f>
        <v>0</v>
      </c>
      <c r="BH192" s="117">
        <f>IF(N192="sníž. přenesená",J192,0)</f>
        <v>0</v>
      </c>
      <c r="BI192" s="117">
        <f>IF(N192="nulová",J192,0)</f>
        <v>0</v>
      </c>
      <c r="BJ192" s="14" t="s">
        <v>79</v>
      </c>
      <c r="BK192" s="117">
        <f>ROUND(I192*H192,2)</f>
        <v>0</v>
      </c>
      <c r="BL192" s="14" t="s">
        <v>1051</v>
      </c>
      <c r="BM192" s="116" t="s">
        <v>1230</v>
      </c>
    </row>
    <row r="193" spans="2:65" s="1" customFormat="1" ht="29.25">
      <c r="B193" s="29"/>
      <c r="D193" s="118" t="s">
        <v>119</v>
      </c>
      <c r="F193" s="119" t="s">
        <v>1231</v>
      </c>
      <c r="I193" s="120"/>
      <c r="L193" s="29"/>
      <c r="M193" s="121"/>
      <c r="T193" s="48"/>
      <c r="AT193" s="14" t="s">
        <v>119</v>
      </c>
      <c r="AU193" s="14" t="s">
        <v>79</v>
      </c>
    </row>
    <row r="194" spans="2:65" s="1" customFormat="1" ht="16.5" customHeight="1">
      <c r="B194" s="29"/>
      <c r="C194" s="145" t="s">
        <v>704</v>
      </c>
      <c r="D194" s="145" t="s">
        <v>924</v>
      </c>
      <c r="E194" s="146" t="s">
        <v>1232</v>
      </c>
      <c r="F194" s="147" t="s">
        <v>1233</v>
      </c>
      <c r="G194" s="148" t="s">
        <v>115</v>
      </c>
      <c r="H194" s="149">
        <v>1</v>
      </c>
      <c r="I194" s="150"/>
      <c r="J194" s="151">
        <f>ROUND(I194*H194,2)</f>
        <v>0</v>
      </c>
      <c r="K194" s="147" t="s">
        <v>116</v>
      </c>
      <c r="L194" s="29"/>
      <c r="M194" s="152" t="s">
        <v>19</v>
      </c>
      <c r="N194" s="153" t="s">
        <v>42</v>
      </c>
      <c r="P194" s="114">
        <f>O194*H194</f>
        <v>0</v>
      </c>
      <c r="Q194" s="114">
        <v>0</v>
      </c>
      <c r="R194" s="114">
        <f>Q194*H194</f>
        <v>0</v>
      </c>
      <c r="S194" s="114">
        <v>0</v>
      </c>
      <c r="T194" s="115">
        <f>S194*H194</f>
        <v>0</v>
      </c>
      <c r="AR194" s="116" t="s">
        <v>1051</v>
      </c>
      <c r="AT194" s="116" t="s">
        <v>924</v>
      </c>
      <c r="AU194" s="116" t="s">
        <v>79</v>
      </c>
      <c r="AY194" s="14" t="s">
        <v>117</v>
      </c>
      <c r="BE194" s="117">
        <f>IF(N194="základní",J194,0)</f>
        <v>0</v>
      </c>
      <c r="BF194" s="117">
        <f>IF(N194="snížená",J194,0)</f>
        <v>0</v>
      </c>
      <c r="BG194" s="117">
        <f>IF(N194="zákl. přenesená",J194,0)</f>
        <v>0</v>
      </c>
      <c r="BH194" s="117">
        <f>IF(N194="sníž. přenesená",J194,0)</f>
        <v>0</v>
      </c>
      <c r="BI194" s="117">
        <f>IF(N194="nulová",J194,0)</f>
        <v>0</v>
      </c>
      <c r="BJ194" s="14" t="s">
        <v>79</v>
      </c>
      <c r="BK194" s="117">
        <f>ROUND(I194*H194,2)</f>
        <v>0</v>
      </c>
      <c r="BL194" s="14" t="s">
        <v>1051</v>
      </c>
      <c r="BM194" s="116" t="s">
        <v>1234</v>
      </c>
    </row>
    <row r="195" spans="2:65" s="1" customFormat="1">
      <c r="B195" s="29"/>
      <c r="D195" s="118" t="s">
        <v>119</v>
      </c>
      <c r="F195" s="119" t="s">
        <v>1235</v>
      </c>
      <c r="I195" s="120"/>
      <c r="L195" s="29"/>
      <c r="M195" s="121"/>
      <c r="T195" s="48"/>
      <c r="AT195" s="14" t="s">
        <v>119</v>
      </c>
      <c r="AU195" s="14" t="s">
        <v>79</v>
      </c>
    </row>
    <row r="196" spans="2:65" s="1" customFormat="1" ht="16.5" customHeight="1">
      <c r="B196" s="29"/>
      <c r="C196" s="145" t="s">
        <v>708</v>
      </c>
      <c r="D196" s="145" t="s">
        <v>924</v>
      </c>
      <c r="E196" s="146" t="s">
        <v>1236</v>
      </c>
      <c r="F196" s="147" t="s">
        <v>1237</v>
      </c>
      <c r="G196" s="148" t="s">
        <v>115</v>
      </c>
      <c r="H196" s="149">
        <v>1</v>
      </c>
      <c r="I196" s="150"/>
      <c r="J196" s="151">
        <f>ROUND(I196*H196,2)</f>
        <v>0</v>
      </c>
      <c r="K196" s="147" t="s">
        <v>116</v>
      </c>
      <c r="L196" s="29"/>
      <c r="M196" s="152" t="s">
        <v>19</v>
      </c>
      <c r="N196" s="153" t="s">
        <v>42</v>
      </c>
      <c r="P196" s="114">
        <f>O196*H196</f>
        <v>0</v>
      </c>
      <c r="Q196" s="114">
        <v>0</v>
      </c>
      <c r="R196" s="114">
        <f>Q196*H196</f>
        <v>0</v>
      </c>
      <c r="S196" s="114">
        <v>0</v>
      </c>
      <c r="T196" s="115">
        <f>S196*H196</f>
        <v>0</v>
      </c>
      <c r="AR196" s="116" t="s">
        <v>1051</v>
      </c>
      <c r="AT196" s="116" t="s">
        <v>924</v>
      </c>
      <c r="AU196" s="116" t="s">
        <v>79</v>
      </c>
      <c r="AY196" s="14" t="s">
        <v>117</v>
      </c>
      <c r="BE196" s="117">
        <f>IF(N196="základní",J196,0)</f>
        <v>0</v>
      </c>
      <c r="BF196" s="117">
        <f>IF(N196="snížená",J196,0)</f>
        <v>0</v>
      </c>
      <c r="BG196" s="117">
        <f>IF(N196="zákl. přenesená",J196,0)</f>
        <v>0</v>
      </c>
      <c r="BH196" s="117">
        <f>IF(N196="sníž. přenesená",J196,0)</f>
        <v>0</v>
      </c>
      <c r="BI196" s="117">
        <f>IF(N196="nulová",J196,0)</f>
        <v>0</v>
      </c>
      <c r="BJ196" s="14" t="s">
        <v>79</v>
      </c>
      <c r="BK196" s="117">
        <f>ROUND(I196*H196,2)</f>
        <v>0</v>
      </c>
      <c r="BL196" s="14" t="s">
        <v>1051</v>
      </c>
      <c r="BM196" s="116" t="s">
        <v>1238</v>
      </c>
    </row>
    <row r="197" spans="2:65" s="1" customFormat="1">
      <c r="B197" s="29"/>
      <c r="D197" s="118" t="s">
        <v>119</v>
      </c>
      <c r="F197" s="119" t="s">
        <v>1239</v>
      </c>
      <c r="I197" s="120"/>
      <c r="L197" s="29"/>
      <c r="M197" s="121"/>
      <c r="T197" s="48"/>
      <c r="AT197" s="14" t="s">
        <v>119</v>
      </c>
      <c r="AU197" s="14" t="s">
        <v>79</v>
      </c>
    </row>
    <row r="198" spans="2:65" s="1" customFormat="1" ht="16.5" customHeight="1">
      <c r="B198" s="29"/>
      <c r="C198" s="145" t="s">
        <v>712</v>
      </c>
      <c r="D198" s="145" t="s">
        <v>924</v>
      </c>
      <c r="E198" s="146" t="s">
        <v>1240</v>
      </c>
      <c r="F198" s="147" t="s">
        <v>1241</v>
      </c>
      <c r="G198" s="148" t="s">
        <v>115</v>
      </c>
      <c r="H198" s="149">
        <v>1</v>
      </c>
      <c r="I198" s="150"/>
      <c r="J198" s="151">
        <f>ROUND(I198*H198,2)</f>
        <v>0</v>
      </c>
      <c r="K198" s="147" t="s">
        <v>116</v>
      </c>
      <c r="L198" s="29"/>
      <c r="M198" s="152" t="s">
        <v>19</v>
      </c>
      <c r="N198" s="153" t="s">
        <v>42</v>
      </c>
      <c r="P198" s="114">
        <f>O198*H198</f>
        <v>0</v>
      </c>
      <c r="Q198" s="114">
        <v>0</v>
      </c>
      <c r="R198" s="114">
        <f>Q198*H198</f>
        <v>0</v>
      </c>
      <c r="S198" s="114">
        <v>0</v>
      </c>
      <c r="T198" s="115">
        <f>S198*H198</f>
        <v>0</v>
      </c>
      <c r="AR198" s="116" t="s">
        <v>1051</v>
      </c>
      <c r="AT198" s="116" t="s">
        <v>924</v>
      </c>
      <c r="AU198" s="116" t="s">
        <v>79</v>
      </c>
      <c r="AY198" s="14" t="s">
        <v>117</v>
      </c>
      <c r="BE198" s="117">
        <f>IF(N198="základní",J198,0)</f>
        <v>0</v>
      </c>
      <c r="BF198" s="117">
        <f>IF(N198="snížená",J198,0)</f>
        <v>0</v>
      </c>
      <c r="BG198" s="117">
        <f>IF(N198="zákl. přenesená",J198,0)</f>
        <v>0</v>
      </c>
      <c r="BH198" s="117">
        <f>IF(N198="sníž. přenesená",J198,0)</f>
        <v>0</v>
      </c>
      <c r="BI198" s="117">
        <f>IF(N198="nulová",J198,0)</f>
        <v>0</v>
      </c>
      <c r="BJ198" s="14" t="s">
        <v>79</v>
      </c>
      <c r="BK198" s="117">
        <f>ROUND(I198*H198,2)</f>
        <v>0</v>
      </c>
      <c r="BL198" s="14" t="s">
        <v>1051</v>
      </c>
      <c r="BM198" s="116" t="s">
        <v>1242</v>
      </c>
    </row>
    <row r="199" spans="2:65" s="1" customFormat="1">
      <c r="B199" s="29"/>
      <c r="D199" s="118" t="s">
        <v>119</v>
      </c>
      <c r="F199" s="119" t="s">
        <v>1243</v>
      </c>
      <c r="I199" s="120"/>
      <c r="L199" s="29"/>
      <c r="M199" s="121"/>
      <c r="T199" s="48"/>
      <c r="AT199" s="14" t="s">
        <v>119</v>
      </c>
      <c r="AU199" s="14" t="s">
        <v>79</v>
      </c>
    </row>
    <row r="200" spans="2:65" s="1" customFormat="1" ht="16.5" customHeight="1">
      <c r="B200" s="29"/>
      <c r="C200" s="145" t="s">
        <v>716</v>
      </c>
      <c r="D200" s="145" t="s">
        <v>924</v>
      </c>
      <c r="E200" s="146" t="s">
        <v>1244</v>
      </c>
      <c r="F200" s="147" t="s">
        <v>1245</v>
      </c>
      <c r="G200" s="148" t="s">
        <v>115</v>
      </c>
      <c r="H200" s="149">
        <v>1</v>
      </c>
      <c r="I200" s="150"/>
      <c r="J200" s="151">
        <f>ROUND(I200*H200,2)</f>
        <v>0</v>
      </c>
      <c r="K200" s="147" t="s">
        <v>116</v>
      </c>
      <c r="L200" s="29"/>
      <c r="M200" s="152" t="s">
        <v>19</v>
      </c>
      <c r="N200" s="153" t="s">
        <v>42</v>
      </c>
      <c r="P200" s="114">
        <f>O200*H200</f>
        <v>0</v>
      </c>
      <c r="Q200" s="114">
        <v>0</v>
      </c>
      <c r="R200" s="114">
        <f>Q200*H200</f>
        <v>0</v>
      </c>
      <c r="S200" s="114">
        <v>0</v>
      </c>
      <c r="T200" s="115">
        <f>S200*H200</f>
        <v>0</v>
      </c>
      <c r="AR200" s="116" t="s">
        <v>1051</v>
      </c>
      <c r="AT200" s="116" t="s">
        <v>924</v>
      </c>
      <c r="AU200" s="116" t="s">
        <v>79</v>
      </c>
      <c r="AY200" s="14" t="s">
        <v>117</v>
      </c>
      <c r="BE200" s="117">
        <f>IF(N200="základní",J200,0)</f>
        <v>0</v>
      </c>
      <c r="BF200" s="117">
        <f>IF(N200="snížená",J200,0)</f>
        <v>0</v>
      </c>
      <c r="BG200" s="117">
        <f>IF(N200="zákl. přenesená",J200,0)</f>
        <v>0</v>
      </c>
      <c r="BH200" s="117">
        <f>IF(N200="sníž. přenesená",J200,0)</f>
        <v>0</v>
      </c>
      <c r="BI200" s="117">
        <f>IF(N200="nulová",J200,0)</f>
        <v>0</v>
      </c>
      <c r="BJ200" s="14" t="s">
        <v>79</v>
      </c>
      <c r="BK200" s="117">
        <f>ROUND(I200*H200,2)</f>
        <v>0</v>
      </c>
      <c r="BL200" s="14" t="s">
        <v>1051</v>
      </c>
      <c r="BM200" s="116" t="s">
        <v>1246</v>
      </c>
    </row>
    <row r="201" spans="2:65" s="1" customFormat="1">
      <c r="B201" s="29"/>
      <c r="D201" s="118" t="s">
        <v>119</v>
      </c>
      <c r="F201" s="119" t="s">
        <v>1247</v>
      </c>
      <c r="I201" s="120"/>
      <c r="L201" s="29"/>
      <c r="M201" s="121"/>
      <c r="T201" s="48"/>
      <c r="AT201" s="14" t="s">
        <v>119</v>
      </c>
      <c r="AU201" s="14" t="s">
        <v>79</v>
      </c>
    </row>
    <row r="202" spans="2:65" s="1" customFormat="1" ht="16.5" customHeight="1">
      <c r="B202" s="29"/>
      <c r="C202" s="145" t="s">
        <v>720</v>
      </c>
      <c r="D202" s="145" t="s">
        <v>924</v>
      </c>
      <c r="E202" s="146" t="s">
        <v>1248</v>
      </c>
      <c r="F202" s="147" t="s">
        <v>1249</v>
      </c>
      <c r="G202" s="148" t="s">
        <v>115</v>
      </c>
      <c r="H202" s="149">
        <v>1</v>
      </c>
      <c r="I202" s="150"/>
      <c r="J202" s="151">
        <f>ROUND(I202*H202,2)</f>
        <v>0</v>
      </c>
      <c r="K202" s="147" t="s">
        <v>116</v>
      </c>
      <c r="L202" s="29"/>
      <c r="M202" s="152" t="s">
        <v>19</v>
      </c>
      <c r="N202" s="153" t="s">
        <v>42</v>
      </c>
      <c r="P202" s="114">
        <f>O202*H202</f>
        <v>0</v>
      </c>
      <c r="Q202" s="114">
        <v>0</v>
      </c>
      <c r="R202" s="114">
        <f>Q202*H202</f>
        <v>0</v>
      </c>
      <c r="S202" s="114">
        <v>0</v>
      </c>
      <c r="T202" s="115">
        <f>S202*H202</f>
        <v>0</v>
      </c>
      <c r="AR202" s="116" t="s">
        <v>1051</v>
      </c>
      <c r="AT202" s="116" t="s">
        <v>924</v>
      </c>
      <c r="AU202" s="116" t="s">
        <v>79</v>
      </c>
      <c r="AY202" s="14" t="s">
        <v>117</v>
      </c>
      <c r="BE202" s="117">
        <f>IF(N202="základní",J202,0)</f>
        <v>0</v>
      </c>
      <c r="BF202" s="117">
        <f>IF(N202="snížená",J202,0)</f>
        <v>0</v>
      </c>
      <c r="BG202" s="117">
        <f>IF(N202="zákl. přenesená",J202,0)</f>
        <v>0</v>
      </c>
      <c r="BH202" s="117">
        <f>IF(N202="sníž. přenesená",J202,0)</f>
        <v>0</v>
      </c>
      <c r="BI202" s="117">
        <f>IF(N202="nulová",J202,0)</f>
        <v>0</v>
      </c>
      <c r="BJ202" s="14" t="s">
        <v>79</v>
      </c>
      <c r="BK202" s="117">
        <f>ROUND(I202*H202,2)</f>
        <v>0</v>
      </c>
      <c r="BL202" s="14" t="s">
        <v>1051</v>
      </c>
      <c r="BM202" s="116" t="s">
        <v>1250</v>
      </c>
    </row>
    <row r="203" spans="2:65" s="1" customFormat="1">
      <c r="B203" s="29"/>
      <c r="D203" s="118" t="s">
        <v>119</v>
      </c>
      <c r="F203" s="119" t="s">
        <v>1251</v>
      </c>
      <c r="I203" s="120"/>
      <c r="L203" s="29"/>
      <c r="M203" s="121"/>
      <c r="T203" s="48"/>
      <c r="AT203" s="14" t="s">
        <v>119</v>
      </c>
      <c r="AU203" s="14" t="s">
        <v>79</v>
      </c>
    </row>
    <row r="204" spans="2:65" s="1" customFormat="1" ht="16.5" customHeight="1">
      <c r="B204" s="29"/>
      <c r="C204" s="145" t="s">
        <v>724</v>
      </c>
      <c r="D204" s="145" t="s">
        <v>924</v>
      </c>
      <c r="E204" s="146" t="s">
        <v>1252</v>
      </c>
      <c r="F204" s="147" t="s">
        <v>1253</v>
      </c>
      <c r="G204" s="148" t="s">
        <v>115</v>
      </c>
      <c r="H204" s="149">
        <v>1</v>
      </c>
      <c r="I204" s="150"/>
      <c r="J204" s="151">
        <f>ROUND(I204*H204,2)</f>
        <v>0</v>
      </c>
      <c r="K204" s="147" t="s">
        <v>116</v>
      </c>
      <c r="L204" s="29"/>
      <c r="M204" s="152" t="s">
        <v>19</v>
      </c>
      <c r="N204" s="153" t="s">
        <v>42</v>
      </c>
      <c r="P204" s="114">
        <f>O204*H204</f>
        <v>0</v>
      </c>
      <c r="Q204" s="114">
        <v>0</v>
      </c>
      <c r="R204" s="114">
        <f>Q204*H204</f>
        <v>0</v>
      </c>
      <c r="S204" s="114">
        <v>0</v>
      </c>
      <c r="T204" s="115">
        <f>S204*H204</f>
        <v>0</v>
      </c>
      <c r="AR204" s="116" t="s">
        <v>1051</v>
      </c>
      <c r="AT204" s="116" t="s">
        <v>924</v>
      </c>
      <c r="AU204" s="116" t="s">
        <v>79</v>
      </c>
      <c r="AY204" s="14" t="s">
        <v>117</v>
      </c>
      <c r="BE204" s="117">
        <f>IF(N204="základní",J204,0)</f>
        <v>0</v>
      </c>
      <c r="BF204" s="117">
        <f>IF(N204="snížená",J204,0)</f>
        <v>0</v>
      </c>
      <c r="BG204" s="117">
        <f>IF(N204="zákl. přenesená",J204,0)</f>
        <v>0</v>
      </c>
      <c r="BH204" s="117">
        <f>IF(N204="sníž. přenesená",J204,0)</f>
        <v>0</v>
      </c>
      <c r="BI204" s="117">
        <f>IF(N204="nulová",J204,0)</f>
        <v>0</v>
      </c>
      <c r="BJ204" s="14" t="s">
        <v>79</v>
      </c>
      <c r="BK204" s="117">
        <f>ROUND(I204*H204,2)</f>
        <v>0</v>
      </c>
      <c r="BL204" s="14" t="s">
        <v>1051</v>
      </c>
      <c r="BM204" s="116" t="s">
        <v>1254</v>
      </c>
    </row>
    <row r="205" spans="2:65" s="1" customFormat="1">
      <c r="B205" s="29"/>
      <c r="D205" s="118" t="s">
        <v>119</v>
      </c>
      <c r="F205" s="119" t="s">
        <v>1255</v>
      </c>
      <c r="I205" s="120"/>
      <c r="L205" s="29"/>
      <c r="M205" s="121"/>
      <c r="T205" s="48"/>
      <c r="AT205" s="14" t="s">
        <v>119</v>
      </c>
      <c r="AU205" s="14" t="s">
        <v>79</v>
      </c>
    </row>
    <row r="206" spans="2:65" s="1" customFormat="1" ht="16.5" customHeight="1">
      <c r="B206" s="29"/>
      <c r="C206" s="145" t="s">
        <v>728</v>
      </c>
      <c r="D206" s="145" t="s">
        <v>924</v>
      </c>
      <c r="E206" s="146" t="s">
        <v>1256</v>
      </c>
      <c r="F206" s="147" t="s">
        <v>1257</v>
      </c>
      <c r="G206" s="148" t="s">
        <v>115</v>
      </c>
      <c r="H206" s="149">
        <v>1</v>
      </c>
      <c r="I206" s="150"/>
      <c r="J206" s="151">
        <f>ROUND(I206*H206,2)</f>
        <v>0</v>
      </c>
      <c r="K206" s="147" t="s">
        <v>116</v>
      </c>
      <c r="L206" s="29"/>
      <c r="M206" s="152" t="s">
        <v>19</v>
      </c>
      <c r="N206" s="153" t="s">
        <v>42</v>
      </c>
      <c r="P206" s="114">
        <f>O206*H206</f>
        <v>0</v>
      </c>
      <c r="Q206" s="114">
        <v>0</v>
      </c>
      <c r="R206" s="114">
        <f>Q206*H206</f>
        <v>0</v>
      </c>
      <c r="S206" s="114">
        <v>0</v>
      </c>
      <c r="T206" s="115">
        <f>S206*H206</f>
        <v>0</v>
      </c>
      <c r="AR206" s="116" t="s">
        <v>1051</v>
      </c>
      <c r="AT206" s="116" t="s">
        <v>924</v>
      </c>
      <c r="AU206" s="116" t="s">
        <v>79</v>
      </c>
      <c r="AY206" s="14" t="s">
        <v>117</v>
      </c>
      <c r="BE206" s="117">
        <f>IF(N206="základní",J206,0)</f>
        <v>0</v>
      </c>
      <c r="BF206" s="117">
        <f>IF(N206="snížená",J206,0)</f>
        <v>0</v>
      </c>
      <c r="BG206" s="117">
        <f>IF(N206="zákl. přenesená",J206,0)</f>
        <v>0</v>
      </c>
      <c r="BH206" s="117">
        <f>IF(N206="sníž. přenesená",J206,0)</f>
        <v>0</v>
      </c>
      <c r="BI206" s="117">
        <f>IF(N206="nulová",J206,0)</f>
        <v>0</v>
      </c>
      <c r="BJ206" s="14" t="s">
        <v>79</v>
      </c>
      <c r="BK206" s="117">
        <f>ROUND(I206*H206,2)</f>
        <v>0</v>
      </c>
      <c r="BL206" s="14" t="s">
        <v>1051</v>
      </c>
      <c r="BM206" s="116" t="s">
        <v>1258</v>
      </c>
    </row>
    <row r="207" spans="2:65" s="1" customFormat="1">
      <c r="B207" s="29"/>
      <c r="D207" s="118" t="s">
        <v>119</v>
      </c>
      <c r="F207" s="119" t="s">
        <v>1259</v>
      </c>
      <c r="I207" s="120"/>
      <c r="L207" s="29"/>
      <c r="M207" s="121"/>
      <c r="T207" s="48"/>
      <c r="AT207" s="14" t="s">
        <v>119</v>
      </c>
      <c r="AU207" s="14" t="s">
        <v>79</v>
      </c>
    </row>
    <row r="208" spans="2:65" s="1" customFormat="1" ht="16.5" customHeight="1">
      <c r="B208" s="29"/>
      <c r="C208" s="145" t="s">
        <v>700</v>
      </c>
      <c r="D208" s="145" t="s">
        <v>924</v>
      </c>
      <c r="E208" s="146" t="s">
        <v>1260</v>
      </c>
      <c r="F208" s="147" t="s">
        <v>1261</v>
      </c>
      <c r="G208" s="148" t="s">
        <v>115</v>
      </c>
      <c r="H208" s="149">
        <v>1</v>
      </c>
      <c r="I208" s="150"/>
      <c r="J208" s="151">
        <f>ROUND(I208*H208,2)</f>
        <v>0</v>
      </c>
      <c r="K208" s="147" t="s">
        <v>116</v>
      </c>
      <c r="L208" s="29"/>
      <c r="M208" s="152" t="s">
        <v>19</v>
      </c>
      <c r="N208" s="153" t="s">
        <v>42</v>
      </c>
      <c r="P208" s="114">
        <f>O208*H208</f>
        <v>0</v>
      </c>
      <c r="Q208" s="114">
        <v>0</v>
      </c>
      <c r="R208" s="114">
        <f>Q208*H208</f>
        <v>0</v>
      </c>
      <c r="S208" s="114">
        <v>0</v>
      </c>
      <c r="T208" s="115">
        <f>S208*H208</f>
        <v>0</v>
      </c>
      <c r="AR208" s="116" t="s">
        <v>1051</v>
      </c>
      <c r="AT208" s="116" t="s">
        <v>924</v>
      </c>
      <c r="AU208" s="116" t="s">
        <v>79</v>
      </c>
      <c r="AY208" s="14" t="s">
        <v>117</v>
      </c>
      <c r="BE208" s="117">
        <f>IF(N208="základní",J208,0)</f>
        <v>0</v>
      </c>
      <c r="BF208" s="117">
        <f>IF(N208="snížená",J208,0)</f>
        <v>0</v>
      </c>
      <c r="BG208" s="117">
        <f>IF(N208="zákl. přenesená",J208,0)</f>
        <v>0</v>
      </c>
      <c r="BH208" s="117">
        <f>IF(N208="sníž. přenesená",J208,0)</f>
        <v>0</v>
      </c>
      <c r="BI208" s="117">
        <f>IF(N208="nulová",J208,0)</f>
        <v>0</v>
      </c>
      <c r="BJ208" s="14" t="s">
        <v>79</v>
      </c>
      <c r="BK208" s="117">
        <f>ROUND(I208*H208,2)</f>
        <v>0</v>
      </c>
      <c r="BL208" s="14" t="s">
        <v>1051</v>
      </c>
      <c r="BM208" s="116" t="s">
        <v>1262</v>
      </c>
    </row>
    <row r="209" spans="2:65" s="1" customFormat="1">
      <c r="B209" s="29"/>
      <c r="D209" s="118" t="s">
        <v>119</v>
      </c>
      <c r="F209" s="119" t="s">
        <v>1261</v>
      </c>
      <c r="I209" s="120"/>
      <c r="L209" s="29"/>
      <c r="M209" s="121"/>
      <c r="T209" s="48"/>
      <c r="AT209" s="14" t="s">
        <v>119</v>
      </c>
      <c r="AU209" s="14" t="s">
        <v>79</v>
      </c>
    </row>
    <row r="210" spans="2:65" s="1" customFormat="1" ht="16.5" customHeight="1">
      <c r="B210" s="29"/>
      <c r="C210" s="145" t="s">
        <v>692</v>
      </c>
      <c r="D210" s="145" t="s">
        <v>924</v>
      </c>
      <c r="E210" s="146" t="s">
        <v>1263</v>
      </c>
      <c r="F210" s="147" t="s">
        <v>1264</v>
      </c>
      <c r="G210" s="148" t="s">
        <v>115</v>
      </c>
      <c r="H210" s="149">
        <v>1</v>
      </c>
      <c r="I210" s="150"/>
      <c r="J210" s="151">
        <f>ROUND(I210*H210,2)</f>
        <v>0</v>
      </c>
      <c r="K210" s="147" t="s">
        <v>116</v>
      </c>
      <c r="L210" s="29"/>
      <c r="M210" s="152" t="s">
        <v>19</v>
      </c>
      <c r="N210" s="153" t="s">
        <v>42</v>
      </c>
      <c r="P210" s="114">
        <f>O210*H210</f>
        <v>0</v>
      </c>
      <c r="Q210" s="114">
        <v>0</v>
      </c>
      <c r="R210" s="114">
        <f>Q210*H210</f>
        <v>0</v>
      </c>
      <c r="S210" s="114">
        <v>0</v>
      </c>
      <c r="T210" s="115">
        <f>S210*H210</f>
        <v>0</v>
      </c>
      <c r="AR210" s="116" t="s">
        <v>1051</v>
      </c>
      <c r="AT210" s="116" t="s">
        <v>924</v>
      </c>
      <c r="AU210" s="116" t="s">
        <v>79</v>
      </c>
      <c r="AY210" s="14" t="s">
        <v>117</v>
      </c>
      <c r="BE210" s="117">
        <f>IF(N210="základní",J210,0)</f>
        <v>0</v>
      </c>
      <c r="BF210" s="117">
        <f>IF(N210="snížená",J210,0)</f>
        <v>0</v>
      </c>
      <c r="BG210" s="117">
        <f>IF(N210="zákl. přenesená",J210,0)</f>
        <v>0</v>
      </c>
      <c r="BH210" s="117">
        <f>IF(N210="sníž. přenesená",J210,0)</f>
        <v>0</v>
      </c>
      <c r="BI210" s="117">
        <f>IF(N210="nulová",J210,0)</f>
        <v>0</v>
      </c>
      <c r="BJ210" s="14" t="s">
        <v>79</v>
      </c>
      <c r="BK210" s="117">
        <f>ROUND(I210*H210,2)</f>
        <v>0</v>
      </c>
      <c r="BL210" s="14" t="s">
        <v>1051</v>
      </c>
      <c r="BM210" s="116" t="s">
        <v>1265</v>
      </c>
    </row>
    <row r="211" spans="2:65" s="1" customFormat="1" ht="19.5">
      <c r="B211" s="29"/>
      <c r="D211" s="118" t="s">
        <v>119</v>
      </c>
      <c r="F211" s="119" t="s">
        <v>1266</v>
      </c>
      <c r="I211" s="120"/>
      <c r="L211" s="29"/>
      <c r="M211" s="121"/>
      <c r="T211" s="48"/>
      <c r="AT211" s="14" t="s">
        <v>119</v>
      </c>
      <c r="AU211" s="14" t="s">
        <v>79</v>
      </c>
    </row>
    <row r="212" spans="2:65" s="1" customFormat="1" ht="16.5" customHeight="1">
      <c r="B212" s="29"/>
      <c r="C212" s="145" t="s">
        <v>696</v>
      </c>
      <c r="D212" s="145" t="s">
        <v>924</v>
      </c>
      <c r="E212" s="146" t="s">
        <v>1267</v>
      </c>
      <c r="F212" s="147" t="s">
        <v>1268</v>
      </c>
      <c r="G212" s="148" t="s">
        <v>115</v>
      </c>
      <c r="H212" s="149">
        <v>1</v>
      </c>
      <c r="I212" s="150"/>
      <c r="J212" s="151">
        <f>ROUND(I212*H212,2)</f>
        <v>0</v>
      </c>
      <c r="K212" s="147" t="s">
        <v>116</v>
      </c>
      <c r="L212" s="29"/>
      <c r="M212" s="152" t="s">
        <v>19</v>
      </c>
      <c r="N212" s="153" t="s">
        <v>42</v>
      </c>
      <c r="P212" s="114">
        <f>O212*H212</f>
        <v>0</v>
      </c>
      <c r="Q212" s="114">
        <v>0</v>
      </c>
      <c r="R212" s="114">
        <f>Q212*H212</f>
        <v>0</v>
      </c>
      <c r="S212" s="114">
        <v>0</v>
      </c>
      <c r="T212" s="115">
        <f>S212*H212</f>
        <v>0</v>
      </c>
      <c r="AR212" s="116" t="s">
        <v>1051</v>
      </c>
      <c r="AT212" s="116" t="s">
        <v>924</v>
      </c>
      <c r="AU212" s="116" t="s">
        <v>79</v>
      </c>
      <c r="AY212" s="14" t="s">
        <v>117</v>
      </c>
      <c r="BE212" s="117">
        <f>IF(N212="základní",J212,0)</f>
        <v>0</v>
      </c>
      <c r="BF212" s="117">
        <f>IF(N212="snížená",J212,0)</f>
        <v>0</v>
      </c>
      <c r="BG212" s="117">
        <f>IF(N212="zákl. přenesená",J212,0)</f>
        <v>0</v>
      </c>
      <c r="BH212" s="117">
        <f>IF(N212="sníž. přenesená",J212,0)</f>
        <v>0</v>
      </c>
      <c r="BI212" s="117">
        <f>IF(N212="nulová",J212,0)</f>
        <v>0</v>
      </c>
      <c r="BJ212" s="14" t="s">
        <v>79</v>
      </c>
      <c r="BK212" s="117">
        <f>ROUND(I212*H212,2)</f>
        <v>0</v>
      </c>
      <c r="BL212" s="14" t="s">
        <v>1051</v>
      </c>
      <c r="BM212" s="116" t="s">
        <v>1269</v>
      </c>
    </row>
    <row r="213" spans="2:65" s="1" customFormat="1" ht="19.5">
      <c r="B213" s="29"/>
      <c r="D213" s="118" t="s">
        <v>119</v>
      </c>
      <c r="F213" s="119" t="s">
        <v>1270</v>
      </c>
      <c r="I213" s="120"/>
      <c r="L213" s="29"/>
      <c r="M213" s="121"/>
      <c r="T213" s="48"/>
      <c r="AT213" s="14" t="s">
        <v>119</v>
      </c>
      <c r="AU213" s="14" t="s">
        <v>79</v>
      </c>
    </row>
    <row r="214" spans="2:65" s="1" customFormat="1" ht="16.5" customHeight="1">
      <c r="B214" s="29"/>
      <c r="C214" s="145" t="s">
        <v>732</v>
      </c>
      <c r="D214" s="145" t="s">
        <v>924</v>
      </c>
      <c r="E214" s="146" t="s">
        <v>1271</v>
      </c>
      <c r="F214" s="147" t="s">
        <v>1272</v>
      </c>
      <c r="G214" s="148" t="s">
        <v>115</v>
      </c>
      <c r="H214" s="149">
        <v>1</v>
      </c>
      <c r="I214" s="150"/>
      <c r="J214" s="151">
        <f>ROUND(I214*H214,2)</f>
        <v>0</v>
      </c>
      <c r="K214" s="147" t="s">
        <v>116</v>
      </c>
      <c r="L214" s="29"/>
      <c r="M214" s="152" t="s">
        <v>19</v>
      </c>
      <c r="N214" s="153" t="s">
        <v>42</v>
      </c>
      <c r="P214" s="114">
        <f>O214*H214</f>
        <v>0</v>
      </c>
      <c r="Q214" s="114">
        <v>0</v>
      </c>
      <c r="R214" s="114">
        <f>Q214*H214</f>
        <v>0</v>
      </c>
      <c r="S214" s="114">
        <v>0</v>
      </c>
      <c r="T214" s="115">
        <f>S214*H214</f>
        <v>0</v>
      </c>
      <c r="AR214" s="116" t="s">
        <v>1051</v>
      </c>
      <c r="AT214" s="116" t="s">
        <v>924</v>
      </c>
      <c r="AU214" s="116" t="s">
        <v>79</v>
      </c>
      <c r="AY214" s="14" t="s">
        <v>117</v>
      </c>
      <c r="BE214" s="117">
        <f>IF(N214="základní",J214,0)</f>
        <v>0</v>
      </c>
      <c r="BF214" s="117">
        <f>IF(N214="snížená",J214,0)</f>
        <v>0</v>
      </c>
      <c r="BG214" s="117">
        <f>IF(N214="zákl. přenesená",J214,0)</f>
        <v>0</v>
      </c>
      <c r="BH214" s="117">
        <f>IF(N214="sníž. přenesená",J214,0)</f>
        <v>0</v>
      </c>
      <c r="BI214" s="117">
        <f>IF(N214="nulová",J214,0)</f>
        <v>0</v>
      </c>
      <c r="BJ214" s="14" t="s">
        <v>79</v>
      </c>
      <c r="BK214" s="117">
        <f>ROUND(I214*H214,2)</f>
        <v>0</v>
      </c>
      <c r="BL214" s="14" t="s">
        <v>1051</v>
      </c>
      <c r="BM214" s="116" t="s">
        <v>1273</v>
      </c>
    </row>
    <row r="215" spans="2:65" s="1" customFormat="1" ht="29.25">
      <c r="B215" s="29"/>
      <c r="D215" s="118" t="s">
        <v>119</v>
      </c>
      <c r="F215" s="119" t="s">
        <v>1274</v>
      </c>
      <c r="I215" s="120"/>
      <c r="L215" s="29"/>
      <c r="M215" s="121"/>
      <c r="T215" s="48"/>
      <c r="AT215" s="14" t="s">
        <v>119</v>
      </c>
      <c r="AU215" s="14" t="s">
        <v>79</v>
      </c>
    </row>
    <row r="216" spans="2:65" s="1" customFormat="1" ht="16.5" customHeight="1">
      <c r="B216" s="29"/>
      <c r="C216" s="145" t="s">
        <v>736</v>
      </c>
      <c r="D216" s="145" t="s">
        <v>924</v>
      </c>
      <c r="E216" s="146" t="s">
        <v>1275</v>
      </c>
      <c r="F216" s="147" t="s">
        <v>1276</v>
      </c>
      <c r="G216" s="148" t="s">
        <v>115</v>
      </c>
      <c r="H216" s="149">
        <v>1</v>
      </c>
      <c r="I216" s="150"/>
      <c r="J216" s="151">
        <f>ROUND(I216*H216,2)</f>
        <v>0</v>
      </c>
      <c r="K216" s="147" t="s">
        <v>116</v>
      </c>
      <c r="L216" s="29"/>
      <c r="M216" s="152" t="s">
        <v>19</v>
      </c>
      <c r="N216" s="153" t="s">
        <v>42</v>
      </c>
      <c r="P216" s="114">
        <f>O216*H216</f>
        <v>0</v>
      </c>
      <c r="Q216" s="114">
        <v>0</v>
      </c>
      <c r="R216" s="114">
        <f>Q216*H216</f>
        <v>0</v>
      </c>
      <c r="S216" s="114">
        <v>0</v>
      </c>
      <c r="T216" s="115">
        <f>S216*H216</f>
        <v>0</v>
      </c>
      <c r="AR216" s="116" t="s">
        <v>1051</v>
      </c>
      <c r="AT216" s="116" t="s">
        <v>924</v>
      </c>
      <c r="AU216" s="116" t="s">
        <v>79</v>
      </c>
      <c r="AY216" s="14" t="s">
        <v>117</v>
      </c>
      <c r="BE216" s="117">
        <f>IF(N216="základní",J216,0)</f>
        <v>0</v>
      </c>
      <c r="BF216" s="117">
        <f>IF(N216="snížená",J216,0)</f>
        <v>0</v>
      </c>
      <c r="BG216" s="117">
        <f>IF(N216="zákl. přenesená",J216,0)</f>
        <v>0</v>
      </c>
      <c r="BH216" s="117">
        <f>IF(N216="sníž. přenesená",J216,0)</f>
        <v>0</v>
      </c>
      <c r="BI216" s="117">
        <f>IF(N216="nulová",J216,0)</f>
        <v>0</v>
      </c>
      <c r="BJ216" s="14" t="s">
        <v>79</v>
      </c>
      <c r="BK216" s="117">
        <f>ROUND(I216*H216,2)</f>
        <v>0</v>
      </c>
      <c r="BL216" s="14" t="s">
        <v>1051</v>
      </c>
      <c r="BM216" s="116" t="s">
        <v>1277</v>
      </c>
    </row>
    <row r="217" spans="2:65" s="1" customFormat="1" ht="29.25">
      <c r="B217" s="29"/>
      <c r="D217" s="118" t="s">
        <v>119</v>
      </c>
      <c r="F217" s="119" t="s">
        <v>1278</v>
      </c>
      <c r="I217" s="120"/>
      <c r="L217" s="29"/>
      <c r="M217" s="121"/>
      <c r="T217" s="48"/>
      <c r="AT217" s="14" t="s">
        <v>119</v>
      </c>
      <c r="AU217" s="14" t="s">
        <v>79</v>
      </c>
    </row>
    <row r="218" spans="2:65" s="1" customFormat="1" ht="16.5" customHeight="1">
      <c r="B218" s="29"/>
      <c r="C218" s="145" t="s">
        <v>740</v>
      </c>
      <c r="D218" s="145" t="s">
        <v>924</v>
      </c>
      <c r="E218" s="146" t="s">
        <v>1279</v>
      </c>
      <c r="F218" s="147" t="s">
        <v>1280</v>
      </c>
      <c r="G218" s="148" t="s">
        <v>115</v>
      </c>
      <c r="H218" s="149">
        <v>1</v>
      </c>
      <c r="I218" s="150"/>
      <c r="J218" s="151">
        <f>ROUND(I218*H218,2)</f>
        <v>0</v>
      </c>
      <c r="K218" s="147" t="s">
        <v>116</v>
      </c>
      <c r="L218" s="29"/>
      <c r="M218" s="152" t="s">
        <v>19</v>
      </c>
      <c r="N218" s="153" t="s">
        <v>42</v>
      </c>
      <c r="P218" s="114">
        <f>O218*H218</f>
        <v>0</v>
      </c>
      <c r="Q218" s="114">
        <v>0</v>
      </c>
      <c r="R218" s="114">
        <f>Q218*H218</f>
        <v>0</v>
      </c>
      <c r="S218" s="114">
        <v>0</v>
      </c>
      <c r="T218" s="115">
        <f>S218*H218</f>
        <v>0</v>
      </c>
      <c r="AR218" s="116" t="s">
        <v>1051</v>
      </c>
      <c r="AT218" s="116" t="s">
        <v>924</v>
      </c>
      <c r="AU218" s="116" t="s">
        <v>79</v>
      </c>
      <c r="AY218" s="14" t="s">
        <v>117</v>
      </c>
      <c r="BE218" s="117">
        <f>IF(N218="základní",J218,0)</f>
        <v>0</v>
      </c>
      <c r="BF218" s="117">
        <f>IF(N218="snížená",J218,0)</f>
        <v>0</v>
      </c>
      <c r="BG218" s="117">
        <f>IF(N218="zákl. přenesená",J218,0)</f>
        <v>0</v>
      </c>
      <c r="BH218" s="117">
        <f>IF(N218="sníž. přenesená",J218,0)</f>
        <v>0</v>
      </c>
      <c r="BI218" s="117">
        <f>IF(N218="nulová",J218,0)</f>
        <v>0</v>
      </c>
      <c r="BJ218" s="14" t="s">
        <v>79</v>
      </c>
      <c r="BK218" s="117">
        <f>ROUND(I218*H218,2)</f>
        <v>0</v>
      </c>
      <c r="BL218" s="14" t="s">
        <v>1051</v>
      </c>
      <c r="BM218" s="116" t="s">
        <v>1281</v>
      </c>
    </row>
    <row r="219" spans="2:65" s="1" customFormat="1" ht="29.25">
      <c r="B219" s="29"/>
      <c r="D219" s="118" t="s">
        <v>119</v>
      </c>
      <c r="F219" s="119" t="s">
        <v>1282</v>
      </c>
      <c r="I219" s="120"/>
      <c r="L219" s="29"/>
      <c r="M219" s="121"/>
      <c r="T219" s="48"/>
      <c r="AT219" s="14" t="s">
        <v>119</v>
      </c>
      <c r="AU219" s="14" t="s">
        <v>79</v>
      </c>
    </row>
    <row r="220" spans="2:65" s="1" customFormat="1" ht="16.5" customHeight="1">
      <c r="B220" s="29"/>
      <c r="C220" s="145" t="s">
        <v>744</v>
      </c>
      <c r="D220" s="145" t="s">
        <v>924</v>
      </c>
      <c r="E220" s="146" t="s">
        <v>1283</v>
      </c>
      <c r="F220" s="147" t="s">
        <v>1284</v>
      </c>
      <c r="G220" s="148" t="s">
        <v>115</v>
      </c>
      <c r="H220" s="149">
        <v>1</v>
      </c>
      <c r="I220" s="150"/>
      <c r="J220" s="151">
        <f>ROUND(I220*H220,2)</f>
        <v>0</v>
      </c>
      <c r="K220" s="147" t="s">
        <v>116</v>
      </c>
      <c r="L220" s="29"/>
      <c r="M220" s="152" t="s">
        <v>19</v>
      </c>
      <c r="N220" s="153" t="s">
        <v>42</v>
      </c>
      <c r="P220" s="114">
        <f>O220*H220</f>
        <v>0</v>
      </c>
      <c r="Q220" s="114">
        <v>0</v>
      </c>
      <c r="R220" s="114">
        <f>Q220*H220</f>
        <v>0</v>
      </c>
      <c r="S220" s="114">
        <v>0</v>
      </c>
      <c r="T220" s="115">
        <f>S220*H220</f>
        <v>0</v>
      </c>
      <c r="AR220" s="116" t="s">
        <v>1051</v>
      </c>
      <c r="AT220" s="116" t="s">
        <v>924</v>
      </c>
      <c r="AU220" s="116" t="s">
        <v>79</v>
      </c>
      <c r="AY220" s="14" t="s">
        <v>117</v>
      </c>
      <c r="BE220" s="117">
        <f>IF(N220="základní",J220,0)</f>
        <v>0</v>
      </c>
      <c r="BF220" s="117">
        <f>IF(N220="snížená",J220,0)</f>
        <v>0</v>
      </c>
      <c r="BG220" s="117">
        <f>IF(N220="zákl. přenesená",J220,0)</f>
        <v>0</v>
      </c>
      <c r="BH220" s="117">
        <f>IF(N220="sníž. přenesená",J220,0)</f>
        <v>0</v>
      </c>
      <c r="BI220" s="117">
        <f>IF(N220="nulová",J220,0)</f>
        <v>0</v>
      </c>
      <c r="BJ220" s="14" t="s">
        <v>79</v>
      </c>
      <c r="BK220" s="117">
        <f>ROUND(I220*H220,2)</f>
        <v>0</v>
      </c>
      <c r="BL220" s="14" t="s">
        <v>1051</v>
      </c>
      <c r="BM220" s="116" t="s">
        <v>1285</v>
      </c>
    </row>
    <row r="221" spans="2:65" s="1" customFormat="1" ht="29.25">
      <c r="B221" s="29"/>
      <c r="D221" s="118" t="s">
        <v>119</v>
      </c>
      <c r="F221" s="119" t="s">
        <v>1286</v>
      </c>
      <c r="I221" s="120"/>
      <c r="L221" s="29"/>
      <c r="M221" s="121"/>
      <c r="T221" s="48"/>
      <c r="AT221" s="14" t="s">
        <v>119</v>
      </c>
      <c r="AU221" s="14" t="s">
        <v>79</v>
      </c>
    </row>
    <row r="222" spans="2:65" s="1" customFormat="1" ht="16.5" customHeight="1">
      <c r="B222" s="29"/>
      <c r="C222" s="145" t="s">
        <v>748</v>
      </c>
      <c r="D222" s="145" t="s">
        <v>924</v>
      </c>
      <c r="E222" s="146" t="s">
        <v>1287</v>
      </c>
      <c r="F222" s="147" t="s">
        <v>1288</v>
      </c>
      <c r="G222" s="148" t="s">
        <v>115</v>
      </c>
      <c r="H222" s="149">
        <v>1</v>
      </c>
      <c r="I222" s="150"/>
      <c r="J222" s="151">
        <f>ROUND(I222*H222,2)</f>
        <v>0</v>
      </c>
      <c r="K222" s="147" t="s">
        <v>116</v>
      </c>
      <c r="L222" s="29"/>
      <c r="M222" s="152" t="s">
        <v>19</v>
      </c>
      <c r="N222" s="153" t="s">
        <v>42</v>
      </c>
      <c r="P222" s="114">
        <f>O222*H222</f>
        <v>0</v>
      </c>
      <c r="Q222" s="114">
        <v>0</v>
      </c>
      <c r="R222" s="114">
        <f>Q222*H222</f>
        <v>0</v>
      </c>
      <c r="S222" s="114">
        <v>0</v>
      </c>
      <c r="T222" s="115">
        <f>S222*H222</f>
        <v>0</v>
      </c>
      <c r="AR222" s="116" t="s">
        <v>1051</v>
      </c>
      <c r="AT222" s="116" t="s">
        <v>924</v>
      </c>
      <c r="AU222" s="116" t="s">
        <v>79</v>
      </c>
      <c r="AY222" s="14" t="s">
        <v>117</v>
      </c>
      <c r="BE222" s="117">
        <f>IF(N222="základní",J222,0)</f>
        <v>0</v>
      </c>
      <c r="BF222" s="117">
        <f>IF(N222="snížená",J222,0)</f>
        <v>0</v>
      </c>
      <c r="BG222" s="117">
        <f>IF(N222="zákl. přenesená",J222,0)</f>
        <v>0</v>
      </c>
      <c r="BH222" s="117">
        <f>IF(N222="sníž. přenesená",J222,0)</f>
        <v>0</v>
      </c>
      <c r="BI222" s="117">
        <f>IF(N222="nulová",J222,0)</f>
        <v>0</v>
      </c>
      <c r="BJ222" s="14" t="s">
        <v>79</v>
      </c>
      <c r="BK222" s="117">
        <f>ROUND(I222*H222,2)</f>
        <v>0</v>
      </c>
      <c r="BL222" s="14" t="s">
        <v>1051</v>
      </c>
      <c r="BM222" s="116" t="s">
        <v>1289</v>
      </c>
    </row>
    <row r="223" spans="2:65" s="1" customFormat="1">
      <c r="B223" s="29"/>
      <c r="D223" s="118" t="s">
        <v>119</v>
      </c>
      <c r="F223" s="119" t="s">
        <v>1288</v>
      </c>
      <c r="I223" s="120"/>
      <c r="L223" s="29"/>
      <c r="M223" s="121"/>
      <c r="T223" s="48"/>
      <c r="AT223" s="14" t="s">
        <v>119</v>
      </c>
      <c r="AU223" s="14" t="s">
        <v>79</v>
      </c>
    </row>
    <row r="224" spans="2:65" s="1" customFormat="1" ht="16.5" customHeight="1">
      <c r="B224" s="29"/>
      <c r="C224" s="145" t="s">
        <v>752</v>
      </c>
      <c r="D224" s="145" t="s">
        <v>924</v>
      </c>
      <c r="E224" s="146" t="s">
        <v>1290</v>
      </c>
      <c r="F224" s="147" t="s">
        <v>1291</v>
      </c>
      <c r="G224" s="148" t="s">
        <v>115</v>
      </c>
      <c r="H224" s="149">
        <v>1</v>
      </c>
      <c r="I224" s="150"/>
      <c r="J224" s="151">
        <f>ROUND(I224*H224,2)</f>
        <v>0</v>
      </c>
      <c r="K224" s="147" t="s">
        <v>116</v>
      </c>
      <c r="L224" s="29"/>
      <c r="M224" s="152" t="s">
        <v>19</v>
      </c>
      <c r="N224" s="153" t="s">
        <v>42</v>
      </c>
      <c r="P224" s="114">
        <f>O224*H224</f>
        <v>0</v>
      </c>
      <c r="Q224" s="114">
        <v>0</v>
      </c>
      <c r="R224" s="114">
        <f>Q224*H224</f>
        <v>0</v>
      </c>
      <c r="S224" s="114">
        <v>0</v>
      </c>
      <c r="T224" s="115">
        <f>S224*H224</f>
        <v>0</v>
      </c>
      <c r="AR224" s="116" t="s">
        <v>1051</v>
      </c>
      <c r="AT224" s="116" t="s">
        <v>924</v>
      </c>
      <c r="AU224" s="116" t="s">
        <v>79</v>
      </c>
      <c r="AY224" s="14" t="s">
        <v>117</v>
      </c>
      <c r="BE224" s="117">
        <f>IF(N224="základní",J224,0)</f>
        <v>0</v>
      </c>
      <c r="BF224" s="117">
        <f>IF(N224="snížená",J224,0)</f>
        <v>0</v>
      </c>
      <c r="BG224" s="117">
        <f>IF(N224="zákl. přenesená",J224,0)</f>
        <v>0</v>
      </c>
      <c r="BH224" s="117">
        <f>IF(N224="sníž. přenesená",J224,0)</f>
        <v>0</v>
      </c>
      <c r="BI224" s="117">
        <f>IF(N224="nulová",J224,0)</f>
        <v>0</v>
      </c>
      <c r="BJ224" s="14" t="s">
        <v>79</v>
      </c>
      <c r="BK224" s="117">
        <f>ROUND(I224*H224,2)</f>
        <v>0</v>
      </c>
      <c r="BL224" s="14" t="s">
        <v>1051</v>
      </c>
      <c r="BM224" s="116" t="s">
        <v>1292</v>
      </c>
    </row>
    <row r="225" spans="2:65" s="1" customFormat="1">
      <c r="B225" s="29"/>
      <c r="D225" s="118" t="s">
        <v>119</v>
      </c>
      <c r="F225" s="119" t="s">
        <v>1291</v>
      </c>
      <c r="I225" s="120"/>
      <c r="L225" s="29"/>
      <c r="M225" s="121"/>
      <c r="T225" s="48"/>
      <c r="AT225" s="14" t="s">
        <v>119</v>
      </c>
      <c r="AU225" s="14" t="s">
        <v>79</v>
      </c>
    </row>
    <row r="226" spans="2:65" s="1" customFormat="1" ht="16.5" customHeight="1">
      <c r="B226" s="29"/>
      <c r="C226" s="145" t="s">
        <v>756</v>
      </c>
      <c r="D226" s="145" t="s">
        <v>924</v>
      </c>
      <c r="E226" s="146" t="s">
        <v>1293</v>
      </c>
      <c r="F226" s="147" t="s">
        <v>1294</v>
      </c>
      <c r="G226" s="148" t="s">
        <v>115</v>
      </c>
      <c r="H226" s="149">
        <v>1</v>
      </c>
      <c r="I226" s="150"/>
      <c r="J226" s="151">
        <f>ROUND(I226*H226,2)</f>
        <v>0</v>
      </c>
      <c r="K226" s="147" t="s">
        <v>116</v>
      </c>
      <c r="L226" s="29"/>
      <c r="M226" s="152" t="s">
        <v>19</v>
      </c>
      <c r="N226" s="153" t="s">
        <v>42</v>
      </c>
      <c r="P226" s="114">
        <f>O226*H226</f>
        <v>0</v>
      </c>
      <c r="Q226" s="114">
        <v>0</v>
      </c>
      <c r="R226" s="114">
        <f>Q226*H226</f>
        <v>0</v>
      </c>
      <c r="S226" s="114">
        <v>0</v>
      </c>
      <c r="T226" s="115">
        <f>S226*H226</f>
        <v>0</v>
      </c>
      <c r="AR226" s="116" t="s">
        <v>1051</v>
      </c>
      <c r="AT226" s="116" t="s">
        <v>924</v>
      </c>
      <c r="AU226" s="116" t="s">
        <v>79</v>
      </c>
      <c r="AY226" s="14" t="s">
        <v>117</v>
      </c>
      <c r="BE226" s="117">
        <f>IF(N226="základní",J226,0)</f>
        <v>0</v>
      </c>
      <c r="BF226" s="117">
        <f>IF(N226="snížená",J226,0)</f>
        <v>0</v>
      </c>
      <c r="BG226" s="117">
        <f>IF(N226="zákl. přenesená",J226,0)</f>
        <v>0</v>
      </c>
      <c r="BH226" s="117">
        <f>IF(N226="sníž. přenesená",J226,0)</f>
        <v>0</v>
      </c>
      <c r="BI226" s="117">
        <f>IF(N226="nulová",J226,0)</f>
        <v>0</v>
      </c>
      <c r="BJ226" s="14" t="s">
        <v>79</v>
      </c>
      <c r="BK226" s="117">
        <f>ROUND(I226*H226,2)</f>
        <v>0</v>
      </c>
      <c r="BL226" s="14" t="s">
        <v>1051</v>
      </c>
      <c r="BM226" s="116" t="s">
        <v>1295</v>
      </c>
    </row>
    <row r="227" spans="2:65" s="1" customFormat="1">
      <c r="B227" s="29"/>
      <c r="D227" s="118" t="s">
        <v>119</v>
      </c>
      <c r="F227" s="119" t="s">
        <v>1294</v>
      </c>
      <c r="I227" s="120"/>
      <c r="L227" s="29"/>
      <c r="M227" s="121"/>
      <c r="T227" s="48"/>
      <c r="AT227" s="14" t="s">
        <v>119</v>
      </c>
      <c r="AU227" s="14" t="s">
        <v>79</v>
      </c>
    </row>
    <row r="228" spans="2:65" s="1" customFormat="1" ht="16.5" customHeight="1">
      <c r="B228" s="29"/>
      <c r="C228" s="145" t="s">
        <v>760</v>
      </c>
      <c r="D228" s="145" t="s">
        <v>924</v>
      </c>
      <c r="E228" s="146" t="s">
        <v>1296</v>
      </c>
      <c r="F228" s="147" t="s">
        <v>1297</v>
      </c>
      <c r="G228" s="148" t="s">
        <v>115</v>
      </c>
      <c r="H228" s="149">
        <v>1</v>
      </c>
      <c r="I228" s="150"/>
      <c r="J228" s="151">
        <f>ROUND(I228*H228,2)</f>
        <v>0</v>
      </c>
      <c r="K228" s="147" t="s">
        <v>116</v>
      </c>
      <c r="L228" s="29"/>
      <c r="M228" s="152" t="s">
        <v>19</v>
      </c>
      <c r="N228" s="153" t="s">
        <v>42</v>
      </c>
      <c r="P228" s="114">
        <f>O228*H228</f>
        <v>0</v>
      </c>
      <c r="Q228" s="114">
        <v>0</v>
      </c>
      <c r="R228" s="114">
        <f>Q228*H228</f>
        <v>0</v>
      </c>
      <c r="S228" s="114">
        <v>0</v>
      </c>
      <c r="T228" s="115">
        <f>S228*H228</f>
        <v>0</v>
      </c>
      <c r="AR228" s="116" t="s">
        <v>1051</v>
      </c>
      <c r="AT228" s="116" t="s">
        <v>924</v>
      </c>
      <c r="AU228" s="116" t="s">
        <v>79</v>
      </c>
      <c r="AY228" s="14" t="s">
        <v>117</v>
      </c>
      <c r="BE228" s="117">
        <f>IF(N228="základní",J228,0)</f>
        <v>0</v>
      </c>
      <c r="BF228" s="117">
        <f>IF(N228="snížená",J228,0)</f>
        <v>0</v>
      </c>
      <c r="BG228" s="117">
        <f>IF(N228="zákl. přenesená",J228,0)</f>
        <v>0</v>
      </c>
      <c r="BH228" s="117">
        <f>IF(N228="sníž. přenesená",J228,0)</f>
        <v>0</v>
      </c>
      <c r="BI228" s="117">
        <f>IF(N228="nulová",J228,0)</f>
        <v>0</v>
      </c>
      <c r="BJ228" s="14" t="s">
        <v>79</v>
      </c>
      <c r="BK228" s="117">
        <f>ROUND(I228*H228,2)</f>
        <v>0</v>
      </c>
      <c r="BL228" s="14" t="s">
        <v>1051</v>
      </c>
      <c r="BM228" s="116" t="s">
        <v>1298</v>
      </c>
    </row>
    <row r="229" spans="2:65" s="1" customFormat="1">
      <c r="B229" s="29"/>
      <c r="D229" s="118" t="s">
        <v>119</v>
      </c>
      <c r="F229" s="119" t="s">
        <v>1297</v>
      </c>
      <c r="I229" s="120"/>
      <c r="L229" s="29"/>
      <c r="M229" s="121"/>
      <c r="T229" s="48"/>
      <c r="AT229" s="14" t="s">
        <v>119</v>
      </c>
      <c r="AU229" s="14" t="s">
        <v>79</v>
      </c>
    </row>
    <row r="230" spans="2:65" s="1" customFormat="1" ht="16.5" customHeight="1">
      <c r="B230" s="29"/>
      <c r="C230" s="145" t="s">
        <v>764</v>
      </c>
      <c r="D230" s="145" t="s">
        <v>924</v>
      </c>
      <c r="E230" s="146" t="s">
        <v>1299</v>
      </c>
      <c r="F230" s="147" t="s">
        <v>1300</v>
      </c>
      <c r="G230" s="148" t="s">
        <v>115</v>
      </c>
      <c r="H230" s="149">
        <v>1</v>
      </c>
      <c r="I230" s="150"/>
      <c r="J230" s="151">
        <f>ROUND(I230*H230,2)</f>
        <v>0</v>
      </c>
      <c r="K230" s="147" t="s">
        <v>116</v>
      </c>
      <c r="L230" s="29"/>
      <c r="M230" s="152" t="s">
        <v>19</v>
      </c>
      <c r="N230" s="153" t="s">
        <v>42</v>
      </c>
      <c r="P230" s="114">
        <f>O230*H230</f>
        <v>0</v>
      </c>
      <c r="Q230" s="114">
        <v>0</v>
      </c>
      <c r="R230" s="114">
        <f>Q230*H230</f>
        <v>0</v>
      </c>
      <c r="S230" s="114">
        <v>0</v>
      </c>
      <c r="T230" s="115">
        <f>S230*H230</f>
        <v>0</v>
      </c>
      <c r="AR230" s="116" t="s">
        <v>1051</v>
      </c>
      <c r="AT230" s="116" t="s">
        <v>924</v>
      </c>
      <c r="AU230" s="116" t="s">
        <v>79</v>
      </c>
      <c r="AY230" s="14" t="s">
        <v>117</v>
      </c>
      <c r="BE230" s="117">
        <f>IF(N230="základní",J230,0)</f>
        <v>0</v>
      </c>
      <c r="BF230" s="117">
        <f>IF(N230="snížená",J230,0)</f>
        <v>0</v>
      </c>
      <c r="BG230" s="117">
        <f>IF(N230="zákl. přenesená",J230,0)</f>
        <v>0</v>
      </c>
      <c r="BH230" s="117">
        <f>IF(N230="sníž. přenesená",J230,0)</f>
        <v>0</v>
      </c>
      <c r="BI230" s="117">
        <f>IF(N230="nulová",J230,0)</f>
        <v>0</v>
      </c>
      <c r="BJ230" s="14" t="s">
        <v>79</v>
      </c>
      <c r="BK230" s="117">
        <f>ROUND(I230*H230,2)</f>
        <v>0</v>
      </c>
      <c r="BL230" s="14" t="s">
        <v>1051</v>
      </c>
      <c r="BM230" s="116" t="s">
        <v>1301</v>
      </c>
    </row>
    <row r="231" spans="2:65" s="1" customFormat="1">
      <c r="B231" s="29"/>
      <c r="D231" s="118" t="s">
        <v>119</v>
      </c>
      <c r="F231" s="119" t="s">
        <v>1300</v>
      </c>
      <c r="I231" s="120"/>
      <c r="L231" s="29"/>
      <c r="M231" s="121"/>
      <c r="T231" s="48"/>
      <c r="AT231" s="14" t="s">
        <v>119</v>
      </c>
      <c r="AU231" s="14" t="s">
        <v>79</v>
      </c>
    </row>
    <row r="232" spans="2:65" s="1" customFormat="1" ht="16.5" customHeight="1">
      <c r="B232" s="29"/>
      <c r="C232" s="145" t="s">
        <v>800</v>
      </c>
      <c r="D232" s="145" t="s">
        <v>924</v>
      </c>
      <c r="E232" s="146" t="s">
        <v>1302</v>
      </c>
      <c r="F232" s="147" t="s">
        <v>1303</v>
      </c>
      <c r="G232" s="148" t="s">
        <v>115</v>
      </c>
      <c r="H232" s="149">
        <v>1</v>
      </c>
      <c r="I232" s="150"/>
      <c r="J232" s="151">
        <f>ROUND(I232*H232,2)</f>
        <v>0</v>
      </c>
      <c r="K232" s="147" t="s">
        <v>116</v>
      </c>
      <c r="L232" s="29"/>
      <c r="M232" s="152" t="s">
        <v>19</v>
      </c>
      <c r="N232" s="153" t="s">
        <v>42</v>
      </c>
      <c r="P232" s="114">
        <f>O232*H232</f>
        <v>0</v>
      </c>
      <c r="Q232" s="114">
        <v>0</v>
      </c>
      <c r="R232" s="114">
        <f>Q232*H232</f>
        <v>0</v>
      </c>
      <c r="S232" s="114">
        <v>0</v>
      </c>
      <c r="T232" s="115">
        <f>S232*H232</f>
        <v>0</v>
      </c>
      <c r="AR232" s="116" t="s">
        <v>1051</v>
      </c>
      <c r="AT232" s="116" t="s">
        <v>924</v>
      </c>
      <c r="AU232" s="116" t="s">
        <v>79</v>
      </c>
      <c r="AY232" s="14" t="s">
        <v>117</v>
      </c>
      <c r="BE232" s="117">
        <f>IF(N232="základní",J232,0)</f>
        <v>0</v>
      </c>
      <c r="BF232" s="117">
        <f>IF(N232="snížená",J232,0)</f>
        <v>0</v>
      </c>
      <c r="BG232" s="117">
        <f>IF(N232="zákl. přenesená",J232,0)</f>
        <v>0</v>
      </c>
      <c r="BH232" s="117">
        <f>IF(N232="sníž. přenesená",J232,0)</f>
        <v>0</v>
      </c>
      <c r="BI232" s="117">
        <f>IF(N232="nulová",J232,0)</f>
        <v>0</v>
      </c>
      <c r="BJ232" s="14" t="s">
        <v>79</v>
      </c>
      <c r="BK232" s="117">
        <f>ROUND(I232*H232,2)</f>
        <v>0</v>
      </c>
      <c r="BL232" s="14" t="s">
        <v>1051</v>
      </c>
      <c r="BM232" s="116" t="s">
        <v>1304</v>
      </c>
    </row>
    <row r="233" spans="2:65" s="1" customFormat="1">
      <c r="B233" s="29"/>
      <c r="D233" s="118" t="s">
        <v>119</v>
      </c>
      <c r="F233" s="119" t="s">
        <v>1303</v>
      </c>
      <c r="I233" s="120"/>
      <c r="L233" s="29"/>
      <c r="M233" s="121"/>
      <c r="T233" s="48"/>
      <c r="AT233" s="14" t="s">
        <v>119</v>
      </c>
      <c r="AU233" s="14" t="s">
        <v>79</v>
      </c>
    </row>
    <row r="234" spans="2:65" s="1" customFormat="1" ht="16.5" customHeight="1">
      <c r="B234" s="29"/>
      <c r="C234" s="145" t="s">
        <v>812</v>
      </c>
      <c r="D234" s="145" t="s">
        <v>924</v>
      </c>
      <c r="E234" s="146" t="s">
        <v>1305</v>
      </c>
      <c r="F234" s="147" t="s">
        <v>1306</v>
      </c>
      <c r="G234" s="148" t="s">
        <v>115</v>
      </c>
      <c r="H234" s="149">
        <v>1</v>
      </c>
      <c r="I234" s="150"/>
      <c r="J234" s="151">
        <f>ROUND(I234*H234,2)</f>
        <v>0</v>
      </c>
      <c r="K234" s="147" t="s">
        <v>116</v>
      </c>
      <c r="L234" s="29"/>
      <c r="M234" s="152" t="s">
        <v>19</v>
      </c>
      <c r="N234" s="153" t="s">
        <v>42</v>
      </c>
      <c r="P234" s="114">
        <f>O234*H234</f>
        <v>0</v>
      </c>
      <c r="Q234" s="114">
        <v>0</v>
      </c>
      <c r="R234" s="114">
        <f>Q234*H234</f>
        <v>0</v>
      </c>
      <c r="S234" s="114">
        <v>0</v>
      </c>
      <c r="T234" s="115">
        <f>S234*H234</f>
        <v>0</v>
      </c>
      <c r="AR234" s="116" t="s">
        <v>1051</v>
      </c>
      <c r="AT234" s="116" t="s">
        <v>924</v>
      </c>
      <c r="AU234" s="116" t="s">
        <v>79</v>
      </c>
      <c r="AY234" s="14" t="s">
        <v>117</v>
      </c>
      <c r="BE234" s="117">
        <f>IF(N234="základní",J234,0)</f>
        <v>0</v>
      </c>
      <c r="BF234" s="117">
        <f>IF(N234="snížená",J234,0)</f>
        <v>0</v>
      </c>
      <c r="BG234" s="117">
        <f>IF(N234="zákl. přenesená",J234,0)</f>
        <v>0</v>
      </c>
      <c r="BH234" s="117">
        <f>IF(N234="sníž. přenesená",J234,0)</f>
        <v>0</v>
      </c>
      <c r="BI234" s="117">
        <f>IF(N234="nulová",J234,0)</f>
        <v>0</v>
      </c>
      <c r="BJ234" s="14" t="s">
        <v>79</v>
      </c>
      <c r="BK234" s="117">
        <f>ROUND(I234*H234,2)</f>
        <v>0</v>
      </c>
      <c r="BL234" s="14" t="s">
        <v>1051</v>
      </c>
      <c r="BM234" s="116" t="s">
        <v>1307</v>
      </c>
    </row>
    <row r="235" spans="2:65" s="1" customFormat="1" ht="19.5">
      <c r="B235" s="29"/>
      <c r="D235" s="118" t="s">
        <v>119</v>
      </c>
      <c r="F235" s="119" t="s">
        <v>1308</v>
      </c>
      <c r="I235" s="120"/>
      <c r="L235" s="29"/>
      <c r="M235" s="121"/>
      <c r="T235" s="48"/>
      <c r="AT235" s="14" t="s">
        <v>119</v>
      </c>
      <c r="AU235" s="14" t="s">
        <v>79</v>
      </c>
    </row>
    <row r="236" spans="2:65" s="1" customFormat="1" ht="16.5" customHeight="1">
      <c r="B236" s="29"/>
      <c r="C236" s="145" t="s">
        <v>804</v>
      </c>
      <c r="D236" s="145" t="s">
        <v>924</v>
      </c>
      <c r="E236" s="146" t="s">
        <v>1309</v>
      </c>
      <c r="F236" s="147" t="s">
        <v>1310</v>
      </c>
      <c r="G236" s="148" t="s">
        <v>115</v>
      </c>
      <c r="H236" s="149">
        <v>1</v>
      </c>
      <c r="I236" s="150"/>
      <c r="J236" s="151">
        <f>ROUND(I236*H236,2)</f>
        <v>0</v>
      </c>
      <c r="K236" s="147" t="s">
        <v>116</v>
      </c>
      <c r="L236" s="29"/>
      <c r="M236" s="152" t="s">
        <v>19</v>
      </c>
      <c r="N236" s="153" t="s">
        <v>42</v>
      </c>
      <c r="P236" s="114">
        <f>O236*H236</f>
        <v>0</v>
      </c>
      <c r="Q236" s="114">
        <v>0</v>
      </c>
      <c r="R236" s="114">
        <f>Q236*H236</f>
        <v>0</v>
      </c>
      <c r="S236" s="114">
        <v>0</v>
      </c>
      <c r="T236" s="115">
        <f>S236*H236</f>
        <v>0</v>
      </c>
      <c r="AR236" s="116" t="s">
        <v>1051</v>
      </c>
      <c r="AT236" s="116" t="s">
        <v>924</v>
      </c>
      <c r="AU236" s="116" t="s">
        <v>79</v>
      </c>
      <c r="AY236" s="14" t="s">
        <v>117</v>
      </c>
      <c r="BE236" s="117">
        <f>IF(N236="základní",J236,0)</f>
        <v>0</v>
      </c>
      <c r="BF236" s="117">
        <f>IF(N236="snížená",J236,0)</f>
        <v>0</v>
      </c>
      <c r="BG236" s="117">
        <f>IF(N236="zákl. přenesená",J236,0)</f>
        <v>0</v>
      </c>
      <c r="BH236" s="117">
        <f>IF(N236="sníž. přenesená",J236,0)</f>
        <v>0</v>
      </c>
      <c r="BI236" s="117">
        <f>IF(N236="nulová",J236,0)</f>
        <v>0</v>
      </c>
      <c r="BJ236" s="14" t="s">
        <v>79</v>
      </c>
      <c r="BK236" s="117">
        <f>ROUND(I236*H236,2)</f>
        <v>0</v>
      </c>
      <c r="BL236" s="14" t="s">
        <v>1051</v>
      </c>
      <c r="BM236" s="116" t="s">
        <v>1311</v>
      </c>
    </row>
    <row r="237" spans="2:65" s="1" customFormat="1" ht="29.25">
      <c r="B237" s="29"/>
      <c r="D237" s="118" t="s">
        <v>119</v>
      </c>
      <c r="F237" s="119" t="s">
        <v>1312</v>
      </c>
      <c r="I237" s="120"/>
      <c r="L237" s="29"/>
      <c r="M237" s="121"/>
      <c r="T237" s="48"/>
      <c r="AT237" s="14" t="s">
        <v>119</v>
      </c>
      <c r="AU237" s="14" t="s">
        <v>79</v>
      </c>
    </row>
    <row r="238" spans="2:65" s="1" customFormat="1" ht="16.5" customHeight="1">
      <c r="B238" s="29"/>
      <c r="C238" s="145" t="s">
        <v>816</v>
      </c>
      <c r="D238" s="145" t="s">
        <v>924</v>
      </c>
      <c r="E238" s="146" t="s">
        <v>1313</v>
      </c>
      <c r="F238" s="147" t="s">
        <v>1314</v>
      </c>
      <c r="G238" s="148" t="s">
        <v>115</v>
      </c>
      <c r="H238" s="149">
        <v>1</v>
      </c>
      <c r="I238" s="150"/>
      <c r="J238" s="151">
        <f>ROUND(I238*H238,2)</f>
        <v>0</v>
      </c>
      <c r="K238" s="147" t="s">
        <v>116</v>
      </c>
      <c r="L238" s="29"/>
      <c r="M238" s="152" t="s">
        <v>19</v>
      </c>
      <c r="N238" s="153" t="s">
        <v>42</v>
      </c>
      <c r="P238" s="114">
        <f>O238*H238</f>
        <v>0</v>
      </c>
      <c r="Q238" s="114">
        <v>0</v>
      </c>
      <c r="R238" s="114">
        <f>Q238*H238</f>
        <v>0</v>
      </c>
      <c r="S238" s="114">
        <v>0</v>
      </c>
      <c r="T238" s="115">
        <f>S238*H238</f>
        <v>0</v>
      </c>
      <c r="AR238" s="116" t="s">
        <v>1051</v>
      </c>
      <c r="AT238" s="116" t="s">
        <v>924</v>
      </c>
      <c r="AU238" s="116" t="s">
        <v>79</v>
      </c>
      <c r="AY238" s="14" t="s">
        <v>117</v>
      </c>
      <c r="BE238" s="117">
        <f>IF(N238="základní",J238,0)</f>
        <v>0</v>
      </c>
      <c r="BF238" s="117">
        <f>IF(N238="snížená",J238,0)</f>
        <v>0</v>
      </c>
      <c r="BG238" s="117">
        <f>IF(N238="zákl. přenesená",J238,0)</f>
        <v>0</v>
      </c>
      <c r="BH238" s="117">
        <f>IF(N238="sníž. přenesená",J238,0)</f>
        <v>0</v>
      </c>
      <c r="BI238" s="117">
        <f>IF(N238="nulová",J238,0)</f>
        <v>0</v>
      </c>
      <c r="BJ238" s="14" t="s">
        <v>79</v>
      </c>
      <c r="BK238" s="117">
        <f>ROUND(I238*H238,2)</f>
        <v>0</v>
      </c>
      <c r="BL238" s="14" t="s">
        <v>1051</v>
      </c>
      <c r="BM238" s="116" t="s">
        <v>1315</v>
      </c>
    </row>
    <row r="239" spans="2:65" s="1" customFormat="1" ht="29.25">
      <c r="B239" s="29"/>
      <c r="D239" s="118" t="s">
        <v>119</v>
      </c>
      <c r="F239" s="119" t="s">
        <v>1316</v>
      </c>
      <c r="I239" s="120"/>
      <c r="L239" s="29"/>
      <c r="M239" s="121"/>
      <c r="T239" s="48"/>
      <c r="AT239" s="14" t="s">
        <v>119</v>
      </c>
      <c r="AU239" s="14" t="s">
        <v>79</v>
      </c>
    </row>
    <row r="240" spans="2:65" s="1" customFormat="1" ht="21.75" customHeight="1">
      <c r="B240" s="29"/>
      <c r="C240" s="145" t="s">
        <v>808</v>
      </c>
      <c r="D240" s="145" t="s">
        <v>924</v>
      </c>
      <c r="E240" s="146" t="s">
        <v>1317</v>
      </c>
      <c r="F240" s="147" t="s">
        <v>1318</v>
      </c>
      <c r="G240" s="148" t="s">
        <v>115</v>
      </c>
      <c r="H240" s="149">
        <v>1</v>
      </c>
      <c r="I240" s="150"/>
      <c r="J240" s="151">
        <f>ROUND(I240*H240,2)</f>
        <v>0</v>
      </c>
      <c r="K240" s="147" t="s">
        <v>116</v>
      </c>
      <c r="L240" s="29"/>
      <c r="M240" s="152" t="s">
        <v>19</v>
      </c>
      <c r="N240" s="153" t="s">
        <v>42</v>
      </c>
      <c r="P240" s="114">
        <f>O240*H240</f>
        <v>0</v>
      </c>
      <c r="Q240" s="114">
        <v>0</v>
      </c>
      <c r="R240" s="114">
        <f>Q240*H240</f>
        <v>0</v>
      </c>
      <c r="S240" s="114">
        <v>0</v>
      </c>
      <c r="T240" s="115">
        <f>S240*H240</f>
        <v>0</v>
      </c>
      <c r="AR240" s="116" t="s">
        <v>1051</v>
      </c>
      <c r="AT240" s="116" t="s">
        <v>924</v>
      </c>
      <c r="AU240" s="116" t="s">
        <v>79</v>
      </c>
      <c r="AY240" s="14" t="s">
        <v>117</v>
      </c>
      <c r="BE240" s="117">
        <f>IF(N240="základní",J240,0)</f>
        <v>0</v>
      </c>
      <c r="BF240" s="117">
        <f>IF(N240="snížená",J240,0)</f>
        <v>0</v>
      </c>
      <c r="BG240" s="117">
        <f>IF(N240="zákl. přenesená",J240,0)</f>
        <v>0</v>
      </c>
      <c r="BH240" s="117">
        <f>IF(N240="sníž. přenesená",J240,0)</f>
        <v>0</v>
      </c>
      <c r="BI240" s="117">
        <f>IF(N240="nulová",J240,0)</f>
        <v>0</v>
      </c>
      <c r="BJ240" s="14" t="s">
        <v>79</v>
      </c>
      <c r="BK240" s="117">
        <f>ROUND(I240*H240,2)</f>
        <v>0</v>
      </c>
      <c r="BL240" s="14" t="s">
        <v>1051</v>
      </c>
      <c r="BM240" s="116" t="s">
        <v>1319</v>
      </c>
    </row>
    <row r="241" spans="2:65" s="1" customFormat="1" ht="29.25">
      <c r="B241" s="29"/>
      <c r="D241" s="118" t="s">
        <v>119</v>
      </c>
      <c r="F241" s="119" t="s">
        <v>1320</v>
      </c>
      <c r="I241" s="120"/>
      <c r="L241" s="29"/>
      <c r="M241" s="121"/>
      <c r="T241" s="48"/>
      <c r="AT241" s="14" t="s">
        <v>119</v>
      </c>
      <c r="AU241" s="14" t="s">
        <v>79</v>
      </c>
    </row>
    <row r="242" spans="2:65" s="1" customFormat="1" ht="21.75" customHeight="1">
      <c r="B242" s="29"/>
      <c r="C242" s="145" t="s">
        <v>591</v>
      </c>
      <c r="D242" s="145" t="s">
        <v>924</v>
      </c>
      <c r="E242" s="146" t="s">
        <v>1321</v>
      </c>
      <c r="F242" s="147" t="s">
        <v>1322</v>
      </c>
      <c r="G242" s="148" t="s">
        <v>115</v>
      </c>
      <c r="H242" s="149">
        <v>1</v>
      </c>
      <c r="I242" s="150"/>
      <c r="J242" s="151">
        <f>ROUND(I242*H242,2)</f>
        <v>0</v>
      </c>
      <c r="K242" s="147" t="s">
        <v>116</v>
      </c>
      <c r="L242" s="29"/>
      <c r="M242" s="152" t="s">
        <v>19</v>
      </c>
      <c r="N242" s="153" t="s">
        <v>42</v>
      </c>
      <c r="P242" s="114">
        <f>O242*H242</f>
        <v>0</v>
      </c>
      <c r="Q242" s="114">
        <v>0</v>
      </c>
      <c r="R242" s="114">
        <f>Q242*H242</f>
        <v>0</v>
      </c>
      <c r="S242" s="114">
        <v>0</v>
      </c>
      <c r="T242" s="115">
        <f>S242*H242</f>
        <v>0</v>
      </c>
      <c r="AR242" s="116" t="s">
        <v>1051</v>
      </c>
      <c r="AT242" s="116" t="s">
        <v>924</v>
      </c>
      <c r="AU242" s="116" t="s">
        <v>79</v>
      </c>
      <c r="AY242" s="14" t="s">
        <v>117</v>
      </c>
      <c r="BE242" s="117">
        <f>IF(N242="základní",J242,0)</f>
        <v>0</v>
      </c>
      <c r="BF242" s="117">
        <f>IF(N242="snížená",J242,0)</f>
        <v>0</v>
      </c>
      <c r="BG242" s="117">
        <f>IF(N242="zákl. přenesená",J242,0)</f>
        <v>0</v>
      </c>
      <c r="BH242" s="117">
        <f>IF(N242="sníž. přenesená",J242,0)</f>
        <v>0</v>
      </c>
      <c r="BI242" s="117">
        <f>IF(N242="nulová",J242,0)</f>
        <v>0</v>
      </c>
      <c r="BJ242" s="14" t="s">
        <v>79</v>
      </c>
      <c r="BK242" s="117">
        <f>ROUND(I242*H242,2)</f>
        <v>0</v>
      </c>
      <c r="BL242" s="14" t="s">
        <v>1051</v>
      </c>
      <c r="BM242" s="116" t="s">
        <v>1323</v>
      </c>
    </row>
    <row r="243" spans="2:65" s="1" customFormat="1" ht="19.5">
      <c r="B243" s="29"/>
      <c r="D243" s="118" t="s">
        <v>119</v>
      </c>
      <c r="F243" s="119" t="s">
        <v>1324</v>
      </c>
      <c r="I243" s="120"/>
      <c r="L243" s="29"/>
      <c r="M243" s="121"/>
      <c r="T243" s="48"/>
      <c r="AT243" s="14" t="s">
        <v>119</v>
      </c>
      <c r="AU243" s="14" t="s">
        <v>79</v>
      </c>
    </row>
    <row r="244" spans="2:65" s="1" customFormat="1" ht="16.5" customHeight="1">
      <c r="B244" s="29"/>
      <c r="C244" s="145" t="s">
        <v>323</v>
      </c>
      <c r="D244" s="145" t="s">
        <v>924</v>
      </c>
      <c r="E244" s="146" t="s">
        <v>1325</v>
      </c>
      <c r="F244" s="147" t="s">
        <v>1326</v>
      </c>
      <c r="G244" s="148" t="s">
        <v>115</v>
      </c>
      <c r="H244" s="149">
        <v>1</v>
      </c>
      <c r="I244" s="150"/>
      <c r="J244" s="151">
        <f>ROUND(I244*H244,2)</f>
        <v>0</v>
      </c>
      <c r="K244" s="147" t="s">
        <v>116</v>
      </c>
      <c r="L244" s="29"/>
      <c r="M244" s="152" t="s">
        <v>19</v>
      </c>
      <c r="N244" s="153" t="s">
        <v>42</v>
      </c>
      <c r="P244" s="114">
        <f>O244*H244</f>
        <v>0</v>
      </c>
      <c r="Q244" s="114">
        <v>0</v>
      </c>
      <c r="R244" s="114">
        <f>Q244*H244</f>
        <v>0</v>
      </c>
      <c r="S244" s="114">
        <v>0</v>
      </c>
      <c r="T244" s="115">
        <f>S244*H244</f>
        <v>0</v>
      </c>
      <c r="AR244" s="116" t="s">
        <v>1051</v>
      </c>
      <c r="AT244" s="116" t="s">
        <v>924</v>
      </c>
      <c r="AU244" s="116" t="s">
        <v>79</v>
      </c>
      <c r="AY244" s="14" t="s">
        <v>117</v>
      </c>
      <c r="BE244" s="117">
        <f>IF(N244="základní",J244,0)</f>
        <v>0</v>
      </c>
      <c r="BF244" s="117">
        <f>IF(N244="snížená",J244,0)</f>
        <v>0</v>
      </c>
      <c r="BG244" s="117">
        <f>IF(N244="zákl. přenesená",J244,0)</f>
        <v>0</v>
      </c>
      <c r="BH244" s="117">
        <f>IF(N244="sníž. přenesená",J244,0)</f>
        <v>0</v>
      </c>
      <c r="BI244" s="117">
        <f>IF(N244="nulová",J244,0)</f>
        <v>0</v>
      </c>
      <c r="BJ244" s="14" t="s">
        <v>79</v>
      </c>
      <c r="BK244" s="117">
        <f>ROUND(I244*H244,2)</f>
        <v>0</v>
      </c>
      <c r="BL244" s="14" t="s">
        <v>1051</v>
      </c>
      <c r="BM244" s="116" t="s">
        <v>1327</v>
      </c>
    </row>
    <row r="245" spans="2:65" s="1" customFormat="1" ht="29.25">
      <c r="B245" s="29"/>
      <c r="D245" s="118" t="s">
        <v>119</v>
      </c>
      <c r="F245" s="119" t="s">
        <v>1328</v>
      </c>
      <c r="I245" s="120"/>
      <c r="L245" s="29"/>
      <c r="M245" s="121"/>
      <c r="T245" s="48"/>
      <c r="AT245" s="14" t="s">
        <v>119</v>
      </c>
      <c r="AU245" s="14" t="s">
        <v>79</v>
      </c>
    </row>
    <row r="246" spans="2:65" s="1" customFormat="1" ht="21.75" customHeight="1">
      <c r="B246" s="29"/>
      <c r="C246" s="145" t="s">
        <v>327</v>
      </c>
      <c r="D246" s="145" t="s">
        <v>924</v>
      </c>
      <c r="E246" s="146" t="s">
        <v>1329</v>
      </c>
      <c r="F246" s="147" t="s">
        <v>1330</v>
      </c>
      <c r="G246" s="148" t="s">
        <v>115</v>
      </c>
      <c r="H246" s="149">
        <v>1</v>
      </c>
      <c r="I246" s="150"/>
      <c r="J246" s="151">
        <f>ROUND(I246*H246,2)</f>
        <v>0</v>
      </c>
      <c r="K246" s="147" t="s">
        <v>116</v>
      </c>
      <c r="L246" s="29"/>
      <c r="M246" s="152" t="s">
        <v>19</v>
      </c>
      <c r="N246" s="153" t="s">
        <v>42</v>
      </c>
      <c r="P246" s="114">
        <f>O246*H246</f>
        <v>0</v>
      </c>
      <c r="Q246" s="114">
        <v>0</v>
      </c>
      <c r="R246" s="114">
        <f>Q246*H246</f>
        <v>0</v>
      </c>
      <c r="S246" s="114">
        <v>0</v>
      </c>
      <c r="T246" s="115">
        <f>S246*H246</f>
        <v>0</v>
      </c>
      <c r="AR246" s="116" t="s">
        <v>1051</v>
      </c>
      <c r="AT246" s="116" t="s">
        <v>924</v>
      </c>
      <c r="AU246" s="116" t="s">
        <v>79</v>
      </c>
      <c r="AY246" s="14" t="s">
        <v>117</v>
      </c>
      <c r="BE246" s="117">
        <f>IF(N246="základní",J246,0)</f>
        <v>0</v>
      </c>
      <c r="BF246" s="117">
        <f>IF(N246="snížená",J246,0)</f>
        <v>0</v>
      </c>
      <c r="BG246" s="117">
        <f>IF(N246="zákl. přenesená",J246,0)</f>
        <v>0</v>
      </c>
      <c r="BH246" s="117">
        <f>IF(N246="sníž. přenesená",J246,0)</f>
        <v>0</v>
      </c>
      <c r="BI246" s="117">
        <f>IF(N246="nulová",J246,0)</f>
        <v>0</v>
      </c>
      <c r="BJ246" s="14" t="s">
        <v>79</v>
      </c>
      <c r="BK246" s="117">
        <f>ROUND(I246*H246,2)</f>
        <v>0</v>
      </c>
      <c r="BL246" s="14" t="s">
        <v>1051</v>
      </c>
      <c r="BM246" s="116" t="s">
        <v>1331</v>
      </c>
    </row>
    <row r="247" spans="2:65" s="1" customFormat="1" ht="29.25">
      <c r="B247" s="29"/>
      <c r="D247" s="118" t="s">
        <v>119</v>
      </c>
      <c r="F247" s="119" t="s">
        <v>1332</v>
      </c>
      <c r="I247" s="120"/>
      <c r="L247" s="29"/>
      <c r="M247" s="121"/>
      <c r="T247" s="48"/>
      <c r="AT247" s="14" t="s">
        <v>119</v>
      </c>
      <c r="AU247" s="14" t="s">
        <v>79</v>
      </c>
    </row>
    <row r="248" spans="2:65" s="1" customFormat="1" ht="16.5" customHeight="1">
      <c r="B248" s="29"/>
      <c r="C248" s="145" t="s">
        <v>331</v>
      </c>
      <c r="D248" s="145" t="s">
        <v>924</v>
      </c>
      <c r="E248" s="146" t="s">
        <v>1333</v>
      </c>
      <c r="F248" s="147" t="s">
        <v>1334</v>
      </c>
      <c r="G248" s="148" t="s">
        <v>115</v>
      </c>
      <c r="H248" s="149">
        <v>1</v>
      </c>
      <c r="I248" s="150"/>
      <c r="J248" s="151">
        <f>ROUND(I248*H248,2)</f>
        <v>0</v>
      </c>
      <c r="K248" s="147" t="s">
        <v>116</v>
      </c>
      <c r="L248" s="29"/>
      <c r="M248" s="152" t="s">
        <v>19</v>
      </c>
      <c r="N248" s="153" t="s">
        <v>42</v>
      </c>
      <c r="P248" s="114">
        <f>O248*H248</f>
        <v>0</v>
      </c>
      <c r="Q248" s="114">
        <v>0</v>
      </c>
      <c r="R248" s="114">
        <f>Q248*H248</f>
        <v>0</v>
      </c>
      <c r="S248" s="114">
        <v>0</v>
      </c>
      <c r="T248" s="115">
        <f>S248*H248</f>
        <v>0</v>
      </c>
      <c r="AR248" s="116" t="s">
        <v>1051</v>
      </c>
      <c r="AT248" s="116" t="s">
        <v>924</v>
      </c>
      <c r="AU248" s="116" t="s">
        <v>79</v>
      </c>
      <c r="AY248" s="14" t="s">
        <v>117</v>
      </c>
      <c r="BE248" s="117">
        <f>IF(N248="základní",J248,0)</f>
        <v>0</v>
      </c>
      <c r="BF248" s="117">
        <f>IF(N248="snížená",J248,0)</f>
        <v>0</v>
      </c>
      <c r="BG248" s="117">
        <f>IF(N248="zákl. přenesená",J248,0)</f>
        <v>0</v>
      </c>
      <c r="BH248" s="117">
        <f>IF(N248="sníž. přenesená",J248,0)</f>
        <v>0</v>
      </c>
      <c r="BI248" s="117">
        <f>IF(N248="nulová",J248,0)</f>
        <v>0</v>
      </c>
      <c r="BJ248" s="14" t="s">
        <v>79</v>
      </c>
      <c r="BK248" s="117">
        <f>ROUND(I248*H248,2)</f>
        <v>0</v>
      </c>
      <c r="BL248" s="14" t="s">
        <v>1051</v>
      </c>
      <c r="BM248" s="116" t="s">
        <v>1335</v>
      </c>
    </row>
    <row r="249" spans="2:65" s="1" customFormat="1" ht="19.5">
      <c r="B249" s="29"/>
      <c r="D249" s="118" t="s">
        <v>119</v>
      </c>
      <c r="F249" s="119" t="s">
        <v>1336</v>
      </c>
      <c r="I249" s="120"/>
      <c r="L249" s="29"/>
      <c r="M249" s="121"/>
      <c r="T249" s="48"/>
      <c r="AT249" s="14" t="s">
        <v>119</v>
      </c>
      <c r="AU249" s="14" t="s">
        <v>79</v>
      </c>
    </row>
    <row r="250" spans="2:65" s="1" customFormat="1" ht="16.5" customHeight="1">
      <c r="B250" s="29"/>
      <c r="C250" s="145" t="s">
        <v>335</v>
      </c>
      <c r="D250" s="145" t="s">
        <v>924</v>
      </c>
      <c r="E250" s="146" t="s">
        <v>1337</v>
      </c>
      <c r="F250" s="147" t="s">
        <v>1338</v>
      </c>
      <c r="G250" s="148" t="s">
        <v>115</v>
      </c>
      <c r="H250" s="149">
        <v>1</v>
      </c>
      <c r="I250" s="150"/>
      <c r="J250" s="151">
        <f>ROUND(I250*H250,2)</f>
        <v>0</v>
      </c>
      <c r="K250" s="147" t="s">
        <v>116</v>
      </c>
      <c r="L250" s="29"/>
      <c r="M250" s="152" t="s">
        <v>19</v>
      </c>
      <c r="N250" s="153" t="s">
        <v>42</v>
      </c>
      <c r="P250" s="114">
        <f>O250*H250</f>
        <v>0</v>
      </c>
      <c r="Q250" s="114">
        <v>0</v>
      </c>
      <c r="R250" s="114">
        <f>Q250*H250</f>
        <v>0</v>
      </c>
      <c r="S250" s="114">
        <v>0</v>
      </c>
      <c r="T250" s="115">
        <f>S250*H250</f>
        <v>0</v>
      </c>
      <c r="AR250" s="116" t="s">
        <v>1051</v>
      </c>
      <c r="AT250" s="116" t="s">
        <v>924</v>
      </c>
      <c r="AU250" s="116" t="s">
        <v>79</v>
      </c>
      <c r="AY250" s="14" t="s">
        <v>117</v>
      </c>
      <c r="BE250" s="117">
        <f>IF(N250="základní",J250,0)</f>
        <v>0</v>
      </c>
      <c r="BF250" s="117">
        <f>IF(N250="snížená",J250,0)</f>
        <v>0</v>
      </c>
      <c r="BG250" s="117">
        <f>IF(N250="zákl. přenesená",J250,0)</f>
        <v>0</v>
      </c>
      <c r="BH250" s="117">
        <f>IF(N250="sníž. přenesená",J250,0)</f>
        <v>0</v>
      </c>
      <c r="BI250" s="117">
        <f>IF(N250="nulová",J250,0)</f>
        <v>0</v>
      </c>
      <c r="BJ250" s="14" t="s">
        <v>79</v>
      </c>
      <c r="BK250" s="117">
        <f>ROUND(I250*H250,2)</f>
        <v>0</v>
      </c>
      <c r="BL250" s="14" t="s">
        <v>1051</v>
      </c>
      <c r="BM250" s="116" t="s">
        <v>1339</v>
      </c>
    </row>
    <row r="251" spans="2:65" s="1" customFormat="1" ht="19.5">
      <c r="B251" s="29"/>
      <c r="D251" s="118" t="s">
        <v>119</v>
      </c>
      <c r="F251" s="119" t="s">
        <v>1340</v>
      </c>
      <c r="I251" s="120"/>
      <c r="L251" s="29"/>
      <c r="M251" s="121"/>
      <c r="T251" s="48"/>
      <c r="AT251" s="14" t="s">
        <v>119</v>
      </c>
      <c r="AU251" s="14" t="s">
        <v>79</v>
      </c>
    </row>
    <row r="252" spans="2:65" s="1" customFormat="1" ht="16.5" customHeight="1">
      <c r="B252" s="29"/>
      <c r="C252" s="145" t="s">
        <v>155</v>
      </c>
      <c r="D252" s="145" t="s">
        <v>924</v>
      </c>
      <c r="E252" s="146" t="s">
        <v>1341</v>
      </c>
      <c r="F252" s="147" t="s">
        <v>1342</v>
      </c>
      <c r="G252" s="148" t="s">
        <v>115</v>
      </c>
      <c r="H252" s="149">
        <v>1</v>
      </c>
      <c r="I252" s="150"/>
      <c r="J252" s="151">
        <f>ROUND(I252*H252,2)</f>
        <v>0</v>
      </c>
      <c r="K252" s="147" t="s">
        <v>116</v>
      </c>
      <c r="L252" s="29"/>
      <c r="M252" s="152" t="s">
        <v>19</v>
      </c>
      <c r="N252" s="153" t="s">
        <v>42</v>
      </c>
      <c r="P252" s="114">
        <f>O252*H252</f>
        <v>0</v>
      </c>
      <c r="Q252" s="114">
        <v>0</v>
      </c>
      <c r="R252" s="114">
        <f>Q252*H252</f>
        <v>0</v>
      </c>
      <c r="S252" s="114">
        <v>0</v>
      </c>
      <c r="T252" s="115">
        <f>S252*H252</f>
        <v>0</v>
      </c>
      <c r="AR252" s="116" t="s">
        <v>1051</v>
      </c>
      <c r="AT252" s="116" t="s">
        <v>924</v>
      </c>
      <c r="AU252" s="116" t="s">
        <v>79</v>
      </c>
      <c r="AY252" s="14" t="s">
        <v>117</v>
      </c>
      <c r="BE252" s="117">
        <f>IF(N252="základní",J252,0)</f>
        <v>0</v>
      </c>
      <c r="BF252" s="117">
        <f>IF(N252="snížená",J252,0)</f>
        <v>0</v>
      </c>
      <c r="BG252" s="117">
        <f>IF(N252="zákl. přenesená",J252,0)</f>
        <v>0</v>
      </c>
      <c r="BH252" s="117">
        <f>IF(N252="sníž. přenesená",J252,0)</f>
        <v>0</v>
      </c>
      <c r="BI252" s="117">
        <f>IF(N252="nulová",J252,0)</f>
        <v>0</v>
      </c>
      <c r="BJ252" s="14" t="s">
        <v>79</v>
      </c>
      <c r="BK252" s="117">
        <f>ROUND(I252*H252,2)</f>
        <v>0</v>
      </c>
      <c r="BL252" s="14" t="s">
        <v>1051</v>
      </c>
      <c r="BM252" s="116" t="s">
        <v>1343</v>
      </c>
    </row>
    <row r="253" spans="2:65" s="1" customFormat="1">
      <c r="B253" s="29"/>
      <c r="D253" s="118" t="s">
        <v>119</v>
      </c>
      <c r="F253" s="119" t="s">
        <v>1344</v>
      </c>
      <c r="I253" s="120"/>
      <c r="L253" s="29"/>
      <c r="M253" s="121"/>
      <c r="T253" s="48"/>
      <c r="AT253" s="14" t="s">
        <v>119</v>
      </c>
      <c r="AU253" s="14" t="s">
        <v>79</v>
      </c>
    </row>
    <row r="254" spans="2:65" s="1" customFormat="1" ht="16.5" customHeight="1">
      <c r="B254" s="29"/>
      <c r="C254" s="145" t="s">
        <v>267</v>
      </c>
      <c r="D254" s="145" t="s">
        <v>924</v>
      </c>
      <c r="E254" s="146" t="s">
        <v>1345</v>
      </c>
      <c r="F254" s="147" t="s">
        <v>1346</v>
      </c>
      <c r="G254" s="148" t="s">
        <v>115</v>
      </c>
      <c r="H254" s="149">
        <v>1</v>
      </c>
      <c r="I254" s="150"/>
      <c r="J254" s="151">
        <f>ROUND(I254*H254,2)</f>
        <v>0</v>
      </c>
      <c r="K254" s="147" t="s">
        <v>116</v>
      </c>
      <c r="L254" s="29"/>
      <c r="M254" s="152" t="s">
        <v>19</v>
      </c>
      <c r="N254" s="153" t="s">
        <v>42</v>
      </c>
      <c r="P254" s="114">
        <f>O254*H254</f>
        <v>0</v>
      </c>
      <c r="Q254" s="114">
        <v>0</v>
      </c>
      <c r="R254" s="114">
        <f>Q254*H254</f>
        <v>0</v>
      </c>
      <c r="S254" s="114">
        <v>0</v>
      </c>
      <c r="T254" s="115">
        <f>S254*H254</f>
        <v>0</v>
      </c>
      <c r="AR254" s="116" t="s">
        <v>1051</v>
      </c>
      <c r="AT254" s="116" t="s">
        <v>924</v>
      </c>
      <c r="AU254" s="116" t="s">
        <v>79</v>
      </c>
      <c r="AY254" s="14" t="s">
        <v>117</v>
      </c>
      <c r="BE254" s="117">
        <f>IF(N254="základní",J254,0)</f>
        <v>0</v>
      </c>
      <c r="BF254" s="117">
        <f>IF(N254="snížená",J254,0)</f>
        <v>0</v>
      </c>
      <c r="BG254" s="117">
        <f>IF(N254="zákl. přenesená",J254,0)</f>
        <v>0</v>
      </c>
      <c r="BH254" s="117">
        <f>IF(N254="sníž. přenesená",J254,0)</f>
        <v>0</v>
      </c>
      <c r="BI254" s="117">
        <f>IF(N254="nulová",J254,0)</f>
        <v>0</v>
      </c>
      <c r="BJ254" s="14" t="s">
        <v>79</v>
      </c>
      <c r="BK254" s="117">
        <f>ROUND(I254*H254,2)</f>
        <v>0</v>
      </c>
      <c r="BL254" s="14" t="s">
        <v>1051</v>
      </c>
      <c r="BM254" s="116" t="s">
        <v>1347</v>
      </c>
    </row>
    <row r="255" spans="2:65" s="1" customFormat="1">
      <c r="B255" s="29"/>
      <c r="D255" s="118" t="s">
        <v>119</v>
      </c>
      <c r="F255" s="119" t="s">
        <v>1346</v>
      </c>
      <c r="I255" s="120"/>
      <c r="L255" s="29"/>
      <c r="M255" s="121"/>
      <c r="T255" s="48"/>
      <c r="AT255" s="14" t="s">
        <v>119</v>
      </c>
      <c r="AU255" s="14" t="s">
        <v>79</v>
      </c>
    </row>
    <row r="256" spans="2:65" s="1" customFormat="1" ht="16.5" customHeight="1">
      <c r="B256" s="29"/>
      <c r="C256" s="145" t="s">
        <v>271</v>
      </c>
      <c r="D256" s="145" t="s">
        <v>924</v>
      </c>
      <c r="E256" s="146" t="s">
        <v>1348</v>
      </c>
      <c r="F256" s="147" t="s">
        <v>1349</v>
      </c>
      <c r="G256" s="148" t="s">
        <v>115</v>
      </c>
      <c r="H256" s="149">
        <v>1</v>
      </c>
      <c r="I256" s="150"/>
      <c r="J256" s="151">
        <f>ROUND(I256*H256,2)</f>
        <v>0</v>
      </c>
      <c r="K256" s="147" t="s">
        <v>116</v>
      </c>
      <c r="L256" s="29"/>
      <c r="M256" s="152" t="s">
        <v>19</v>
      </c>
      <c r="N256" s="153" t="s">
        <v>42</v>
      </c>
      <c r="P256" s="114">
        <f>O256*H256</f>
        <v>0</v>
      </c>
      <c r="Q256" s="114">
        <v>0</v>
      </c>
      <c r="R256" s="114">
        <f>Q256*H256</f>
        <v>0</v>
      </c>
      <c r="S256" s="114">
        <v>0</v>
      </c>
      <c r="T256" s="115">
        <f>S256*H256</f>
        <v>0</v>
      </c>
      <c r="AR256" s="116" t="s">
        <v>1051</v>
      </c>
      <c r="AT256" s="116" t="s">
        <v>924</v>
      </c>
      <c r="AU256" s="116" t="s">
        <v>79</v>
      </c>
      <c r="AY256" s="14" t="s">
        <v>117</v>
      </c>
      <c r="BE256" s="117">
        <f>IF(N256="základní",J256,0)</f>
        <v>0</v>
      </c>
      <c r="BF256" s="117">
        <f>IF(N256="snížená",J256,0)</f>
        <v>0</v>
      </c>
      <c r="BG256" s="117">
        <f>IF(N256="zákl. přenesená",J256,0)</f>
        <v>0</v>
      </c>
      <c r="BH256" s="117">
        <f>IF(N256="sníž. přenesená",J256,0)</f>
        <v>0</v>
      </c>
      <c r="BI256" s="117">
        <f>IF(N256="nulová",J256,0)</f>
        <v>0</v>
      </c>
      <c r="BJ256" s="14" t="s">
        <v>79</v>
      </c>
      <c r="BK256" s="117">
        <f>ROUND(I256*H256,2)</f>
        <v>0</v>
      </c>
      <c r="BL256" s="14" t="s">
        <v>1051</v>
      </c>
      <c r="BM256" s="116" t="s">
        <v>1350</v>
      </c>
    </row>
    <row r="257" spans="2:65" s="1" customFormat="1">
      <c r="B257" s="29"/>
      <c r="D257" s="118" t="s">
        <v>119</v>
      </c>
      <c r="F257" s="119" t="s">
        <v>1349</v>
      </c>
      <c r="I257" s="120"/>
      <c r="L257" s="29"/>
      <c r="M257" s="121"/>
      <c r="T257" s="48"/>
      <c r="AT257" s="14" t="s">
        <v>119</v>
      </c>
      <c r="AU257" s="14" t="s">
        <v>79</v>
      </c>
    </row>
    <row r="258" spans="2:65" s="1" customFormat="1" ht="16.5" customHeight="1">
      <c r="B258" s="29"/>
      <c r="C258" s="145" t="s">
        <v>275</v>
      </c>
      <c r="D258" s="145" t="s">
        <v>924</v>
      </c>
      <c r="E258" s="146" t="s">
        <v>1351</v>
      </c>
      <c r="F258" s="147" t="s">
        <v>1352</v>
      </c>
      <c r="G258" s="148" t="s">
        <v>115</v>
      </c>
      <c r="H258" s="149">
        <v>1</v>
      </c>
      <c r="I258" s="150"/>
      <c r="J258" s="151">
        <f>ROUND(I258*H258,2)</f>
        <v>0</v>
      </c>
      <c r="K258" s="147" t="s">
        <v>116</v>
      </c>
      <c r="L258" s="29"/>
      <c r="M258" s="152" t="s">
        <v>19</v>
      </c>
      <c r="N258" s="153" t="s">
        <v>42</v>
      </c>
      <c r="P258" s="114">
        <f>O258*H258</f>
        <v>0</v>
      </c>
      <c r="Q258" s="114">
        <v>0</v>
      </c>
      <c r="R258" s="114">
        <f>Q258*H258</f>
        <v>0</v>
      </c>
      <c r="S258" s="114">
        <v>0</v>
      </c>
      <c r="T258" s="115">
        <f>S258*H258</f>
        <v>0</v>
      </c>
      <c r="AR258" s="116" t="s">
        <v>1051</v>
      </c>
      <c r="AT258" s="116" t="s">
        <v>924</v>
      </c>
      <c r="AU258" s="116" t="s">
        <v>79</v>
      </c>
      <c r="AY258" s="14" t="s">
        <v>117</v>
      </c>
      <c r="BE258" s="117">
        <f>IF(N258="základní",J258,0)</f>
        <v>0</v>
      </c>
      <c r="BF258" s="117">
        <f>IF(N258="snížená",J258,0)</f>
        <v>0</v>
      </c>
      <c r="BG258" s="117">
        <f>IF(N258="zákl. přenesená",J258,0)</f>
        <v>0</v>
      </c>
      <c r="BH258" s="117">
        <f>IF(N258="sníž. přenesená",J258,0)</f>
        <v>0</v>
      </c>
      <c r="BI258" s="117">
        <f>IF(N258="nulová",J258,0)</f>
        <v>0</v>
      </c>
      <c r="BJ258" s="14" t="s">
        <v>79</v>
      </c>
      <c r="BK258" s="117">
        <f>ROUND(I258*H258,2)</f>
        <v>0</v>
      </c>
      <c r="BL258" s="14" t="s">
        <v>1051</v>
      </c>
      <c r="BM258" s="116" t="s">
        <v>1353</v>
      </c>
    </row>
    <row r="259" spans="2:65" s="1" customFormat="1">
      <c r="B259" s="29"/>
      <c r="D259" s="118" t="s">
        <v>119</v>
      </c>
      <c r="F259" s="119" t="s">
        <v>1352</v>
      </c>
      <c r="I259" s="120"/>
      <c r="L259" s="29"/>
      <c r="M259" s="121"/>
      <c r="T259" s="48"/>
      <c r="AT259" s="14" t="s">
        <v>119</v>
      </c>
      <c r="AU259" s="14" t="s">
        <v>79</v>
      </c>
    </row>
    <row r="260" spans="2:65" s="1" customFormat="1" ht="16.5" customHeight="1">
      <c r="B260" s="29"/>
      <c r="C260" s="145" t="s">
        <v>287</v>
      </c>
      <c r="D260" s="145" t="s">
        <v>924</v>
      </c>
      <c r="E260" s="146" t="s">
        <v>1354</v>
      </c>
      <c r="F260" s="147" t="s">
        <v>1355</v>
      </c>
      <c r="G260" s="148" t="s">
        <v>115</v>
      </c>
      <c r="H260" s="149">
        <v>1</v>
      </c>
      <c r="I260" s="150"/>
      <c r="J260" s="151">
        <f>ROUND(I260*H260,2)</f>
        <v>0</v>
      </c>
      <c r="K260" s="147" t="s">
        <v>116</v>
      </c>
      <c r="L260" s="29"/>
      <c r="M260" s="152" t="s">
        <v>19</v>
      </c>
      <c r="N260" s="153" t="s">
        <v>42</v>
      </c>
      <c r="P260" s="114">
        <f>O260*H260</f>
        <v>0</v>
      </c>
      <c r="Q260" s="114">
        <v>0</v>
      </c>
      <c r="R260" s="114">
        <f>Q260*H260</f>
        <v>0</v>
      </c>
      <c r="S260" s="114">
        <v>0</v>
      </c>
      <c r="T260" s="115">
        <f>S260*H260</f>
        <v>0</v>
      </c>
      <c r="AR260" s="116" t="s">
        <v>1051</v>
      </c>
      <c r="AT260" s="116" t="s">
        <v>924</v>
      </c>
      <c r="AU260" s="116" t="s">
        <v>79</v>
      </c>
      <c r="AY260" s="14" t="s">
        <v>117</v>
      </c>
      <c r="BE260" s="117">
        <f>IF(N260="základní",J260,0)</f>
        <v>0</v>
      </c>
      <c r="BF260" s="117">
        <f>IF(N260="snížená",J260,0)</f>
        <v>0</v>
      </c>
      <c r="BG260" s="117">
        <f>IF(N260="zákl. přenesená",J260,0)</f>
        <v>0</v>
      </c>
      <c r="BH260" s="117">
        <f>IF(N260="sníž. přenesená",J260,0)</f>
        <v>0</v>
      </c>
      <c r="BI260" s="117">
        <f>IF(N260="nulová",J260,0)</f>
        <v>0</v>
      </c>
      <c r="BJ260" s="14" t="s">
        <v>79</v>
      </c>
      <c r="BK260" s="117">
        <f>ROUND(I260*H260,2)</f>
        <v>0</v>
      </c>
      <c r="BL260" s="14" t="s">
        <v>1051</v>
      </c>
      <c r="BM260" s="116" t="s">
        <v>1356</v>
      </c>
    </row>
    <row r="261" spans="2:65" s="1" customFormat="1">
      <c r="B261" s="29"/>
      <c r="D261" s="118" t="s">
        <v>119</v>
      </c>
      <c r="F261" s="119" t="s">
        <v>1355</v>
      </c>
      <c r="I261" s="120"/>
      <c r="L261" s="29"/>
      <c r="M261" s="121"/>
      <c r="T261" s="48"/>
      <c r="AT261" s="14" t="s">
        <v>119</v>
      </c>
      <c r="AU261" s="14" t="s">
        <v>79</v>
      </c>
    </row>
    <row r="262" spans="2:65" s="1" customFormat="1" ht="16.5" customHeight="1">
      <c r="B262" s="29"/>
      <c r="C262" s="145" t="s">
        <v>279</v>
      </c>
      <c r="D262" s="145" t="s">
        <v>924</v>
      </c>
      <c r="E262" s="146" t="s">
        <v>1357</v>
      </c>
      <c r="F262" s="147" t="s">
        <v>1358</v>
      </c>
      <c r="G262" s="148" t="s">
        <v>115</v>
      </c>
      <c r="H262" s="149">
        <v>1</v>
      </c>
      <c r="I262" s="150"/>
      <c r="J262" s="151">
        <f>ROUND(I262*H262,2)</f>
        <v>0</v>
      </c>
      <c r="K262" s="147" t="s">
        <v>116</v>
      </c>
      <c r="L262" s="29"/>
      <c r="M262" s="152" t="s">
        <v>19</v>
      </c>
      <c r="N262" s="153" t="s">
        <v>42</v>
      </c>
      <c r="P262" s="114">
        <f>O262*H262</f>
        <v>0</v>
      </c>
      <c r="Q262" s="114">
        <v>0</v>
      </c>
      <c r="R262" s="114">
        <f>Q262*H262</f>
        <v>0</v>
      </c>
      <c r="S262" s="114">
        <v>0</v>
      </c>
      <c r="T262" s="115">
        <f>S262*H262</f>
        <v>0</v>
      </c>
      <c r="AR262" s="116" t="s">
        <v>1051</v>
      </c>
      <c r="AT262" s="116" t="s">
        <v>924</v>
      </c>
      <c r="AU262" s="116" t="s">
        <v>79</v>
      </c>
      <c r="AY262" s="14" t="s">
        <v>117</v>
      </c>
      <c r="BE262" s="117">
        <f>IF(N262="základní",J262,0)</f>
        <v>0</v>
      </c>
      <c r="BF262" s="117">
        <f>IF(N262="snížená",J262,0)</f>
        <v>0</v>
      </c>
      <c r="BG262" s="117">
        <f>IF(N262="zákl. přenesená",J262,0)</f>
        <v>0</v>
      </c>
      <c r="BH262" s="117">
        <f>IF(N262="sníž. přenesená",J262,0)</f>
        <v>0</v>
      </c>
      <c r="BI262" s="117">
        <f>IF(N262="nulová",J262,0)</f>
        <v>0</v>
      </c>
      <c r="BJ262" s="14" t="s">
        <v>79</v>
      </c>
      <c r="BK262" s="117">
        <f>ROUND(I262*H262,2)</f>
        <v>0</v>
      </c>
      <c r="BL262" s="14" t="s">
        <v>1051</v>
      </c>
      <c r="BM262" s="116" t="s">
        <v>1359</v>
      </c>
    </row>
    <row r="263" spans="2:65" s="1" customFormat="1">
      <c r="B263" s="29"/>
      <c r="D263" s="118" t="s">
        <v>119</v>
      </c>
      <c r="F263" s="119" t="s">
        <v>1358</v>
      </c>
      <c r="I263" s="120"/>
      <c r="L263" s="29"/>
      <c r="M263" s="121"/>
      <c r="T263" s="48"/>
      <c r="AT263" s="14" t="s">
        <v>119</v>
      </c>
      <c r="AU263" s="14" t="s">
        <v>79</v>
      </c>
    </row>
    <row r="264" spans="2:65" s="1" customFormat="1" ht="16.5" customHeight="1">
      <c r="B264" s="29"/>
      <c r="C264" s="145" t="s">
        <v>291</v>
      </c>
      <c r="D264" s="145" t="s">
        <v>924</v>
      </c>
      <c r="E264" s="146" t="s">
        <v>1360</v>
      </c>
      <c r="F264" s="147" t="s">
        <v>1361</v>
      </c>
      <c r="G264" s="148" t="s">
        <v>115</v>
      </c>
      <c r="H264" s="149">
        <v>1</v>
      </c>
      <c r="I264" s="150"/>
      <c r="J264" s="151">
        <f>ROUND(I264*H264,2)</f>
        <v>0</v>
      </c>
      <c r="K264" s="147" t="s">
        <v>116</v>
      </c>
      <c r="L264" s="29"/>
      <c r="M264" s="152" t="s">
        <v>19</v>
      </c>
      <c r="N264" s="153" t="s">
        <v>42</v>
      </c>
      <c r="P264" s="114">
        <f>O264*H264</f>
        <v>0</v>
      </c>
      <c r="Q264" s="114">
        <v>0</v>
      </c>
      <c r="R264" s="114">
        <f>Q264*H264</f>
        <v>0</v>
      </c>
      <c r="S264" s="114">
        <v>0</v>
      </c>
      <c r="T264" s="115">
        <f>S264*H264</f>
        <v>0</v>
      </c>
      <c r="AR264" s="116" t="s">
        <v>1051</v>
      </c>
      <c r="AT264" s="116" t="s">
        <v>924</v>
      </c>
      <c r="AU264" s="116" t="s">
        <v>79</v>
      </c>
      <c r="AY264" s="14" t="s">
        <v>117</v>
      </c>
      <c r="BE264" s="117">
        <f>IF(N264="základní",J264,0)</f>
        <v>0</v>
      </c>
      <c r="BF264" s="117">
        <f>IF(N264="snížená",J264,0)</f>
        <v>0</v>
      </c>
      <c r="BG264" s="117">
        <f>IF(N264="zákl. přenesená",J264,0)</f>
        <v>0</v>
      </c>
      <c r="BH264" s="117">
        <f>IF(N264="sníž. přenesená",J264,0)</f>
        <v>0</v>
      </c>
      <c r="BI264" s="117">
        <f>IF(N264="nulová",J264,0)</f>
        <v>0</v>
      </c>
      <c r="BJ264" s="14" t="s">
        <v>79</v>
      </c>
      <c r="BK264" s="117">
        <f>ROUND(I264*H264,2)</f>
        <v>0</v>
      </c>
      <c r="BL264" s="14" t="s">
        <v>1051</v>
      </c>
      <c r="BM264" s="116" t="s">
        <v>1362</v>
      </c>
    </row>
    <row r="265" spans="2:65" s="1" customFormat="1" ht="29.25">
      <c r="B265" s="29"/>
      <c r="D265" s="118" t="s">
        <v>119</v>
      </c>
      <c r="F265" s="119" t="s">
        <v>1363</v>
      </c>
      <c r="I265" s="120"/>
      <c r="L265" s="29"/>
      <c r="M265" s="121"/>
      <c r="T265" s="48"/>
      <c r="AT265" s="14" t="s">
        <v>119</v>
      </c>
      <c r="AU265" s="14" t="s">
        <v>79</v>
      </c>
    </row>
    <row r="266" spans="2:65" s="1" customFormat="1" ht="16.5" customHeight="1">
      <c r="B266" s="29"/>
      <c r="C266" s="145" t="s">
        <v>295</v>
      </c>
      <c r="D266" s="145" t="s">
        <v>924</v>
      </c>
      <c r="E266" s="146" t="s">
        <v>1364</v>
      </c>
      <c r="F266" s="147" t="s">
        <v>1365</v>
      </c>
      <c r="G266" s="148" t="s">
        <v>115</v>
      </c>
      <c r="H266" s="149">
        <v>1</v>
      </c>
      <c r="I266" s="150"/>
      <c r="J266" s="151">
        <f>ROUND(I266*H266,2)</f>
        <v>0</v>
      </c>
      <c r="K266" s="147" t="s">
        <v>116</v>
      </c>
      <c r="L266" s="29"/>
      <c r="M266" s="152" t="s">
        <v>19</v>
      </c>
      <c r="N266" s="153" t="s">
        <v>42</v>
      </c>
      <c r="P266" s="114">
        <f>O266*H266</f>
        <v>0</v>
      </c>
      <c r="Q266" s="114">
        <v>0</v>
      </c>
      <c r="R266" s="114">
        <f>Q266*H266</f>
        <v>0</v>
      </c>
      <c r="S266" s="114">
        <v>0</v>
      </c>
      <c r="T266" s="115">
        <f>S266*H266</f>
        <v>0</v>
      </c>
      <c r="AR266" s="116" t="s">
        <v>1051</v>
      </c>
      <c r="AT266" s="116" t="s">
        <v>924</v>
      </c>
      <c r="AU266" s="116" t="s">
        <v>79</v>
      </c>
      <c r="AY266" s="14" t="s">
        <v>117</v>
      </c>
      <c r="BE266" s="117">
        <f>IF(N266="základní",J266,0)</f>
        <v>0</v>
      </c>
      <c r="BF266" s="117">
        <f>IF(N266="snížená",J266,0)</f>
        <v>0</v>
      </c>
      <c r="BG266" s="117">
        <f>IF(N266="zákl. přenesená",J266,0)</f>
        <v>0</v>
      </c>
      <c r="BH266" s="117">
        <f>IF(N266="sníž. přenesená",J266,0)</f>
        <v>0</v>
      </c>
      <c r="BI266" s="117">
        <f>IF(N266="nulová",J266,0)</f>
        <v>0</v>
      </c>
      <c r="BJ266" s="14" t="s">
        <v>79</v>
      </c>
      <c r="BK266" s="117">
        <f>ROUND(I266*H266,2)</f>
        <v>0</v>
      </c>
      <c r="BL266" s="14" t="s">
        <v>1051</v>
      </c>
      <c r="BM266" s="116" t="s">
        <v>1366</v>
      </c>
    </row>
    <row r="267" spans="2:65" s="1" customFormat="1" ht="29.25">
      <c r="B267" s="29"/>
      <c r="D267" s="118" t="s">
        <v>119</v>
      </c>
      <c r="F267" s="119" t="s">
        <v>1367</v>
      </c>
      <c r="I267" s="120"/>
      <c r="L267" s="29"/>
      <c r="M267" s="121"/>
      <c r="T267" s="48"/>
      <c r="AT267" s="14" t="s">
        <v>119</v>
      </c>
      <c r="AU267" s="14" t="s">
        <v>79</v>
      </c>
    </row>
    <row r="268" spans="2:65" s="1" customFormat="1" ht="16.5" customHeight="1">
      <c r="B268" s="29"/>
      <c r="C268" s="145" t="s">
        <v>299</v>
      </c>
      <c r="D268" s="145" t="s">
        <v>924</v>
      </c>
      <c r="E268" s="146" t="s">
        <v>1368</v>
      </c>
      <c r="F268" s="147" t="s">
        <v>1369</v>
      </c>
      <c r="G268" s="148" t="s">
        <v>115</v>
      </c>
      <c r="H268" s="149">
        <v>1</v>
      </c>
      <c r="I268" s="150"/>
      <c r="J268" s="151">
        <f>ROUND(I268*H268,2)</f>
        <v>0</v>
      </c>
      <c r="K268" s="147" t="s">
        <v>116</v>
      </c>
      <c r="L268" s="29"/>
      <c r="M268" s="152" t="s">
        <v>19</v>
      </c>
      <c r="N268" s="153" t="s">
        <v>42</v>
      </c>
      <c r="P268" s="114">
        <f>O268*H268</f>
        <v>0</v>
      </c>
      <c r="Q268" s="114">
        <v>0</v>
      </c>
      <c r="R268" s="114">
        <f>Q268*H268</f>
        <v>0</v>
      </c>
      <c r="S268" s="114">
        <v>0</v>
      </c>
      <c r="T268" s="115">
        <f>S268*H268</f>
        <v>0</v>
      </c>
      <c r="AR268" s="116" t="s">
        <v>1051</v>
      </c>
      <c r="AT268" s="116" t="s">
        <v>924</v>
      </c>
      <c r="AU268" s="116" t="s">
        <v>79</v>
      </c>
      <c r="AY268" s="14" t="s">
        <v>117</v>
      </c>
      <c r="BE268" s="117">
        <f>IF(N268="základní",J268,0)</f>
        <v>0</v>
      </c>
      <c r="BF268" s="117">
        <f>IF(N268="snížená",J268,0)</f>
        <v>0</v>
      </c>
      <c r="BG268" s="117">
        <f>IF(N268="zákl. přenesená",J268,0)</f>
        <v>0</v>
      </c>
      <c r="BH268" s="117">
        <f>IF(N268="sníž. přenesená",J268,0)</f>
        <v>0</v>
      </c>
      <c r="BI268" s="117">
        <f>IF(N268="nulová",J268,0)</f>
        <v>0</v>
      </c>
      <c r="BJ268" s="14" t="s">
        <v>79</v>
      </c>
      <c r="BK268" s="117">
        <f>ROUND(I268*H268,2)</f>
        <v>0</v>
      </c>
      <c r="BL268" s="14" t="s">
        <v>1051</v>
      </c>
      <c r="BM268" s="116" t="s">
        <v>1370</v>
      </c>
    </row>
    <row r="269" spans="2:65" s="1" customFormat="1" ht="29.25">
      <c r="B269" s="29"/>
      <c r="D269" s="118" t="s">
        <v>119</v>
      </c>
      <c r="F269" s="119" t="s">
        <v>1371</v>
      </c>
      <c r="I269" s="120"/>
      <c r="L269" s="29"/>
      <c r="M269" s="121"/>
      <c r="T269" s="48"/>
      <c r="AT269" s="14" t="s">
        <v>119</v>
      </c>
      <c r="AU269" s="14" t="s">
        <v>79</v>
      </c>
    </row>
    <row r="270" spans="2:65" s="1" customFormat="1" ht="16.5" customHeight="1">
      <c r="B270" s="29"/>
      <c r="C270" s="145" t="s">
        <v>303</v>
      </c>
      <c r="D270" s="145" t="s">
        <v>924</v>
      </c>
      <c r="E270" s="146" t="s">
        <v>1372</v>
      </c>
      <c r="F270" s="147" t="s">
        <v>1373</v>
      </c>
      <c r="G270" s="148" t="s">
        <v>115</v>
      </c>
      <c r="H270" s="149">
        <v>1</v>
      </c>
      <c r="I270" s="150"/>
      <c r="J270" s="151">
        <f>ROUND(I270*H270,2)</f>
        <v>0</v>
      </c>
      <c r="K270" s="147" t="s">
        <v>116</v>
      </c>
      <c r="L270" s="29"/>
      <c r="M270" s="152" t="s">
        <v>19</v>
      </c>
      <c r="N270" s="153" t="s">
        <v>42</v>
      </c>
      <c r="P270" s="114">
        <f>O270*H270</f>
        <v>0</v>
      </c>
      <c r="Q270" s="114">
        <v>0</v>
      </c>
      <c r="R270" s="114">
        <f>Q270*H270</f>
        <v>0</v>
      </c>
      <c r="S270" s="114">
        <v>0</v>
      </c>
      <c r="T270" s="115">
        <f>S270*H270</f>
        <v>0</v>
      </c>
      <c r="AR270" s="116" t="s">
        <v>1051</v>
      </c>
      <c r="AT270" s="116" t="s">
        <v>924</v>
      </c>
      <c r="AU270" s="116" t="s">
        <v>79</v>
      </c>
      <c r="AY270" s="14" t="s">
        <v>117</v>
      </c>
      <c r="BE270" s="117">
        <f>IF(N270="základní",J270,0)</f>
        <v>0</v>
      </c>
      <c r="BF270" s="117">
        <f>IF(N270="snížená",J270,0)</f>
        <v>0</v>
      </c>
      <c r="BG270" s="117">
        <f>IF(N270="zákl. přenesená",J270,0)</f>
        <v>0</v>
      </c>
      <c r="BH270" s="117">
        <f>IF(N270="sníž. přenesená",J270,0)</f>
        <v>0</v>
      </c>
      <c r="BI270" s="117">
        <f>IF(N270="nulová",J270,0)</f>
        <v>0</v>
      </c>
      <c r="BJ270" s="14" t="s">
        <v>79</v>
      </c>
      <c r="BK270" s="117">
        <f>ROUND(I270*H270,2)</f>
        <v>0</v>
      </c>
      <c r="BL270" s="14" t="s">
        <v>1051</v>
      </c>
      <c r="BM270" s="116" t="s">
        <v>1374</v>
      </c>
    </row>
    <row r="271" spans="2:65" s="1" customFormat="1" ht="29.25">
      <c r="B271" s="29"/>
      <c r="D271" s="118" t="s">
        <v>119</v>
      </c>
      <c r="F271" s="119" t="s">
        <v>1375</v>
      </c>
      <c r="I271" s="120"/>
      <c r="L271" s="29"/>
      <c r="M271" s="121"/>
      <c r="T271" s="48"/>
      <c r="AT271" s="14" t="s">
        <v>119</v>
      </c>
      <c r="AU271" s="14" t="s">
        <v>79</v>
      </c>
    </row>
    <row r="272" spans="2:65" s="1" customFormat="1" ht="16.5" customHeight="1">
      <c r="B272" s="29"/>
      <c r="C272" s="145" t="s">
        <v>307</v>
      </c>
      <c r="D272" s="145" t="s">
        <v>924</v>
      </c>
      <c r="E272" s="146" t="s">
        <v>1376</v>
      </c>
      <c r="F272" s="147" t="s">
        <v>1377</v>
      </c>
      <c r="G272" s="148" t="s">
        <v>115</v>
      </c>
      <c r="H272" s="149">
        <v>1</v>
      </c>
      <c r="I272" s="150"/>
      <c r="J272" s="151">
        <f>ROUND(I272*H272,2)</f>
        <v>0</v>
      </c>
      <c r="K272" s="147" t="s">
        <v>116</v>
      </c>
      <c r="L272" s="29"/>
      <c r="M272" s="152" t="s">
        <v>19</v>
      </c>
      <c r="N272" s="153" t="s">
        <v>42</v>
      </c>
      <c r="P272" s="114">
        <f>O272*H272</f>
        <v>0</v>
      </c>
      <c r="Q272" s="114">
        <v>0</v>
      </c>
      <c r="R272" s="114">
        <f>Q272*H272</f>
        <v>0</v>
      </c>
      <c r="S272" s="114">
        <v>0</v>
      </c>
      <c r="T272" s="115">
        <f>S272*H272</f>
        <v>0</v>
      </c>
      <c r="AR272" s="116" t="s">
        <v>1051</v>
      </c>
      <c r="AT272" s="116" t="s">
        <v>924</v>
      </c>
      <c r="AU272" s="116" t="s">
        <v>79</v>
      </c>
      <c r="AY272" s="14" t="s">
        <v>117</v>
      </c>
      <c r="BE272" s="117">
        <f>IF(N272="základní",J272,0)</f>
        <v>0</v>
      </c>
      <c r="BF272" s="117">
        <f>IF(N272="snížená",J272,0)</f>
        <v>0</v>
      </c>
      <c r="BG272" s="117">
        <f>IF(N272="zákl. přenesená",J272,0)</f>
        <v>0</v>
      </c>
      <c r="BH272" s="117">
        <f>IF(N272="sníž. přenesená",J272,0)</f>
        <v>0</v>
      </c>
      <c r="BI272" s="117">
        <f>IF(N272="nulová",J272,0)</f>
        <v>0</v>
      </c>
      <c r="BJ272" s="14" t="s">
        <v>79</v>
      </c>
      <c r="BK272" s="117">
        <f>ROUND(I272*H272,2)</f>
        <v>0</v>
      </c>
      <c r="BL272" s="14" t="s">
        <v>1051</v>
      </c>
      <c r="BM272" s="116" t="s">
        <v>1378</v>
      </c>
    </row>
    <row r="273" spans="2:65" s="1" customFormat="1" ht="29.25">
      <c r="B273" s="29"/>
      <c r="D273" s="118" t="s">
        <v>119</v>
      </c>
      <c r="F273" s="119" t="s">
        <v>1379</v>
      </c>
      <c r="I273" s="120"/>
      <c r="L273" s="29"/>
      <c r="M273" s="121"/>
      <c r="T273" s="48"/>
      <c r="AT273" s="14" t="s">
        <v>119</v>
      </c>
      <c r="AU273" s="14" t="s">
        <v>79</v>
      </c>
    </row>
    <row r="274" spans="2:65" s="1" customFormat="1" ht="16.5" customHeight="1">
      <c r="B274" s="29"/>
      <c r="C274" s="145" t="s">
        <v>852</v>
      </c>
      <c r="D274" s="145" t="s">
        <v>924</v>
      </c>
      <c r="E274" s="146" t="s">
        <v>1380</v>
      </c>
      <c r="F274" s="147" t="s">
        <v>1381</v>
      </c>
      <c r="G274" s="148" t="s">
        <v>115</v>
      </c>
      <c r="H274" s="149">
        <v>1</v>
      </c>
      <c r="I274" s="150"/>
      <c r="J274" s="151">
        <f>ROUND(I274*H274,2)</f>
        <v>0</v>
      </c>
      <c r="K274" s="147" t="s">
        <v>116</v>
      </c>
      <c r="L274" s="29"/>
      <c r="M274" s="152" t="s">
        <v>19</v>
      </c>
      <c r="N274" s="153" t="s">
        <v>42</v>
      </c>
      <c r="P274" s="114">
        <f>O274*H274</f>
        <v>0</v>
      </c>
      <c r="Q274" s="114">
        <v>0</v>
      </c>
      <c r="R274" s="114">
        <f>Q274*H274</f>
        <v>0</v>
      </c>
      <c r="S274" s="114">
        <v>0</v>
      </c>
      <c r="T274" s="115">
        <f>S274*H274</f>
        <v>0</v>
      </c>
      <c r="AR274" s="116" t="s">
        <v>1051</v>
      </c>
      <c r="AT274" s="116" t="s">
        <v>924</v>
      </c>
      <c r="AU274" s="116" t="s">
        <v>79</v>
      </c>
      <c r="AY274" s="14" t="s">
        <v>117</v>
      </c>
      <c r="BE274" s="117">
        <f>IF(N274="základní",J274,0)</f>
        <v>0</v>
      </c>
      <c r="BF274" s="117">
        <f>IF(N274="snížená",J274,0)</f>
        <v>0</v>
      </c>
      <c r="BG274" s="117">
        <f>IF(N274="zákl. přenesená",J274,0)</f>
        <v>0</v>
      </c>
      <c r="BH274" s="117">
        <f>IF(N274="sníž. přenesená",J274,0)</f>
        <v>0</v>
      </c>
      <c r="BI274" s="117">
        <f>IF(N274="nulová",J274,0)</f>
        <v>0</v>
      </c>
      <c r="BJ274" s="14" t="s">
        <v>79</v>
      </c>
      <c r="BK274" s="117">
        <f>ROUND(I274*H274,2)</f>
        <v>0</v>
      </c>
      <c r="BL274" s="14" t="s">
        <v>1051</v>
      </c>
      <c r="BM274" s="116" t="s">
        <v>1382</v>
      </c>
    </row>
    <row r="275" spans="2:65" s="1" customFormat="1" ht="29.25">
      <c r="B275" s="29"/>
      <c r="D275" s="118" t="s">
        <v>119</v>
      </c>
      <c r="F275" s="119" t="s">
        <v>1383</v>
      </c>
      <c r="I275" s="120"/>
      <c r="L275" s="29"/>
      <c r="M275" s="121"/>
      <c r="T275" s="48"/>
      <c r="AT275" s="14" t="s">
        <v>119</v>
      </c>
      <c r="AU275" s="14" t="s">
        <v>79</v>
      </c>
    </row>
    <row r="276" spans="2:65" s="1" customFormat="1" ht="16.5" customHeight="1">
      <c r="B276" s="29"/>
      <c r="C276" s="145" t="s">
        <v>856</v>
      </c>
      <c r="D276" s="145" t="s">
        <v>924</v>
      </c>
      <c r="E276" s="146" t="s">
        <v>1384</v>
      </c>
      <c r="F276" s="147" t="s">
        <v>1385</v>
      </c>
      <c r="G276" s="148" t="s">
        <v>115</v>
      </c>
      <c r="H276" s="149">
        <v>1</v>
      </c>
      <c r="I276" s="150"/>
      <c r="J276" s="151">
        <f>ROUND(I276*H276,2)</f>
        <v>0</v>
      </c>
      <c r="K276" s="147" t="s">
        <v>116</v>
      </c>
      <c r="L276" s="29"/>
      <c r="M276" s="152" t="s">
        <v>19</v>
      </c>
      <c r="N276" s="153" t="s">
        <v>42</v>
      </c>
      <c r="P276" s="114">
        <f>O276*H276</f>
        <v>0</v>
      </c>
      <c r="Q276" s="114">
        <v>0</v>
      </c>
      <c r="R276" s="114">
        <f>Q276*H276</f>
        <v>0</v>
      </c>
      <c r="S276" s="114">
        <v>0</v>
      </c>
      <c r="T276" s="115">
        <f>S276*H276</f>
        <v>0</v>
      </c>
      <c r="AR276" s="116" t="s">
        <v>1051</v>
      </c>
      <c r="AT276" s="116" t="s">
        <v>924</v>
      </c>
      <c r="AU276" s="116" t="s">
        <v>79</v>
      </c>
      <c r="AY276" s="14" t="s">
        <v>117</v>
      </c>
      <c r="BE276" s="117">
        <f>IF(N276="základní",J276,0)</f>
        <v>0</v>
      </c>
      <c r="BF276" s="117">
        <f>IF(N276="snížená",J276,0)</f>
        <v>0</v>
      </c>
      <c r="BG276" s="117">
        <f>IF(N276="zákl. přenesená",J276,0)</f>
        <v>0</v>
      </c>
      <c r="BH276" s="117">
        <f>IF(N276="sníž. přenesená",J276,0)</f>
        <v>0</v>
      </c>
      <c r="BI276" s="117">
        <f>IF(N276="nulová",J276,0)</f>
        <v>0</v>
      </c>
      <c r="BJ276" s="14" t="s">
        <v>79</v>
      </c>
      <c r="BK276" s="117">
        <f>ROUND(I276*H276,2)</f>
        <v>0</v>
      </c>
      <c r="BL276" s="14" t="s">
        <v>1051</v>
      </c>
      <c r="BM276" s="116" t="s">
        <v>1386</v>
      </c>
    </row>
    <row r="277" spans="2:65" s="1" customFormat="1" ht="19.5">
      <c r="B277" s="29"/>
      <c r="D277" s="118" t="s">
        <v>119</v>
      </c>
      <c r="F277" s="119" t="s">
        <v>1387</v>
      </c>
      <c r="I277" s="120"/>
      <c r="L277" s="29"/>
      <c r="M277" s="121"/>
      <c r="T277" s="48"/>
      <c r="AT277" s="14" t="s">
        <v>119</v>
      </c>
      <c r="AU277" s="14" t="s">
        <v>79</v>
      </c>
    </row>
    <row r="278" spans="2:65" s="1" customFormat="1" ht="16.5" customHeight="1">
      <c r="B278" s="29"/>
      <c r="C278" s="145" t="s">
        <v>860</v>
      </c>
      <c r="D278" s="145" t="s">
        <v>924</v>
      </c>
      <c r="E278" s="146" t="s">
        <v>1388</v>
      </c>
      <c r="F278" s="147" t="s">
        <v>1389</v>
      </c>
      <c r="G278" s="148" t="s">
        <v>115</v>
      </c>
      <c r="H278" s="149">
        <v>1</v>
      </c>
      <c r="I278" s="150"/>
      <c r="J278" s="151">
        <f>ROUND(I278*H278,2)</f>
        <v>0</v>
      </c>
      <c r="K278" s="147" t="s">
        <v>116</v>
      </c>
      <c r="L278" s="29"/>
      <c r="M278" s="152" t="s">
        <v>19</v>
      </c>
      <c r="N278" s="153" t="s">
        <v>42</v>
      </c>
      <c r="P278" s="114">
        <f>O278*H278</f>
        <v>0</v>
      </c>
      <c r="Q278" s="114">
        <v>0</v>
      </c>
      <c r="R278" s="114">
        <f>Q278*H278</f>
        <v>0</v>
      </c>
      <c r="S278" s="114">
        <v>0</v>
      </c>
      <c r="T278" s="115">
        <f>S278*H278</f>
        <v>0</v>
      </c>
      <c r="AR278" s="116" t="s">
        <v>1051</v>
      </c>
      <c r="AT278" s="116" t="s">
        <v>924</v>
      </c>
      <c r="AU278" s="116" t="s">
        <v>79</v>
      </c>
      <c r="AY278" s="14" t="s">
        <v>117</v>
      </c>
      <c r="BE278" s="117">
        <f>IF(N278="základní",J278,0)</f>
        <v>0</v>
      </c>
      <c r="BF278" s="117">
        <f>IF(N278="snížená",J278,0)</f>
        <v>0</v>
      </c>
      <c r="BG278" s="117">
        <f>IF(N278="zákl. přenesená",J278,0)</f>
        <v>0</v>
      </c>
      <c r="BH278" s="117">
        <f>IF(N278="sníž. přenesená",J278,0)</f>
        <v>0</v>
      </c>
      <c r="BI278" s="117">
        <f>IF(N278="nulová",J278,0)</f>
        <v>0</v>
      </c>
      <c r="BJ278" s="14" t="s">
        <v>79</v>
      </c>
      <c r="BK278" s="117">
        <f>ROUND(I278*H278,2)</f>
        <v>0</v>
      </c>
      <c r="BL278" s="14" t="s">
        <v>1051</v>
      </c>
      <c r="BM278" s="116" t="s">
        <v>1390</v>
      </c>
    </row>
    <row r="279" spans="2:65" s="1" customFormat="1" ht="19.5">
      <c r="B279" s="29"/>
      <c r="D279" s="118" t="s">
        <v>119</v>
      </c>
      <c r="F279" s="119" t="s">
        <v>1391</v>
      </c>
      <c r="I279" s="120"/>
      <c r="L279" s="29"/>
      <c r="M279" s="121"/>
      <c r="T279" s="48"/>
      <c r="AT279" s="14" t="s">
        <v>119</v>
      </c>
      <c r="AU279" s="14" t="s">
        <v>79</v>
      </c>
    </row>
    <row r="280" spans="2:65" s="1" customFormat="1" ht="16.5" customHeight="1">
      <c r="B280" s="29"/>
      <c r="C280" s="145" t="s">
        <v>864</v>
      </c>
      <c r="D280" s="145" t="s">
        <v>924</v>
      </c>
      <c r="E280" s="146" t="s">
        <v>1392</v>
      </c>
      <c r="F280" s="147" t="s">
        <v>1393</v>
      </c>
      <c r="G280" s="148" t="s">
        <v>115</v>
      </c>
      <c r="H280" s="149">
        <v>1</v>
      </c>
      <c r="I280" s="150"/>
      <c r="J280" s="151">
        <f>ROUND(I280*H280,2)</f>
        <v>0</v>
      </c>
      <c r="K280" s="147" t="s">
        <v>116</v>
      </c>
      <c r="L280" s="29"/>
      <c r="M280" s="152" t="s">
        <v>19</v>
      </c>
      <c r="N280" s="153" t="s">
        <v>42</v>
      </c>
      <c r="P280" s="114">
        <f>O280*H280</f>
        <v>0</v>
      </c>
      <c r="Q280" s="114">
        <v>0</v>
      </c>
      <c r="R280" s="114">
        <f>Q280*H280</f>
        <v>0</v>
      </c>
      <c r="S280" s="114">
        <v>0</v>
      </c>
      <c r="T280" s="115">
        <f>S280*H280</f>
        <v>0</v>
      </c>
      <c r="AR280" s="116" t="s">
        <v>1051</v>
      </c>
      <c r="AT280" s="116" t="s">
        <v>924</v>
      </c>
      <c r="AU280" s="116" t="s">
        <v>79</v>
      </c>
      <c r="AY280" s="14" t="s">
        <v>117</v>
      </c>
      <c r="BE280" s="117">
        <f>IF(N280="základní",J280,0)</f>
        <v>0</v>
      </c>
      <c r="BF280" s="117">
        <f>IF(N280="snížená",J280,0)</f>
        <v>0</v>
      </c>
      <c r="BG280" s="117">
        <f>IF(N280="zákl. přenesená",J280,0)</f>
        <v>0</v>
      </c>
      <c r="BH280" s="117">
        <f>IF(N280="sníž. přenesená",J280,0)</f>
        <v>0</v>
      </c>
      <c r="BI280" s="117">
        <f>IF(N280="nulová",J280,0)</f>
        <v>0</v>
      </c>
      <c r="BJ280" s="14" t="s">
        <v>79</v>
      </c>
      <c r="BK280" s="117">
        <f>ROUND(I280*H280,2)</f>
        <v>0</v>
      </c>
      <c r="BL280" s="14" t="s">
        <v>1051</v>
      </c>
      <c r="BM280" s="116" t="s">
        <v>1394</v>
      </c>
    </row>
    <row r="281" spans="2:65" s="1" customFormat="1" ht="19.5">
      <c r="B281" s="29"/>
      <c r="D281" s="118" t="s">
        <v>119</v>
      </c>
      <c r="F281" s="119" t="s">
        <v>1395</v>
      </c>
      <c r="I281" s="120"/>
      <c r="L281" s="29"/>
      <c r="M281" s="121"/>
      <c r="T281" s="48"/>
      <c r="AT281" s="14" t="s">
        <v>119</v>
      </c>
      <c r="AU281" s="14" t="s">
        <v>79</v>
      </c>
    </row>
    <row r="282" spans="2:65" s="1" customFormat="1" ht="16.5" customHeight="1">
      <c r="B282" s="29"/>
      <c r="C282" s="145" t="s">
        <v>868</v>
      </c>
      <c r="D282" s="145" t="s">
        <v>924</v>
      </c>
      <c r="E282" s="146" t="s">
        <v>1396</v>
      </c>
      <c r="F282" s="147" t="s">
        <v>1397</v>
      </c>
      <c r="G282" s="148" t="s">
        <v>115</v>
      </c>
      <c r="H282" s="149">
        <v>1</v>
      </c>
      <c r="I282" s="150"/>
      <c r="J282" s="151">
        <f>ROUND(I282*H282,2)</f>
        <v>0</v>
      </c>
      <c r="K282" s="147" t="s">
        <v>116</v>
      </c>
      <c r="L282" s="29"/>
      <c r="M282" s="152" t="s">
        <v>19</v>
      </c>
      <c r="N282" s="153" t="s">
        <v>42</v>
      </c>
      <c r="P282" s="114">
        <f>O282*H282</f>
        <v>0</v>
      </c>
      <c r="Q282" s="114">
        <v>0</v>
      </c>
      <c r="R282" s="114">
        <f>Q282*H282</f>
        <v>0</v>
      </c>
      <c r="S282" s="114">
        <v>0</v>
      </c>
      <c r="T282" s="115">
        <f>S282*H282</f>
        <v>0</v>
      </c>
      <c r="AR282" s="116" t="s">
        <v>1051</v>
      </c>
      <c r="AT282" s="116" t="s">
        <v>924</v>
      </c>
      <c r="AU282" s="116" t="s">
        <v>79</v>
      </c>
      <c r="AY282" s="14" t="s">
        <v>117</v>
      </c>
      <c r="BE282" s="117">
        <f>IF(N282="základní",J282,0)</f>
        <v>0</v>
      </c>
      <c r="BF282" s="117">
        <f>IF(N282="snížená",J282,0)</f>
        <v>0</v>
      </c>
      <c r="BG282" s="117">
        <f>IF(N282="zákl. přenesená",J282,0)</f>
        <v>0</v>
      </c>
      <c r="BH282" s="117">
        <f>IF(N282="sníž. přenesená",J282,0)</f>
        <v>0</v>
      </c>
      <c r="BI282" s="117">
        <f>IF(N282="nulová",J282,0)</f>
        <v>0</v>
      </c>
      <c r="BJ282" s="14" t="s">
        <v>79</v>
      </c>
      <c r="BK282" s="117">
        <f>ROUND(I282*H282,2)</f>
        <v>0</v>
      </c>
      <c r="BL282" s="14" t="s">
        <v>1051</v>
      </c>
      <c r="BM282" s="116" t="s">
        <v>1398</v>
      </c>
    </row>
    <row r="283" spans="2:65" s="1" customFormat="1" ht="19.5">
      <c r="B283" s="29"/>
      <c r="D283" s="118" t="s">
        <v>119</v>
      </c>
      <c r="F283" s="119" t="s">
        <v>1399</v>
      </c>
      <c r="I283" s="120"/>
      <c r="L283" s="29"/>
      <c r="M283" s="121"/>
      <c r="T283" s="48"/>
      <c r="AT283" s="14" t="s">
        <v>119</v>
      </c>
      <c r="AU283" s="14" t="s">
        <v>79</v>
      </c>
    </row>
    <row r="284" spans="2:65" s="1" customFormat="1" ht="16.5" customHeight="1">
      <c r="B284" s="29"/>
      <c r="C284" s="145" t="s">
        <v>872</v>
      </c>
      <c r="D284" s="145" t="s">
        <v>924</v>
      </c>
      <c r="E284" s="146" t="s">
        <v>1400</v>
      </c>
      <c r="F284" s="147" t="s">
        <v>1401</v>
      </c>
      <c r="G284" s="148" t="s">
        <v>115</v>
      </c>
      <c r="H284" s="149">
        <v>1</v>
      </c>
      <c r="I284" s="150"/>
      <c r="J284" s="151">
        <f>ROUND(I284*H284,2)</f>
        <v>0</v>
      </c>
      <c r="K284" s="147" t="s">
        <v>116</v>
      </c>
      <c r="L284" s="29"/>
      <c r="M284" s="152" t="s">
        <v>19</v>
      </c>
      <c r="N284" s="153" t="s">
        <v>42</v>
      </c>
      <c r="P284" s="114">
        <f>O284*H284</f>
        <v>0</v>
      </c>
      <c r="Q284" s="114">
        <v>0</v>
      </c>
      <c r="R284" s="114">
        <f>Q284*H284</f>
        <v>0</v>
      </c>
      <c r="S284" s="114">
        <v>0</v>
      </c>
      <c r="T284" s="115">
        <f>S284*H284</f>
        <v>0</v>
      </c>
      <c r="AR284" s="116" t="s">
        <v>1051</v>
      </c>
      <c r="AT284" s="116" t="s">
        <v>924</v>
      </c>
      <c r="AU284" s="116" t="s">
        <v>79</v>
      </c>
      <c r="AY284" s="14" t="s">
        <v>117</v>
      </c>
      <c r="BE284" s="117">
        <f>IF(N284="základní",J284,0)</f>
        <v>0</v>
      </c>
      <c r="BF284" s="117">
        <f>IF(N284="snížená",J284,0)</f>
        <v>0</v>
      </c>
      <c r="BG284" s="117">
        <f>IF(N284="zákl. přenesená",J284,0)</f>
        <v>0</v>
      </c>
      <c r="BH284" s="117">
        <f>IF(N284="sníž. přenesená",J284,0)</f>
        <v>0</v>
      </c>
      <c r="BI284" s="117">
        <f>IF(N284="nulová",J284,0)</f>
        <v>0</v>
      </c>
      <c r="BJ284" s="14" t="s">
        <v>79</v>
      </c>
      <c r="BK284" s="117">
        <f>ROUND(I284*H284,2)</f>
        <v>0</v>
      </c>
      <c r="BL284" s="14" t="s">
        <v>1051</v>
      </c>
      <c r="BM284" s="116" t="s">
        <v>1402</v>
      </c>
    </row>
    <row r="285" spans="2:65" s="1" customFormat="1" ht="19.5">
      <c r="B285" s="29"/>
      <c r="D285" s="118" t="s">
        <v>119</v>
      </c>
      <c r="F285" s="119" t="s">
        <v>1403</v>
      </c>
      <c r="I285" s="120"/>
      <c r="L285" s="29"/>
      <c r="M285" s="121"/>
      <c r="T285" s="48"/>
      <c r="AT285" s="14" t="s">
        <v>119</v>
      </c>
      <c r="AU285" s="14" t="s">
        <v>79</v>
      </c>
    </row>
    <row r="286" spans="2:65" s="1" customFormat="1" ht="16.5" customHeight="1">
      <c r="B286" s="29"/>
      <c r="C286" s="145" t="s">
        <v>876</v>
      </c>
      <c r="D286" s="145" t="s">
        <v>924</v>
      </c>
      <c r="E286" s="146" t="s">
        <v>1404</v>
      </c>
      <c r="F286" s="147" t="s">
        <v>1405</v>
      </c>
      <c r="G286" s="148" t="s">
        <v>115</v>
      </c>
      <c r="H286" s="149">
        <v>1</v>
      </c>
      <c r="I286" s="150"/>
      <c r="J286" s="151">
        <f>ROUND(I286*H286,2)</f>
        <v>0</v>
      </c>
      <c r="K286" s="147" t="s">
        <v>116</v>
      </c>
      <c r="L286" s="29"/>
      <c r="M286" s="152" t="s">
        <v>19</v>
      </c>
      <c r="N286" s="153" t="s">
        <v>42</v>
      </c>
      <c r="P286" s="114">
        <f>O286*H286</f>
        <v>0</v>
      </c>
      <c r="Q286" s="114">
        <v>0</v>
      </c>
      <c r="R286" s="114">
        <f>Q286*H286</f>
        <v>0</v>
      </c>
      <c r="S286" s="114">
        <v>0</v>
      </c>
      <c r="T286" s="115">
        <f>S286*H286</f>
        <v>0</v>
      </c>
      <c r="AR286" s="116" t="s">
        <v>1051</v>
      </c>
      <c r="AT286" s="116" t="s">
        <v>924</v>
      </c>
      <c r="AU286" s="116" t="s">
        <v>79</v>
      </c>
      <c r="AY286" s="14" t="s">
        <v>117</v>
      </c>
      <c r="BE286" s="117">
        <f>IF(N286="základní",J286,0)</f>
        <v>0</v>
      </c>
      <c r="BF286" s="117">
        <f>IF(N286="snížená",J286,0)</f>
        <v>0</v>
      </c>
      <c r="BG286" s="117">
        <f>IF(N286="zákl. přenesená",J286,0)</f>
        <v>0</v>
      </c>
      <c r="BH286" s="117">
        <f>IF(N286="sníž. přenesená",J286,0)</f>
        <v>0</v>
      </c>
      <c r="BI286" s="117">
        <f>IF(N286="nulová",J286,0)</f>
        <v>0</v>
      </c>
      <c r="BJ286" s="14" t="s">
        <v>79</v>
      </c>
      <c r="BK286" s="117">
        <f>ROUND(I286*H286,2)</f>
        <v>0</v>
      </c>
      <c r="BL286" s="14" t="s">
        <v>1051</v>
      </c>
      <c r="BM286" s="116" t="s">
        <v>1406</v>
      </c>
    </row>
    <row r="287" spans="2:65" s="1" customFormat="1">
      <c r="B287" s="29"/>
      <c r="D287" s="118" t="s">
        <v>119</v>
      </c>
      <c r="F287" s="119" t="s">
        <v>1405</v>
      </c>
      <c r="I287" s="120"/>
      <c r="L287" s="29"/>
      <c r="M287" s="121"/>
      <c r="T287" s="48"/>
      <c r="AT287" s="14" t="s">
        <v>119</v>
      </c>
      <c r="AU287" s="14" t="s">
        <v>79</v>
      </c>
    </row>
    <row r="288" spans="2:65" s="1" customFormat="1" ht="16.5" customHeight="1">
      <c r="B288" s="29"/>
      <c r="C288" s="145" t="s">
        <v>880</v>
      </c>
      <c r="D288" s="145" t="s">
        <v>924</v>
      </c>
      <c r="E288" s="146" t="s">
        <v>1407</v>
      </c>
      <c r="F288" s="147" t="s">
        <v>1408</v>
      </c>
      <c r="G288" s="148" t="s">
        <v>115</v>
      </c>
      <c r="H288" s="149">
        <v>1</v>
      </c>
      <c r="I288" s="150"/>
      <c r="J288" s="151">
        <f>ROUND(I288*H288,2)</f>
        <v>0</v>
      </c>
      <c r="K288" s="147" t="s">
        <v>116</v>
      </c>
      <c r="L288" s="29"/>
      <c r="M288" s="152" t="s">
        <v>19</v>
      </c>
      <c r="N288" s="153" t="s">
        <v>42</v>
      </c>
      <c r="P288" s="114">
        <f>O288*H288</f>
        <v>0</v>
      </c>
      <c r="Q288" s="114">
        <v>0</v>
      </c>
      <c r="R288" s="114">
        <f>Q288*H288</f>
        <v>0</v>
      </c>
      <c r="S288" s="114">
        <v>0</v>
      </c>
      <c r="T288" s="115">
        <f>S288*H288</f>
        <v>0</v>
      </c>
      <c r="AR288" s="116" t="s">
        <v>1051</v>
      </c>
      <c r="AT288" s="116" t="s">
        <v>924</v>
      </c>
      <c r="AU288" s="116" t="s">
        <v>79</v>
      </c>
      <c r="AY288" s="14" t="s">
        <v>117</v>
      </c>
      <c r="BE288" s="117">
        <f>IF(N288="základní",J288,0)</f>
        <v>0</v>
      </c>
      <c r="BF288" s="117">
        <f>IF(N288="snížená",J288,0)</f>
        <v>0</v>
      </c>
      <c r="BG288" s="117">
        <f>IF(N288="zákl. přenesená",J288,0)</f>
        <v>0</v>
      </c>
      <c r="BH288" s="117">
        <f>IF(N288="sníž. přenesená",J288,0)</f>
        <v>0</v>
      </c>
      <c r="BI288" s="117">
        <f>IF(N288="nulová",J288,0)</f>
        <v>0</v>
      </c>
      <c r="BJ288" s="14" t="s">
        <v>79</v>
      </c>
      <c r="BK288" s="117">
        <f>ROUND(I288*H288,2)</f>
        <v>0</v>
      </c>
      <c r="BL288" s="14" t="s">
        <v>1051</v>
      </c>
      <c r="BM288" s="116" t="s">
        <v>1409</v>
      </c>
    </row>
    <row r="289" spans="2:65" s="1" customFormat="1">
      <c r="B289" s="29"/>
      <c r="D289" s="118" t="s">
        <v>119</v>
      </c>
      <c r="F289" s="119" t="s">
        <v>1408</v>
      </c>
      <c r="I289" s="120"/>
      <c r="L289" s="29"/>
      <c r="M289" s="121"/>
      <c r="T289" s="48"/>
      <c r="AT289" s="14" t="s">
        <v>119</v>
      </c>
      <c r="AU289" s="14" t="s">
        <v>79</v>
      </c>
    </row>
    <row r="290" spans="2:65" s="1" customFormat="1" ht="16.5" customHeight="1">
      <c r="B290" s="29"/>
      <c r="C290" s="145" t="s">
        <v>884</v>
      </c>
      <c r="D290" s="145" t="s">
        <v>924</v>
      </c>
      <c r="E290" s="146" t="s">
        <v>1410</v>
      </c>
      <c r="F290" s="147" t="s">
        <v>1411</v>
      </c>
      <c r="G290" s="148" t="s">
        <v>115</v>
      </c>
      <c r="H290" s="149">
        <v>1</v>
      </c>
      <c r="I290" s="150"/>
      <c r="J290" s="151">
        <f>ROUND(I290*H290,2)</f>
        <v>0</v>
      </c>
      <c r="K290" s="147" t="s">
        <v>116</v>
      </c>
      <c r="L290" s="29"/>
      <c r="M290" s="152" t="s">
        <v>19</v>
      </c>
      <c r="N290" s="153" t="s">
        <v>42</v>
      </c>
      <c r="P290" s="114">
        <f>O290*H290</f>
        <v>0</v>
      </c>
      <c r="Q290" s="114">
        <v>0</v>
      </c>
      <c r="R290" s="114">
        <f>Q290*H290</f>
        <v>0</v>
      </c>
      <c r="S290" s="114">
        <v>0</v>
      </c>
      <c r="T290" s="115">
        <f>S290*H290</f>
        <v>0</v>
      </c>
      <c r="AR290" s="116" t="s">
        <v>1051</v>
      </c>
      <c r="AT290" s="116" t="s">
        <v>924</v>
      </c>
      <c r="AU290" s="116" t="s">
        <v>79</v>
      </c>
      <c r="AY290" s="14" t="s">
        <v>117</v>
      </c>
      <c r="BE290" s="117">
        <f>IF(N290="základní",J290,0)</f>
        <v>0</v>
      </c>
      <c r="BF290" s="117">
        <f>IF(N290="snížená",J290,0)</f>
        <v>0</v>
      </c>
      <c r="BG290" s="117">
        <f>IF(N290="zákl. přenesená",J290,0)</f>
        <v>0</v>
      </c>
      <c r="BH290" s="117">
        <f>IF(N290="sníž. přenesená",J290,0)</f>
        <v>0</v>
      </c>
      <c r="BI290" s="117">
        <f>IF(N290="nulová",J290,0)</f>
        <v>0</v>
      </c>
      <c r="BJ290" s="14" t="s">
        <v>79</v>
      </c>
      <c r="BK290" s="117">
        <f>ROUND(I290*H290,2)</f>
        <v>0</v>
      </c>
      <c r="BL290" s="14" t="s">
        <v>1051</v>
      </c>
      <c r="BM290" s="116" t="s">
        <v>1412</v>
      </c>
    </row>
    <row r="291" spans="2:65" s="1" customFormat="1">
      <c r="B291" s="29"/>
      <c r="D291" s="118" t="s">
        <v>119</v>
      </c>
      <c r="F291" s="119" t="s">
        <v>1411</v>
      </c>
      <c r="I291" s="120"/>
      <c r="L291" s="29"/>
      <c r="M291" s="121"/>
      <c r="T291" s="48"/>
      <c r="AT291" s="14" t="s">
        <v>119</v>
      </c>
      <c r="AU291" s="14" t="s">
        <v>79</v>
      </c>
    </row>
    <row r="292" spans="2:65" s="1" customFormat="1" ht="16.5" customHeight="1">
      <c r="B292" s="29"/>
      <c r="C292" s="145" t="s">
        <v>888</v>
      </c>
      <c r="D292" s="145" t="s">
        <v>924</v>
      </c>
      <c r="E292" s="146" t="s">
        <v>1413</v>
      </c>
      <c r="F292" s="147" t="s">
        <v>1414</v>
      </c>
      <c r="G292" s="148" t="s">
        <v>115</v>
      </c>
      <c r="H292" s="149">
        <v>1</v>
      </c>
      <c r="I292" s="150"/>
      <c r="J292" s="151">
        <f>ROUND(I292*H292,2)</f>
        <v>0</v>
      </c>
      <c r="K292" s="147" t="s">
        <v>116</v>
      </c>
      <c r="L292" s="29"/>
      <c r="M292" s="152" t="s">
        <v>19</v>
      </c>
      <c r="N292" s="153" t="s">
        <v>42</v>
      </c>
      <c r="P292" s="114">
        <f>O292*H292</f>
        <v>0</v>
      </c>
      <c r="Q292" s="114">
        <v>0</v>
      </c>
      <c r="R292" s="114">
        <f>Q292*H292</f>
        <v>0</v>
      </c>
      <c r="S292" s="114">
        <v>0</v>
      </c>
      <c r="T292" s="115">
        <f>S292*H292</f>
        <v>0</v>
      </c>
      <c r="AR292" s="116" t="s">
        <v>1051</v>
      </c>
      <c r="AT292" s="116" t="s">
        <v>924</v>
      </c>
      <c r="AU292" s="116" t="s">
        <v>79</v>
      </c>
      <c r="AY292" s="14" t="s">
        <v>117</v>
      </c>
      <c r="BE292" s="117">
        <f>IF(N292="základní",J292,0)</f>
        <v>0</v>
      </c>
      <c r="BF292" s="117">
        <f>IF(N292="snížená",J292,0)</f>
        <v>0</v>
      </c>
      <c r="BG292" s="117">
        <f>IF(N292="zákl. přenesená",J292,0)</f>
        <v>0</v>
      </c>
      <c r="BH292" s="117">
        <f>IF(N292="sníž. přenesená",J292,0)</f>
        <v>0</v>
      </c>
      <c r="BI292" s="117">
        <f>IF(N292="nulová",J292,0)</f>
        <v>0</v>
      </c>
      <c r="BJ292" s="14" t="s">
        <v>79</v>
      </c>
      <c r="BK292" s="117">
        <f>ROUND(I292*H292,2)</f>
        <v>0</v>
      </c>
      <c r="BL292" s="14" t="s">
        <v>1051</v>
      </c>
      <c r="BM292" s="116" t="s">
        <v>1415</v>
      </c>
    </row>
    <row r="293" spans="2:65" s="1" customFormat="1">
      <c r="B293" s="29"/>
      <c r="D293" s="118" t="s">
        <v>119</v>
      </c>
      <c r="F293" s="119" t="s">
        <v>1414</v>
      </c>
      <c r="I293" s="120"/>
      <c r="L293" s="29"/>
      <c r="M293" s="121"/>
      <c r="T293" s="48"/>
      <c r="AT293" s="14" t="s">
        <v>119</v>
      </c>
      <c r="AU293" s="14" t="s">
        <v>79</v>
      </c>
    </row>
    <row r="294" spans="2:65" s="1" customFormat="1" ht="16.5" customHeight="1">
      <c r="B294" s="29"/>
      <c r="C294" s="145" t="s">
        <v>892</v>
      </c>
      <c r="D294" s="145" t="s">
        <v>924</v>
      </c>
      <c r="E294" s="146" t="s">
        <v>1416</v>
      </c>
      <c r="F294" s="147" t="s">
        <v>1417</v>
      </c>
      <c r="G294" s="148" t="s">
        <v>115</v>
      </c>
      <c r="H294" s="149">
        <v>1</v>
      </c>
      <c r="I294" s="150"/>
      <c r="J294" s="151">
        <f>ROUND(I294*H294,2)</f>
        <v>0</v>
      </c>
      <c r="K294" s="147" t="s">
        <v>116</v>
      </c>
      <c r="L294" s="29"/>
      <c r="M294" s="152" t="s">
        <v>19</v>
      </c>
      <c r="N294" s="153" t="s">
        <v>42</v>
      </c>
      <c r="P294" s="114">
        <f>O294*H294</f>
        <v>0</v>
      </c>
      <c r="Q294" s="114">
        <v>0</v>
      </c>
      <c r="R294" s="114">
        <f>Q294*H294</f>
        <v>0</v>
      </c>
      <c r="S294" s="114">
        <v>0</v>
      </c>
      <c r="T294" s="115">
        <f>S294*H294</f>
        <v>0</v>
      </c>
      <c r="AR294" s="116" t="s">
        <v>1051</v>
      </c>
      <c r="AT294" s="116" t="s">
        <v>924</v>
      </c>
      <c r="AU294" s="116" t="s">
        <v>79</v>
      </c>
      <c r="AY294" s="14" t="s">
        <v>117</v>
      </c>
      <c r="BE294" s="117">
        <f>IF(N294="základní",J294,0)</f>
        <v>0</v>
      </c>
      <c r="BF294" s="117">
        <f>IF(N294="snížená",J294,0)</f>
        <v>0</v>
      </c>
      <c r="BG294" s="117">
        <f>IF(N294="zákl. přenesená",J294,0)</f>
        <v>0</v>
      </c>
      <c r="BH294" s="117">
        <f>IF(N294="sníž. přenesená",J294,0)</f>
        <v>0</v>
      </c>
      <c r="BI294" s="117">
        <f>IF(N294="nulová",J294,0)</f>
        <v>0</v>
      </c>
      <c r="BJ294" s="14" t="s">
        <v>79</v>
      </c>
      <c r="BK294" s="117">
        <f>ROUND(I294*H294,2)</f>
        <v>0</v>
      </c>
      <c r="BL294" s="14" t="s">
        <v>1051</v>
      </c>
      <c r="BM294" s="116" t="s">
        <v>1418</v>
      </c>
    </row>
    <row r="295" spans="2:65" s="1" customFormat="1">
      <c r="B295" s="29"/>
      <c r="D295" s="118" t="s">
        <v>119</v>
      </c>
      <c r="F295" s="119" t="s">
        <v>1417</v>
      </c>
      <c r="I295" s="120"/>
      <c r="L295" s="29"/>
      <c r="M295" s="121"/>
      <c r="T295" s="48"/>
      <c r="AT295" s="14" t="s">
        <v>119</v>
      </c>
      <c r="AU295" s="14" t="s">
        <v>79</v>
      </c>
    </row>
    <row r="296" spans="2:65" s="1" customFormat="1" ht="16.5" customHeight="1">
      <c r="B296" s="29"/>
      <c r="C296" s="145" t="s">
        <v>896</v>
      </c>
      <c r="D296" s="145" t="s">
        <v>924</v>
      </c>
      <c r="E296" s="146" t="s">
        <v>1419</v>
      </c>
      <c r="F296" s="147" t="s">
        <v>1420</v>
      </c>
      <c r="G296" s="148" t="s">
        <v>115</v>
      </c>
      <c r="H296" s="149">
        <v>1</v>
      </c>
      <c r="I296" s="150"/>
      <c r="J296" s="151">
        <f>ROUND(I296*H296,2)</f>
        <v>0</v>
      </c>
      <c r="K296" s="147" t="s">
        <v>116</v>
      </c>
      <c r="L296" s="29"/>
      <c r="M296" s="152" t="s">
        <v>19</v>
      </c>
      <c r="N296" s="153" t="s">
        <v>42</v>
      </c>
      <c r="P296" s="114">
        <f>O296*H296</f>
        <v>0</v>
      </c>
      <c r="Q296" s="114">
        <v>0</v>
      </c>
      <c r="R296" s="114">
        <f>Q296*H296</f>
        <v>0</v>
      </c>
      <c r="S296" s="114">
        <v>0</v>
      </c>
      <c r="T296" s="115">
        <f>S296*H296</f>
        <v>0</v>
      </c>
      <c r="AR296" s="116" t="s">
        <v>1051</v>
      </c>
      <c r="AT296" s="116" t="s">
        <v>924</v>
      </c>
      <c r="AU296" s="116" t="s">
        <v>79</v>
      </c>
      <c r="AY296" s="14" t="s">
        <v>117</v>
      </c>
      <c r="BE296" s="117">
        <f>IF(N296="základní",J296,0)</f>
        <v>0</v>
      </c>
      <c r="BF296" s="117">
        <f>IF(N296="snížená",J296,0)</f>
        <v>0</v>
      </c>
      <c r="BG296" s="117">
        <f>IF(N296="zákl. přenesená",J296,0)</f>
        <v>0</v>
      </c>
      <c r="BH296" s="117">
        <f>IF(N296="sníž. přenesená",J296,0)</f>
        <v>0</v>
      </c>
      <c r="BI296" s="117">
        <f>IF(N296="nulová",J296,0)</f>
        <v>0</v>
      </c>
      <c r="BJ296" s="14" t="s">
        <v>79</v>
      </c>
      <c r="BK296" s="117">
        <f>ROUND(I296*H296,2)</f>
        <v>0</v>
      </c>
      <c r="BL296" s="14" t="s">
        <v>1051</v>
      </c>
      <c r="BM296" s="116" t="s">
        <v>1421</v>
      </c>
    </row>
    <row r="297" spans="2:65" s="1" customFormat="1">
      <c r="B297" s="29"/>
      <c r="D297" s="118" t="s">
        <v>119</v>
      </c>
      <c r="F297" s="119" t="s">
        <v>1420</v>
      </c>
      <c r="I297" s="120"/>
      <c r="L297" s="29"/>
      <c r="M297" s="121"/>
      <c r="T297" s="48"/>
      <c r="AT297" s="14" t="s">
        <v>119</v>
      </c>
      <c r="AU297" s="14" t="s">
        <v>79</v>
      </c>
    </row>
    <row r="298" spans="2:65" s="1" customFormat="1" ht="16.5" customHeight="1">
      <c r="B298" s="29"/>
      <c r="C298" s="145" t="s">
        <v>901</v>
      </c>
      <c r="D298" s="145" t="s">
        <v>924</v>
      </c>
      <c r="E298" s="146" t="s">
        <v>1422</v>
      </c>
      <c r="F298" s="147" t="s">
        <v>1423</v>
      </c>
      <c r="G298" s="148" t="s">
        <v>115</v>
      </c>
      <c r="H298" s="149">
        <v>1</v>
      </c>
      <c r="I298" s="150"/>
      <c r="J298" s="151">
        <f>ROUND(I298*H298,2)</f>
        <v>0</v>
      </c>
      <c r="K298" s="147" t="s">
        <v>116</v>
      </c>
      <c r="L298" s="29"/>
      <c r="M298" s="152" t="s">
        <v>19</v>
      </c>
      <c r="N298" s="153" t="s">
        <v>42</v>
      </c>
      <c r="P298" s="114">
        <f>O298*H298</f>
        <v>0</v>
      </c>
      <c r="Q298" s="114">
        <v>0</v>
      </c>
      <c r="R298" s="114">
        <f>Q298*H298</f>
        <v>0</v>
      </c>
      <c r="S298" s="114">
        <v>0</v>
      </c>
      <c r="T298" s="115">
        <f>S298*H298</f>
        <v>0</v>
      </c>
      <c r="AR298" s="116" t="s">
        <v>1051</v>
      </c>
      <c r="AT298" s="116" t="s">
        <v>924</v>
      </c>
      <c r="AU298" s="116" t="s">
        <v>79</v>
      </c>
      <c r="AY298" s="14" t="s">
        <v>117</v>
      </c>
      <c r="BE298" s="117">
        <f>IF(N298="základní",J298,0)</f>
        <v>0</v>
      </c>
      <c r="BF298" s="117">
        <f>IF(N298="snížená",J298,0)</f>
        <v>0</v>
      </c>
      <c r="BG298" s="117">
        <f>IF(N298="zákl. přenesená",J298,0)</f>
        <v>0</v>
      </c>
      <c r="BH298" s="117">
        <f>IF(N298="sníž. přenesená",J298,0)</f>
        <v>0</v>
      </c>
      <c r="BI298" s="117">
        <f>IF(N298="nulová",J298,0)</f>
        <v>0</v>
      </c>
      <c r="BJ298" s="14" t="s">
        <v>79</v>
      </c>
      <c r="BK298" s="117">
        <f>ROUND(I298*H298,2)</f>
        <v>0</v>
      </c>
      <c r="BL298" s="14" t="s">
        <v>1051</v>
      </c>
      <c r="BM298" s="116" t="s">
        <v>1424</v>
      </c>
    </row>
    <row r="299" spans="2:65" s="1" customFormat="1">
      <c r="B299" s="29"/>
      <c r="D299" s="118" t="s">
        <v>119</v>
      </c>
      <c r="F299" s="119" t="s">
        <v>1423</v>
      </c>
      <c r="I299" s="120"/>
      <c r="L299" s="29"/>
      <c r="M299" s="121"/>
      <c r="T299" s="48"/>
      <c r="AT299" s="14" t="s">
        <v>119</v>
      </c>
      <c r="AU299" s="14" t="s">
        <v>79</v>
      </c>
    </row>
    <row r="300" spans="2:65" s="1" customFormat="1" ht="24.2" customHeight="1">
      <c r="B300" s="29"/>
      <c r="C300" s="145" t="s">
        <v>1425</v>
      </c>
      <c r="D300" s="145" t="s">
        <v>924</v>
      </c>
      <c r="E300" s="146" t="s">
        <v>1426</v>
      </c>
      <c r="F300" s="147" t="s">
        <v>1427</v>
      </c>
      <c r="G300" s="148" t="s">
        <v>115</v>
      </c>
      <c r="H300" s="149">
        <v>1</v>
      </c>
      <c r="I300" s="150"/>
      <c r="J300" s="151">
        <f>ROUND(I300*H300,2)</f>
        <v>0</v>
      </c>
      <c r="K300" s="147" t="s">
        <v>116</v>
      </c>
      <c r="L300" s="29"/>
      <c r="M300" s="152" t="s">
        <v>19</v>
      </c>
      <c r="N300" s="153" t="s">
        <v>42</v>
      </c>
      <c r="P300" s="114">
        <f>O300*H300</f>
        <v>0</v>
      </c>
      <c r="Q300" s="114">
        <v>0</v>
      </c>
      <c r="R300" s="114">
        <f>Q300*H300</f>
        <v>0</v>
      </c>
      <c r="S300" s="114">
        <v>0</v>
      </c>
      <c r="T300" s="115">
        <f>S300*H300</f>
        <v>0</v>
      </c>
      <c r="AR300" s="116" t="s">
        <v>1051</v>
      </c>
      <c r="AT300" s="116" t="s">
        <v>924</v>
      </c>
      <c r="AU300" s="116" t="s">
        <v>79</v>
      </c>
      <c r="AY300" s="14" t="s">
        <v>117</v>
      </c>
      <c r="BE300" s="117">
        <f>IF(N300="základní",J300,0)</f>
        <v>0</v>
      </c>
      <c r="BF300" s="117">
        <f>IF(N300="snížená",J300,0)</f>
        <v>0</v>
      </c>
      <c r="BG300" s="117">
        <f>IF(N300="zákl. přenesená",J300,0)</f>
        <v>0</v>
      </c>
      <c r="BH300" s="117">
        <f>IF(N300="sníž. přenesená",J300,0)</f>
        <v>0</v>
      </c>
      <c r="BI300" s="117">
        <f>IF(N300="nulová",J300,0)</f>
        <v>0</v>
      </c>
      <c r="BJ300" s="14" t="s">
        <v>79</v>
      </c>
      <c r="BK300" s="117">
        <f>ROUND(I300*H300,2)</f>
        <v>0</v>
      </c>
      <c r="BL300" s="14" t="s">
        <v>1051</v>
      </c>
      <c r="BM300" s="116" t="s">
        <v>1428</v>
      </c>
    </row>
    <row r="301" spans="2:65" s="1" customFormat="1" ht="19.5">
      <c r="B301" s="29"/>
      <c r="D301" s="118" t="s">
        <v>119</v>
      </c>
      <c r="F301" s="119" t="s">
        <v>1429</v>
      </c>
      <c r="I301" s="120"/>
      <c r="L301" s="29"/>
      <c r="M301" s="121"/>
      <c r="T301" s="48"/>
      <c r="AT301" s="14" t="s">
        <v>119</v>
      </c>
      <c r="AU301" s="14" t="s">
        <v>79</v>
      </c>
    </row>
    <row r="302" spans="2:65" s="1" customFormat="1" ht="21.75" customHeight="1">
      <c r="B302" s="29"/>
      <c r="C302" s="145" t="s">
        <v>596</v>
      </c>
      <c r="D302" s="145" t="s">
        <v>924</v>
      </c>
      <c r="E302" s="146" t="s">
        <v>1430</v>
      </c>
      <c r="F302" s="147" t="s">
        <v>1431</v>
      </c>
      <c r="G302" s="148" t="s">
        <v>115</v>
      </c>
      <c r="H302" s="149">
        <v>1</v>
      </c>
      <c r="I302" s="150"/>
      <c r="J302" s="151">
        <f>ROUND(I302*H302,2)</f>
        <v>0</v>
      </c>
      <c r="K302" s="147" t="s">
        <v>116</v>
      </c>
      <c r="L302" s="29"/>
      <c r="M302" s="152" t="s">
        <v>19</v>
      </c>
      <c r="N302" s="153" t="s">
        <v>42</v>
      </c>
      <c r="P302" s="114">
        <f>O302*H302</f>
        <v>0</v>
      </c>
      <c r="Q302" s="114">
        <v>0</v>
      </c>
      <c r="R302" s="114">
        <f>Q302*H302</f>
        <v>0</v>
      </c>
      <c r="S302" s="114">
        <v>0</v>
      </c>
      <c r="T302" s="115">
        <f>S302*H302</f>
        <v>0</v>
      </c>
      <c r="AR302" s="116" t="s">
        <v>1051</v>
      </c>
      <c r="AT302" s="116" t="s">
        <v>924</v>
      </c>
      <c r="AU302" s="116" t="s">
        <v>79</v>
      </c>
      <c r="AY302" s="14" t="s">
        <v>117</v>
      </c>
      <c r="BE302" s="117">
        <f>IF(N302="základní",J302,0)</f>
        <v>0</v>
      </c>
      <c r="BF302" s="117">
        <f>IF(N302="snížená",J302,0)</f>
        <v>0</v>
      </c>
      <c r="BG302" s="117">
        <f>IF(N302="zákl. přenesená",J302,0)</f>
        <v>0</v>
      </c>
      <c r="BH302" s="117">
        <f>IF(N302="sníž. přenesená",J302,0)</f>
        <v>0</v>
      </c>
      <c r="BI302" s="117">
        <f>IF(N302="nulová",J302,0)</f>
        <v>0</v>
      </c>
      <c r="BJ302" s="14" t="s">
        <v>79</v>
      </c>
      <c r="BK302" s="117">
        <f>ROUND(I302*H302,2)</f>
        <v>0</v>
      </c>
      <c r="BL302" s="14" t="s">
        <v>1051</v>
      </c>
      <c r="BM302" s="116" t="s">
        <v>1432</v>
      </c>
    </row>
    <row r="303" spans="2:65" s="1" customFormat="1" ht="19.5">
      <c r="B303" s="29"/>
      <c r="D303" s="118" t="s">
        <v>119</v>
      </c>
      <c r="F303" s="119" t="s">
        <v>1433</v>
      </c>
      <c r="I303" s="120"/>
      <c r="L303" s="29"/>
      <c r="M303" s="121"/>
      <c r="T303" s="48"/>
      <c r="AT303" s="14" t="s">
        <v>119</v>
      </c>
      <c r="AU303" s="14" t="s">
        <v>79</v>
      </c>
    </row>
    <row r="304" spans="2:65" s="1" customFormat="1" ht="24.2" customHeight="1">
      <c r="B304" s="29"/>
      <c r="C304" s="145" t="s">
        <v>600</v>
      </c>
      <c r="D304" s="145" t="s">
        <v>924</v>
      </c>
      <c r="E304" s="146" t="s">
        <v>1434</v>
      </c>
      <c r="F304" s="147" t="s">
        <v>1435</v>
      </c>
      <c r="G304" s="148" t="s">
        <v>115</v>
      </c>
      <c r="H304" s="149">
        <v>1</v>
      </c>
      <c r="I304" s="150"/>
      <c r="J304" s="151">
        <f>ROUND(I304*H304,2)</f>
        <v>0</v>
      </c>
      <c r="K304" s="147" t="s">
        <v>116</v>
      </c>
      <c r="L304" s="29"/>
      <c r="M304" s="152" t="s">
        <v>19</v>
      </c>
      <c r="N304" s="153" t="s">
        <v>42</v>
      </c>
      <c r="P304" s="114">
        <f>O304*H304</f>
        <v>0</v>
      </c>
      <c r="Q304" s="114">
        <v>0</v>
      </c>
      <c r="R304" s="114">
        <f>Q304*H304</f>
        <v>0</v>
      </c>
      <c r="S304" s="114">
        <v>0</v>
      </c>
      <c r="T304" s="115">
        <f>S304*H304</f>
        <v>0</v>
      </c>
      <c r="AR304" s="116" t="s">
        <v>1051</v>
      </c>
      <c r="AT304" s="116" t="s">
        <v>924</v>
      </c>
      <c r="AU304" s="116" t="s">
        <v>79</v>
      </c>
      <c r="AY304" s="14" t="s">
        <v>117</v>
      </c>
      <c r="BE304" s="117">
        <f>IF(N304="základní",J304,0)</f>
        <v>0</v>
      </c>
      <c r="BF304" s="117">
        <f>IF(N304="snížená",J304,0)</f>
        <v>0</v>
      </c>
      <c r="BG304" s="117">
        <f>IF(N304="zákl. přenesená",J304,0)</f>
        <v>0</v>
      </c>
      <c r="BH304" s="117">
        <f>IF(N304="sníž. přenesená",J304,0)</f>
        <v>0</v>
      </c>
      <c r="BI304" s="117">
        <f>IF(N304="nulová",J304,0)</f>
        <v>0</v>
      </c>
      <c r="BJ304" s="14" t="s">
        <v>79</v>
      </c>
      <c r="BK304" s="117">
        <f>ROUND(I304*H304,2)</f>
        <v>0</v>
      </c>
      <c r="BL304" s="14" t="s">
        <v>1051</v>
      </c>
      <c r="BM304" s="116" t="s">
        <v>1436</v>
      </c>
    </row>
    <row r="305" spans="2:65" s="1" customFormat="1" ht="19.5">
      <c r="B305" s="29"/>
      <c r="D305" s="118" t="s">
        <v>119</v>
      </c>
      <c r="F305" s="119" t="s">
        <v>1437</v>
      </c>
      <c r="I305" s="120"/>
      <c r="L305" s="29"/>
      <c r="M305" s="121"/>
      <c r="T305" s="48"/>
      <c r="AT305" s="14" t="s">
        <v>119</v>
      </c>
      <c r="AU305" s="14" t="s">
        <v>79</v>
      </c>
    </row>
    <row r="306" spans="2:65" s="1" customFormat="1" ht="24.2" customHeight="1">
      <c r="B306" s="29"/>
      <c r="C306" s="145" t="s">
        <v>547</v>
      </c>
      <c r="D306" s="145" t="s">
        <v>924</v>
      </c>
      <c r="E306" s="146" t="s">
        <v>1438</v>
      </c>
      <c r="F306" s="147" t="s">
        <v>1439</v>
      </c>
      <c r="G306" s="148" t="s">
        <v>115</v>
      </c>
      <c r="H306" s="149">
        <v>1</v>
      </c>
      <c r="I306" s="150"/>
      <c r="J306" s="151">
        <f>ROUND(I306*H306,2)</f>
        <v>0</v>
      </c>
      <c r="K306" s="147" t="s">
        <v>116</v>
      </c>
      <c r="L306" s="29"/>
      <c r="M306" s="152" t="s">
        <v>19</v>
      </c>
      <c r="N306" s="153" t="s">
        <v>42</v>
      </c>
      <c r="P306" s="114">
        <f>O306*H306</f>
        <v>0</v>
      </c>
      <c r="Q306" s="114">
        <v>0</v>
      </c>
      <c r="R306" s="114">
        <f>Q306*H306</f>
        <v>0</v>
      </c>
      <c r="S306" s="114">
        <v>0</v>
      </c>
      <c r="T306" s="115">
        <f>S306*H306</f>
        <v>0</v>
      </c>
      <c r="AR306" s="116" t="s">
        <v>1051</v>
      </c>
      <c r="AT306" s="116" t="s">
        <v>924</v>
      </c>
      <c r="AU306" s="116" t="s">
        <v>79</v>
      </c>
      <c r="AY306" s="14" t="s">
        <v>117</v>
      </c>
      <c r="BE306" s="117">
        <f>IF(N306="základní",J306,0)</f>
        <v>0</v>
      </c>
      <c r="BF306" s="117">
        <f>IF(N306="snížená",J306,0)</f>
        <v>0</v>
      </c>
      <c r="BG306" s="117">
        <f>IF(N306="zákl. přenesená",J306,0)</f>
        <v>0</v>
      </c>
      <c r="BH306" s="117">
        <f>IF(N306="sníž. přenesená",J306,0)</f>
        <v>0</v>
      </c>
      <c r="BI306" s="117">
        <f>IF(N306="nulová",J306,0)</f>
        <v>0</v>
      </c>
      <c r="BJ306" s="14" t="s">
        <v>79</v>
      </c>
      <c r="BK306" s="117">
        <f>ROUND(I306*H306,2)</f>
        <v>0</v>
      </c>
      <c r="BL306" s="14" t="s">
        <v>1051</v>
      </c>
      <c r="BM306" s="116" t="s">
        <v>1440</v>
      </c>
    </row>
    <row r="307" spans="2:65" s="1" customFormat="1" ht="48.75">
      <c r="B307" s="29"/>
      <c r="D307" s="118" t="s">
        <v>119</v>
      </c>
      <c r="F307" s="119" t="s">
        <v>1441</v>
      </c>
      <c r="I307" s="120"/>
      <c r="L307" s="29"/>
      <c r="M307" s="121"/>
      <c r="T307" s="48"/>
      <c r="AT307" s="14" t="s">
        <v>119</v>
      </c>
      <c r="AU307" s="14" t="s">
        <v>79</v>
      </c>
    </row>
    <row r="308" spans="2:65" s="1" customFormat="1" ht="16.5" customHeight="1">
      <c r="B308" s="29"/>
      <c r="C308" s="145" t="s">
        <v>551</v>
      </c>
      <c r="D308" s="145" t="s">
        <v>924</v>
      </c>
      <c r="E308" s="146" t="s">
        <v>1442</v>
      </c>
      <c r="F308" s="147" t="s">
        <v>1443</v>
      </c>
      <c r="G308" s="148" t="s">
        <v>115</v>
      </c>
      <c r="H308" s="149">
        <v>1</v>
      </c>
      <c r="I308" s="150"/>
      <c r="J308" s="151">
        <f>ROUND(I308*H308,2)</f>
        <v>0</v>
      </c>
      <c r="K308" s="147" t="s">
        <v>116</v>
      </c>
      <c r="L308" s="29"/>
      <c r="M308" s="152" t="s">
        <v>19</v>
      </c>
      <c r="N308" s="153" t="s">
        <v>42</v>
      </c>
      <c r="P308" s="114">
        <f>O308*H308</f>
        <v>0</v>
      </c>
      <c r="Q308" s="114">
        <v>0</v>
      </c>
      <c r="R308" s="114">
        <f>Q308*H308</f>
        <v>0</v>
      </c>
      <c r="S308" s="114">
        <v>0</v>
      </c>
      <c r="T308" s="115">
        <f>S308*H308</f>
        <v>0</v>
      </c>
      <c r="AR308" s="116" t="s">
        <v>1051</v>
      </c>
      <c r="AT308" s="116" t="s">
        <v>924</v>
      </c>
      <c r="AU308" s="116" t="s">
        <v>79</v>
      </c>
      <c r="AY308" s="14" t="s">
        <v>117</v>
      </c>
      <c r="BE308" s="117">
        <f>IF(N308="základní",J308,0)</f>
        <v>0</v>
      </c>
      <c r="BF308" s="117">
        <f>IF(N308="snížená",J308,0)</f>
        <v>0</v>
      </c>
      <c r="BG308" s="117">
        <f>IF(N308="zákl. přenesená",J308,0)</f>
        <v>0</v>
      </c>
      <c r="BH308" s="117">
        <f>IF(N308="sníž. přenesená",J308,0)</f>
        <v>0</v>
      </c>
      <c r="BI308" s="117">
        <f>IF(N308="nulová",J308,0)</f>
        <v>0</v>
      </c>
      <c r="BJ308" s="14" t="s">
        <v>79</v>
      </c>
      <c r="BK308" s="117">
        <f>ROUND(I308*H308,2)</f>
        <v>0</v>
      </c>
      <c r="BL308" s="14" t="s">
        <v>1051</v>
      </c>
      <c r="BM308" s="116" t="s">
        <v>1444</v>
      </c>
    </row>
    <row r="309" spans="2:65" s="1" customFormat="1">
      <c r="B309" s="29"/>
      <c r="D309" s="118" t="s">
        <v>119</v>
      </c>
      <c r="F309" s="119" t="s">
        <v>1445</v>
      </c>
      <c r="I309" s="120"/>
      <c r="L309" s="29"/>
      <c r="M309" s="121"/>
      <c r="T309" s="48"/>
      <c r="AT309" s="14" t="s">
        <v>119</v>
      </c>
      <c r="AU309" s="14" t="s">
        <v>79</v>
      </c>
    </row>
    <row r="310" spans="2:65" s="1" customFormat="1" ht="16.5" customHeight="1">
      <c r="B310" s="29"/>
      <c r="C310" s="145" t="s">
        <v>555</v>
      </c>
      <c r="D310" s="145" t="s">
        <v>924</v>
      </c>
      <c r="E310" s="146" t="s">
        <v>1446</v>
      </c>
      <c r="F310" s="147" t="s">
        <v>1447</v>
      </c>
      <c r="G310" s="148" t="s">
        <v>115</v>
      </c>
      <c r="H310" s="149">
        <v>1</v>
      </c>
      <c r="I310" s="150"/>
      <c r="J310" s="151">
        <f>ROUND(I310*H310,2)</f>
        <v>0</v>
      </c>
      <c r="K310" s="147" t="s">
        <v>116</v>
      </c>
      <c r="L310" s="29"/>
      <c r="M310" s="152" t="s">
        <v>19</v>
      </c>
      <c r="N310" s="153" t="s">
        <v>42</v>
      </c>
      <c r="P310" s="114">
        <f>O310*H310</f>
        <v>0</v>
      </c>
      <c r="Q310" s="114">
        <v>0</v>
      </c>
      <c r="R310" s="114">
        <f>Q310*H310</f>
        <v>0</v>
      </c>
      <c r="S310" s="114">
        <v>0</v>
      </c>
      <c r="T310" s="115">
        <f>S310*H310</f>
        <v>0</v>
      </c>
      <c r="AR310" s="116" t="s">
        <v>1051</v>
      </c>
      <c r="AT310" s="116" t="s">
        <v>924</v>
      </c>
      <c r="AU310" s="116" t="s">
        <v>79</v>
      </c>
      <c r="AY310" s="14" t="s">
        <v>117</v>
      </c>
      <c r="BE310" s="117">
        <f>IF(N310="základní",J310,0)</f>
        <v>0</v>
      </c>
      <c r="BF310" s="117">
        <f>IF(N310="snížená",J310,0)</f>
        <v>0</v>
      </c>
      <c r="BG310" s="117">
        <f>IF(N310="zákl. přenesená",J310,0)</f>
        <v>0</v>
      </c>
      <c r="BH310" s="117">
        <f>IF(N310="sníž. přenesená",J310,0)</f>
        <v>0</v>
      </c>
      <c r="BI310" s="117">
        <f>IF(N310="nulová",J310,0)</f>
        <v>0</v>
      </c>
      <c r="BJ310" s="14" t="s">
        <v>79</v>
      </c>
      <c r="BK310" s="117">
        <f>ROUND(I310*H310,2)</f>
        <v>0</v>
      </c>
      <c r="BL310" s="14" t="s">
        <v>1051</v>
      </c>
      <c r="BM310" s="116" t="s">
        <v>1448</v>
      </c>
    </row>
    <row r="311" spans="2:65" s="1" customFormat="1">
      <c r="B311" s="29"/>
      <c r="D311" s="118" t="s">
        <v>119</v>
      </c>
      <c r="F311" s="119" t="s">
        <v>1449</v>
      </c>
      <c r="I311" s="120"/>
      <c r="L311" s="29"/>
      <c r="M311" s="121"/>
      <c r="T311" s="48"/>
      <c r="AT311" s="14" t="s">
        <v>119</v>
      </c>
      <c r="AU311" s="14" t="s">
        <v>79</v>
      </c>
    </row>
    <row r="312" spans="2:65" s="1" customFormat="1" ht="16.5" customHeight="1">
      <c r="B312" s="29"/>
      <c r="C312" s="145" t="s">
        <v>559</v>
      </c>
      <c r="D312" s="145" t="s">
        <v>924</v>
      </c>
      <c r="E312" s="146" t="s">
        <v>1450</v>
      </c>
      <c r="F312" s="147" t="s">
        <v>1451</v>
      </c>
      <c r="G312" s="148" t="s">
        <v>115</v>
      </c>
      <c r="H312" s="149">
        <v>1</v>
      </c>
      <c r="I312" s="150"/>
      <c r="J312" s="151">
        <f>ROUND(I312*H312,2)</f>
        <v>0</v>
      </c>
      <c r="K312" s="147" t="s">
        <v>116</v>
      </c>
      <c r="L312" s="29"/>
      <c r="M312" s="152" t="s">
        <v>19</v>
      </c>
      <c r="N312" s="153" t="s">
        <v>42</v>
      </c>
      <c r="P312" s="114">
        <f>O312*H312</f>
        <v>0</v>
      </c>
      <c r="Q312" s="114">
        <v>0</v>
      </c>
      <c r="R312" s="114">
        <f>Q312*H312</f>
        <v>0</v>
      </c>
      <c r="S312" s="114">
        <v>0</v>
      </c>
      <c r="T312" s="115">
        <f>S312*H312</f>
        <v>0</v>
      </c>
      <c r="AR312" s="116" t="s">
        <v>1051</v>
      </c>
      <c r="AT312" s="116" t="s">
        <v>924</v>
      </c>
      <c r="AU312" s="116" t="s">
        <v>79</v>
      </c>
      <c r="AY312" s="14" t="s">
        <v>117</v>
      </c>
      <c r="BE312" s="117">
        <f>IF(N312="základní",J312,0)</f>
        <v>0</v>
      </c>
      <c r="BF312" s="117">
        <f>IF(N312="snížená",J312,0)</f>
        <v>0</v>
      </c>
      <c r="BG312" s="117">
        <f>IF(N312="zákl. přenesená",J312,0)</f>
        <v>0</v>
      </c>
      <c r="BH312" s="117">
        <f>IF(N312="sníž. přenesená",J312,0)</f>
        <v>0</v>
      </c>
      <c r="BI312" s="117">
        <f>IF(N312="nulová",J312,0)</f>
        <v>0</v>
      </c>
      <c r="BJ312" s="14" t="s">
        <v>79</v>
      </c>
      <c r="BK312" s="117">
        <f>ROUND(I312*H312,2)</f>
        <v>0</v>
      </c>
      <c r="BL312" s="14" t="s">
        <v>1051</v>
      </c>
      <c r="BM312" s="116" t="s">
        <v>1452</v>
      </c>
    </row>
    <row r="313" spans="2:65" s="1" customFormat="1">
      <c r="B313" s="29"/>
      <c r="D313" s="118" t="s">
        <v>119</v>
      </c>
      <c r="F313" s="119" t="s">
        <v>1453</v>
      </c>
      <c r="I313" s="120"/>
      <c r="L313" s="29"/>
      <c r="M313" s="121"/>
      <c r="T313" s="48"/>
      <c r="AT313" s="14" t="s">
        <v>119</v>
      </c>
      <c r="AU313" s="14" t="s">
        <v>79</v>
      </c>
    </row>
    <row r="314" spans="2:65" s="1" customFormat="1" ht="16.5" customHeight="1">
      <c r="B314" s="29"/>
      <c r="C314" s="145" t="s">
        <v>844</v>
      </c>
      <c r="D314" s="145" t="s">
        <v>924</v>
      </c>
      <c r="E314" s="146" t="s">
        <v>1454</v>
      </c>
      <c r="F314" s="147" t="s">
        <v>1455</v>
      </c>
      <c r="G314" s="148" t="s">
        <v>115</v>
      </c>
      <c r="H314" s="149">
        <v>1</v>
      </c>
      <c r="I314" s="150"/>
      <c r="J314" s="151">
        <f>ROUND(I314*H314,2)</f>
        <v>0</v>
      </c>
      <c r="K314" s="147" t="s">
        <v>116</v>
      </c>
      <c r="L314" s="29"/>
      <c r="M314" s="152" t="s">
        <v>19</v>
      </c>
      <c r="N314" s="153" t="s">
        <v>42</v>
      </c>
      <c r="P314" s="114">
        <f>O314*H314</f>
        <v>0</v>
      </c>
      <c r="Q314" s="114">
        <v>0</v>
      </c>
      <c r="R314" s="114">
        <f>Q314*H314</f>
        <v>0</v>
      </c>
      <c r="S314" s="114">
        <v>0</v>
      </c>
      <c r="T314" s="115">
        <f>S314*H314</f>
        <v>0</v>
      </c>
      <c r="AR314" s="116" t="s">
        <v>1051</v>
      </c>
      <c r="AT314" s="116" t="s">
        <v>924</v>
      </c>
      <c r="AU314" s="116" t="s">
        <v>79</v>
      </c>
      <c r="AY314" s="14" t="s">
        <v>117</v>
      </c>
      <c r="BE314" s="117">
        <f>IF(N314="základní",J314,0)</f>
        <v>0</v>
      </c>
      <c r="BF314" s="117">
        <f>IF(N314="snížená",J314,0)</f>
        <v>0</v>
      </c>
      <c r="BG314" s="117">
        <f>IF(N314="zákl. přenesená",J314,0)</f>
        <v>0</v>
      </c>
      <c r="BH314" s="117">
        <f>IF(N314="sníž. přenesená",J314,0)</f>
        <v>0</v>
      </c>
      <c r="BI314" s="117">
        <f>IF(N314="nulová",J314,0)</f>
        <v>0</v>
      </c>
      <c r="BJ314" s="14" t="s">
        <v>79</v>
      </c>
      <c r="BK314" s="117">
        <f>ROUND(I314*H314,2)</f>
        <v>0</v>
      </c>
      <c r="BL314" s="14" t="s">
        <v>1051</v>
      </c>
      <c r="BM314" s="116" t="s">
        <v>1456</v>
      </c>
    </row>
    <row r="315" spans="2:65" s="1" customFormat="1">
      <c r="B315" s="29"/>
      <c r="D315" s="118" t="s">
        <v>119</v>
      </c>
      <c r="F315" s="119" t="s">
        <v>1455</v>
      </c>
      <c r="I315" s="120"/>
      <c r="L315" s="29"/>
      <c r="M315" s="121"/>
      <c r="T315" s="48"/>
      <c r="AT315" s="14" t="s">
        <v>119</v>
      </c>
      <c r="AU315" s="14" t="s">
        <v>79</v>
      </c>
    </row>
    <row r="316" spans="2:65" s="1" customFormat="1" ht="16.5" customHeight="1">
      <c r="B316" s="29"/>
      <c r="C316" s="145" t="s">
        <v>171</v>
      </c>
      <c r="D316" s="145" t="s">
        <v>924</v>
      </c>
      <c r="E316" s="146" t="s">
        <v>1457</v>
      </c>
      <c r="F316" s="147" t="s">
        <v>1458</v>
      </c>
      <c r="G316" s="148" t="s">
        <v>115</v>
      </c>
      <c r="H316" s="149">
        <v>1</v>
      </c>
      <c r="I316" s="150"/>
      <c r="J316" s="151">
        <f>ROUND(I316*H316,2)</f>
        <v>0</v>
      </c>
      <c r="K316" s="147" t="s">
        <v>116</v>
      </c>
      <c r="L316" s="29"/>
      <c r="M316" s="152" t="s">
        <v>19</v>
      </c>
      <c r="N316" s="153" t="s">
        <v>42</v>
      </c>
      <c r="P316" s="114">
        <f>O316*H316</f>
        <v>0</v>
      </c>
      <c r="Q316" s="114">
        <v>0</v>
      </c>
      <c r="R316" s="114">
        <f>Q316*H316</f>
        <v>0</v>
      </c>
      <c r="S316" s="114">
        <v>0</v>
      </c>
      <c r="T316" s="115">
        <f>S316*H316</f>
        <v>0</v>
      </c>
      <c r="AR316" s="116" t="s">
        <v>1051</v>
      </c>
      <c r="AT316" s="116" t="s">
        <v>924</v>
      </c>
      <c r="AU316" s="116" t="s">
        <v>79</v>
      </c>
      <c r="AY316" s="14" t="s">
        <v>117</v>
      </c>
      <c r="BE316" s="117">
        <f>IF(N316="základní",J316,0)</f>
        <v>0</v>
      </c>
      <c r="BF316" s="117">
        <f>IF(N316="snížená",J316,0)</f>
        <v>0</v>
      </c>
      <c r="BG316" s="117">
        <f>IF(N316="zákl. přenesená",J316,0)</f>
        <v>0</v>
      </c>
      <c r="BH316" s="117">
        <f>IF(N316="sníž. přenesená",J316,0)</f>
        <v>0</v>
      </c>
      <c r="BI316" s="117">
        <f>IF(N316="nulová",J316,0)</f>
        <v>0</v>
      </c>
      <c r="BJ316" s="14" t="s">
        <v>79</v>
      </c>
      <c r="BK316" s="117">
        <f>ROUND(I316*H316,2)</f>
        <v>0</v>
      </c>
      <c r="BL316" s="14" t="s">
        <v>1051</v>
      </c>
      <c r="BM316" s="116" t="s">
        <v>1459</v>
      </c>
    </row>
    <row r="317" spans="2:65" s="1" customFormat="1">
      <c r="B317" s="29"/>
      <c r="D317" s="118" t="s">
        <v>119</v>
      </c>
      <c r="F317" s="119" t="s">
        <v>1458</v>
      </c>
      <c r="I317" s="120"/>
      <c r="L317" s="29"/>
      <c r="M317" s="121"/>
      <c r="T317" s="48"/>
      <c r="AT317" s="14" t="s">
        <v>119</v>
      </c>
      <c r="AU317" s="14" t="s">
        <v>79</v>
      </c>
    </row>
    <row r="318" spans="2:65" s="1" customFormat="1" ht="16.5" customHeight="1">
      <c r="B318" s="29"/>
      <c r="C318" s="145" t="s">
        <v>832</v>
      </c>
      <c r="D318" s="145" t="s">
        <v>924</v>
      </c>
      <c r="E318" s="146" t="s">
        <v>1460</v>
      </c>
      <c r="F318" s="147" t="s">
        <v>1461</v>
      </c>
      <c r="G318" s="148" t="s">
        <v>115</v>
      </c>
      <c r="H318" s="149">
        <v>1</v>
      </c>
      <c r="I318" s="150"/>
      <c r="J318" s="151">
        <f>ROUND(I318*H318,2)</f>
        <v>0</v>
      </c>
      <c r="K318" s="147" t="s">
        <v>116</v>
      </c>
      <c r="L318" s="29"/>
      <c r="M318" s="152" t="s">
        <v>19</v>
      </c>
      <c r="N318" s="153" t="s">
        <v>42</v>
      </c>
      <c r="P318" s="114">
        <f>O318*H318</f>
        <v>0</v>
      </c>
      <c r="Q318" s="114">
        <v>0</v>
      </c>
      <c r="R318" s="114">
        <f>Q318*H318</f>
        <v>0</v>
      </c>
      <c r="S318" s="114">
        <v>0</v>
      </c>
      <c r="T318" s="115">
        <f>S318*H318</f>
        <v>0</v>
      </c>
      <c r="AR318" s="116" t="s">
        <v>1051</v>
      </c>
      <c r="AT318" s="116" t="s">
        <v>924</v>
      </c>
      <c r="AU318" s="116" t="s">
        <v>79</v>
      </c>
      <c r="AY318" s="14" t="s">
        <v>117</v>
      </c>
      <c r="BE318" s="117">
        <f>IF(N318="základní",J318,0)</f>
        <v>0</v>
      </c>
      <c r="BF318" s="117">
        <f>IF(N318="snížená",J318,0)</f>
        <v>0</v>
      </c>
      <c r="BG318" s="117">
        <f>IF(N318="zákl. přenesená",J318,0)</f>
        <v>0</v>
      </c>
      <c r="BH318" s="117">
        <f>IF(N318="sníž. přenesená",J318,0)</f>
        <v>0</v>
      </c>
      <c r="BI318" s="117">
        <f>IF(N318="nulová",J318,0)</f>
        <v>0</v>
      </c>
      <c r="BJ318" s="14" t="s">
        <v>79</v>
      </c>
      <c r="BK318" s="117">
        <f>ROUND(I318*H318,2)</f>
        <v>0</v>
      </c>
      <c r="BL318" s="14" t="s">
        <v>1051</v>
      </c>
      <c r="BM318" s="116" t="s">
        <v>1462</v>
      </c>
    </row>
    <row r="319" spans="2:65" s="1" customFormat="1">
      <c r="B319" s="29"/>
      <c r="D319" s="118" t="s">
        <v>119</v>
      </c>
      <c r="F319" s="119" t="s">
        <v>1461</v>
      </c>
      <c r="I319" s="120"/>
      <c r="L319" s="29"/>
      <c r="M319" s="121"/>
      <c r="T319" s="48"/>
      <c r="AT319" s="14" t="s">
        <v>119</v>
      </c>
      <c r="AU319" s="14" t="s">
        <v>79</v>
      </c>
    </row>
    <row r="320" spans="2:65" s="1" customFormat="1" ht="16.5" customHeight="1">
      <c r="B320" s="29"/>
      <c r="C320" s="145" t="s">
        <v>836</v>
      </c>
      <c r="D320" s="145" t="s">
        <v>924</v>
      </c>
      <c r="E320" s="146" t="s">
        <v>1463</v>
      </c>
      <c r="F320" s="147" t="s">
        <v>1464</v>
      </c>
      <c r="G320" s="148" t="s">
        <v>115</v>
      </c>
      <c r="H320" s="149">
        <v>1</v>
      </c>
      <c r="I320" s="150"/>
      <c r="J320" s="151">
        <f>ROUND(I320*H320,2)</f>
        <v>0</v>
      </c>
      <c r="K320" s="147" t="s">
        <v>116</v>
      </c>
      <c r="L320" s="29"/>
      <c r="M320" s="152" t="s">
        <v>19</v>
      </c>
      <c r="N320" s="153" t="s">
        <v>42</v>
      </c>
      <c r="P320" s="114">
        <f>O320*H320</f>
        <v>0</v>
      </c>
      <c r="Q320" s="114">
        <v>0</v>
      </c>
      <c r="R320" s="114">
        <f>Q320*H320</f>
        <v>0</v>
      </c>
      <c r="S320" s="114">
        <v>0</v>
      </c>
      <c r="T320" s="115">
        <f>S320*H320</f>
        <v>0</v>
      </c>
      <c r="AR320" s="116" t="s">
        <v>1051</v>
      </c>
      <c r="AT320" s="116" t="s">
        <v>924</v>
      </c>
      <c r="AU320" s="116" t="s">
        <v>79</v>
      </c>
      <c r="AY320" s="14" t="s">
        <v>117</v>
      </c>
      <c r="BE320" s="117">
        <f>IF(N320="základní",J320,0)</f>
        <v>0</v>
      </c>
      <c r="BF320" s="117">
        <f>IF(N320="snížená",J320,0)</f>
        <v>0</v>
      </c>
      <c r="BG320" s="117">
        <f>IF(N320="zákl. přenesená",J320,0)</f>
        <v>0</v>
      </c>
      <c r="BH320" s="117">
        <f>IF(N320="sníž. přenesená",J320,0)</f>
        <v>0</v>
      </c>
      <c r="BI320" s="117">
        <f>IF(N320="nulová",J320,0)</f>
        <v>0</v>
      </c>
      <c r="BJ320" s="14" t="s">
        <v>79</v>
      </c>
      <c r="BK320" s="117">
        <f>ROUND(I320*H320,2)</f>
        <v>0</v>
      </c>
      <c r="BL320" s="14" t="s">
        <v>1051</v>
      </c>
      <c r="BM320" s="116" t="s">
        <v>1465</v>
      </c>
    </row>
    <row r="321" spans="2:65" s="1" customFormat="1">
      <c r="B321" s="29"/>
      <c r="D321" s="118" t="s">
        <v>119</v>
      </c>
      <c r="F321" s="119" t="s">
        <v>1464</v>
      </c>
      <c r="I321" s="120"/>
      <c r="L321" s="29"/>
      <c r="M321" s="121"/>
      <c r="T321" s="48"/>
      <c r="AT321" s="14" t="s">
        <v>119</v>
      </c>
      <c r="AU321" s="14" t="s">
        <v>79</v>
      </c>
    </row>
    <row r="322" spans="2:65" s="1" customFormat="1" ht="16.5" customHeight="1">
      <c r="B322" s="29"/>
      <c r="C322" s="145" t="s">
        <v>840</v>
      </c>
      <c r="D322" s="145" t="s">
        <v>924</v>
      </c>
      <c r="E322" s="146" t="s">
        <v>1466</v>
      </c>
      <c r="F322" s="147" t="s">
        <v>1467</v>
      </c>
      <c r="G322" s="148" t="s">
        <v>115</v>
      </c>
      <c r="H322" s="149">
        <v>1</v>
      </c>
      <c r="I322" s="150"/>
      <c r="J322" s="151">
        <f>ROUND(I322*H322,2)</f>
        <v>0</v>
      </c>
      <c r="K322" s="147" t="s">
        <v>116</v>
      </c>
      <c r="L322" s="29"/>
      <c r="M322" s="152" t="s">
        <v>19</v>
      </c>
      <c r="N322" s="153" t="s">
        <v>42</v>
      </c>
      <c r="P322" s="114">
        <f>O322*H322</f>
        <v>0</v>
      </c>
      <c r="Q322" s="114">
        <v>0</v>
      </c>
      <c r="R322" s="114">
        <f>Q322*H322</f>
        <v>0</v>
      </c>
      <c r="S322" s="114">
        <v>0</v>
      </c>
      <c r="T322" s="115">
        <f>S322*H322</f>
        <v>0</v>
      </c>
      <c r="AR322" s="116" t="s">
        <v>1051</v>
      </c>
      <c r="AT322" s="116" t="s">
        <v>924</v>
      </c>
      <c r="AU322" s="116" t="s">
        <v>79</v>
      </c>
      <c r="AY322" s="14" t="s">
        <v>117</v>
      </c>
      <c r="BE322" s="117">
        <f>IF(N322="základní",J322,0)</f>
        <v>0</v>
      </c>
      <c r="BF322" s="117">
        <f>IF(N322="snížená",J322,0)</f>
        <v>0</v>
      </c>
      <c r="BG322" s="117">
        <f>IF(N322="zákl. přenesená",J322,0)</f>
        <v>0</v>
      </c>
      <c r="BH322" s="117">
        <f>IF(N322="sníž. přenesená",J322,0)</f>
        <v>0</v>
      </c>
      <c r="BI322" s="117">
        <f>IF(N322="nulová",J322,0)</f>
        <v>0</v>
      </c>
      <c r="BJ322" s="14" t="s">
        <v>79</v>
      </c>
      <c r="BK322" s="117">
        <f>ROUND(I322*H322,2)</f>
        <v>0</v>
      </c>
      <c r="BL322" s="14" t="s">
        <v>1051</v>
      </c>
      <c r="BM322" s="116" t="s">
        <v>1468</v>
      </c>
    </row>
    <row r="323" spans="2:65" s="1" customFormat="1">
      <c r="B323" s="29"/>
      <c r="D323" s="118" t="s">
        <v>119</v>
      </c>
      <c r="F323" s="119" t="s">
        <v>1467</v>
      </c>
      <c r="I323" s="120"/>
      <c r="L323" s="29"/>
      <c r="M323" s="121"/>
      <c r="T323" s="48"/>
      <c r="AT323" s="14" t="s">
        <v>119</v>
      </c>
      <c r="AU323" s="14" t="s">
        <v>79</v>
      </c>
    </row>
    <row r="324" spans="2:65" s="1" customFormat="1" ht="16.5" customHeight="1">
      <c r="B324" s="29"/>
      <c r="C324" s="145" t="s">
        <v>1469</v>
      </c>
      <c r="D324" s="145" t="s">
        <v>924</v>
      </c>
      <c r="E324" s="146" t="s">
        <v>1470</v>
      </c>
      <c r="F324" s="147" t="s">
        <v>1471</v>
      </c>
      <c r="G324" s="148" t="s">
        <v>115</v>
      </c>
      <c r="H324" s="149">
        <v>1</v>
      </c>
      <c r="I324" s="150"/>
      <c r="J324" s="151">
        <f>ROUND(I324*H324,2)</f>
        <v>0</v>
      </c>
      <c r="K324" s="147" t="s">
        <v>116</v>
      </c>
      <c r="L324" s="29"/>
      <c r="M324" s="152" t="s">
        <v>19</v>
      </c>
      <c r="N324" s="153" t="s">
        <v>42</v>
      </c>
      <c r="P324" s="114">
        <f>O324*H324</f>
        <v>0</v>
      </c>
      <c r="Q324" s="114">
        <v>0</v>
      </c>
      <c r="R324" s="114">
        <f>Q324*H324</f>
        <v>0</v>
      </c>
      <c r="S324" s="114">
        <v>0</v>
      </c>
      <c r="T324" s="115">
        <f>S324*H324</f>
        <v>0</v>
      </c>
      <c r="AR324" s="116" t="s">
        <v>1051</v>
      </c>
      <c r="AT324" s="116" t="s">
        <v>924</v>
      </c>
      <c r="AU324" s="116" t="s">
        <v>79</v>
      </c>
      <c r="AY324" s="14" t="s">
        <v>117</v>
      </c>
      <c r="BE324" s="117">
        <f>IF(N324="základní",J324,0)</f>
        <v>0</v>
      </c>
      <c r="BF324" s="117">
        <f>IF(N324="snížená",J324,0)</f>
        <v>0</v>
      </c>
      <c r="BG324" s="117">
        <f>IF(N324="zákl. přenesená",J324,0)</f>
        <v>0</v>
      </c>
      <c r="BH324" s="117">
        <f>IF(N324="sníž. přenesená",J324,0)</f>
        <v>0</v>
      </c>
      <c r="BI324" s="117">
        <f>IF(N324="nulová",J324,0)</f>
        <v>0</v>
      </c>
      <c r="BJ324" s="14" t="s">
        <v>79</v>
      </c>
      <c r="BK324" s="117">
        <f>ROUND(I324*H324,2)</f>
        <v>0</v>
      </c>
      <c r="BL324" s="14" t="s">
        <v>1051</v>
      </c>
      <c r="BM324" s="116" t="s">
        <v>1472</v>
      </c>
    </row>
    <row r="325" spans="2:65" s="1" customFormat="1">
      <c r="B325" s="29"/>
      <c r="D325" s="118" t="s">
        <v>119</v>
      </c>
      <c r="F325" s="119" t="s">
        <v>1471</v>
      </c>
      <c r="I325" s="120"/>
      <c r="L325" s="29"/>
      <c r="M325" s="121"/>
      <c r="T325" s="48"/>
      <c r="AT325" s="14" t="s">
        <v>119</v>
      </c>
      <c r="AU325" s="14" t="s">
        <v>79</v>
      </c>
    </row>
    <row r="326" spans="2:65" s="1" customFormat="1" ht="16.5" customHeight="1">
      <c r="B326" s="29"/>
      <c r="C326" s="145" t="s">
        <v>1473</v>
      </c>
      <c r="D326" s="145" t="s">
        <v>924</v>
      </c>
      <c r="E326" s="146" t="s">
        <v>1474</v>
      </c>
      <c r="F326" s="147" t="s">
        <v>1475</v>
      </c>
      <c r="G326" s="148" t="s">
        <v>115</v>
      </c>
      <c r="H326" s="149">
        <v>1</v>
      </c>
      <c r="I326" s="150"/>
      <c r="J326" s="151">
        <f>ROUND(I326*H326,2)</f>
        <v>0</v>
      </c>
      <c r="K326" s="147" t="s">
        <v>116</v>
      </c>
      <c r="L326" s="29"/>
      <c r="M326" s="152" t="s">
        <v>19</v>
      </c>
      <c r="N326" s="153" t="s">
        <v>42</v>
      </c>
      <c r="P326" s="114">
        <f>O326*H326</f>
        <v>0</v>
      </c>
      <c r="Q326" s="114">
        <v>0</v>
      </c>
      <c r="R326" s="114">
        <f>Q326*H326</f>
        <v>0</v>
      </c>
      <c r="S326" s="114">
        <v>0</v>
      </c>
      <c r="T326" s="115">
        <f>S326*H326</f>
        <v>0</v>
      </c>
      <c r="AR326" s="116" t="s">
        <v>1051</v>
      </c>
      <c r="AT326" s="116" t="s">
        <v>924</v>
      </c>
      <c r="AU326" s="116" t="s">
        <v>79</v>
      </c>
      <c r="AY326" s="14" t="s">
        <v>117</v>
      </c>
      <c r="BE326" s="117">
        <f>IF(N326="základní",J326,0)</f>
        <v>0</v>
      </c>
      <c r="BF326" s="117">
        <f>IF(N326="snížená",J326,0)</f>
        <v>0</v>
      </c>
      <c r="BG326" s="117">
        <f>IF(N326="zákl. přenesená",J326,0)</f>
        <v>0</v>
      </c>
      <c r="BH326" s="117">
        <f>IF(N326="sníž. přenesená",J326,0)</f>
        <v>0</v>
      </c>
      <c r="BI326" s="117">
        <f>IF(N326="nulová",J326,0)</f>
        <v>0</v>
      </c>
      <c r="BJ326" s="14" t="s">
        <v>79</v>
      </c>
      <c r="BK326" s="117">
        <f>ROUND(I326*H326,2)</f>
        <v>0</v>
      </c>
      <c r="BL326" s="14" t="s">
        <v>1051</v>
      </c>
      <c r="BM326" s="116" t="s">
        <v>1476</v>
      </c>
    </row>
    <row r="327" spans="2:65" s="1" customFormat="1" ht="29.25">
      <c r="B327" s="29"/>
      <c r="D327" s="118" t="s">
        <v>119</v>
      </c>
      <c r="F327" s="119" t="s">
        <v>1477</v>
      </c>
      <c r="I327" s="120"/>
      <c r="L327" s="29"/>
      <c r="M327" s="121"/>
      <c r="T327" s="48"/>
      <c r="AT327" s="14" t="s">
        <v>119</v>
      </c>
      <c r="AU327" s="14" t="s">
        <v>79</v>
      </c>
    </row>
    <row r="328" spans="2:65" s="1" customFormat="1" ht="16.5" customHeight="1">
      <c r="B328" s="29"/>
      <c r="C328" s="145" t="s">
        <v>828</v>
      </c>
      <c r="D328" s="145" t="s">
        <v>924</v>
      </c>
      <c r="E328" s="146" t="s">
        <v>1478</v>
      </c>
      <c r="F328" s="147" t="s">
        <v>1479</v>
      </c>
      <c r="G328" s="148" t="s">
        <v>115</v>
      </c>
      <c r="H328" s="149">
        <v>1</v>
      </c>
      <c r="I328" s="150"/>
      <c r="J328" s="151">
        <f>ROUND(I328*H328,2)</f>
        <v>0</v>
      </c>
      <c r="K328" s="147" t="s">
        <v>116</v>
      </c>
      <c r="L328" s="29"/>
      <c r="M328" s="152" t="s">
        <v>19</v>
      </c>
      <c r="N328" s="153" t="s">
        <v>42</v>
      </c>
      <c r="P328" s="114">
        <f>O328*H328</f>
        <v>0</v>
      </c>
      <c r="Q328" s="114">
        <v>0</v>
      </c>
      <c r="R328" s="114">
        <f>Q328*H328</f>
        <v>0</v>
      </c>
      <c r="S328" s="114">
        <v>0</v>
      </c>
      <c r="T328" s="115">
        <f>S328*H328</f>
        <v>0</v>
      </c>
      <c r="AR328" s="116" t="s">
        <v>1051</v>
      </c>
      <c r="AT328" s="116" t="s">
        <v>924</v>
      </c>
      <c r="AU328" s="116" t="s">
        <v>79</v>
      </c>
      <c r="AY328" s="14" t="s">
        <v>117</v>
      </c>
      <c r="BE328" s="117">
        <f>IF(N328="základní",J328,0)</f>
        <v>0</v>
      </c>
      <c r="BF328" s="117">
        <f>IF(N328="snížená",J328,0)</f>
        <v>0</v>
      </c>
      <c r="BG328" s="117">
        <f>IF(N328="zákl. přenesená",J328,0)</f>
        <v>0</v>
      </c>
      <c r="BH328" s="117">
        <f>IF(N328="sníž. přenesená",J328,0)</f>
        <v>0</v>
      </c>
      <c r="BI328" s="117">
        <f>IF(N328="nulová",J328,0)</f>
        <v>0</v>
      </c>
      <c r="BJ328" s="14" t="s">
        <v>79</v>
      </c>
      <c r="BK328" s="117">
        <f>ROUND(I328*H328,2)</f>
        <v>0</v>
      </c>
      <c r="BL328" s="14" t="s">
        <v>1051</v>
      </c>
      <c r="BM328" s="116" t="s">
        <v>1480</v>
      </c>
    </row>
    <row r="329" spans="2:65" s="1" customFormat="1" ht="29.25">
      <c r="B329" s="29"/>
      <c r="D329" s="118" t="s">
        <v>119</v>
      </c>
      <c r="F329" s="119" t="s">
        <v>1481</v>
      </c>
      <c r="I329" s="120"/>
      <c r="L329" s="29"/>
      <c r="M329" s="121"/>
      <c r="T329" s="48"/>
      <c r="AT329" s="14" t="s">
        <v>119</v>
      </c>
      <c r="AU329" s="14" t="s">
        <v>79</v>
      </c>
    </row>
    <row r="330" spans="2:65" s="1" customFormat="1" ht="16.5" customHeight="1">
      <c r="B330" s="29"/>
      <c r="C330" s="145" t="s">
        <v>1482</v>
      </c>
      <c r="D330" s="145" t="s">
        <v>924</v>
      </c>
      <c r="E330" s="146" t="s">
        <v>1483</v>
      </c>
      <c r="F330" s="147" t="s">
        <v>1484</v>
      </c>
      <c r="G330" s="148" t="s">
        <v>115</v>
      </c>
      <c r="H330" s="149">
        <v>1</v>
      </c>
      <c r="I330" s="150"/>
      <c r="J330" s="151">
        <f>ROUND(I330*H330,2)</f>
        <v>0</v>
      </c>
      <c r="K330" s="147" t="s">
        <v>116</v>
      </c>
      <c r="L330" s="29"/>
      <c r="M330" s="152" t="s">
        <v>19</v>
      </c>
      <c r="N330" s="153" t="s">
        <v>42</v>
      </c>
      <c r="P330" s="114">
        <f>O330*H330</f>
        <v>0</v>
      </c>
      <c r="Q330" s="114">
        <v>0</v>
      </c>
      <c r="R330" s="114">
        <f>Q330*H330</f>
        <v>0</v>
      </c>
      <c r="S330" s="114">
        <v>0</v>
      </c>
      <c r="T330" s="115">
        <f>S330*H330</f>
        <v>0</v>
      </c>
      <c r="AR330" s="116" t="s">
        <v>1051</v>
      </c>
      <c r="AT330" s="116" t="s">
        <v>924</v>
      </c>
      <c r="AU330" s="116" t="s">
        <v>79</v>
      </c>
      <c r="AY330" s="14" t="s">
        <v>117</v>
      </c>
      <c r="BE330" s="117">
        <f>IF(N330="základní",J330,0)</f>
        <v>0</v>
      </c>
      <c r="BF330" s="117">
        <f>IF(N330="snížená",J330,0)</f>
        <v>0</v>
      </c>
      <c r="BG330" s="117">
        <f>IF(N330="zákl. přenesená",J330,0)</f>
        <v>0</v>
      </c>
      <c r="BH330" s="117">
        <f>IF(N330="sníž. přenesená",J330,0)</f>
        <v>0</v>
      </c>
      <c r="BI330" s="117">
        <f>IF(N330="nulová",J330,0)</f>
        <v>0</v>
      </c>
      <c r="BJ330" s="14" t="s">
        <v>79</v>
      </c>
      <c r="BK330" s="117">
        <f>ROUND(I330*H330,2)</f>
        <v>0</v>
      </c>
      <c r="BL330" s="14" t="s">
        <v>1051</v>
      </c>
      <c r="BM330" s="116" t="s">
        <v>1485</v>
      </c>
    </row>
    <row r="331" spans="2:65" s="1" customFormat="1">
      <c r="B331" s="29"/>
      <c r="D331" s="118" t="s">
        <v>119</v>
      </c>
      <c r="F331" s="119" t="s">
        <v>1484</v>
      </c>
      <c r="I331" s="120"/>
      <c r="L331" s="29"/>
      <c r="M331" s="121"/>
      <c r="T331" s="48"/>
      <c r="AT331" s="14" t="s">
        <v>119</v>
      </c>
      <c r="AU331" s="14" t="s">
        <v>79</v>
      </c>
    </row>
    <row r="332" spans="2:65" s="1" customFormat="1" ht="16.5" customHeight="1">
      <c r="B332" s="29"/>
      <c r="C332" s="145" t="s">
        <v>824</v>
      </c>
      <c r="D332" s="145" t="s">
        <v>924</v>
      </c>
      <c r="E332" s="146" t="s">
        <v>1486</v>
      </c>
      <c r="F332" s="147" t="s">
        <v>1487</v>
      </c>
      <c r="G332" s="148" t="s">
        <v>115</v>
      </c>
      <c r="H332" s="149">
        <v>1</v>
      </c>
      <c r="I332" s="150"/>
      <c r="J332" s="151">
        <f>ROUND(I332*H332,2)</f>
        <v>0</v>
      </c>
      <c r="K332" s="147" t="s">
        <v>116</v>
      </c>
      <c r="L332" s="29"/>
      <c r="M332" s="152" t="s">
        <v>19</v>
      </c>
      <c r="N332" s="153" t="s">
        <v>42</v>
      </c>
      <c r="P332" s="114">
        <f>O332*H332</f>
        <v>0</v>
      </c>
      <c r="Q332" s="114">
        <v>0</v>
      </c>
      <c r="R332" s="114">
        <f>Q332*H332</f>
        <v>0</v>
      </c>
      <c r="S332" s="114">
        <v>0</v>
      </c>
      <c r="T332" s="115">
        <f>S332*H332</f>
        <v>0</v>
      </c>
      <c r="AR332" s="116" t="s">
        <v>1051</v>
      </c>
      <c r="AT332" s="116" t="s">
        <v>924</v>
      </c>
      <c r="AU332" s="116" t="s">
        <v>79</v>
      </c>
      <c r="AY332" s="14" t="s">
        <v>117</v>
      </c>
      <c r="BE332" s="117">
        <f>IF(N332="základní",J332,0)</f>
        <v>0</v>
      </c>
      <c r="BF332" s="117">
        <f>IF(N332="snížená",J332,0)</f>
        <v>0</v>
      </c>
      <c r="BG332" s="117">
        <f>IF(N332="zákl. přenesená",J332,0)</f>
        <v>0</v>
      </c>
      <c r="BH332" s="117">
        <f>IF(N332="sníž. přenesená",J332,0)</f>
        <v>0</v>
      </c>
      <c r="BI332" s="117">
        <f>IF(N332="nulová",J332,0)</f>
        <v>0</v>
      </c>
      <c r="BJ332" s="14" t="s">
        <v>79</v>
      </c>
      <c r="BK332" s="117">
        <f>ROUND(I332*H332,2)</f>
        <v>0</v>
      </c>
      <c r="BL332" s="14" t="s">
        <v>1051</v>
      </c>
      <c r="BM332" s="116" t="s">
        <v>1488</v>
      </c>
    </row>
    <row r="333" spans="2:65" s="1" customFormat="1">
      <c r="B333" s="29"/>
      <c r="D333" s="118" t="s">
        <v>119</v>
      </c>
      <c r="F333" s="119" t="s">
        <v>1489</v>
      </c>
      <c r="I333" s="120"/>
      <c r="L333" s="29"/>
      <c r="M333" s="121"/>
      <c r="T333" s="48"/>
      <c r="AT333" s="14" t="s">
        <v>119</v>
      </c>
      <c r="AU333" s="14" t="s">
        <v>79</v>
      </c>
    </row>
    <row r="334" spans="2:65" s="1" customFormat="1" ht="16.5" customHeight="1">
      <c r="B334" s="29"/>
      <c r="C334" s="145" t="s">
        <v>820</v>
      </c>
      <c r="D334" s="145" t="s">
        <v>924</v>
      </c>
      <c r="E334" s="146" t="s">
        <v>1490</v>
      </c>
      <c r="F334" s="147" t="s">
        <v>1491</v>
      </c>
      <c r="G334" s="148" t="s">
        <v>115</v>
      </c>
      <c r="H334" s="149">
        <v>1</v>
      </c>
      <c r="I334" s="150"/>
      <c r="J334" s="151">
        <f>ROUND(I334*H334,2)</f>
        <v>0</v>
      </c>
      <c r="K334" s="147" t="s">
        <v>116</v>
      </c>
      <c r="L334" s="29"/>
      <c r="M334" s="152" t="s">
        <v>19</v>
      </c>
      <c r="N334" s="153" t="s">
        <v>42</v>
      </c>
      <c r="P334" s="114">
        <f>O334*H334</f>
        <v>0</v>
      </c>
      <c r="Q334" s="114">
        <v>0</v>
      </c>
      <c r="R334" s="114">
        <f>Q334*H334</f>
        <v>0</v>
      </c>
      <c r="S334" s="114">
        <v>0</v>
      </c>
      <c r="T334" s="115">
        <f>S334*H334</f>
        <v>0</v>
      </c>
      <c r="AR334" s="116" t="s">
        <v>1051</v>
      </c>
      <c r="AT334" s="116" t="s">
        <v>924</v>
      </c>
      <c r="AU334" s="116" t="s">
        <v>79</v>
      </c>
      <c r="AY334" s="14" t="s">
        <v>117</v>
      </c>
      <c r="BE334" s="117">
        <f>IF(N334="základní",J334,0)</f>
        <v>0</v>
      </c>
      <c r="BF334" s="117">
        <f>IF(N334="snížená",J334,0)</f>
        <v>0</v>
      </c>
      <c r="BG334" s="117">
        <f>IF(N334="zákl. přenesená",J334,0)</f>
        <v>0</v>
      </c>
      <c r="BH334" s="117">
        <f>IF(N334="sníž. přenesená",J334,0)</f>
        <v>0</v>
      </c>
      <c r="BI334" s="117">
        <f>IF(N334="nulová",J334,0)</f>
        <v>0</v>
      </c>
      <c r="BJ334" s="14" t="s">
        <v>79</v>
      </c>
      <c r="BK334" s="117">
        <f>ROUND(I334*H334,2)</f>
        <v>0</v>
      </c>
      <c r="BL334" s="14" t="s">
        <v>1051</v>
      </c>
      <c r="BM334" s="116" t="s">
        <v>1492</v>
      </c>
    </row>
    <row r="335" spans="2:65" s="1" customFormat="1">
      <c r="B335" s="29"/>
      <c r="D335" s="118" t="s">
        <v>119</v>
      </c>
      <c r="F335" s="119" t="s">
        <v>1491</v>
      </c>
      <c r="I335" s="120"/>
      <c r="L335" s="29"/>
      <c r="M335" s="121"/>
      <c r="T335" s="48"/>
      <c r="AT335" s="14" t="s">
        <v>119</v>
      </c>
      <c r="AU335" s="14" t="s">
        <v>79</v>
      </c>
    </row>
    <row r="336" spans="2:65" s="1" customFormat="1" ht="16.5" customHeight="1">
      <c r="B336" s="29"/>
      <c r="C336" s="145" t="s">
        <v>435</v>
      </c>
      <c r="D336" s="145" t="s">
        <v>924</v>
      </c>
      <c r="E336" s="146" t="s">
        <v>1493</v>
      </c>
      <c r="F336" s="147" t="s">
        <v>1494</v>
      </c>
      <c r="G336" s="148" t="s">
        <v>115</v>
      </c>
      <c r="H336" s="149">
        <v>1</v>
      </c>
      <c r="I336" s="150"/>
      <c r="J336" s="151">
        <f>ROUND(I336*H336,2)</f>
        <v>0</v>
      </c>
      <c r="K336" s="147" t="s">
        <v>116</v>
      </c>
      <c r="L336" s="29"/>
      <c r="M336" s="152" t="s">
        <v>19</v>
      </c>
      <c r="N336" s="153" t="s">
        <v>42</v>
      </c>
      <c r="P336" s="114">
        <f>O336*H336</f>
        <v>0</v>
      </c>
      <c r="Q336" s="114">
        <v>0</v>
      </c>
      <c r="R336" s="114">
        <f>Q336*H336</f>
        <v>0</v>
      </c>
      <c r="S336" s="114">
        <v>0</v>
      </c>
      <c r="T336" s="115">
        <f>S336*H336</f>
        <v>0</v>
      </c>
      <c r="AR336" s="116" t="s">
        <v>1051</v>
      </c>
      <c r="AT336" s="116" t="s">
        <v>924</v>
      </c>
      <c r="AU336" s="116" t="s">
        <v>79</v>
      </c>
      <c r="AY336" s="14" t="s">
        <v>117</v>
      </c>
      <c r="BE336" s="117">
        <f>IF(N336="základní",J336,0)</f>
        <v>0</v>
      </c>
      <c r="BF336" s="117">
        <f>IF(N336="snížená",J336,0)</f>
        <v>0</v>
      </c>
      <c r="BG336" s="117">
        <f>IF(N336="zákl. přenesená",J336,0)</f>
        <v>0</v>
      </c>
      <c r="BH336" s="117">
        <f>IF(N336="sníž. přenesená",J336,0)</f>
        <v>0</v>
      </c>
      <c r="BI336" s="117">
        <f>IF(N336="nulová",J336,0)</f>
        <v>0</v>
      </c>
      <c r="BJ336" s="14" t="s">
        <v>79</v>
      </c>
      <c r="BK336" s="117">
        <f>ROUND(I336*H336,2)</f>
        <v>0</v>
      </c>
      <c r="BL336" s="14" t="s">
        <v>1051</v>
      </c>
      <c r="BM336" s="116" t="s">
        <v>1495</v>
      </c>
    </row>
    <row r="337" spans="2:65" s="1" customFormat="1" ht="19.5">
      <c r="B337" s="29"/>
      <c r="D337" s="118" t="s">
        <v>119</v>
      </c>
      <c r="F337" s="119" t="s">
        <v>1496</v>
      </c>
      <c r="I337" s="120"/>
      <c r="L337" s="29"/>
      <c r="M337" s="121"/>
      <c r="T337" s="48"/>
      <c r="AT337" s="14" t="s">
        <v>119</v>
      </c>
      <c r="AU337" s="14" t="s">
        <v>79</v>
      </c>
    </row>
    <row r="338" spans="2:65" s="1" customFormat="1" ht="16.5" customHeight="1">
      <c r="B338" s="29"/>
      <c r="C338" s="145" t="s">
        <v>439</v>
      </c>
      <c r="D338" s="145" t="s">
        <v>924</v>
      </c>
      <c r="E338" s="146" t="s">
        <v>1497</v>
      </c>
      <c r="F338" s="147" t="s">
        <v>1498</v>
      </c>
      <c r="G338" s="148" t="s">
        <v>115</v>
      </c>
      <c r="H338" s="149">
        <v>1</v>
      </c>
      <c r="I338" s="150"/>
      <c r="J338" s="151">
        <f>ROUND(I338*H338,2)</f>
        <v>0</v>
      </c>
      <c r="K338" s="147" t="s">
        <v>116</v>
      </c>
      <c r="L338" s="29"/>
      <c r="M338" s="152" t="s">
        <v>19</v>
      </c>
      <c r="N338" s="153" t="s">
        <v>42</v>
      </c>
      <c r="P338" s="114">
        <f>O338*H338</f>
        <v>0</v>
      </c>
      <c r="Q338" s="114">
        <v>0</v>
      </c>
      <c r="R338" s="114">
        <f>Q338*H338</f>
        <v>0</v>
      </c>
      <c r="S338" s="114">
        <v>0</v>
      </c>
      <c r="T338" s="115">
        <f>S338*H338</f>
        <v>0</v>
      </c>
      <c r="AR338" s="116" t="s">
        <v>1051</v>
      </c>
      <c r="AT338" s="116" t="s">
        <v>924</v>
      </c>
      <c r="AU338" s="116" t="s">
        <v>79</v>
      </c>
      <c r="AY338" s="14" t="s">
        <v>117</v>
      </c>
      <c r="BE338" s="117">
        <f>IF(N338="základní",J338,0)</f>
        <v>0</v>
      </c>
      <c r="BF338" s="117">
        <f>IF(N338="snížená",J338,0)</f>
        <v>0</v>
      </c>
      <c r="BG338" s="117">
        <f>IF(N338="zákl. přenesená",J338,0)</f>
        <v>0</v>
      </c>
      <c r="BH338" s="117">
        <f>IF(N338="sníž. přenesená",J338,0)</f>
        <v>0</v>
      </c>
      <c r="BI338" s="117">
        <f>IF(N338="nulová",J338,0)</f>
        <v>0</v>
      </c>
      <c r="BJ338" s="14" t="s">
        <v>79</v>
      </c>
      <c r="BK338" s="117">
        <f>ROUND(I338*H338,2)</f>
        <v>0</v>
      </c>
      <c r="BL338" s="14" t="s">
        <v>1051</v>
      </c>
      <c r="BM338" s="116" t="s">
        <v>1499</v>
      </c>
    </row>
    <row r="339" spans="2:65" s="1" customFormat="1" ht="19.5">
      <c r="B339" s="29"/>
      <c r="D339" s="118" t="s">
        <v>119</v>
      </c>
      <c r="F339" s="119" t="s">
        <v>1500</v>
      </c>
      <c r="I339" s="120"/>
      <c r="L339" s="29"/>
      <c r="M339" s="121"/>
      <c r="T339" s="48"/>
      <c r="AT339" s="14" t="s">
        <v>119</v>
      </c>
      <c r="AU339" s="14" t="s">
        <v>79</v>
      </c>
    </row>
    <row r="340" spans="2:65" s="1" customFormat="1" ht="16.5" customHeight="1">
      <c r="B340" s="29"/>
      <c r="C340" s="145" t="s">
        <v>443</v>
      </c>
      <c r="D340" s="145" t="s">
        <v>924</v>
      </c>
      <c r="E340" s="146" t="s">
        <v>1501</v>
      </c>
      <c r="F340" s="147" t="s">
        <v>1502</v>
      </c>
      <c r="G340" s="148" t="s">
        <v>115</v>
      </c>
      <c r="H340" s="149">
        <v>1</v>
      </c>
      <c r="I340" s="150"/>
      <c r="J340" s="151">
        <f>ROUND(I340*H340,2)</f>
        <v>0</v>
      </c>
      <c r="K340" s="147" t="s">
        <v>116</v>
      </c>
      <c r="L340" s="29"/>
      <c r="M340" s="152" t="s">
        <v>19</v>
      </c>
      <c r="N340" s="153" t="s">
        <v>42</v>
      </c>
      <c r="P340" s="114">
        <f>O340*H340</f>
        <v>0</v>
      </c>
      <c r="Q340" s="114">
        <v>0</v>
      </c>
      <c r="R340" s="114">
        <f>Q340*H340</f>
        <v>0</v>
      </c>
      <c r="S340" s="114">
        <v>0</v>
      </c>
      <c r="T340" s="115">
        <f>S340*H340</f>
        <v>0</v>
      </c>
      <c r="AR340" s="116" t="s">
        <v>1051</v>
      </c>
      <c r="AT340" s="116" t="s">
        <v>924</v>
      </c>
      <c r="AU340" s="116" t="s">
        <v>79</v>
      </c>
      <c r="AY340" s="14" t="s">
        <v>117</v>
      </c>
      <c r="BE340" s="117">
        <f>IF(N340="základní",J340,0)</f>
        <v>0</v>
      </c>
      <c r="BF340" s="117">
        <f>IF(N340="snížená",J340,0)</f>
        <v>0</v>
      </c>
      <c r="BG340" s="117">
        <f>IF(N340="zákl. přenesená",J340,0)</f>
        <v>0</v>
      </c>
      <c r="BH340" s="117">
        <f>IF(N340="sníž. přenesená",J340,0)</f>
        <v>0</v>
      </c>
      <c r="BI340" s="117">
        <f>IF(N340="nulová",J340,0)</f>
        <v>0</v>
      </c>
      <c r="BJ340" s="14" t="s">
        <v>79</v>
      </c>
      <c r="BK340" s="117">
        <f>ROUND(I340*H340,2)</f>
        <v>0</v>
      </c>
      <c r="BL340" s="14" t="s">
        <v>1051</v>
      </c>
      <c r="BM340" s="116" t="s">
        <v>1503</v>
      </c>
    </row>
    <row r="341" spans="2:65" s="1" customFormat="1" ht="19.5">
      <c r="B341" s="29"/>
      <c r="D341" s="118" t="s">
        <v>119</v>
      </c>
      <c r="F341" s="119" t="s">
        <v>1504</v>
      </c>
      <c r="I341" s="120"/>
      <c r="L341" s="29"/>
      <c r="M341" s="121"/>
      <c r="T341" s="48"/>
      <c r="AT341" s="14" t="s">
        <v>119</v>
      </c>
      <c r="AU341" s="14" t="s">
        <v>79</v>
      </c>
    </row>
    <row r="342" spans="2:65" s="1" customFormat="1" ht="16.5" customHeight="1">
      <c r="B342" s="29"/>
      <c r="C342" s="145" t="s">
        <v>447</v>
      </c>
      <c r="D342" s="145" t="s">
        <v>924</v>
      </c>
      <c r="E342" s="146" t="s">
        <v>1505</v>
      </c>
      <c r="F342" s="147" t="s">
        <v>1506</v>
      </c>
      <c r="G342" s="148" t="s">
        <v>115</v>
      </c>
      <c r="H342" s="149">
        <v>1</v>
      </c>
      <c r="I342" s="150"/>
      <c r="J342" s="151">
        <f>ROUND(I342*H342,2)</f>
        <v>0</v>
      </c>
      <c r="K342" s="147" t="s">
        <v>116</v>
      </c>
      <c r="L342" s="29"/>
      <c r="M342" s="152" t="s">
        <v>19</v>
      </c>
      <c r="N342" s="153" t="s">
        <v>42</v>
      </c>
      <c r="P342" s="114">
        <f>O342*H342</f>
        <v>0</v>
      </c>
      <c r="Q342" s="114">
        <v>0</v>
      </c>
      <c r="R342" s="114">
        <f>Q342*H342</f>
        <v>0</v>
      </c>
      <c r="S342" s="114">
        <v>0</v>
      </c>
      <c r="T342" s="115">
        <f>S342*H342</f>
        <v>0</v>
      </c>
      <c r="AR342" s="116" t="s">
        <v>1051</v>
      </c>
      <c r="AT342" s="116" t="s">
        <v>924</v>
      </c>
      <c r="AU342" s="116" t="s">
        <v>79</v>
      </c>
      <c r="AY342" s="14" t="s">
        <v>117</v>
      </c>
      <c r="BE342" s="117">
        <f>IF(N342="základní",J342,0)</f>
        <v>0</v>
      </c>
      <c r="BF342" s="117">
        <f>IF(N342="snížená",J342,0)</f>
        <v>0</v>
      </c>
      <c r="BG342" s="117">
        <f>IF(N342="zákl. přenesená",J342,0)</f>
        <v>0</v>
      </c>
      <c r="BH342" s="117">
        <f>IF(N342="sníž. přenesená",J342,0)</f>
        <v>0</v>
      </c>
      <c r="BI342" s="117">
        <f>IF(N342="nulová",J342,0)</f>
        <v>0</v>
      </c>
      <c r="BJ342" s="14" t="s">
        <v>79</v>
      </c>
      <c r="BK342" s="117">
        <f>ROUND(I342*H342,2)</f>
        <v>0</v>
      </c>
      <c r="BL342" s="14" t="s">
        <v>1051</v>
      </c>
      <c r="BM342" s="116" t="s">
        <v>1507</v>
      </c>
    </row>
    <row r="343" spans="2:65" s="1" customFormat="1" ht="19.5">
      <c r="B343" s="29"/>
      <c r="D343" s="118" t="s">
        <v>119</v>
      </c>
      <c r="F343" s="119" t="s">
        <v>1508</v>
      </c>
      <c r="I343" s="120"/>
      <c r="L343" s="29"/>
      <c r="M343" s="121"/>
      <c r="T343" s="48"/>
      <c r="AT343" s="14" t="s">
        <v>119</v>
      </c>
      <c r="AU343" s="14" t="s">
        <v>79</v>
      </c>
    </row>
    <row r="344" spans="2:65" s="1" customFormat="1" ht="16.5" customHeight="1">
      <c r="B344" s="29"/>
      <c r="C344" s="145" t="s">
        <v>451</v>
      </c>
      <c r="D344" s="145" t="s">
        <v>924</v>
      </c>
      <c r="E344" s="146" t="s">
        <v>1509</v>
      </c>
      <c r="F344" s="147" t="s">
        <v>1510</v>
      </c>
      <c r="G344" s="148" t="s">
        <v>115</v>
      </c>
      <c r="H344" s="149">
        <v>1</v>
      </c>
      <c r="I344" s="150"/>
      <c r="J344" s="151">
        <f>ROUND(I344*H344,2)</f>
        <v>0</v>
      </c>
      <c r="K344" s="147" t="s">
        <v>116</v>
      </c>
      <c r="L344" s="29"/>
      <c r="M344" s="152" t="s">
        <v>19</v>
      </c>
      <c r="N344" s="153" t="s">
        <v>42</v>
      </c>
      <c r="P344" s="114">
        <f>O344*H344</f>
        <v>0</v>
      </c>
      <c r="Q344" s="114">
        <v>0</v>
      </c>
      <c r="R344" s="114">
        <f>Q344*H344</f>
        <v>0</v>
      </c>
      <c r="S344" s="114">
        <v>0</v>
      </c>
      <c r="T344" s="115">
        <f>S344*H344</f>
        <v>0</v>
      </c>
      <c r="AR344" s="116" t="s">
        <v>1051</v>
      </c>
      <c r="AT344" s="116" t="s">
        <v>924</v>
      </c>
      <c r="AU344" s="116" t="s">
        <v>79</v>
      </c>
      <c r="AY344" s="14" t="s">
        <v>117</v>
      </c>
      <c r="BE344" s="117">
        <f>IF(N344="základní",J344,0)</f>
        <v>0</v>
      </c>
      <c r="BF344" s="117">
        <f>IF(N344="snížená",J344,0)</f>
        <v>0</v>
      </c>
      <c r="BG344" s="117">
        <f>IF(N344="zákl. přenesená",J344,0)</f>
        <v>0</v>
      </c>
      <c r="BH344" s="117">
        <f>IF(N344="sníž. přenesená",J344,0)</f>
        <v>0</v>
      </c>
      <c r="BI344" s="117">
        <f>IF(N344="nulová",J344,0)</f>
        <v>0</v>
      </c>
      <c r="BJ344" s="14" t="s">
        <v>79</v>
      </c>
      <c r="BK344" s="117">
        <f>ROUND(I344*H344,2)</f>
        <v>0</v>
      </c>
      <c r="BL344" s="14" t="s">
        <v>1051</v>
      </c>
      <c r="BM344" s="116" t="s">
        <v>1511</v>
      </c>
    </row>
    <row r="345" spans="2:65" s="1" customFormat="1" ht="19.5">
      <c r="B345" s="29"/>
      <c r="D345" s="118" t="s">
        <v>119</v>
      </c>
      <c r="F345" s="119" t="s">
        <v>1512</v>
      </c>
      <c r="I345" s="120"/>
      <c r="L345" s="29"/>
      <c r="M345" s="121"/>
      <c r="T345" s="48"/>
      <c r="AT345" s="14" t="s">
        <v>119</v>
      </c>
      <c r="AU345" s="14" t="s">
        <v>79</v>
      </c>
    </row>
    <row r="346" spans="2:65" s="1" customFormat="1" ht="16.5" customHeight="1">
      <c r="B346" s="29"/>
      <c r="C346" s="145" t="s">
        <v>455</v>
      </c>
      <c r="D346" s="145" t="s">
        <v>924</v>
      </c>
      <c r="E346" s="146" t="s">
        <v>1513</v>
      </c>
      <c r="F346" s="147" t="s">
        <v>1514</v>
      </c>
      <c r="G346" s="148" t="s">
        <v>115</v>
      </c>
      <c r="H346" s="149">
        <v>1</v>
      </c>
      <c r="I346" s="150"/>
      <c r="J346" s="151">
        <f>ROUND(I346*H346,2)</f>
        <v>0</v>
      </c>
      <c r="K346" s="147" t="s">
        <v>116</v>
      </c>
      <c r="L346" s="29"/>
      <c r="M346" s="152" t="s">
        <v>19</v>
      </c>
      <c r="N346" s="153" t="s">
        <v>42</v>
      </c>
      <c r="P346" s="114">
        <f>O346*H346</f>
        <v>0</v>
      </c>
      <c r="Q346" s="114">
        <v>0</v>
      </c>
      <c r="R346" s="114">
        <f>Q346*H346</f>
        <v>0</v>
      </c>
      <c r="S346" s="114">
        <v>0</v>
      </c>
      <c r="T346" s="115">
        <f>S346*H346</f>
        <v>0</v>
      </c>
      <c r="AR346" s="116" t="s">
        <v>1051</v>
      </c>
      <c r="AT346" s="116" t="s">
        <v>924</v>
      </c>
      <c r="AU346" s="116" t="s">
        <v>79</v>
      </c>
      <c r="AY346" s="14" t="s">
        <v>117</v>
      </c>
      <c r="BE346" s="117">
        <f>IF(N346="základní",J346,0)</f>
        <v>0</v>
      </c>
      <c r="BF346" s="117">
        <f>IF(N346="snížená",J346,0)</f>
        <v>0</v>
      </c>
      <c r="BG346" s="117">
        <f>IF(N346="zákl. přenesená",J346,0)</f>
        <v>0</v>
      </c>
      <c r="BH346" s="117">
        <f>IF(N346="sníž. přenesená",J346,0)</f>
        <v>0</v>
      </c>
      <c r="BI346" s="117">
        <f>IF(N346="nulová",J346,0)</f>
        <v>0</v>
      </c>
      <c r="BJ346" s="14" t="s">
        <v>79</v>
      </c>
      <c r="BK346" s="117">
        <f>ROUND(I346*H346,2)</f>
        <v>0</v>
      </c>
      <c r="BL346" s="14" t="s">
        <v>1051</v>
      </c>
      <c r="BM346" s="116" t="s">
        <v>1515</v>
      </c>
    </row>
    <row r="347" spans="2:65" s="1" customFormat="1" ht="19.5">
      <c r="B347" s="29"/>
      <c r="D347" s="118" t="s">
        <v>119</v>
      </c>
      <c r="F347" s="119" t="s">
        <v>1516</v>
      </c>
      <c r="I347" s="120"/>
      <c r="L347" s="29"/>
      <c r="M347" s="121"/>
      <c r="T347" s="48"/>
      <c r="AT347" s="14" t="s">
        <v>119</v>
      </c>
      <c r="AU347" s="14" t="s">
        <v>79</v>
      </c>
    </row>
    <row r="348" spans="2:65" s="1" customFormat="1" ht="16.5" customHeight="1">
      <c r="B348" s="29"/>
      <c r="C348" s="145" t="s">
        <v>459</v>
      </c>
      <c r="D348" s="145" t="s">
        <v>924</v>
      </c>
      <c r="E348" s="146" t="s">
        <v>1517</v>
      </c>
      <c r="F348" s="147" t="s">
        <v>1518</v>
      </c>
      <c r="G348" s="148" t="s">
        <v>115</v>
      </c>
      <c r="H348" s="149">
        <v>1</v>
      </c>
      <c r="I348" s="150"/>
      <c r="J348" s="151">
        <f>ROUND(I348*H348,2)</f>
        <v>0</v>
      </c>
      <c r="K348" s="147" t="s">
        <v>116</v>
      </c>
      <c r="L348" s="29"/>
      <c r="M348" s="152" t="s">
        <v>19</v>
      </c>
      <c r="N348" s="153" t="s">
        <v>42</v>
      </c>
      <c r="P348" s="114">
        <f>O348*H348</f>
        <v>0</v>
      </c>
      <c r="Q348" s="114">
        <v>0</v>
      </c>
      <c r="R348" s="114">
        <f>Q348*H348</f>
        <v>0</v>
      </c>
      <c r="S348" s="114">
        <v>0</v>
      </c>
      <c r="T348" s="115">
        <f>S348*H348</f>
        <v>0</v>
      </c>
      <c r="AR348" s="116" t="s">
        <v>1051</v>
      </c>
      <c r="AT348" s="116" t="s">
        <v>924</v>
      </c>
      <c r="AU348" s="116" t="s">
        <v>79</v>
      </c>
      <c r="AY348" s="14" t="s">
        <v>117</v>
      </c>
      <c r="BE348" s="117">
        <f>IF(N348="základní",J348,0)</f>
        <v>0</v>
      </c>
      <c r="BF348" s="117">
        <f>IF(N348="snížená",J348,0)</f>
        <v>0</v>
      </c>
      <c r="BG348" s="117">
        <f>IF(N348="zákl. přenesená",J348,0)</f>
        <v>0</v>
      </c>
      <c r="BH348" s="117">
        <f>IF(N348="sníž. přenesená",J348,0)</f>
        <v>0</v>
      </c>
      <c r="BI348" s="117">
        <f>IF(N348="nulová",J348,0)</f>
        <v>0</v>
      </c>
      <c r="BJ348" s="14" t="s">
        <v>79</v>
      </c>
      <c r="BK348" s="117">
        <f>ROUND(I348*H348,2)</f>
        <v>0</v>
      </c>
      <c r="BL348" s="14" t="s">
        <v>1051</v>
      </c>
      <c r="BM348" s="116" t="s">
        <v>1519</v>
      </c>
    </row>
    <row r="349" spans="2:65" s="1" customFormat="1" ht="19.5">
      <c r="B349" s="29"/>
      <c r="D349" s="118" t="s">
        <v>119</v>
      </c>
      <c r="F349" s="119" t="s">
        <v>1520</v>
      </c>
      <c r="I349" s="120"/>
      <c r="L349" s="29"/>
      <c r="M349" s="121"/>
      <c r="T349" s="48"/>
      <c r="AT349" s="14" t="s">
        <v>119</v>
      </c>
      <c r="AU349" s="14" t="s">
        <v>79</v>
      </c>
    </row>
    <row r="350" spans="2:65" s="1" customFormat="1" ht="16.5" customHeight="1">
      <c r="B350" s="29"/>
      <c r="C350" s="145" t="s">
        <v>195</v>
      </c>
      <c r="D350" s="145" t="s">
        <v>924</v>
      </c>
      <c r="E350" s="146" t="s">
        <v>1521</v>
      </c>
      <c r="F350" s="147" t="s">
        <v>1522</v>
      </c>
      <c r="G350" s="148" t="s">
        <v>115</v>
      </c>
      <c r="H350" s="149">
        <v>1</v>
      </c>
      <c r="I350" s="150"/>
      <c r="J350" s="151">
        <f>ROUND(I350*H350,2)</f>
        <v>0</v>
      </c>
      <c r="K350" s="147" t="s">
        <v>116</v>
      </c>
      <c r="L350" s="29"/>
      <c r="M350" s="152" t="s">
        <v>19</v>
      </c>
      <c r="N350" s="153" t="s">
        <v>42</v>
      </c>
      <c r="P350" s="114">
        <f>O350*H350</f>
        <v>0</v>
      </c>
      <c r="Q350" s="114">
        <v>0</v>
      </c>
      <c r="R350" s="114">
        <f>Q350*H350</f>
        <v>0</v>
      </c>
      <c r="S350" s="114">
        <v>0</v>
      </c>
      <c r="T350" s="115">
        <f>S350*H350</f>
        <v>0</v>
      </c>
      <c r="AR350" s="116" t="s">
        <v>1051</v>
      </c>
      <c r="AT350" s="116" t="s">
        <v>924</v>
      </c>
      <c r="AU350" s="116" t="s">
        <v>79</v>
      </c>
      <c r="AY350" s="14" t="s">
        <v>117</v>
      </c>
      <c r="BE350" s="117">
        <f>IF(N350="základní",J350,0)</f>
        <v>0</v>
      </c>
      <c r="BF350" s="117">
        <f>IF(N350="snížená",J350,0)</f>
        <v>0</v>
      </c>
      <c r="BG350" s="117">
        <f>IF(N350="zákl. přenesená",J350,0)</f>
        <v>0</v>
      </c>
      <c r="BH350" s="117">
        <f>IF(N350="sníž. přenesená",J350,0)</f>
        <v>0</v>
      </c>
      <c r="BI350" s="117">
        <f>IF(N350="nulová",J350,0)</f>
        <v>0</v>
      </c>
      <c r="BJ350" s="14" t="s">
        <v>79</v>
      </c>
      <c r="BK350" s="117">
        <f>ROUND(I350*H350,2)</f>
        <v>0</v>
      </c>
      <c r="BL350" s="14" t="s">
        <v>1051</v>
      </c>
      <c r="BM350" s="116" t="s">
        <v>1523</v>
      </c>
    </row>
    <row r="351" spans="2:65" s="1" customFormat="1">
      <c r="B351" s="29"/>
      <c r="D351" s="118" t="s">
        <v>119</v>
      </c>
      <c r="F351" s="119" t="s">
        <v>1522</v>
      </c>
      <c r="I351" s="120"/>
      <c r="L351" s="29"/>
      <c r="M351" s="121"/>
      <c r="T351" s="48"/>
      <c r="AT351" s="14" t="s">
        <v>119</v>
      </c>
      <c r="AU351" s="14" t="s">
        <v>79</v>
      </c>
    </row>
    <row r="352" spans="2:65" s="1" customFormat="1" ht="16.5" customHeight="1">
      <c r="B352" s="29"/>
      <c r="C352" s="145" t="s">
        <v>211</v>
      </c>
      <c r="D352" s="145" t="s">
        <v>924</v>
      </c>
      <c r="E352" s="146" t="s">
        <v>1524</v>
      </c>
      <c r="F352" s="147" t="s">
        <v>1525</v>
      </c>
      <c r="G352" s="148" t="s">
        <v>115</v>
      </c>
      <c r="H352" s="149">
        <v>1</v>
      </c>
      <c r="I352" s="150"/>
      <c r="J352" s="151">
        <f>ROUND(I352*H352,2)</f>
        <v>0</v>
      </c>
      <c r="K352" s="147" t="s">
        <v>116</v>
      </c>
      <c r="L352" s="29"/>
      <c r="M352" s="152" t="s">
        <v>19</v>
      </c>
      <c r="N352" s="153" t="s">
        <v>42</v>
      </c>
      <c r="P352" s="114">
        <f>O352*H352</f>
        <v>0</v>
      </c>
      <c r="Q352" s="114">
        <v>0</v>
      </c>
      <c r="R352" s="114">
        <f>Q352*H352</f>
        <v>0</v>
      </c>
      <c r="S352" s="114">
        <v>0</v>
      </c>
      <c r="T352" s="115">
        <f>S352*H352</f>
        <v>0</v>
      </c>
      <c r="AR352" s="116" t="s">
        <v>1051</v>
      </c>
      <c r="AT352" s="116" t="s">
        <v>924</v>
      </c>
      <c r="AU352" s="116" t="s">
        <v>79</v>
      </c>
      <c r="AY352" s="14" t="s">
        <v>117</v>
      </c>
      <c r="BE352" s="117">
        <f>IF(N352="základní",J352,0)</f>
        <v>0</v>
      </c>
      <c r="BF352" s="117">
        <f>IF(N352="snížená",J352,0)</f>
        <v>0</v>
      </c>
      <c r="BG352" s="117">
        <f>IF(N352="zákl. přenesená",J352,0)</f>
        <v>0</v>
      </c>
      <c r="BH352" s="117">
        <f>IF(N352="sníž. přenesená",J352,0)</f>
        <v>0</v>
      </c>
      <c r="BI352" s="117">
        <f>IF(N352="nulová",J352,0)</f>
        <v>0</v>
      </c>
      <c r="BJ352" s="14" t="s">
        <v>79</v>
      </c>
      <c r="BK352" s="117">
        <f>ROUND(I352*H352,2)</f>
        <v>0</v>
      </c>
      <c r="BL352" s="14" t="s">
        <v>1051</v>
      </c>
      <c r="BM352" s="116" t="s">
        <v>1526</v>
      </c>
    </row>
    <row r="353" spans="2:65" s="1" customFormat="1">
      <c r="B353" s="29"/>
      <c r="D353" s="118" t="s">
        <v>119</v>
      </c>
      <c r="F353" s="119" t="s">
        <v>1525</v>
      </c>
      <c r="I353" s="120"/>
      <c r="L353" s="29"/>
      <c r="M353" s="121"/>
      <c r="T353" s="48"/>
      <c r="AT353" s="14" t="s">
        <v>119</v>
      </c>
      <c r="AU353" s="14" t="s">
        <v>79</v>
      </c>
    </row>
    <row r="354" spans="2:65" s="1" customFormat="1" ht="16.5" customHeight="1">
      <c r="B354" s="29"/>
      <c r="C354" s="145" t="s">
        <v>207</v>
      </c>
      <c r="D354" s="145" t="s">
        <v>924</v>
      </c>
      <c r="E354" s="146" t="s">
        <v>1527</v>
      </c>
      <c r="F354" s="147" t="s">
        <v>1528</v>
      </c>
      <c r="G354" s="148" t="s">
        <v>115</v>
      </c>
      <c r="H354" s="149">
        <v>1</v>
      </c>
      <c r="I354" s="150"/>
      <c r="J354" s="151">
        <f>ROUND(I354*H354,2)</f>
        <v>0</v>
      </c>
      <c r="K354" s="147" t="s">
        <v>116</v>
      </c>
      <c r="L354" s="29"/>
      <c r="M354" s="152" t="s">
        <v>19</v>
      </c>
      <c r="N354" s="153" t="s">
        <v>42</v>
      </c>
      <c r="P354" s="114">
        <f>O354*H354</f>
        <v>0</v>
      </c>
      <c r="Q354" s="114">
        <v>0</v>
      </c>
      <c r="R354" s="114">
        <f>Q354*H354</f>
        <v>0</v>
      </c>
      <c r="S354" s="114">
        <v>0</v>
      </c>
      <c r="T354" s="115">
        <f>S354*H354</f>
        <v>0</v>
      </c>
      <c r="AR354" s="116" t="s">
        <v>1051</v>
      </c>
      <c r="AT354" s="116" t="s">
        <v>924</v>
      </c>
      <c r="AU354" s="116" t="s">
        <v>79</v>
      </c>
      <c r="AY354" s="14" t="s">
        <v>117</v>
      </c>
      <c r="BE354" s="117">
        <f>IF(N354="základní",J354,0)</f>
        <v>0</v>
      </c>
      <c r="BF354" s="117">
        <f>IF(N354="snížená",J354,0)</f>
        <v>0</v>
      </c>
      <c r="BG354" s="117">
        <f>IF(N354="zákl. přenesená",J354,0)</f>
        <v>0</v>
      </c>
      <c r="BH354" s="117">
        <f>IF(N354="sníž. přenesená",J354,0)</f>
        <v>0</v>
      </c>
      <c r="BI354" s="117">
        <f>IF(N354="nulová",J354,0)</f>
        <v>0</v>
      </c>
      <c r="BJ354" s="14" t="s">
        <v>79</v>
      </c>
      <c r="BK354" s="117">
        <f>ROUND(I354*H354,2)</f>
        <v>0</v>
      </c>
      <c r="BL354" s="14" t="s">
        <v>1051</v>
      </c>
      <c r="BM354" s="116" t="s">
        <v>1529</v>
      </c>
    </row>
    <row r="355" spans="2:65" s="1" customFormat="1">
      <c r="B355" s="29"/>
      <c r="D355" s="118" t="s">
        <v>119</v>
      </c>
      <c r="F355" s="119" t="s">
        <v>1528</v>
      </c>
      <c r="I355" s="120"/>
      <c r="L355" s="29"/>
      <c r="M355" s="121"/>
      <c r="T355" s="48"/>
      <c r="AT355" s="14" t="s">
        <v>119</v>
      </c>
      <c r="AU355" s="14" t="s">
        <v>79</v>
      </c>
    </row>
    <row r="356" spans="2:65" s="1" customFormat="1" ht="16.5" customHeight="1">
      <c r="B356" s="29"/>
      <c r="C356" s="145" t="s">
        <v>215</v>
      </c>
      <c r="D356" s="145" t="s">
        <v>924</v>
      </c>
      <c r="E356" s="146" t="s">
        <v>1530</v>
      </c>
      <c r="F356" s="147" t="s">
        <v>1531</v>
      </c>
      <c r="G356" s="148" t="s">
        <v>115</v>
      </c>
      <c r="H356" s="149">
        <v>1</v>
      </c>
      <c r="I356" s="150"/>
      <c r="J356" s="151">
        <f>ROUND(I356*H356,2)</f>
        <v>0</v>
      </c>
      <c r="K356" s="147" t="s">
        <v>116</v>
      </c>
      <c r="L356" s="29"/>
      <c r="M356" s="152" t="s">
        <v>19</v>
      </c>
      <c r="N356" s="153" t="s">
        <v>42</v>
      </c>
      <c r="P356" s="114">
        <f>O356*H356</f>
        <v>0</v>
      </c>
      <c r="Q356" s="114">
        <v>0</v>
      </c>
      <c r="R356" s="114">
        <f>Q356*H356</f>
        <v>0</v>
      </c>
      <c r="S356" s="114">
        <v>0</v>
      </c>
      <c r="T356" s="115">
        <f>S356*H356</f>
        <v>0</v>
      </c>
      <c r="AR356" s="116" t="s">
        <v>1051</v>
      </c>
      <c r="AT356" s="116" t="s">
        <v>924</v>
      </c>
      <c r="AU356" s="116" t="s">
        <v>79</v>
      </c>
      <c r="AY356" s="14" t="s">
        <v>117</v>
      </c>
      <c r="BE356" s="117">
        <f>IF(N356="základní",J356,0)</f>
        <v>0</v>
      </c>
      <c r="BF356" s="117">
        <f>IF(N356="snížená",J356,0)</f>
        <v>0</v>
      </c>
      <c r="BG356" s="117">
        <f>IF(N356="zákl. přenesená",J356,0)</f>
        <v>0</v>
      </c>
      <c r="BH356" s="117">
        <f>IF(N356="sníž. přenesená",J356,0)</f>
        <v>0</v>
      </c>
      <c r="BI356" s="117">
        <f>IF(N356="nulová",J356,0)</f>
        <v>0</v>
      </c>
      <c r="BJ356" s="14" t="s">
        <v>79</v>
      </c>
      <c r="BK356" s="117">
        <f>ROUND(I356*H356,2)</f>
        <v>0</v>
      </c>
      <c r="BL356" s="14" t="s">
        <v>1051</v>
      </c>
      <c r="BM356" s="116" t="s">
        <v>1532</v>
      </c>
    </row>
    <row r="357" spans="2:65" s="1" customFormat="1">
      <c r="B357" s="29"/>
      <c r="D357" s="118" t="s">
        <v>119</v>
      </c>
      <c r="F357" s="119" t="s">
        <v>1531</v>
      </c>
      <c r="I357" s="120"/>
      <c r="L357" s="29"/>
      <c r="M357" s="121"/>
      <c r="T357" s="48"/>
      <c r="AT357" s="14" t="s">
        <v>119</v>
      </c>
      <c r="AU357" s="14" t="s">
        <v>79</v>
      </c>
    </row>
    <row r="358" spans="2:65" s="1" customFormat="1" ht="16.5" customHeight="1">
      <c r="B358" s="29"/>
      <c r="C358" s="145" t="s">
        <v>219</v>
      </c>
      <c r="D358" s="145" t="s">
        <v>924</v>
      </c>
      <c r="E358" s="146" t="s">
        <v>1533</v>
      </c>
      <c r="F358" s="147" t="s">
        <v>1534</v>
      </c>
      <c r="G358" s="148" t="s">
        <v>115</v>
      </c>
      <c r="H358" s="149">
        <v>1</v>
      </c>
      <c r="I358" s="150"/>
      <c r="J358" s="151">
        <f>ROUND(I358*H358,2)</f>
        <v>0</v>
      </c>
      <c r="K358" s="147" t="s">
        <v>116</v>
      </c>
      <c r="L358" s="29"/>
      <c r="M358" s="152" t="s">
        <v>19</v>
      </c>
      <c r="N358" s="153" t="s">
        <v>42</v>
      </c>
      <c r="P358" s="114">
        <f>O358*H358</f>
        <v>0</v>
      </c>
      <c r="Q358" s="114">
        <v>0</v>
      </c>
      <c r="R358" s="114">
        <f>Q358*H358</f>
        <v>0</v>
      </c>
      <c r="S358" s="114">
        <v>0</v>
      </c>
      <c r="T358" s="115">
        <f>S358*H358</f>
        <v>0</v>
      </c>
      <c r="AR358" s="116" t="s">
        <v>1051</v>
      </c>
      <c r="AT358" s="116" t="s">
        <v>924</v>
      </c>
      <c r="AU358" s="116" t="s">
        <v>79</v>
      </c>
      <c r="AY358" s="14" t="s">
        <v>117</v>
      </c>
      <c r="BE358" s="117">
        <f>IF(N358="základní",J358,0)</f>
        <v>0</v>
      </c>
      <c r="BF358" s="117">
        <f>IF(N358="snížená",J358,0)</f>
        <v>0</v>
      </c>
      <c r="BG358" s="117">
        <f>IF(N358="zákl. přenesená",J358,0)</f>
        <v>0</v>
      </c>
      <c r="BH358" s="117">
        <f>IF(N358="sníž. přenesená",J358,0)</f>
        <v>0</v>
      </c>
      <c r="BI358" s="117">
        <f>IF(N358="nulová",J358,0)</f>
        <v>0</v>
      </c>
      <c r="BJ358" s="14" t="s">
        <v>79</v>
      </c>
      <c r="BK358" s="117">
        <f>ROUND(I358*H358,2)</f>
        <v>0</v>
      </c>
      <c r="BL358" s="14" t="s">
        <v>1051</v>
      </c>
      <c r="BM358" s="116" t="s">
        <v>1535</v>
      </c>
    </row>
    <row r="359" spans="2:65" s="1" customFormat="1">
      <c r="B359" s="29"/>
      <c r="D359" s="118" t="s">
        <v>119</v>
      </c>
      <c r="F359" s="119" t="s">
        <v>1534</v>
      </c>
      <c r="I359" s="120"/>
      <c r="L359" s="29"/>
      <c r="M359" s="121"/>
      <c r="T359" s="48"/>
      <c r="AT359" s="14" t="s">
        <v>119</v>
      </c>
      <c r="AU359" s="14" t="s">
        <v>79</v>
      </c>
    </row>
    <row r="360" spans="2:65" s="1" customFormat="1" ht="16.5" customHeight="1">
      <c r="B360" s="29"/>
      <c r="C360" s="145" t="s">
        <v>223</v>
      </c>
      <c r="D360" s="145" t="s">
        <v>924</v>
      </c>
      <c r="E360" s="146" t="s">
        <v>1536</v>
      </c>
      <c r="F360" s="147" t="s">
        <v>1537</v>
      </c>
      <c r="G360" s="148" t="s">
        <v>115</v>
      </c>
      <c r="H360" s="149">
        <v>1</v>
      </c>
      <c r="I360" s="150"/>
      <c r="J360" s="151">
        <f>ROUND(I360*H360,2)</f>
        <v>0</v>
      </c>
      <c r="K360" s="147" t="s">
        <v>116</v>
      </c>
      <c r="L360" s="29"/>
      <c r="M360" s="152" t="s">
        <v>19</v>
      </c>
      <c r="N360" s="153" t="s">
        <v>42</v>
      </c>
      <c r="P360" s="114">
        <f>O360*H360</f>
        <v>0</v>
      </c>
      <c r="Q360" s="114">
        <v>0</v>
      </c>
      <c r="R360" s="114">
        <f>Q360*H360</f>
        <v>0</v>
      </c>
      <c r="S360" s="114">
        <v>0</v>
      </c>
      <c r="T360" s="115">
        <f>S360*H360</f>
        <v>0</v>
      </c>
      <c r="AR360" s="116" t="s">
        <v>1051</v>
      </c>
      <c r="AT360" s="116" t="s">
        <v>924</v>
      </c>
      <c r="AU360" s="116" t="s">
        <v>79</v>
      </c>
      <c r="AY360" s="14" t="s">
        <v>117</v>
      </c>
      <c r="BE360" s="117">
        <f>IF(N360="základní",J360,0)</f>
        <v>0</v>
      </c>
      <c r="BF360" s="117">
        <f>IF(N360="snížená",J360,0)</f>
        <v>0</v>
      </c>
      <c r="BG360" s="117">
        <f>IF(N360="zákl. přenesená",J360,0)</f>
        <v>0</v>
      </c>
      <c r="BH360" s="117">
        <f>IF(N360="sníž. přenesená",J360,0)</f>
        <v>0</v>
      </c>
      <c r="BI360" s="117">
        <f>IF(N360="nulová",J360,0)</f>
        <v>0</v>
      </c>
      <c r="BJ360" s="14" t="s">
        <v>79</v>
      </c>
      <c r="BK360" s="117">
        <f>ROUND(I360*H360,2)</f>
        <v>0</v>
      </c>
      <c r="BL360" s="14" t="s">
        <v>1051</v>
      </c>
      <c r="BM360" s="116" t="s">
        <v>1538</v>
      </c>
    </row>
    <row r="361" spans="2:65" s="1" customFormat="1">
      <c r="B361" s="29"/>
      <c r="D361" s="118" t="s">
        <v>119</v>
      </c>
      <c r="F361" s="119" t="s">
        <v>1537</v>
      </c>
      <c r="I361" s="120"/>
      <c r="L361" s="29"/>
      <c r="M361" s="121"/>
      <c r="T361" s="48"/>
      <c r="AT361" s="14" t="s">
        <v>119</v>
      </c>
      <c r="AU361" s="14" t="s">
        <v>79</v>
      </c>
    </row>
    <row r="362" spans="2:65" s="1" customFormat="1" ht="16.5" customHeight="1">
      <c r="B362" s="29"/>
      <c r="C362" s="145" t="s">
        <v>227</v>
      </c>
      <c r="D362" s="145" t="s">
        <v>924</v>
      </c>
      <c r="E362" s="146" t="s">
        <v>1539</v>
      </c>
      <c r="F362" s="147" t="s">
        <v>1540</v>
      </c>
      <c r="G362" s="148" t="s">
        <v>115</v>
      </c>
      <c r="H362" s="149">
        <v>1</v>
      </c>
      <c r="I362" s="150"/>
      <c r="J362" s="151">
        <f>ROUND(I362*H362,2)</f>
        <v>0</v>
      </c>
      <c r="K362" s="147" t="s">
        <v>116</v>
      </c>
      <c r="L362" s="29"/>
      <c r="M362" s="152" t="s">
        <v>19</v>
      </c>
      <c r="N362" s="153" t="s">
        <v>42</v>
      </c>
      <c r="P362" s="114">
        <f>O362*H362</f>
        <v>0</v>
      </c>
      <c r="Q362" s="114">
        <v>0</v>
      </c>
      <c r="R362" s="114">
        <f>Q362*H362</f>
        <v>0</v>
      </c>
      <c r="S362" s="114">
        <v>0</v>
      </c>
      <c r="T362" s="115">
        <f>S362*H362</f>
        <v>0</v>
      </c>
      <c r="AR362" s="116" t="s">
        <v>1051</v>
      </c>
      <c r="AT362" s="116" t="s">
        <v>924</v>
      </c>
      <c r="AU362" s="116" t="s">
        <v>79</v>
      </c>
      <c r="AY362" s="14" t="s">
        <v>117</v>
      </c>
      <c r="BE362" s="117">
        <f>IF(N362="základní",J362,0)</f>
        <v>0</v>
      </c>
      <c r="BF362" s="117">
        <f>IF(N362="snížená",J362,0)</f>
        <v>0</v>
      </c>
      <c r="BG362" s="117">
        <f>IF(N362="zákl. přenesená",J362,0)</f>
        <v>0</v>
      </c>
      <c r="BH362" s="117">
        <f>IF(N362="sníž. přenesená",J362,0)</f>
        <v>0</v>
      </c>
      <c r="BI362" s="117">
        <f>IF(N362="nulová",J362,0)</f>
        <v>0</v>
      </c>
      <c r="BJ362" s="14" t="s">
        <v>79</v>
      </c>
      <c r="BK362" s="117">
        <f>ROUND(I362*H362,2)</f>
        <v>0</v>
      </c>
      <c r="BL362" s="14" t="s">
        <v>1051</v>
      </c>
      <c r="BM362" s="116" t="s">
        <v>1541</v>
      </c>
    </row>
    <row r="363" spans="2:65" s="1" customFormat="1">
      <c r="B363" s="29"/>
      <c r="D363" s="118" t="s">
        <v>119</v>
      </c>
      <c r="F363" s="119" t="s">
        <v>1540</v>
      </c>
      <c r="I363" s="120"/>
      <c r="L363" s="29"/>
      <c r="M363" s="121"/>
      <c r="T363" s="48"/>
      <c r="AT363" s="14" t="s">
        <v>119</v>
      </c>
      <c r="AU363" s="14" t="s">
        <v>79</v>
      </c>
    </row>
    <row r="364" spans="2:65" s="1" customFormat="1" ht="16.5" customHeight="1">
      <c r="B364" s="29"/>
      <c r="C364" s="145" t="s">
        <v>231</v>
      </c>
      <c r="D364" s="145" t="s">
        <v>924</v>
      </c>
      <c r="E364" s="146" t="s">
        <v>1542</v>
      </c>
      <c r="F364" s="147" t="s">
        <v>1543</v>
      </c>
      <c r="G364" s="148" t="s">
        <v>115</v>
      </c>
      <c r="H364" s="149">
        <v>1</v>
      </c>
      <c r="I364" s="150"/>
      <c r="J364" s="151">
        <f>ROUND(I364*H364,2)</f>
        <v>0</v>
      </c>
      <c r="K364" s="147" t="s">
        <v>116</v>
      </c>
      <c r="L364" s="29"/>
      <c r="M364" s="152" t="s">
        <v>19</v>
      </c>
      <c r="N364" s="153" t="s">
        <v>42</v>
      </c>
      <c r="P364" s="114">
        <f>O364*H364</f>
        <v>0</v>
      </c>
      <c r="Q364" s="114">
        <v>0</v>
      </c>
      <c r="R364" s="114">
        <f>Q364*H364</f>
        <v>0</v>
      </c>
      <c r="S364" s="114">
        <v>0</v>
      </c>
      <c r="T364" s="115">
        <f>S364*H364</f>
        <v>0</v>
      </c>
      <c r="AR364" s="116" t="s">
        <v>1051</v>
      </c>
      <c r="AT364" s="116" t="s">
        <v>924</v>
      </c>
      <c r="AU364" s="116" t="s">
        <v>79</v>
      </c>
      <c r="AY364" s="14" t="s">
        <v>117</v>
      </c>
      <c r="BE364" s="117">
        <f>IF(N364="základní",J364,0)</f>
        <v>0</v>
      </c>
      <c r="BF364" s="117">
        <f>IF(N364="snížená",J364,0)</f>
        <v>0</v>
      </c>
      <c r="BG364" s="117">
        <f>IF(N364="zákl. přenesená",J364,0)</f>
        <v>0</v>
      </c>
      <c r="BH364" s="117">
        <f>IF(N364="sníž. přenesená",J364,0)</f>
        <v>0</v>
      </c>
      <c r="BI364" s="117">
        <f>IF(N364="nulová",J364,0)</f>
        <v>0</v>
      </c>
      <c r="BJ364" s="14" t="s">
        <v>79</v>
      </c>
      <c r="BK364" s="117">
        <f>ROUND(I364*H364,2)</f>
        <v>0</v>
      </c>
      <c r="BL364" s="14" t="s">
        <v>1051</v>
      </c>
      <c r="BM364" s="116" t="s">
        <v>1544</v>
      </c>
    </row>
    <row r="365" spans="2:65" s="1" customFormat="1" ht="19.5">
      <c r="B365" s="29"/>
      <c r="D365" s="118" t="s">
        <v>119</v>
      </c>
      <c r="F365" s="119" t="s">
        <v>1545</v>
      </c>
      <c r="I365" s="120"/>
      <c r="L365" s="29"/>
      <c r="M365" s="121"/>
      <c r="T365" s="48"/>
      <c r="AT365" s="14" t="s">
        <v>119</v>
      </c>
      <c r="AU365" s="14" t="s">
        <v>79</v>
      </c>
    </row>
    <row r="366" spans="2:65" s="1" customFormat="1" ht="16.5" customHeight="1">
      <c r="B366" s="29"/>
      <c r="C366" s="145" t="s">
        <v>235</v>
      </c>
      <c r="D366" s="145" t="s">
        <v>924</v>
      </c>
      <c r="E366" s="146" t="s">
        <v>1546</v>
      </c>
      <c r="F366" s="147" t="s">
        <v>1547</v>
      </c>
      <c r="G366" s="148" t="s">
        <v>115</v>
      </c>
      <c r="H366" s="149">
        <v>1</v>
      </c>
      <c r="I366" s="150"/>
      <c r="J366" s="151">
        <f>ROUND(I366*H366,2)</f>
        <v>0</v>
      </c>
      <c r="K366" s="147" t="s">
        <v>116</v>
      </c>
      <c r="L366" s="29"/>
      <c r="M366" s="152" t="s">
        <v>19</v>
      </c>
      <c r="N366" s="153" t="s">
        <v>42</v>
      </c>
      <c r="P366" s="114">
        <f>O366*H366</f>
        <v>0</v>
      </c>
      <c r="Q366" s="114">
        <v>0</v>
      </c>
      <c r="R366" s="114">
        <f>Q366*H366</f>
        <v>0</v>
      </c>
      <c r="S366" s="114">
        <v>0</v>
      </c>
      <c r="T366" s="115">
        <f>S366*H366</f>
        <v>0</v>
      </c>
      <c r="AR366" s="116" t="s">
        <v>1051</v>
      </c>
      <c r="AT366" s="116" t="s">
        <v>924</v>
      </c>
      <c r="AU366" s="116" t="s">
        <v>79</v>
      </c>
      <c r="AY366" s="14" t="s">
        <v>117</v>
      </c>
      <c r="BE366" s="117">
        <f>IF(N366="základní",J366,0)</f>
        <v>0</v>
      </c>
      <c r="BF366" s="117">
        <f>IF(N366="snížená",J366,0)</f>
        <v>0</v>
      </c>
      <c r="BG366" s="117">
        <f>IF(N366="zákl. přenesená",J366,0)</f>
        <v>0</v>
      </c>
      <c r="BH366" s="117">
        <f>IF(N366="sníž. přenesená",J366,0)</f>
        <v>0</v>
      </c>
      <c r="BI366" s="117">
        <f>IF(N366="nulová",J366,0)</f>
        <v>0</v>
      </c>
      <c r="BJ366" s="14" t="s">
        <v>79</v>
      </c>
      <c r="BK366" s="117">
        <f>ROUND(I366*H366,2)</f>
        <v>0</v>
      </c>
      <c r="BL366" s="14" t="s">
        <v>1051</v>
      </c>
      <c r="BM366" s="116" t="s">
        <v>1548</v>
      </c>
    </row>
    <row r="367" spans="2:65" s="1" customFormat="1" ht="19.5">
      <c r="B367" s="29"/>
      <c r="D367" s="118" t="s">
        <v>119</v>
      </c>
      <c r="F367" s="119" t="s">
        <v>1549</v>
      </c>
      <c r="I367" s="120"/>
      <c r="L367" s="29"/>
      <c r="M367" s="121"/>
      <c r="T367" s="48"/>
      <c r="AT367" s="14" t="s">
        <v>119</v>
      </c>
      <c r="AU367" s="14" t="s">
        <v>79</v>
      </c>
    </row>
    <row r="368" spans="2:65" s="1" customFormat="1" ht="16.5" customHeight="1">
      <c r="B368" s="29"/>
      <c r="C368" s="145" t="s">
        <v>239</v>
      </c>
      <c r="D368" s="145" t="s">
        <v>924</v>
      </c>
      <c r="E368" s="146" t="s">
        <v>1550</v>
      </c>
      <c r="F368" s="147" t="s">
        <v>1551</v>
      </c>
      <c r="G368" s="148" t="s">
        <v>115</v>
      </c>
      <c r="H368" s="149">
        <v>1</v>
      </c>
      <c r="I368" s="150"/>
      <c r="J368" s="151">
        <f>ROUND(I368*H368,2)</f>
        <v>0</v>
      </c>
      <c r="K368" s="147" t="s">
        <v>116</v>
      </c>
      <c r="L368" s="29"/>
      <c r="M368" s="152" t="s">
        <v>19</v>
      </c>
      <c r="N368" s="153" t="s">
        <v>42</v>
      </c>
      <c r="P368" s="114">
        <f>O368*H368</f>
        <v>0</v>
      </c>
      <c r="Q368" s="114">
        <v>0</v>
      </c>
      <c r="R368" s="114">
        <f>Q368*H368</f>
        <v>0</v>
      </c>
      <c r="S368" s="114">
        <v>0</v>
      </c>
      <c r="T368" s="115">
        <f>S368*H368</f>
        <v>0</v>
      </c>
      <c r="AR368" s="116" t="s">
        <v>1051</v>
      </c>
      <c r="AT368" s="116" t="s">
        <v>924</v>
      </c>
      <c r="AU368" s="116" t="s">
        <v>79</v>
      </c>
      <c r="AY368" s="14" t="s">
        <v>117</v>
      </c>
      <c r="BE368" s="117">
        <f>IF(N368="základní",J368,0)</f>
        <v>0</v>
      </c>
      <c r="BF368" s="117">
        <f>IF(N368="snížená",J368,0)</f>
        <v>0</v>
      </c>
      <c r="BG368" s="117">
        <f>IF(N368="zákl. přenesená",J368,0)</f>
        <v>0</v>
      </c>
      <c r="BH368" s="117">
        <f>IF(N368="sníž. přenesená",J368,0)</f>
        <v>0</v>
      </c>
      <c r="BI368" s="117">
        <f>IF(N368="nulová",J368,0)</f>
        <v>0</v>
      </c>
      <c r="BJ368" s="14" t="s">
        <v>79</v>
      </c>
      <c r="BK368" s="117">
        <f>ROUND(I368*H368,2)</f>
        <v>0</v>
      </c>
      <c r="BL368" s="14" t="s">
        <v>1051</v>
      </c>
      <c r="BM368" s="116" t="s">
        <v>1552</v>
      </c>
    </row>
    <row r="369" spans="2:65" s="1" customFormat="1" ht="19.5">
      <c r="B369" s="29"/>
      <c r="D369" s="118" t="s">
        <v>119</v>
      </c>
      <c r="F369" s="119" t="s">
        <v>1553</v>
      </c>
      <c r="I369" s="120"/>
      <c r="L369" s="29"/>
      <c r="M369" s="121"/>
      <c r="T369" s="48"/>
      <c r="AT369" s="14" t="s">
        <v>119</v>
      </c>
      <c r="AU369" s="14" t="s">
        <v>79</v>
      </c>
    </row>
    <row r="370" spans="2:65" s="1" customFormat="1" ht="16.5" customHeight="1">
      <c r="B370" s="29"/>
      <c r="C370" s="145" t="s">
        <v>247</v>
      </c>
      <c r="D370" s="145" t="s">
        <v>924</v>
      </c>
      <c r="E370" s="146" t="s">
        <v>1554</v>
      </c>
      <c r="F370" s="147" t="s">
        <v>1555</v>
      </c>
      <c r="G370" s="148" t="s">
        <v>115</v>
      </c>
      <c r="H370" s="149">
        <v>1</v>
      </c>
      <c r="I370" s="150"/>
      <c r="J370" s="151">
        <f>ROUND(I370*H370,2)</f>
        <v>0</v>
      </c>
      <c r="K370" s="147" t="s">
        <v>116</v>
      </c>
      <c r="L370" s="29"/>
      <c r="M370" s="152" t="s">
        <v>19</v>
      </c>
      <c r="N370" s="153" t="s">
        <v>42</v>
      </c>
      <c r="P370" s="114">
        <f>O370*H370</f>
        <v>0</v>
      </c>
      <c r="Q370" s="114">
        <v>0</v>
      </c>
      <c r="R370" s="114">
        <f>Q370*H370</f>
        <v>0</v>
      </c>
      <c r="S370" s="114">
        <v>0</v>
      </c>
      <c r="T370" s="115">
        <f>S370*H370</f>
        <v>0</v>
      </c>
      <c r="AR370" s="116" t="s">
        <v>1051</v>
      </c>
      <c r="AT370" s="116" t="s">
        <v>924</v>
      </c>
      <c r="AU370" s="116" t="s">
        <v>79</v>
      </c>
      <c r="AY370" s="14" t="s">
        <v>117</v>
      </c>
      <c r="BE370" s="117">
        <f>IF(N370="základní",J370,0)</f>
        <v>0</v>
      </c>
      <c r="BF370" s="117">
        <f>IF(N370="snížená",J370,0)</f>
        <v>0</v>
      </c>
      <c r="BG370" s="117">
        <f>IF(N370="zákl. přenesená",J370,0)</f>
        <v>0</v>
      </c>
      <c r="BH370" s="117">
        <f>IF(N370="sníž. přenesená",J370,0)</f>
        <v>0</v>
      </c>
      <c r="BI370" s="117">
        <f>IF(N370="nulová",J370,0)</f>
        <v>0</v>
      </c>
      <c r="BJ370" s="14" t="s">
        <v>79</v>
      </c>
      <c r="BK370" s="117">
        <f>ROUND(I370*H370,2)</f>
        <v>0</v>
      </c>
      <c r="BL370" s="14" t="s">
        <v>1051</v>
      </c>
      <c r="BM370" s="116" t="s">
        <v>1556</v>
      </c>
    </row>
    <row r="371" spans="2:65" s="1" customFormat="1">
      <c r="B371" s="29"/>
      <c r="D371" s="118" t="s">
        <v>119</v>
      </c>
      <c r="F371" s="119" t="s">
        <v>1555</v>
      </c>
      <c r="I371" s="120"/>
      <c r="L371" s="29"/>
      <c r="M371" s="121"/>
      <c r="T371" s="48"/>
      <c r="AT371" s="14" t="s">
        <v>119</v>
      </c>
      <c r="AU371" s="14" t="s">
        <v>79</v>
      </c>
    </row>
    <row r="372" spans="2:65" s="1" customFormat="1" ht="16.5" customHeight="1">
      <c r="B372" s="29"/>
      <c r="C372" s="145" t="s">
        <v>347</v>
      </c>
      <c r="D372" s="145" t="s">
        <v>924</v>
      </c>
      <c r="E372" s="146" t="s">
        <v>1557</v>
      </c>
      <c r="F372" s="147" t="s">
        <v>1558</v>
      </c>
      <c r="G372" s="148" t="s">
        <v>115</v>
      </c>
      <c r="H372" s="149">
        <v>1</v>
      </c>
      <c r="I372" s="150"/>
      <c r="J372" s="151">
        <f>ROUND(I372*H372,2)</f>
        <v>0</v>
      </c>
      <c r="K372" s="147" t="s">
        <v>116</v>
      </c>
      <c r="L372" s="29"/>
      <c r="M372" s="152" t="s">
        <v>19</v>
      </c>
      <c r="N372" s="153" t="s">
        <v>42</v>
      </c>
      <c r="P372" s="114">
        <f>O372*H372</f>
        <v>0</v>
      </c>
      <c r="Q372" s="114">
        <v>0</v>
      </c>
      <c r="R372" s="114">
        <f>Q372*H372</f>
        <v>0</v>
      </c>
      <c r="S372" s="114">
        <v>0</v>
      </c>
      <c r="T372" s="115">
        <f>S372*H372</f>
        <v>0</v>
      </c>
      <c r="AR372" s="116" t="s">
        <v>1051</v>
      </c>
      <c r="AT372" s="116" t="s">
        <v>924</v>
      </c>
      <c r="AU372" s="116" t="s">
        <v>79</v>
      </c>
      <c r="AY372" s="14" t="s">
        <v>117</v>
      </c>
      <c r="BE372" s="117">
        <f>IF(N372="základní",J372,0)</f>
        <v>0</v>
      </c>
      <c r="BF372" s="117">
        <f>IF(N372="snížená",J372,0)</f>
        <v>0</v>
      </c>
      <c r="BG372" s="117">
        <f>IF(N372="zákl. přenesená",J372,0)</f>
        <v>0</v>
      </c>
      <c r="BH372" s="117">
        <f>IF(N372="sníž. přenesená",J372,0)</f>
        <v>0</v>
      </c>
      <c r="BI372" s="117">
        <f>IF(N372="nulová",J372,0)</f>
        <v>0</v>
      </c>
      <c r="BJ372" s="14" t="s">
        <v>79</v>
      </c>
      <c r="BK372" s="117">
        <f>ROUND(I372*H372,2)</f>
        <v>0</v>
      </c>
      <c r="BL372" s="14" t="s">
        <v>1051</v>
      </c>
      <c r="BM372" s="116" t="s">
        <v>1559</v>
      </c>
    </row>
    <row r="373" spans="2:65" s="1" customFormat="1">
      <c r="B373" s="29"/>
      <c r="D373" s="118" t="s">
        <v>119</v>
      </c>
      <c r="F373" s="119" t="s">
        <v>1558</v>
      </c>
      <c r="I373" s="120"/>
      <c r="L373" s="29"/>
      <c r="M373" s="121"/>
      <c r="T373" s="48"/>
      <c r="AT373" s="14" t="s">
        <v>119</v>
      </c>
      <c r="AU373" s="14" t="s">
        <v>79</v>
      </c>
    </row>
    <row r="374" spans="2:65" s="1" customFormat="1" ht="16.5" customHeight="1">
      <c r="B374" s="29"/>
      <c r="C374" s="145" t="s">
        <v>319</v>
      </c>
      <c r="D374" s="145" t="s">
        <v>924</v>
      </c>
      <c r="E374" s="146" t="s">
        <v>1560</v>
      </c>
      <c r="F374" s="147" t="s">
        <v>1561</v>
      </c>
      <c r="G374" s="148" t="s">
        <v>115</v>
      </c>
      <c r="H374" s="149">
        <v>1</v>
      </c>
      <c r="I374" s="150"/>
      <c r="J374" s="151">
        <f>ROUND(I374*H374,2)</f>
        <v>0</v>
      </c>
      <c r="K374" s="147" t="s">
        <v>116</v>
      </c>
      <c r="L374" s="29"/>
      <c r="M374" s="152" t="s">
        <v>19</v>
      </c>
      <c r="N374" s="153" t="s">
        <v>42</v>
      </c>
      <c r="P374" s="114">
        <f>O374*H374</f>
        <v>0</v>
      </c>
      <c r="Q374" s="114">
        <v>0</v>
      </c>
      <c r="R374" s="114">
        <f>Q374*H374</f>
        <v>0</v>
      </c>
      <c r="S374" s="114">
        <v>0</v>
      </c>
      <c r="T374" s="115">
        <f>S374*H374</f>
        <v>0</v>
      </c>
      <c r="AR374" s="116" t="s">
        <v>1051</v>
      </c>
      <c r="AT374" s="116" t="s">
        <v>924</v>
      </c>
      <c r="AU374" s="116" t="s">
        <v>79</v>
      </c>
      <c r="AY374" s="14" t="s">
        <v>117</v>
      </c>
      <c r="BE374" s="117">
        <f>IF(N374="základní",J374,0)</f>
        <v>0</v>
      </c>
      <c r="BF374" s="117">
        <f>IF(N374="snížená",J374,0)</f>
        <v>0</v>
      </c>
      <c r="BG374" s="117">
        <f>IF(N374="zákl. přenesená",J374,0)</f>
        <v>0</v>
      </c>
      <c r="BH374" s="117">
        <f>IF(N374="sníž. přenesená",J374,0)</f>
        <v>0</v>
      </c>
      <c r="BI374" s="117">
        <f>IF(N374="nulová",J374,0)</f>
        <v>0</v>
      </c>
      <c r="BJ374" s="14" t="s">
        <v>79</v>
      </c>
      <c r="BK374" s="117">
        <f>ROUND(I374*H374,2)</f>
        <v>0</v>
      </c>
      <c r="BL374" s="14" t="s">
        <v>1051</v>
      </c>
      <c r="BM374" s="116" t="s">
        <v>1562</v>
      </c>
    </row>
    <row r="375" spans="2:65" s="1" customFormat="1">
      <c r="B375" s="29"/>
      <c r="D375" s="118" t="s">
        <v>119</v>
      </c>
      <c r="F375" s="119" t="s">
        <v>1561</v>
      </c>
      <c r="I375" s="120"/>
      <c r="L375" s="29"/>
      <c r="M375" s="121"/>
      <c r="T375" s="48"/>
      <c r="AT375" s="14" t="s">
        <v>119</v>
      </c>
      <c r="AU375" s="14" t="s">
        <v>79</v>
      </c>
    </row>
    <row r="376" spans="2:65" s="1" customFormat="1" ht="16.5" customHeight="1">
      <c r="B376" s="29"/>
      <c r="C376" s="145" t="s">
        <v>776</v>
      </c>
      <c r="D376" s="145" t="s">
        <v>924</v>
      </c>
      <c r="E376" s="146" t="s">
        <v>1563</v>
      </c>
      <c r="F376" s="147" t="s">
        <v>1564</v>
      </c>
      <c r="G376" s="148" t="s">
        <v>115</v>
      </c>
      <c r="H376" s="149">
        <v>1</v>
      </c>
      <c r="I376" s="150"/>
      <c r="J376" s="151">
        <f>ROUND(I376*H376,2)</f>
        <v>0</v>
      </c>
      <c r="K376" s="147" t="s">
        <v>116</v>
      </c>
      <c r="L376" s="29"/>
      <c r="M376" s="152" t="s">
        <v>19</v>
      </c>
      <c r="N376" s="153" t="s">
        <v>42</v>
      </c>
      <c r="P376" s="114">
        <f>O376*H376</f>
        <v>0</v>
      </c>
      <c r="Q376" s="114">
        <v>0</v>
      </c>
      <c r="R376" s="114">
        <f>Q376*H376</f>
        <v>0</v>
      </c>
      <c r="S376" s="114">
        <v>0</v>
      </c>
      <c r="T376" s="115">
        <f>S376*H376</f>
        <v>0</v>
      </c>
      <c r="AR376" s="116" t="s">
        <v>1051</v>
      </c>
      <c r="AT376" s="116" t="s">
        <v>924</v>
      </c>
      <c r="AU376" s="116" t="s">
        <v>79</v>
      </c>
      <c r="AY376" s="14" t="s">
        <v>117</v>
      </c>
      <c r="BE376" s="117">
        <f>IF(N376="základní",J376,0)</f>
        <v>0</v>
      </c>
      <c r="BF376" s="117">
        <f>IF(N376="snížená",J376,0)</f>
        <v>0</v>
      </c>
      <c r="BG376" s="117">
        <f>IF(N376="zákl. přenesená",J376,0)</f>
        <v>0</v>
      </c>
      <c r="BH376" s="117">
        <f>IF(N376="sníž. přenesená",J376,0)</f>
        <v>0</v>
      </c>
      <c r="BI376" s="117">
        <f>IF(N376="nulová",J376,0)</f>
        <v>0</v>
      </c>
      <c r="BJ376" s="14" t="s">
        <v>79</v>
      </c>
      <c r="BK376" s="117">
        <f>ROUND(I376*H376,2)</f>
        <v>0</v>
      </c>
      <c r="BL376" s="14" t="s">
        <v>1051</v>
      </c>
      <c r="BM376" s="116" t="s">
        <v>1565</v>
      </c>
    </row>
    <row r="377" spans="2:65" s="1" customFormat="1" ht="19.5">
      <c r="B377" s="29"/>
      <c r="D377" s="118" t="s">
        <v>119</v>
      </c>
      <c r="F377" s="119" t="s">
        <v>1566</v>
      </c>
      <c r="I377" s="120"/>
      <c r="L377" s="29"/>
      <c r="M377" s="121"/>
      <c r="T377" s="48"/>
      <c r="AT377" s="14" t="s">
        <v>119</v>
      </c>
      <c r="AU377" s="14" t="s">
        <v>79</v>
      </c>
    </row>
    <row r="378" spans="2:65" s="1" customFormat="1" ht="16.5" customHeight="1">
      <c r="B378" s="29"/>
      <c r="C378" s="145" t="s">
        <v>780</v>
      </c>
      <c r="D378" s="145" t="s">
        <v>924</v>
      </c>
      <c r="E378" s="146" t="s">
        <v>1567</v>
      </c>
      <c r="F378" s="147" t="s">
        <v>1568</v>
      </c>
      <c r="G378" s="148" t="s">
        <v>115</v>
      </c>
      <c r="H378" s="149">
        <v>1</v>
      </c>
      <c r="I378" s="150"/>
      <c r="J378" s="151">
        <f>ROUND(I378*H378,2)</f>
        <v>0</v>
      </c>
      <c r="K378" s="147" t="s">
        <v>116</v>
      </c>
      <c r="L378" s="29"/>
      <c r="M378" s="152" t="s">
        <v>19</v>
      </c>
      <c r="N378" s="153" t="s">
        <v>42</v>
      </c>
      <c r="P378" s="114">
        <f>O378*H378</f>
        <v>0</v>
      </c>
      <c r="Q378" s="114">
        <v>0</v>
      </c>
      <c r="R378" s="114">
        <f>Q378*H378</f>
        <v>0</v>
      </c>
      <c r="S378" s="114">
        <v>0</v>
      </c>
      <c r="T378" s="115">
        <f>S378*H378</f>
        <v>0</v>
      </c>
      <c r="AR378" s="116" t="s">
        <v>1051</v>
      </c>
      <c r="AT378" s="116" t="s">
        <v>924</v>
      </c>
      <c r="AU378" s="116" t="s">
        <v>79</v>
      </c>
      <c r="AY378" s="14" t="s">
        <v>117</v>
      </c>
      <c r="BE378" s="117">
        <f>IF(N378="základní",J378,0)</f>
        <v>0</v>
      </c>
      <c r="BF378" s="117">
        <f>IF(N378="snížená",J378,0)</f>
        <v>0</v>
      </c>
      <c r="BG378" s="117">
        <f>IF(N378="zákl. přenesená",J378,0)</f>
        <v>0</v>
      </c>
      <c r="BH378" s="117">
        <f>IF(N378="sníž. přenesená",J378,0)</f>
        <v>0</v>
      </c>
      <c r="BI378" s="117">
        <f>IF(N378="nulová",J378,0)</f>
        <v>0</v>
      </c>
      <c r="BJ378" s="14" t="s">
        <v>79</v>
      </c>
      <c r="BK378" s="117">
        <f>ROUND(I378*H378,2)</f>
        <v>0</v>
      </c>
      <c r="BL378" s="14" t="s">
        <v>1051</v>
      </c>
      <c r="BM378" s="116" t="s">
        <v>1569</v>
      </c>
    </row>
    <row r="379" spans="2:65" s="1" customFormat="1" ht="19.5">
      <c r="B379" s="29"/>
      <c r="D379" s="118" t="s">
        <v>119</v>
      </c>
      <c r="F379" s="119" t="s">
        <v>1570</v>
      </c>
      <c r="I379" s="120"/>
      <c r="L379" s="29"/>
      <c r="M379" s="121"/>
      <c r="T379" s="48"/>
      <c r="AT379" s="14" t="s">
        <v>119</v>
      </c>
      <c r="AU379" s="14" t="s">
        <v>79</v>
      </c>
    </row>
    <row r="380" spans="2:65" s="1" customFormat="1" ht="16.5" customHeight="1">
      <c r="B380" s="29"/>
      <c r="C380" s="145" t="s">
        <v>784</v>
      </c>
      <c r="D380" s="145" t="s">
        <v>924</v>
      </c>
      <c r="E380" s="146" t="s">
        <v>1571</v>
      </c>
      <c r="F380" s="147" t="s">
        <v>1572</v>
      </c>
      <c r="G380" s="148" t="s">
        <v>115</v>
      </c>
      <c r="H380" s="149">
        <v>1</v>
      </c>
      <c r="I380" s="150"/>
      <c r="J380" s="151">
        <f>ROUND(I380*H380,2)</f>
        <v>0</v>
      </c>
      <c r="K380" s="147" t="s">
        <v>116</v>
      </c>
      <c r="L380" s="29"/>
      <c r="M380" s="152" t="s">
        <v>19</v>
      </c>
      <c r="N380" s="153" t="s">
        <v>42</v>
      </c>
      <c r="P380" s="114">
        <f>O380*H380</f>
        <v>0</v>
      </c>
      <c r="Q380" s="114">
        <v>0</v>
      </c>
      <c r="R380" s="114">
        <f>Q380*H380</f>
        <v>0</v>
      </c>
      <c r="S380" s="114">
        <v>0</v>
      </c>
      <c r="T380" s="115">
        <f>S380*H380</f>
        <v>0</v>
      </c>
      <c r="AR380" s="116" t="s">
        <v>1051</v>
      </c>
      <c r="AT380" s="116" t="s">
        <v>924</v>
      </c>
      <c r="AU380" s="116" t="s">
        <v>79</v>
      </c>
      <c r="AY380" s="14" t="s">
        <v>117</v>
      </c>
      <c r="BE380" s="117">
        <f>IF(N380="základní",J380,0)</f>
        <v>0</v>
      </c>
      <c r="BF380" s="117">
        <f>IF(N380="snížená",J380,0)</f>
        <v>0</v>
      </c>
      <c r="BG380" s="117">
        <f>IF(N380="zákl. přenesená",J380,0)</f>
        <v>0</v>
      </c>
      <c r="BH380" s="117">
        <f>IF(N380="sníž. přenesená",J380,0)</f>
        <v>0</v>
      </c>
      <c r="BI380" s="117">
        <f>IF(N380="nulová",J380,0)</f>
        <v>0</v>
      </c>
      <c r="BJ380" s="14" t="s">
        <v>79</v>
      </c>
      <c r="BK380" s="117">
        <f>ROUND(I380*H380,2)</f>
        <v>0</v>
      </c>
      <c r="BL380" s="14" t="s">
        <v>1051</v>
      </c>
      <c r="BM380" s="116" t="s">
        <v>1573</v>
      </c>
    </row>
    <row r="381" spans="2:65" s="1" customFormat="1" ht="19.5">
      <c r="B381" s="29"/>
      <c r="D381" s="118" t="s">
        <v>119</v>
      </c>
      <c r="F381" s="119" t="s">
        <v>1574</v>
      </c>
      <c r="I381" s="120"/>
      <c r="L381" s="29"/>
      <c r="M381" s="121"/>
      <c r="T381" s="48"/>
      <c r="AT381" s="14" t="s">
        <v>119</v>
      </c>
      <c r="AU381" s="14" t="s">
        <v>79</v>
      </c>
    </row>
    <row r="382" spans="2:65" s="1" customFormat="1" ht="16.5" customHeight="1">
      <c r="B382" s="29"/>
      <c r="C382" s="145" t="s">
        <v>788</v>
      </c>
      <c r="D382" s="145" t="s">
        <v>924</v>
      </c>
      <c r="E382" s="146" t="s">
        <v>1575</v>
      </c>
      <c r="F382" s="147" t="s">
        <v>1576</v>
      </c>
      <c r="G382" s="148" t="s">
        <v>115</v>
      </c>
      <c r="H382" s="149">
        <v>1</v>
      </c>
      <c r="I382" s="150"/>
      <c r="J382" s="151">
        <f>ROUND(I382*H382,2)</f>
        <v>0</v>
      </c>
      <c r="K382" s="147" t="s">
        <v>116</v>
      </c>
      <c r="L382" s="29"/>
      <c r="M382" s="152" t="s">
        <v>19</v>
      </c>
      <c r="N382" s="153" t="s">
        <v>42</v>
      </c>
      <c r="P382" s="114">
        <f>O382*H382</f>
        <v>0</v>
      </c>
      <c r="Q382" s="114">
        <v>0</v>
      </c>
      <c r="R382" s="114">
        <f>Q382*H382</f>
        <v>0</v>
      </c>
      <c r="S382" s="114">
        <v>0</v>
      </c>
      <c r="T382" s="115">
        <f>S382*H382</f>
        <v>0</v>
      </c>
      <c r="AR382" s="116" t="s">
        <v>1051</v>
      </c>
      <c r="AT382" s="116" t="s">
        <v>924</v>
      </c>
      <c r="AU382" s="116" t="s">
        <v>79</v>
      </c>
      <c r="AY382" s="14" t="s">
        <v>117</v>
      </c>
      <c r="BE382" s="117">
        <f>IF(N382="základní",J382,0)</f>
        <v>0</v>
      </c>
      <c r="BF382" s="117">
        <f>IF(N382="snížená",J382,0)</f>
        <v>0</v>
      </c>
      <c r="BG382" s="117">
        <f>IF(N382="zákl. přenesená",J382,0)</f>
        <v>0</v>
      </c>
      <c r="BH382" s="117">
        <f>IF(N382="sníž. přenesená",J382,0)</f>
        <v>0</v>
      </c>
      <c r="BI382" s="117">
        <f>IF(N382="nulová",J382,0)</f>
        <v>0</v>
      </c>
      <c r="BJ382" s="14" t="s">
        <v>79</v>
      </c>
      <c r="BK382" s="117">
        <f>ROUND(I382*H382,2)</f>
        <v>0</v>
      </c>
      <c r="BL382" s="14" t="s">
        <v>1051</v>
      </c>
      <c r="BM382" s="116" t="s">
        <v>1577</v>
      </c>
    </row>
    <row r="383" spans="2:65" s="1" customFormat="1" ht="19.5">
      <c r="B383" s="29"/>
      <c r="D383" s="118" t="s">
        <v>119</v>
      </c>
      <c r="F383" s="119" t="s">
        <v>1578</v>
      </c>
      <c r="I383" s="120"/>
      <c r="L383" s="29"/>
      <c r="M383" s="121"/>
      <c r="T383" s="48"/>
      <c r="AT383" s="14" t="s">
        <v>119</v>
      </c>
      <c r="AU383" s="14" t="s">
        <v>79</v>
      </c>
    </row>
    <row r="384" spans="2:65" s="1" customFormat="1" ht="16.5" customHeight="1">
      <c r="B384" s="29"/>
      <c r="C384" s="145" t="s">
        <v>772</v>
      </c>
      <c r="D384" s="145" t="s">
        <v>924</v>
      </c>
      <c r="E384" s="146" t="s">
        <v>1579</v>
      </c>
      <c r="F384" s="147" t="s">
        <v>1580</v>
      </c>
      <c r="G384" s="148" t="s">
        <v>115</v>
      </c>
      <c r="H384" s="149">
        <v>1</v>
      </c>
      <c r="I384" s="150"/>
      <c r="J384" s="151">
        <f>ROUND(I384*H384,2)</f>
        <v>0</v>
      </c>
      <c r="K384" s="147" t="s">
        <v>116</v>
      </c>
      <c r="L384" s="29"/>
      <c r="M384" s="152" t="s">
        <v>19</v>
      </c>
      <c r="N384" s="153" t="s">
        <v>42</v>
      </c>
      <c r="P384" s="114">
        <f>O384*H384</f>
        <v>0</v>
      </c>
      <c r="Q384" s="114">
        <v>0</v>
      </c>
      <c r="R384" s="114">
        <f>Q384*H384</f>
        <v>0</v>
      </c>
      <c r="S384" s="114">
        <v>0</v>
      </c>
      <c r="T384" s="115">
        <f>S384*H384</f>
        <v>0</v>
      </c>
      <c r="AR384" s="116" t="s">
        <v>1051</v>
      </c>
      <c r="AT384" s="116" t="s">
        <v>924</v>
      </c>
      <c r="AU384" s="116" t="s">
        <v>79</v>
      </c>
      <c r="AY384" s="14" t="s">
        <v>117</v>
      </c>
      <c r="BE384" s="117">
        <f>IF(N384="základní",J384,0)</f>
        <v>0</v>
      </c>
      <c r="BF384" s="117">
        <f>IF(N384="snížená",J384,0)</f>
        <v>0</v>
      </c>
      <c r="BG384" s="117">
        <f>IF(N384="zákl. přenesená",J384,0)</f>
        <v>0</v>
      </c>
      <c r="BH384" s="117">
        <f>IF(N384="sníž. přenesená",J384,0)</f>
        <v>0</v>
      </c>
      <c r="BI384" s="117">
        <f>IF(N384="nulová",J384,0)</f>
        <v>0</v>
      </c>
      <c r="BJ384" s="14" t="s">
        <v>79</v>
      </c>
      <c r="BK384" s="117">
        <f>ROUND(I384*H384,2)</f>
        <v>0</v>
      </c>
      <c r="BL384" s="14" t="s">
        <v>1051</v>
      </c>
      <c r="BM384" s="116" t="s">
        <v>1581</v>
      </c>
    </row>
    <row r="385" spans="2:65" s="1" customFormat="1" ht="19.5">
      <c r="B385" s="29"/>
      <c r="D385" s="118" t="s">
        <v>119</v>
      </c>
      <c r="F385" s="119" t="s">
        <v>1582</v>
      </c>
      <c r="I385" s="120"/>
      <c r="L385" s="29"/>
      <c r="M385" s="121"/>
      <c r="T385" s="48"/>
      <c r="AT385" s="14" t="s">
        <v>119</v>
      </c>
      <c r="AU385" s="14" t="s">
        <v>79</v>
      </c>
    </row>
    <row r="386" spans="2:65" s="1" customFormat="1" ht="16.5" customHeight="1">
      <c r="B386" s="29"/>
      <c r="C386" s="145" t="s">
        <v>768</v>
      </c>
      <c r="D386" s="145" t="s">
        <v>924</v>
      </c>
      <c r="E386" s="146" t="s">
        <v>1583</v>
      </c>
      <c r="F386" s="147" t="s">
        <v>1584</v>
      </c>
      <c r="G386" s="148" t="s">
        <v>115</v>
      </c>
      <c r="H386" s="149">
        <v>1</v>
      </c>
      <c r="I386" s="150"/>
      <c r="J386" s="151">
        <f>ROUND(I386*H386,2)</f>
        <v>0</v>
      </c>
      <c r="K386" s="147" t="s">
        <v>116</v>
      </c>
      <c r="L386" s="29"/>
      <c r="M386" s="152" t="s">
        <v>19</v>
      </c>
      <c r="N386" s="153" t="s">
        <v>42</v>
      </c>
      <c r="P386" s="114">
        <f>O386*H386</f>
        <v>0</v>
      </c>
      <c r="Q386" s="114">
        <v>0</v>
      </c>
      <c r="R386" s="114">
        <f>Q386*H386</f>
        <v>0</v>
      </c>
      <c r="S386" s="114">
        <v>0</v>
      </c>
      <c r="T386" s="115">
        <f>S386*H386</f>
        <v>0</v>
      </c>
      <c r="AR386" s="116" t="s">
        <v>1051</v>
      </c>
      <c r="AT386" s="116" t="s">
        <v>924</v>
      </c>
      <c r="AU386" s="116" t="s">
        <v>79</v>
      </c>
      <c r="AY386" s="14" t="s">
        <v>117</v>
      </c>
      <c r="BE386" s="117">
        <f>IF(N386="základní",J386,0)</f>
        <v>0</v>
      </c>
      <c r="BF386" s="117">
        <f>IF(N386="snížená",J386,0)</f>
        <v>0</v>
      </c>
      <c r="BG386" s="117">
        <f>IF(N386="zákl. přenesená",J386,0)</f>
        <v>0</v>
      </c>
      <c r="BH386" s="117">
        <f>IF(N386="sníž. přenesená",J386,0)</f>
        <v>0</v>
      </c>
      <c r="BI386" s="117">
        <f>IF(N386="nulová",J386,0)</f>
        <v>0</v>
      </c>
      <c r="BJ386" s="14" t="s">
        <v>79</v>
      </c>
      <c r="BK386" s="117">
        <f>ROUND(I386*H386,2)</f>
        <v>0</v>
      </c>
      <c r="BL386" s="14" t="s">
        <v>1051</v>
      </c>
      <c r="BM386" s="116" t="s">
        <v>1585</v>
      </c>
    </row>
    <row r="387" spans="2:65" s="1" customFormat="1" ht="19.5">
      <c r="B387" s="29"/>
      <c r="D387" s="118" t="s">
        <v>119</v>
      </c>
      <c r="F387" s="119" t="s">
        <v>1586</v>
      </c>
      <c r="I387" s="120"/>
      <c r="L387" s="29"/>
      <c r="M387" s="121"/>
      <c r="T387" s="48"/>
      <c r="AT387" s="14" t="s">
        <v>119</v>
      </c>
      <c r="AU387" s="14" t="s">
        <v>79</v>
      </c>
    </row>
    <row r="388" spans="2:65" s="1" customFormat="1" ht="16.5" customHeight="1">
      <c r="B388" s="29"/>
      <c r="C388" s="145" t="s">
        <v>848</v>
      </c>
      <c r="D388" s="145" t="s">
        <v>924</v>
      </c>
      <c r="E388" s="146" t="s">
        <v>1587</v>
      </c>
      <c r="F388" s="147" t="s">
        <v>1588</v>
      </c>
      <c r="G388" s="148" t="s">
        <v>115</v>
      </c>
      <c r="H388" s="149">
        <v>500</v>
      </c>
      <c r="I388" s="150"/>
      <c r="J388" s="151">
        <f>ROUND(I388*H388,2)</f>
        <v>0</v>
      </c>
      <c r="K388" s="147" t="s">
        <v>116</v>
      </c>
      <c r="L388" s="29"/>
      <c r="M388" s="152" t="s">
        <v>19</v>
      </c>
      <c r="N388" s="153" t="s">
        <v>42</v>
      </c>
      <c r="P388" s="114">
        <f>O388*H388</f>
        <v>0</v>
      </c>
      <c r="Q388" s="114">
        <v>0</v>
      </c>
      <c r="R388" s="114">
        <f>Q388*H388</f>
        <v>0</v>
      </c>
      <c r="S388" s="114">
        <v>0</v>
      </c>
      <c r="T388" s="115">
        <f>S388*H388</f>
        <v>0</v>
      </c>
      <c r="AR388" s="116" t="s">
        <v>1051</v>
      </c>
      <c r="AT388" s="116" t="s">
        <v>924</v>
      </c>
      <c r="AU388" s="116" t="s">
        <v>79</v>
      </c>
      <c r="AY388" s="14" t="s">
        <v>117</v>
      </c>
      <c r="BE388" s="117">
        <f>IF(N388="základní",J388,0)</f>
        <v>0</v>
      </c>
      <c r="BF388" s="117">
        <f>IF(N388="snížená",J388,0)</f>
        <v>0</v>
      </c>
      <c r="BG388" s="117">
        <f>IF(N388="zákl. přenesená",J388,0)</f>
        <v>0</v>
      </c>
      <c r="BH388" s="117">
        <f>IF(N388="sníž. přenesená",J388,0)</f>
        <v>0</v>
      </c>
      <c r="BI388" s="117">
        <f>IF(N388="nulová",J388,0)</f>
        <v>0</v>
      </c>
      <c r="BJ388" s="14" t="s">
        <v>79</v>
      </c>
      <c r="BK388" s="117">
        <f>ROUND(I388*H388,2)</f>
        <v>0</v>
      </c>
      <c r="BL388" s="14" t="s">
        <v>1051</v>
      </c>
      <c r="BM388" s="116" t="s">
        <v>1589</v>
      </c>
    </row>
    <row r="389" spans="2:65" s="1" customFormat="1">
      <c r="B389" s="29"/>
      <c r="D389" s="118" t="s">
        <v>119</v>
      </c>
      <c r="F389" s="119" t="s">
        <v>1590</v>
      </c>
      <c r="I389" s="120"/>
      <c r="L389" s="29"/>
      <c r="M389" s="121"/>
      <c r="T389" s="48"/>
      <c r="AT389" s="14" t="s">
        <v>119</v>
      </c>
      <c r="AU389" s="14" t="s">
        <v>79</v>
      </c>
    </row>
    <row r="390" spans="2:65" s="1" customFormat="1" ht="16.5" customHeight="1">
      <c r="B390" s="29"/>
      <c r="C390" s="145" t="s">
        <v>147</v>
      </c>
      <c r="D390" s="145" t="s">
        <v>924</v>
      </c>
      <c r="E390" s="146" t="s">
        <v>1591</v>
      </c>
      <c r="F390" s="147" t="s">
        <v>1592</v>
      </c>
      <c r="G390" s="148" t="s">
        <v>115</v>
      </c>
      <c r="H390" s="149">
        <v>500</v>
      </c>
      <c r="I390" s="150"/>
      <c r="J390" s="151">
        <f>ROUND(I390*H390,2)</f>
        <v>0</v>
      </c>
      <c r="K390" s="147" t="s">
        <v>116</v>
      </c>
      <c r="L390" s="29"/>
      <c r="M390" s="152" t="s">
        <v>19</v>
      </c>
      <c r="N390" s="153" t="s">
        <v>42</v>
      </c>
      <c r="P390" s="114">
        <f>O390*H390</f>
        <v>0</v>
      </c>
      <c r="Q390" s="114">
        <v>0</v>
      </c>
      <c r="R390" s="114">
        <f>Q390*H390</f>
        <v>0</v>
      </c>
      <c r="S390" s="114">
        <v>0</v>
      </c>
      <c r="T390" s="115">
        <f>S390*H390</f>
        <v>0</v>
      </c>
      <c r="AR390" s="116" t="s">
        <v>1051</v>
      </c>
      <c r="AT390" s="116" t="s">
        <v>924</v>
      </c>
      <c r="AU390" s="116" t="s">
        <v>79</v>
      </c>
      <c r="AY390" s="14" t="s">
        <v>117</v>
      </c>
      <c r="BE390" s="117">
        <f>IF(N390="základní",J390,0)</f>
        <v>0</v>
      </c>
      <c r="BF390" s="117">
        <f>IF(N390="snížená",J390,0)</f>
        <v>0</v>
      </c>
      <c r="BG390" s="117">
        <f>IF(N390="zákl. přenesená",J390,0)</f>
        <v>0</v>
      </c>
      <c r="BH390" s="117">
        <f>IF(N390="sníž. přenesená",J390,0)</f>
        <v>0</v>
      </c>
      <c r="BI390" s="117">
        <f>IF(N390="nulová",J390,0)</f>
        <v>0</v>
      </c>
      <c r="BJ390" s="14" t="s">
        <v>79</v>
      </c>
      <c r="BK390" s="117">
        <f>ROUND(I390*H390,2)</f>
        <v>0</v>
      </c>
      <c r="BL390" s="14" t="s">
        <v>1051</v>
      </c>
      <c r="BM390" s="116" t="s">
        <v>1593</v>
      </c>
    </row>
    <row r="391" spans="2:65" s="1" customFormat="1">
      <c r="B391" s="29"/>
      <c r="D391" s="118" t="s">
        <v>119</v>
      </c>
      <c r="F391" s="119" t="s">
        <v>1594</v>
      </c>
      <c r="I391" s="120"/>
      <c r="L391" s="29"/>
      <c r="M391" s="121"/>
      <c r="T391" s="48"/>
      <c r="AT391" s="14" t="s">
        <v>119</v>
      </c>
      <c r="AU391" s="14" t="s">
        <v>79</v>
      </c>
    </row>
    <row r="392" spans="2:65" s="1" customFormat="1" ht="16.5" customHeight="1">
      <c r="B392" s="29"/>
      <c r="C392" s="145" t="s">
        <v>792</v>
      </c>
      <c r="D392" s="145" t="s">
        <v>924</v>
      </c>
      <c r="E392" s="146" t="s">
        <v>1595</v>
      </c>
      <c r="F392" s="147" t="s">
        <v>1596</v>
      </c>
      <c r="G392" s="148" t="s">
        <v>115</v>
      </c>
      <c r="H392" s="149">
        <v>1</v>
      </c>
      <c r="I392" s="150"/>
      <c r="J392" s="151">
        <f>ROUND(I392*H392,2)</f>
        <v>0</v>
      </c>
      <c r="K392" s="147" t="s">
        <v>116</v>
      </c>
      <c r="L392" s="29"/>
      <c r="M392" s="152" t="s">
        <v>19</v>
      </c>
      <c r="N392" s="153" t="s">
        <v>42</v>
      </c>
      <c r="P392" s="114">
        <f>O392*H392</f>
        <v>0</v>
      </c>
      <c r="Q392" s="114">
        <v>0</v>
      </c>
      <c r="R392" s="114">
        <f>Q392*H392</f>
        <v>0</v>
      </c>
      <c r="S392" s="114">
        <v>0</v>
      </c>
      <c r="T392" s="115">
        <f>S392*H392</f>
        <v>0</v>
      </c>
      <c r="AR392" s="116" t="s">
        <v>1051</v>
      </c>
      <c r="AT392" s="116" t="s">
        <v>924</v>
      </c>
      <c r="AU392" s="116" t="s">
        <v>79</v>
      </c>
      <c r="AY392" s="14" t="s">
        <v>117</v>
      </c>
      <c r="BE392" s="117">
        <f>IF(N392="základní",J392,0)</f>
        <v>0</v>
      </c>
      <c r="BF392" s="117">
        <f>IF(N392="snížená",J392,0)</f>
        <v>0</v>
      </c>
      <c r="BG392" s="117">
        <f>IF(N392="zákl. přenesená",J392,0)</f>
        <v>0</v>
      </c>
      <c r="BH392" s="117">
        <f>IF(N392="sníž. přenesená",J392,0)</f>
        <v>0</v>
      </c>
      <c r="BI392" s="117">
        <f>IF(N392="nulová",J392,0)</f>
        <v>0</v>
      </c>
      <c r="BJ392" s="14" t="s">
        <v>79</v>
      </c>
      <c r="BK392" s="117">
        <f>ROUND(I392*H392,2)</f>
        <v>0</v>
      </c>
      <c r="BL392" s="14" t="s">
        <v>1051</v>
      </c>
      <c r="BM392" s="116" t="s">
        <v>1597</v>
      </c>
    </row>
    <row r="393" spans="2:65" s="1" customFormat="1">
      <c r="B393" s="29"/>
      <c r="D393" s="118" t="s">
        <v>119</v>
      </c>
      <c r="F393" s="119" t="s">
        <v>1596</v>
      </c>
      <c r="I393" s="120"/>
      <c r="L393" s="29"/>
      <c r="M393" s="121"/>
      <c r="T393" s="48"/>
      <c r="AT393" s="14" t="s">
        <v>119</v>
      </c>
      <c r="AU393" s="14" t="s">
        <v>79</v>
      </c>
    </row>
    <row r="394" spans="2:65" s="1" customFormat="1" ht="16.5" customHeight="1">
      <c r="B394" s="29"/>
      <c r="C394" s="145" t="s">
        <v>796</v>
      </c>
      <c r="D394" s="145" t="s">
        <v>924</v>
      </c>
      <c r="E394" s="146" t="s">
        <v>1598</v>
      </c>
      <c r="F394" s="147" t="s">
        <v>1599</v>
      </c>
      <c r="G394" s="148" t="s">
        <v>115</v>
      </c>
      <c r="H394" s="149">
        <v>1</v>
      </c>
      <c r="I394" s="150"/>
      <c r="J394" s="151">
        <f>ROUND(I394*H394,2)</f>
        <v>0</v>
      </c>
      <c r="K394" s="147" t="s">
        <v>116</v>
      </c>
      <c r="L394" s="29"/>
      <c r="M394" s="152" t="s">
        <v>19</v>
      </c>
      <c r="N394" s="153" t="s">
        <v>42</v>
      </c>
      <c r="P394" s="114">
        <f>O394*H394</f>
        <v>0</v>
      </c>
      <c r="Q394" s="114">
        <v>0</v>
      </c>
      <c r="R394" s="114">
        <f>Q394*H394</f>
        <v>0</v>
      </c>
      <c r="S394" s="114">
        <v>0</v>
      </c>
      <c r="T394" s="115">
        <f>S394*H394</f>
        <v>0</v>
      </c>
      <c r="AR394" s="116" t="s">
        <v>1051</v>
      </c>
      <c r="AT394" s="116" t="s">
        <v>924</v>
      </c>
      <c r="AU394" s="116" t="s">
        <v>79</v>
      </c>
      <c r="AY394" s="14" t="s">
        <v>117</v>
      </c>
      <c r="BE394" s="117">
        <f>IF(N394="základní",J394,0)</f>
        <v>0</v>
      </c>
      <c r="BF394" s="117">
        <f>IF(N394="snížená",J394,0)</f>
        <v>0</v>
      </c>
      <c r="BG394" s="117">
        <f>IF(N394="zákl. přenesená",J394,0)</f>
        <v>0</v>
      </c>
      <c r="BH394" s="117">
        <f>IF(N394="sníž. přenesená",J394,0)</f>
        <v>0</v>
      </c>
      <c r="BI394" s="117">
        <f>IF(N394="nulová",J394,0)</f>
        <v>0</v>
      </c>
      <c r="BJ394" s="14" t="s">
        <v>79</v>
      </c>
      <c r="BK394" s="117">
        <f>ROUND(I394*H394,2)</f>
        <v>0</v>
      </c>
      <c r="BL394" s="14" t="s">
        <v>1051</v>
      </c>
      <c r="BM394" s="116" t="s">
        <v>1600</v>
      </c>
    </row>
    <row r="395" spans="2:65" s="1" customFormat="1">
      <c r="B395" s="29"/>
      <c r="D395" s="118" t="s">
        <v>119</v>
      </c>
      <c r="F395" s="119" t="s">
        <v>1599</v>
      </c>
      <c r="I395" s="120"/>
      <c r="L395" s="29"/>
      <c r="M395" s="121"/>
      <c r="T395" s="48"/>
      <c r="AT395" s="14" t="s">
        <v>119</v>
      </c>
      <c r="AU395" s="14" t="s">
        <v>79</v>
      </c>
    </row>
    <row r="396" spans="2:65" s="1" customFormat="1" ht="16.5" customHeight="1">
      <c r="B396" s="29"/>
      <c r="C396" s="145" t="s">
        <v>159</v>
      </c>
      <c r="D396" s="145" t="s">
        <v>924</v>
      </c>
      <c r="E396" s="146" t="s">
        <v>1601</v>
      </c>
      <c r="F396" s="147" t="s">
        <v>1602</v>
      </c>
      <c r="G396" s="148" t="s">
        <v>115</v>
      </c>
      <c r="H396" s="149">
        <v>1</v>
      </c>
      <c r="I396" s="150"/>
      <c r="J396" s="151">
        <f>ROUND(I396*H396,2)</f>
        <v>0</v>
      </c>
      <c r="K396" s="147" t="s">
        <v>116</v>
      </c>
      <c r="L396" s="29"/>
      <c r="M396" s="152" t="s">
        <v>19</v>
      </c>
      <c r="N396" s="153" t="s">
        <v>42</v>
      </c>
      <c r="P396" s="114">
        <f>O396*H396</f>
        <v>0</v>
      </c>
      <c r="Q396" s="114">
        <v>0</v>
      </c>
      <c r="R396" s="114">
        <f>Q396*H396</f>
        <v>0</v>
      </c>
      <c r="S396" s="114">
        <v>0</v>
      </c>
      <c r="T396" s="115">
        <f>S396*H396</f>
        <v>0</v>
      </c>
      <c r="AR396" s="116" t="s">
        <v>1051</v>
      </c>
      <c r="AT396" s="116" t="s">
        <v>924</v>
      </c>
      <c r="AU396" s="116" t="s">
        <v>79</v>
      </c>
      <c r="AY396" s="14" t="s">
        <v>117</v>
      </c>
      <c r="BE396" s="117">
        <f>IF(N396="základní",J396,0)</f>
        <v>0</v>
      </c>
      <c r="BF396" s="117">
        <f>IF(N396="snížená",J396,0)</f>
        <v>0</v>
      </c>
      <c r="BG396" s="117">
        <f>IF(N396="zákl. přenesená",J396,0)</f>
        <v>0</v>
      </c>
      <c r="BH396" s="117">
        <f>IF(N396="sníž. přenesená",J396,0)</f>
        <v>0</v>
      </c>
      <c r="BI396" s="117">
        <f>IF(N396="nulová",J396,0)</f>
        <v>0</v>
      </c>
      <c r="BJ396" s="14" t="s">
        <v>79</v>
      </c>
      <c r="BK396" s="117">
        <f>ROUND(I396*H396,2)</f>
        <v>0</v>
      </c>
      <c r="BL396" s="14" t="s">
        <v>1051</v>
      </c>
      <c r="BM396" s="116" t="s">
        <v>1603</v>
      </c>
    </row>
    <row r="397" spans="2:65" s="1" customFormat="1">
      <c r="B397" s="29"/>
      <c r="D397" s="118" t="s">
        <v>119</v>
      </c>
      <c r="F397" s="119" t="s">
        <v>1602</v>
      </c>
      <c r="I397" s="120"/>
      <c r="L397" s="29"/>
      <c r="M397" s="121"/>
      <c r="T397" s="48"/>
      <c r="AT397" s="14" t="s">
        <v>119</v>
      </c>
      <c r="AU397" s="14" t="s">
        <v>79</v>
      </c>
    </row>
    <row r="398" spans="2:65" s="1" customFormat="1" ht="16.5" customHeight="1">
      <c r="B398" s="29"/>
      <c r="C398" s="145" t="s">
        <v>163</v>
      </c>
      <c r="D398" s="145" t="s">
        <v>924</v>
      </c>
      <c r="E398" s="146" t="s">
        <v>1604</v>
      </c>
      <c r="F398" s="147" t="s">
        <v>1605</v>
      </c>
      <c r="G398" s="148" t="s">
        <v>115</v>
      </c>
      <c r="H398" s="149">
        <v>1</v>
      </c>
      <c r="I398" s="150"/>
      <c r="J398" s="151">
        <f>ROUND(I398*H398,2)</f>
        <v>0</v>
      </c>
      <c r="K398" s="147" t="s">
        <v>116</v>
      </c>
      <c r="L398" s="29"/>
      <c r="M398" s="152" t="s">
        <v>19</v>
      </c>
      <c r="N398" s="153" t="s">
        <v>42</v>
      </c>
      <c r="P398" s="114">
        <f>O398*H398</f>
        <v>0</v>
      </c>
      <c r="Q398" s="114">
        <v>0</v>
      </c>
      <c r="R398" s="114">
        <f>Q398*H398</f>
        <v>0</v>
      </c>
      <c r="S398" s="114">
        <v>0</v>
      </c>
      <c r="T398" s="115">
        <f>S398*H398</f>
        <v>0</v>
      </c>
      <c r="AR398" s="116" t="s">
        <v>1051</v>
      </c>
      <c r="AT398" s="116" t="s">
        <v>924</v>
      </c>
      <c r="AU398" s="116" t="s">
        <v>79</v>
      </c>
      <c r="AY398" s="14" t="s">
        <v>117</v>
      </c>
      <c r="BE398" s="117">
        <f>IF(N398="základní",J398,0)</f>
        <v>0</v>
      </c>
      <c r="BF398" s="117">
        <f>IF(N398="snížená",J398,0)</f>
        <v>0</v>
      </c>
      <c r="BG398" s="117">
        <f>IF(N398="zákl. přenesená",J398,0)</f>
        <v>0</v>
      </c>
      <c r="BH398" s="117">
        <f>IF(N398="sníž. přenesená",J398,0)</f>
        <v>0</v>
      </c>
      <c r="BI398" s="117">
        <f>IF(N398="nulová",J398,0)</f>
        <v>0</v>
      </c>
      <c r="BJ398" s="14" t="s">
        <v>79</v>
      </c>
      <c r="BK398" s="117">
        <f>ROUND(I398*H398,2)</f>
        <v>0</v>
      </c>
      <c r="BL398" s="14" t="s">
        <v>1051</v>
      </c>
      <c r="BM398" s="116" t="s">
        <v>1606</v>
      </c>
    </row>
    <row r="399" spans="2:65" s="1" customFormat="1">
      <c r="B399" s="29"/>
      <c r="D399" s="118" t="s">
        <v>119</v>
      </c>
      <c r="F399" s="119" t="s">
        <v>1607</v>
      </c>
      <c r="I399" s="120"/>
      <c r="L399" s="29"/>
      <c r="M399" s="121"/>
      <c r="T399" s="48"/>
      <c r="AT399" s="14" t="s">
        <v>119</v>
      </c>
      <c r="AU399" s="14" t="s">
        <v>79</v>
      </c>
    </row>
    <row r="400" spans="2:65" s="1" customFormat="1" ht="16.5" customHeight="1">
      <c r="B400" s="29"/>
      <c r="C400" s="145" t="s">
        <v>243</v>
      </c>
      <c r="D400" s="145" t="s">
        <v>924</v>
      </c>
      <c r="E400" s="146" t="s">
        <v>1608</v>
      </c>
      <c r="F400" s="147" t="s">
        <v>1609</v>
      </c>
      <c r="G400" s="148" t="s">
        <v>115</v>
      </c>
      <c r="H400" s="149">
        <v>1</v>
      </c>
      <c r="I400" s="150"/>
      <c r="J400" s="151">
        <f>ROUND(I400*H400,2)</f>
        <v>0</v>
      </c>
      <c r="K400" s="147" t="s">
        <v>116</v>
      </c>
      <c r="L400" s="29"/>
      <c r="M400" s="152" t="s">
        <v>19</v>
      </c>
      <c r="N400" s="153" t="s">
        <v>42</v>
      </c>
      <c r="P400" s="114">
        <f>O400*H400</f>
        <v>0</v>
      </c>
      <c r="Q400" s="114">
        <v>0</v>
      </c>
      <c r="R400" s="114">
        <f>Q400*H400</f>
        <v>0</v>
      </c>
      <c r="S400" s="114">
        <v>0</v>
      </c>
      <c r="T400" s="115">
        <f>S400*H400</f>
        <v>0</v>
      </c>
      <c r="AR400" s="116" t="s">
        <v>1051</v>
      </c>
      <c r="AT400" s="116" t="s">
        <v>924</v>
      </c>
      <c r="AU400" s="116" t="s">
        <v>79</v>
      </c>
      <c r="AY400" s="14" t="s">
        <v>117</v>
      </c>
      <c r="BE400" s="117">
        <f>IF(N400="základní",J400,0)</f>
        <v>0</v>
      </c>
      <c r="BF400" s="117">
        <f>IF(N400="snížená",J400,0)</f>
        <v>0</v>
      </c>
      <c r="BG400" s="117">
        <f>IF(N400="zákl. přenesená",J400,0)</f>
        <v>0</v>
      </c>
      <c r="BH400" s="117">
        <f>IF(N400="sníž. přenesená",J400,0)</f>
        <v>0</v>
      </c>
      <c r="BI400" s="117">
        <f>IF(N400="nulová",J400,0)</f>
        <v>0</v>
      </c>
      <c r="BJ400" s="14" t="s">
        <v>79</v>
      </c>
      <c r="BK400" s="117">
        <f>ROUND(I400*H400,2)</f>
        <v>0</v>
      </c>
      <c r="BL400" s="14" t="s">
        <v>1051</v>
      </c>
      <c r="BM400" s="116" t="s">
        <v>1610</v>
      </c>
    </row>
    <row r="401" spans="2:65" s="1" customFormat="1">
      <c r="B401" s="29"/>
      <c r="D401" s="118" t="s">
        <v>119</v>
      </c>
      <c r="F401" s="119" t="s">
        <v>1611</v>
      </c>
      <c r="I401" s="120"/>
      <c r="L401" s="29"/>
      <c r="M401" s="121"/>
      <c r="T401" s="48"/>
      <c r="AT401" s="14" t="s">
        <v>119</v>
      </c>
      <c r="AU401" s="14" t="s">
        <v>79</v>
      </c>
    </row>
    <row r="402" spans="2:65" s="1" customFormat="1" ht="16.5" customHeight="1">
      <c r="B402" s="29"/>
      <c r="C402" s="145" t="s">
        <v>167</v>
      </c>
      <c r="D402" s="145" t="s">
        <v>924</v>
      </c>
      <c r="E402" s="146" t="s">
        <v>1612</v>
      </c>
      <c r="F402" s="147" t="s">
        <v>1613</v>
      </c>
      <c r="G402" s="148" t="s">
        <v>115</v>
      </c>
      <c r="H402" s="149">
        <v>1</v>
      </c>
      <c r="I402" s="150"/>
      <c r="J402" s="151">
        <f>ROUND(I402*H402,2)</f>
        <v>0</v>
      </c>
      <c r="K402" s="147" t="s">
        <v>116</v>
      </c>
      <c r="L402" s="29"/>
      <c r="M402" s="152" t="s">
        <v>19</v>
      </c>
      <c r="N402" s="153" t="s">
        <v>42</v>
      </c>
      <c r="P402" s="114">
        <f>O402*H402</f>
        <v>0</v>
      </c>
      <c r="Q402" s="114">
        <v>0</v>
      </c>
      <c r="R402" s="114">
        <f>Q402*H402</f>
        <v>0</v>
      </c>
      <c r="S402" s="114">
        <v>0</v>
      </c>
      <c r="T402" s="115">
        <f>S402*H402</f>
        <v>0</v>
      </c>
      <c r="AR402" s="116" t="s">
        <v>1051</v>
      </c>
      <c r="AT402" s="116" t="s">
        <v>924</v>
      </c>
      <c r="AU402" s="116" t="s">
        <v>79</v>
      </c>
      <c r="AY402" s="14" t="s">
        <v>117</v>
      </c>
      <c r="BE402" s="117">
        <f>IF(N402="základní",J402,0)</f>
        <v>0</v>
      </c>
      <c r="BF402" s="117">
        <f>IF(N402="snížená",J402,0)</f>
        <v>0</v>
      </c>
      <c r="BG402" s="117">
        <f>IF(N402="zákl. přenesená",J402,0)</f>
        <v>0</v>
      </c>
      <c r="BH402" s="117">
        <f>IF(N402="sníž. přenesená",J402,0)</f>
        <v>0</v>
      </c>
      <c r="BI402" s="117">
        <f>IF(N402="nulová",J402,0)</f>
        <v>0</v>
      </c>
      <c r="BJ402" s="14" t="s">
        <v>79</v>
      </c>
      <c r="BK402" s="117">
        <f>ROUND(I402*H402,2)</f>
        <v>0</v>
      </c>
      <c r="BL402" s="14" t="s">
        <v>1051</v>
      </c>
      <c r="BM402" s="116" t="s">
        <v>1614</v>
      </c>
    </row>
    <row r="403" spans="2:65" s="1" customFormat="1">
      <c r="B403" s="29"/>
      <c r="D403" s="118" t="s">
        <v>119</v>
      </c>
      <c r="F403" s="119" t="s">
        <v>1615</v>
      </c>
      <c r="I403" s="120"/>
      <c r="L403" s="29"/>
      <c r="M403" s="121"/>
      <c r="T403" s="48"/>
      <c r="AT403" s="14" t="s">
        <v>119</v>
      </c>
      <c r="AU403" s="14" t="s">
        <v>79</v>
      </c>
    </row>
    <row r="404" spans="2:65" s="1" customFormat="1" ht="16.5" customHeight="1">
      <c r="B404" s="29"/>
      <c r="C404" s="145" t="s">
        <v>351</v>
      </c>
      <c r="D404" s="145" t="s">
        <v>924</v>
      </c>
      <c r="E404" s="146" t="s">
        <v>1616</v>
      </c>
      <c r="F404" s="147" t="s">
        <v>1617</v>
      </c>
      <c r="G404" s="148" t="s">
        <v>115</v>
      </c>
      <c r="H404" s="149">
        <v>1</v>
      </c>
      <c r="I404" s="150"/>
      <c r="J404" s="151">
        <f>ROUND(I404*H404,2)</f>
        <v>0</v>
      </c>
      <c r="K404" s="147" t="s">
        <v>116</v>
      </c>
      <c r="L404" s="29"/>
      <c r="M404" s="152" t="s">
        <v>19</v>
      </c>
      <c r="N404" s="153" t="s">
        <v>42</v>
      </c>
      <c r="P404" s="114">
        <f>O404*H404</f>
        <v>0</v>
      </c>
      <c r="Q404" s="114">
        <v>0</v>
      </c>
      <c r="R404" s="114">
        <f>Q404*H404</f>
        <v>0</v>
      </c>
      <c r="S404" s="114">
        <v>0</v>
      </c>
      <c r="T404" s="115">
        <f>S404*H404</f>
        <v>0</v>
      </c>
      <c r="AR404" s="116" t="s">
        <v>1051</v>
      </c>
      <c r="AT404" s="116" t="s">
        <v>924</v>
      </c>
      <c r="AU404" s="116" t="s">
        <v>79</v>
      </c>
      <c r="AY404" s="14" t="s">
        <v>117</v>
      </c>
      <c r="BE404" s="117">
        <f>IF(N404="základní",J404,0)</f>
        <v>0</v>
      </c>
      <c r="BF404" s="117">
        <f>IF(N404="snížená",J404,0)</f>
        <v>0</v>
      </c>
      <c r="BG404" s="117">
        <f>IF(N404="zákl. přenesená",J404,0)</f>
        <v>0</v>
      </c>
      <c r="BH404" s="117">
        <f>IF(N404="sníž. přenesená",J404,0)</f>
        <v>0</v>
      </c>
      <c r="BI404" s="117">
        <f>IF(N404="nulová",J404,0)</f>
        <v>0</v>
      </c>
      <c r="BJ404" s="14" t="s">
        <v>79</v>
      </c>
      <c r="BK404" s="117">
        <f>ROUND(I404*H404,2)</f>
        <v>0</v>
      </c>
      <c r="BL404" s="14" t="s">
        <v>1051</v>
      </c>
      <c r="BM404" s="116" t="s">
        <v>1618</v>
      </c>
    </row>
    <row r="405" spans="2:65" s="1" customFormat="1">
      <c r="B405" s="29"/>
      <c r="D405" s="118" t="s">
        <v>119</v>
      </c>
      <c r="F405" s="119" t="s">
        <v>1619</v>
      </c>
      <c r="I405" s="120"/>
      <c r="L405" s="29"/>
      <c r="M405" s="121"/>
      <c r="T405" s="48"/>
      <c r="AT405" s="14" t="s">
        <v>119</v>
      </c>
      <c r="AU405" s="14" t="s">
        <v>79</v>
      </c>
    </row>
    <row r="406" spans="2:65" s="1" customFormat="1" ht="16.5" customHeight="1">
      <c r="B406" s="29"/>
      <c r="C406" s="145" t="s">
        <v>251</v>
      </c>
      <c r="D406" s="145" t="s">
        <v>924</v>
      </c>
      <c r="E406" s="146" t="s">
        <v>1620</v>
      </c>
      <c r="F406" s="147" t="s">
        <v>1621</v>
      </c>
      <c r="G406" s="148" t="s">
        <v>115</v>
      </c>
      <c r="H406" s="149">
        <v>1</v>
      </c>
      <c r="I406" s="150"/>
      <c r="J406" s="151">
        <f>ROUND(I406*H406,2)</f>
        <v>0</v>
      </c>
      <c r="K406" s="147" t="s">
        <v>116</v>
      </c>
      <c r="L406" s="29"/>
      <c r="M406" s="152" t="s">
        <v>19</v>
      </c>
      <c r="N406" s="153" t="s">
        <v>42</v>
      </c>
      <c r="P406" s="114">
        <f>O406*H406</f>
        <v>0</v>
      </c>
      <c r="Q406" s="114">
        <v>0</v>
      </c>
      <c r="R406" s="114">
        <f>Q406*H406</f>
        <v>0</v>
      </c>
      <c r="S406" s="114">
        <v>0</v>
      </c>
      <c r="T406" s="115">
        <f>S406*H406</f>
        <v>0</v>
      </c>
      <c r="AR406" s="116" t="s">
        <v>1051</v>
      </c>
      <c r="AT406" s="116" t="s">
        <v>924</v>
      </c>
      <c r="AU406" s="116" t="s">
        <v>79</v>
      </c>
      <c r="AY406" s="14" t="s">
        <v>117</v>
      </c>
      <c r="BE406" s="117">
        <f>IF(N406="základní",J406,0)</f>
        <v>0</v>
      </c>
      <c r="BF406" s="117">
        <f>IF(N406="snížená",J406,0)</f>
        <v>0</v>
      </c>
      <c r="BG406" s="117">
        <f>IF(N406="zákl. přenesená",J406,0)</f>
        <v>0</v>
      </c>
      <c r="BH406" s="117">
        <f>IF(N406="sníž. přenesená",J406,0)</f>
        <v>0</v>
      </c>
      <c r="BI406" s="117">
        <f>IF(N406="nulová",J406,0)</f>
        <v>0</v>
      </c>
      <c r="BJ406" s="14" t="s">
        <v>79</v>
      </c>
      <c r="BK406" s="117">
        <f>ROUND(I406*H406,2)</f>
        <v>0</v>
      </c>
      <c r="BL406" s="14" t="s">
        <v>1051</v>
      </c>
      <c r="BM406" s="116" t="s">
        <v>1622</v>
      </c>
    </row>
    <row r="407" spans="2:65" s="1" customFormat="1">
      <c r="B407" s="29"/>
      <c r="D407" s="118" t="s">
        <v>119</v>
      </c>
      <c r="F407" s="119" t="s">
        <v>1621</v>
      </c>
      <c r="I407" s="120"/>
      <c r="L407" s="29"/>
      <c r="M407" s="121"/>
      <c r="T407" s="48"/>
      <c r="AT407" s="14" t="s">
        <v>119</v>
      </c>
      <c r="AU407" s="14" t="s">
        <v>79</v>
      </c>
    </row>
    <row r="408" spans="2:65" s="1" customFormat="1" ht="16.5" customHeight="1">
      <c r="B408" s="29"/>
      <c r="C408" s="145" t="s">
        <v>355</v>
      </c>
      <c r="D408" s="145" t="s">
        <v>924</v>
      </c>
      <c r="E408" s="146" t="s">
        <v>1623</v>
      </c>
      <c r="F408" s="147" t="s">
        <v>1624</v>
      </c>
      <c r="G408" s="148" t="s">
        <v>115</v>
      </c>
      <c r="H408" s="149">
        <v>1</v>
      </c>
      <c r="I408" s="150"/>
      <c r="J408" s="151">
        <f>ROUND(I408*H408,2)</f>
        <v>0</v>
      </c>
      <c r="K408" s="147" t="s">
        <v>116</v>
      </c>
      <c r="L408" s="29"/>
      <c r="M408" s="152" t="s">
        <v>19</v>
      </c>
      <c r="N408" s="153" t="s">
        <v>42</v>
      </c>
      <c r="P408" s="114">
        <f>O408*H408</f>
        <v>0</v>
      </c>
      <c r="Q408" s="114">
        <v>0</v>
      </c>
      <c r="R408" s="114">
        <f>Q408*H408</f>
        <v>0</v>
      </c>
      <c r="S408" s="114">
        <v>0</v>
      </c>
      <c r="T408" s="115">
        <f>S408*H408</f>
        <v>0</v>
      </c>
      <c r="AR408" s="116" t="s">
        <v>1051</v>
      </c>
      <c r="AT408" s="116" t="s">
        <v>924</v>
      </c>
      <c r="AU408" s="116" t="s">
        <v>79</v>
      </c>
      <c r="AY408" s="14" t="s">
        <v>117</v>
      </c>
      <c r="BE408" s="117">
        <f>IF(N408="základní",J408,0)</f>
        <v>0</v>
      </c>
      <c r="BF408" s="117">
        <f>IF(N408="snížená",J408,0)</f>
        <v>0</v>
      </c>
      <c r="BG408" s="117">
        <f>IF(N408="zákl. přenesená",J408,0)</f>
        <v>0</v>
      </c>
      <c r="BH408" s="117">
        <f>IF(N408="sníž. přenesená",J408,0)</f>
        <v>0</v>
      </c>
      <c r="BI408" s="117">
        <f>IF(N408="nulová",J408,0)</f>
        <v>0</v>
      </c>
      <c r="BJ408" s="14" t="s">
        <v>79</v>
      </c>
      <c r="BK408" s="117">
        <f>ROUND(I408*H408,2)</f>
        <v>0</v>
      </c>
      <c r="BL408" s="14" t="s">
        <v>1051</v>
      </c>
      <c r="BM408" s="116" t="s">
        <v>1625</v>
      </c>
    </row>
    <row r="409" spans="2:65" s="1" customFormat="1">
      <c r="B409" s="29"/>
      <c r="D409" s="118" t="s">
        <v>119</v>
      </c>
      <c r="F409" s="119" t="s">
        <v>1624</v>
      </c>
      <c r="I409" s="120"/>
      <c r="L409" s="29"/>
      <c r="M409" s="121"/>
      <c r="T409" s="48"/>
      <c r="AT409" s="14" t="s">
        <v>119</v>
      </c>
      <c r="AU409" s="14" t="s">
        <v>79</v>
      </c>
    </row>
    <row r="410" spans="2:65" s="1" customFormat="1" ht="16.5" customHeight="1">
      <c r="B410" s="29"/>
      <c r="C410" s="145" t="s">
        <v>259</v>
      </c>
      <c r="D410" s="145" t="s">
        <v>924</v>
      </c>
      <c r="E410" s="146" t="s">
        <v>1626</v>
      </c>
      <c r="F410" s="147" t="s">
        <v>1627</v>
      </c>
      <c r="G410" s="148" t="s">
        <v>115</v>
      </c>
      <c r="H410" s="149">
        <v>1</v>
      </c>
      <c r="I410" s="150"/>
      <c r="J410" s="151">
        <f>ROUND(I410*H410,2)</f>
        <v>0</v>
      </c>
      <c r="K410" s="147" t="s">
        <v>116</v>
      </c>
      <c r="L410" s="29"/>
      <c r="M410" s="152" t="s">
        <v>19</v>
      </c>
      <c r="N410" s="153" t="s">
        <v>42</v>
      </c>
      <c r="P410" s="114">
        <f>O410*H410</f>
        <v>0</v>
      </c>
      <c r="Q410" s="114">
        <v>0</v>
      </c>
      <c r="R410" s="114">
        <f>Q410*H410</f>
        <v>0</v>
      </c>
      <c r="S410" s="114">
        <v>0</v>
      </c>
      <c r="T410" s="115">
        <f>S410*H410</f>
        <v>0</v>
      </c>
      <c r="AR410" s="116" t="s">
        <v>1051</v>
      </c>
      <c r="AT410" s="116" t="s">
        <v>924</v>
      </c>
      <c r="AU410" s="116" t="s">
        <v>79</v>
      </c>
      <c r="AY410" s="14" t="s">
        <v>117</v>
      </c>
      <c r="BE410" s="117">
        <f>IF(N410="základní",J410,0)</f>
        <v>0</v>
      </c>
      <c r="BF410" s="117">
        <f>IF(N410="snížená",J410,0)</f>
        <v>0</v>
      </c>
      <c r="BG410" s="117">
        <f>IF(N410="zákl. přenesená",J410,0)</f>
        <v>0</v>
      </c>
      <c r="BH410" s="117">
        <f>IF(N410="sníž. přenesená",J410,0)</f>
        <v>0</v>
      </c>
      <c r="BI410" s="117">
        <f>IF(N410="nulová",J410,0)</f>
        <v>0</v>
      </c>
      <c r="BJ410" s="14" t="s">
        <v>79</v>
      </c>
      <c r="BK410" s="117">
        <f>ROUND(I410*H410,2)</f>
        <v>0</v>
      </c>
      <c r="BL410" s="14" t="s">
        <v>1051</v>
      </c>
      <c r="BM410" s="116" t="s">
        <v>1628</v>
      </c>
    </row>
    <row r="411" spans="2:65" s="1" customFormat="1">
      <c r="B411" s="29"/>
      <c r="D411" s="118" t="s">
        <v>119</v>
      </c>
      <c r="F411" s="119" t="s">
        <v>1627</v>
      </c>
      <c r="I411" s="120"/>
      <c r="L411" s="29"/>
      <c r="M411" s="121"/>
      <c r="T411" s="48"/>
      <c r="AT411" s="14" t="s">
        <v>119</v>
      </c>
      <c r="AU411" s="14" t="s">
        <v>79</v>
      </c>
    </row>
    <row r="412" spans="2:65" s="1" customFormat="1" ht="16.5" customHeight="1">
      <c r="B412" s="29"/>
      <c r="C412" s="145" t="s">
        <v>255</v>
      </c>
      <c r="D412" s="145" t="s">
        <v>924</v>
      </c>
      <c r="E412" s="146" t="s">
        <v>1629</v>
      </c>
      <c r="F412" s="147" t="s">
        <v>1630</v>
      </c>
      <c r="G412" s="148" t="s">
        <v>115</v>
      </c>
      <c r="H412" s="149">
        <v>1</v>
      </c>
      <c r="I412" s="150"/>
      <c r="J412" s="151">
        <f>ROUND(I412*H412,2)</f>
        <v>0</v>
      </c>
      <c r="K412" s="147" t="s">
        <v>116</v>
      </c>
      <c r="L412" s="29"/>
      <c r="M412" s="152" t="s">
        <v>19</v>
      </c>
      <c r="N412" s="153" t="s">
        <v>42</v>
      </c>
      <c r="P412" s="114">
        <f>O412*H412</f>
        <v>0</v>
      </c>
      <c r="Q412" s="114">
        <v>0</v>
      </c>
      <c r="R412" s="114">
        <f>Q412*H412</f>
        <v>0</v>
      </c>
      <c r="S412" s="114">
        <v>0</v>
      </c>
      <c r="T412" s="115">
        <f>S412*H412</f>
        <v>0</v>
      </c>
      <c r="AR412" s="116" t="s">
        <v>1051</v>
      </c>
      <c r="AT412" s="116" t="s">
        <v>924</v>
      </c>
      <c r="AU412" s="116" t="s">
        <v>79</v>
      </c>
      <c r="AY412" s="14" t="s">
        <v>117</v>
      </c>
      <c r="BE412" s="117">
        <f>IF(N412="základní",J412,0)</f>
        <v>0</v>
      </c>
      <c r="BF412" s="117">
        <f>IF(N412="snížená",J412,0)</f>
        <v>0</v>
      </c>
      <c r="BG412" s="117">
        <f>IF(N412="zákl. přenesená",J412,0)</f>
        <v>0</v>
      </c>
      <c r="BH412" s="117">
        <f>IF(N412="sníž. přenesená",J412,0)</f>
        <v>0</v>
      </c>
      <c r="BI412" s="117">
        <f>IF(N412="nulová",J412,0)</f>
        <v>0</v>
      </c>
      <c r="BJ412" s="14" t="s">
        <v>79</v>
      </c>
      <c r="BK412" s="117">
        <f>ROUND(I412*H412,2)</f>
        <v>0</v>
      </c>
      <c r="BL412" s="14" t="s">
        <v>1051</v>
      </c>
      <c r="BM412" s="116" t="s">
        <v>1631</v>
      </c>
    </row>
    <row r="413" spans="2:65" s="1" customFormat="1">
      <c r="B413" s="29"/>
      <c r="D413" s="118" t="s">
        <v>119</v>
      </c>
      <c r="F413" s="119" t="s">
        <v>1630</v>
      </c>
      <c r="I413" s="120"/>
      <c r="L413" s="29"/>
      <c r="M413" s="121"/>
      <c r="T413" s="48"/>
      <c r="AT413" s="14" t="s">
        <v>119</v>
      </c>
      <c r="AU413" s="14" t="s">
        <v>79</v>
      </c>
    </row>
    <row r="414" spans="2:65" s="1" customFormat="1" ht="16.5" customHeight="1">
      <c r="B414" s="29"/>
      <c r="C414" s="145" t="s">
        <v>263</v>
      </c>
      <c r="D414" s="145" t="s">
        <v>924</v>
      </c>
      <c r="E414" s="146" t="s">
        <v>1632</v>
      </c>
      <c r="F414" s="147" t="s">
        <v>1633</v>
      </c>
      <c r="G414" s="148" t="s">
        <v>115</v>
      </c>
      <c r="H414" s="149">
        <v>1</v>
      </c>
      <c r="I414" s="150"/>
      <c r="J414" s="151">
        <f>ROUND(I414*H414,2)</f>
        <v>0</v>
      </c>
      <c r="K414" s="147" t="s">
        <v>116</v>
      </c>
      <c r="L414" s="29"/>
      <c r="M414" s="152" t="s">
        <v>19</v>
      </c>
      <c r="N414" s="153" t="s">
        <v>42</v>
      </c>
      <c r="P414" s="114">
        <f>O414*H414</f>
        <v>0</v>
      </c>
      <c r="Q414" s="114">
        <v>0</v>
      </c>
      <c r="R414" s="114">
        <f>Q414*H414</f>
        <v>0</v>
      </c>
      <c r="S414" s="114">
        <v>0</v>
      </c>
      <c r="T414" s="115">
        <f>S414*H414</f>
        <v>0</v>
      </c>
      <c r="AR414" s="116" t="s">
        <v>1051</v>
      </c>
      <c r="AT414" s="116" t="s">
        <v>924</v>
      </c>
      <c r="AU414" s="116" t="s">
        <v>79</v>
      </c>
      <c r="AY414" s="14" t="s">
        <v>117</v>
      </c>
      <c r="BE414" s="117">
        <f>IF(N414="základní",J414,0)</f>
        <v>0</v>
      </c>
      <c r="BF414" s="117">
        <f>IF(N414="snížená",J414,0)</f>
        <v>0</v>
      </c>
      <c r="BG414" s="117">
        <f>IF(N414="zákl. přenesená",J414,0)</f>
        <v>0</v>
      </c>
      <c r="BH414" s="117">
        <f>IF(N414="sníž. přenesená",J414,0)</f>
        <v>0</v>
      </c>
      <c r="BI414" s="117">
        <f>IF(N414="nulová",J414,0)</f>
        <v>0</v>
      </c>
      <c r="BJ414" s="14" t="s">
        <v>79</v>
      </c>
      <c r="BK414" s="117">
        <f>ROUND(I414*H414,2)</f>
        <v>0</v>
      </c>
      <c r="BL414" s="14" t="s">
        <v>1051</v>
      </c>
      <c r="BM414" s="116" t="s">
        <v>1634</v>
      </c>
    </row>
    <row r="415" spans="2:65" s="1" customFormat="1">
      <c r="B415" s="29"/>
      <c r="D415" s="118" t="s">
        <v>119</v>
      </c>
      <c r="F415" s="119" t="s">
        <v>1633</v>
      </c>
      <c r="I415" s="120"/>
      <c r="L415" s="29"/>
      <c r="M415" s="121"/>
      <c r="T415" s="48"/>
      <c r="AT415" s="14" t="s">
        <v>119</v>
      </c>
      <c r="AU415" s="14" t="s">
        <v>79</v>
      </c>
    </row>
    <row r="416" spans="2:65" s="1" customFormat="1" ht="16.5" customHeight="1">
      <c r="B416" s="29"/>
      <c r="C416" s="145" t="s">
        <v>652</v>
      </c>
      <c r="D416" s="145" t="s">
        <v>924</v>
      </c>
      <c r="E416" s="146" t="s">
        <v>1635</v>
      </c>
      <c r="F416" s="147" t="s">
        <v>1636</v>
      </c>
      <c r="G416" s="148" t="s">
        <v>115</v>
      </c>
      <c r="H416" s="149">
        <v>1</v>
      </c>
      <c r="I416" s="150"/>
      <c r="J416" s="151">
        <f>ROUND(I416*H416,2)</f>
        <v>0</v>
      </c>
      <c r="K416" s="147" t="s">
        <v>116</v>
      </c>
      <c r="L416" s="29"/>
      <c r="M416" s="152" t="s">
        <v>19</v>
      </c>
      <c r="N416" s="153" t="s">
        <v>42</v>
      </c>
      <c r="P416" s="114">
        <f>O416*H416</f>
        <v>0</v>
      </c>
      <c r="Q416" s="114">
        <v>0</v>
      </c>
      <c r="R416" s="114">
        <f>Q416*H416</f>
        <v>0</v>
      </c>
      <c r="S416" s="114">
        <v>0</v>
      </c>
      <c r="T416" s="115">
        <f>S416*H416</f>
        <v>0</v>
      </c>
      <c r="AR416" s="116" t="s">
        <v>1051</v>
      </c>
      <c r="AT416" s="116" t="s">
        <v>924</v>
      </c>
      <c r="AU416" s="116" t="s">
        <v>79</v>
      </c>
      <c r="AY416" s="14" t="s">
        <v>117</v>
      </c>
      <c r="BE416" s="117">
        <f>IF(N416="základní",J416,0)</f>
        <v>0</v>
      </c>
      <c r="BF416" s="117">
        <f>IF(N416="snížená",J416,0)</f>
        <v>0</v>
      </c>
      <c r="BG416" s="117">
        <f>IF(N416="zákl. přenesená",J416,0)</f>
        <v>0</v>
      </c>
      <c r="BH416" s="117">
        <f>IF(N416="sníž. přenesená",J416,0)</f>
        <v>0</v>
      </c>
      <c r="BI416" s="117">
        <f>IF(N416="nulová",J416,0)</f>
        <v>0</v>
      </c>
      <c r="BJ416" s="14" t="s">
        <v>79</v>
      </c>
      <c r="BK416" s="117">
        <f>ROUND(I416*H416,2)</f>
        <v>0</v>
      </c>
      <c r="BL416" s="14" t="s">
        <v>1051</v>
      </c>
      <c r="BM416" s="116" t="s">
        <v>1637</v>
      </c>
    </row>
    <row r="417" spans="2:65" s="1" customFormat="1">
      <c r="B417" s="29"/>
      <c r="D417" s="118" t="s">
        <v>119</v>
      </c>
      <c r="F417" s="119" t="s">
        <v>1636</v>
      </c>
      <c r="I417" s="120"/>
      <c r="L417" s="29"/>
      <c r="M417" s="121"/>
      <c r="T417" s="48"/>
      <c r="AT417" s="14" t="s">
        <v>119</v>
      </c>
      <c r="AU417" s="14" t="s">
        <v>79</v>
      </c>
    </row>
    <row r="418" spans="2:65" s="1" customFormat="1" ht="16.5" customHeight="1">
      <c r="B418" s="29"/>
      <c r="C418" s="145" t="s">
        <v>7</v>
      </c>
      <c r="D418" s="145" t="s">
        <v>924</v>
      </c>
      <c r="E418" s="146" t="s">
        <v>1638</v>
      </c>
      <c r="F418" s="147" t="s">
        <v>1639</v>
      </c>
      <c r="G418" s="148" t="s">
        <v>115</v>
      </c>
      <c r="H418" s="149">
        <v>10</v>
      </c>
      <c r="I418" s="150"/>
      <c r="J418" s="151">
        <f>ROUND(I418*H418,2)</f>
        <v>0</v>
      </c>
      <c r="K418" s="147" t="s">
        <v>116</v>
      </c>
      <c r="L418" s="29"/>
      <c r="M418" s="152" t="s">
        <v>19</v>
      </c>
      <c r="N418" s="153" t="s">
        <v>42</v>
      </c>
      <c r="P418" s="114">
        <f>O418*H418</f>
        <v>0</v>
      </c>
      <c r="Q418" s="114">
        <v>0</v>
      </c>
      <c r="R418" s="114">
        <f>Q418*H418</f>
        <v>0</v>
      </c>
      <c r="S418" s="114">
        <v>0</v>
      </c>
      <c r="T418" s="115">
        <f>S418*H418</f>
        <v>0</v>
      </c>
      <c r="AR418" s="116" t="s">
        <v>1051</v>
      </c>
      <c r="AT418" s="116" t="s">
        <v>924</v>
      </c>
      <c r="AU418" s="116" t="s">
        <v>79</v>
      </c>
      <c r="AY418" s="14" t="s">
        <v>117</v>
      </c>
      <c r="BE418" s="117">
        <f>IF(N418="základní",J418,0)</f>
        <v>0</v>
      </c>
      <c r="BF418" s="117">
        <f>IF(N418="snížená",J418,0)</f>
        <v>0</v>
      </c>
      <c r="BG418" s="117">
        <f>IF(N418="zákl. přenesená",J418,0)</f>
        <v>0</v>
      </c>
      <c r="BH418" s="117">
        <f>IF(N418="sníž. přenesená",J418,0)</f>
        <v>0</v>
      </c>
      <c r="BI418" s="117">
        <f>IF(N418="nulová",J418,0)</f>
        <v>0</v>
      </c>
      <c r="BJ418" s="14" t="s">
        <v>79</v>
      </c>
      <c r="BK418" s="117">
        <f>ROUND(I418*H418,2)</f>
        <v>0</v>
      </c>
      <c r="BL418" s="14" t="s">
        <v>1051</v>
      </c>
      <c r="BM418" s="116" t="s">
        <v>1640</v>
      </c>
    </row>
    <row r="419" spans="2:65" s="1" customFormat="1">
      <c r="B419" s="29"/>
      <c r="D419" s="118" t="s">
        <v>119</v>
      </c>
      <c r="F419" s="119" t="s">
        <v>1639</v>
      </c>
      <c r="I419" s="120"/>
      <c r="L419" s="29"/>
      <c r="M419" s="121"/>
      <c r="T419" s="48"/>
      <c r="AT419" s="14" t="s">
        <v>119</v>
      </c>
      <c r="AU419" s="14" t="s">
        <v>79</v>
      </c>
    </row>
    <row r="420" spans="2:65" s="1" customFormat="1" ht="16.5" customHeight="1">
      <c r="B420" s="29"/>
      <c r="C420" s="145" t="s">
        <v>367</v>
      </c>
      <c r="D420" s="145" t="s">
        <v>924</v>
      </c>
      <c r="E420" s="146" t="s">
        <v>1641</v>
      </c>
      <c r="F420" s="147" t="s">
        <v>1642</v>
      </c>
      <c r="G420" s="148" t="s">
        <v>115</v>
      </c>
      <c r="H420" s="149">
        <v>1</v>
      </c>
      <c r="I420" s="150"/>
      <c r="J420" s="151">
        <f>ROUND(I420*H420,2)</f>
        <v>0</v>
      </c>
      <c r="K420" s="147" t="s">
        <v>116</v>
      </c>
      <c r="L420" s="29"/>
      <c r="M420" s="152" t="s">
        <v>19</v>
      </c>
      <c r="N420" s="153" t="s">
        <v>42</v>
      </c>
      <c r="P420" s="114">
        <f>O420*H420</f>
        <v>0</v>
      </c>
      <c r="Q420" s="114">
        <v>0</v>
      </c>
      <c r="R420" s="114">
        <f>Q420*H420</f>
        <v>0</v>
      </c>
      <c r="S420" s="114">
        <v>0</v>
      </c>
      <c r="T420" s="115">
        <f>S420*H420</f>
        <v>0</v>
      </c>
      <c r="AR420" s="116" t="s">
        <v>1051</v>
      </c>
      <c r="AT420" s="116" t="s">
        <v>924</v>
      </c>
      <c r="AU420" s="116" t="s">
        <v>79</v>
      </c>
      <c r="AY420" s="14" t="s">
        <v>117</v>
      </c>
      <c r="BE420" s="117">
        <f>IF(N420="základní",J420,0)</f>
        <v>0</v>
      </c>
      <c r="BF420" s="117">
        <f>IF(N420="snížená",J420,0)</f>
        <v>0</v>
      </c>
      <c r="BG420" s="117">
        <f>IF(N420="zákl. přenesená",J420,0)</f>
        <v>0</v>
      </c>
      <c r="BH420" s="117">
        <f>IF(N420="sníž. přenesená",J420,0)</f>
        <v>0</v>
      </c>
      <c r="BI420" s="117">
        <f>IF(N420="nulová",J420,0)</f>
        <v>0</v>
      </c>
      <c r="BJ420" s="14" t="s">
        <v>79</v>
      </c>
      <c r="BK420" s="117">
        <f>ROUND(I420*H420,2)</f>
        <v>0</v>
      </c>
      <c r="BL420" s="14" t="s">
        <v>1051</v>
      </c>
      <c r="BM420" s="116" t="s">
        <v>1643</v>
      </c>
    </row>
    <row r="421" spans="2:65" s="1" customFormat="1" ht="19.5">
      <c r="B421" s="29"/>
      <c r="D421" s="118" t="s">
        <v>119</v>
      </c>
      <c r="F421" s="119" t="s">
        <v>1644</v>
      </c>
      <c r="I421" s="120"/>
      <c r="L421" s="29"/>
      <c r="M421" s="121"/>
      <c r="T421" s="48"/>
      <c r="AT421" s="14" t="s">
        <v>119</v>
      </c>
      <c r="AU421" s="14" t="s">
        <v>79</v>
      </c>
    </row>
    <row r="422" spans="2:65" s="1" customFormat="1" ht="16.5" customHeight="1">
      <c r="B422" s="29"/>
      <c r="C422" s="145" t="s">
        <v>371</v>
      </c>
      <c r="D422" s="145" t="s">
        <v>924</v>
      </c>
      <c r="E422" s="146" t="s">
        <v>1645</v>
      </c>
      <c r="F422" s="147" t="s">
        <v>1646</v>
      </c>
      <c r="G422" s="148" t="s">
        <v>115</v>
      </c>
      <c r="H422" s="149">
        <v>1</v>
      </c>
      <c r="I422" s="150"/>
      <c r="J422" s="151">
        <f>ROUND(I422*H422,2)</f>
        <v>0</v>
      </c>
      <c r="K422" s="147" t="s">
        <v>116</v>
      </c>
      <c r="L422" s="29"/>
      <c r="M422" s="152" t="s">
        <v>19</v>
      </c>
      <c r="N422" s="153" t="s">
        <v>42</v>
      </c>
      <c r="P422" s="114">
        <f>O422*H422</f>
        <v>0</v>
      </c>
      <c r="Q422" s="114">
        <v>0</v>
      </c>
      <c r="R422" s="114">
        <f>Q422*H422</f>
        <v>0</v>
      </c>
      <c r="S422" s="114">
        <v>0</v>
      </c>
      <c r="T422" s="115">
        <f>S422*H422</f>
        <v>0</v>
      </c>
      <c r="AR422" s="116" t="s">
        <v>1051</v>
      </c>
      <c r="AT422" s="116" t="s">
        <v>924</v>
      </c>
      <c r="AU422" s="116" t="s">
        <v>79</v>
      </c>
      <c r="AY422" s="14" t="s">
        <v>117</v>
      </c>
      <c r="BE422" s="117">
        <f>IF(N422="základní",J422,0)</f>
        <v>0</v>
      </c>
      <c r="BF422" s="117">
        <f>IF(N422="snížená",J422,0)</f>
        <v>0</v>
      </c>
      <c r="BG422" s="117">
        <f>IF(N422="zákl. přenesená",J422,0)</f>
        <v>0</v>
      </c>
      <c r="BH422" s="117">
        <f>IF(N422="sníž. přenesená",J422,0)</f>
        <v>0</v>
      </c>
      <c r="BI422" s="117">
        <f>IF(N422="nulová",J422,0)</f>
        <v>0</v>
      </c>
      <c r="BJ422" s="14" t="s">
        <v>79</v>
      </c>
      <c r="BK422" s="117">
        <f>ROUND(I422*H422,2)</f>
        <v>0</v>
      </c>
      <c r="BL422" s="14" t="s">
        <v>1051</v>
      </c>
      <c r="BM422" s="116" t="s">
        <v>1647</v>
      </c>
    </row>
    <row r="423" spans="2:65" s="1" customFormat="1" ht="19.5">
      <c r="B423" s="29"/>
      <c r="D423" s="118" t="s">
        <v>119</v>
      </c>
      <c r="F423" s="119" t="s">
        <v>1648</v>
      </c>
      <c r="I423" s="120"/>
      <c r="L423" s="29"/>
      <c r="M423" s="121"/>
      <c r="T423" s="48"/>
      <c r="AT423" s="14" t="s">
        <v>119</v>
      </c>
      <c r="AU423" s="14" t="s">
        <v>79</v>
      </c>
    </row>
    <row r="424" spans="2:65" s="1" customFormat="1" ht="16.5" customHeight="1">
      <c r="B424" s="29"/>
      <c r="C424" s="145" t="s">
        <v>375</v>
      </c>
      <c r="D424" s="145" t="s">
        <v>924</v>
      </c>
      <c r="E424" s="146" t="s">
        <v>1649</v>
      </c>
      <c r="F424" s="147" t="s">
        <v>1650</v>
      </c>
      <c r="G424" s="148" t="s">
        <v>115</v>
      </c>
      <c r="H424" s="149">
        <v>1</v>
      </c>
      <c r="I424" s="150"/>
      <c r="J424" s="151">
        <f>ROUND(I424*H424,2)</f>
        <v>0</v>
      </c>
      <c r="K424" s="147" t="s">
        <v>116</v>
      </c>
      <c r="L424" s="29"/>
      <c r="M424" s="152" t="s">
        <v>19</v>
      </c>
      <c r="N424" s="153" t="s">
        <v>42</v>
      </c>
      <c r="P424" s="114">
        <f>O424*H424</f>
        <v>0</v>
      </c>
      <c r="Q424" s="114">
        <v>0</v>
      </c>
      <c r="R424" s="114">
        <f>Q424*H424</f>
        <v>0</v>
      </c>
      <c r="S424" s="114">
        <v>0</v>
      </c>
      <c r="T424" s="115">
        <f>S424*H424</f>
        <v>0</v>
      </c>
      <c r="AR424" s="116" t="s">
        <v>1051</v>
      </c>
      <c r="AT424" s="116" t="s">
        <v>924</v>
      </c>
      <c r="AU424" s="116" t="s">
        <v>79</v>
      </c>
      <c r="AY424" s="14" t="s">
        <v>117</v>
      </c>
      <c r="BE424" s="117">
        <f>IF(N424="základní",J424,0)</f>
        <v>0</v>
      </c>
      <c r="BF424" s="117">
        <f>IF(N424="snížená",J424,0)</f>
        <v>0</v>
      </c>
      <c r="BG424" s="117">
        <f>IF(N424="zákl. přenesená",J424,0)</f>
        <v>0</v>
      </c>
      <c r="BH424" s="117">
        <f>IF(N424="sníž. přenesená",J424,0)</f>
        <v>0</v>
      </c>
      <c r="BI424" s="117">
        <f>IF(N424="nulová",J424,0)</f>
        <v>0</v>
      </c>
      <c r="BJ424" s="14" t="s">
        <v>79</v>
      </c>
      <c r="BK424" s="117">
        <f>ROUND(I424*H424,2)</f>
        <v>0</v>
      </c>
      <c r="BL424" s="14" t="s">
        <v>1051</v>
      </c>
      <c r="BM424" s="116" t="s">
        <v>1651</v>
      </c>
    </row>
    <row r="425" spans="2:65" s="1" customFormat="1">
      <c r="B425" s="29"/>
      <c r="D425" s="118" t="s">
        <v>119</v>
      </c>
      <c r="F425" s="119" t="s">
        <v>1652</v>
      </c>
      <c r="I425" s="120"/>
      <c r="L425" s="29"/>
      <c r="M425" s="121"/>
      <c r="T425" s="48"/>
      <c r="AT425" s="14" t="s">
        <v>119</v>
      </c>
      <c r="AU425" s="14" t="s">
        <v>79</v>
      </c>
    </row>
    <row r="426" spans="2:65" s="1" customFormat="1" ht="16.5" customHeight="1">
      <c r="B426" s="29"/>
      <c r="C426" s="145" t="s">
        <v>379</v>
      </c>
      <c r="D426" s="145" t="s">
        <v>924</v>
      </c>
      <c r="E426" s="146" t="s">
        <v>1653</v>
      </c>
      <c r="F426" s="147" t="s">
        <v>1654</v>
      </c>
      <c r="G426" s="148" t="s">
        <v>115</v>
      </c>
      <c r="H426" s="149">
        <v>1</v>
      </c>
      <c r="I426" s="150"/>
      <c r="J426" s="151">
        <f>ROUND(I426*H426,2)</f>
        <v>0</v>
      </c>
      <c r="K426" s="147" t="s">
        <v>116</v>
      </c>
      <c r="L426" s="29"/>
      <c r="M426" s="152" t="s">
        <v>19</v>
      </c>
      <c r="N426" s="153" t="s">
        <v>42</v>
      </c>
      <c r="P426" s="114">
        <f>O426*H426</f>
        <v>0</v>
      </c>
      <c r="Q426" s="114">
        <v>0</v>
      </c>
      <c r="R426" s="114">
        <f>Q426*H426</f>
        <v>0</v>
      </c>
      <c r="S426" s="114">
        <v>0</v>
      </c>
      <c r="T426" s="115">
        <f>S426*H426</f>
        <v>0</v>
      </c>
      <c r="AR426" s="116" t="s">
        <v>1051</v>
      </c>
      <c r="AT426" s="116" t="s">
        <v>924</v>
      </c>
      <c r="AU426" s="116" t="s">
        <v>79</v>
      </c>
      <c r="AY426" s="14" t="s">
        <v>117</v>
      </c>
      <c r="BE426" s="117">
        <f>IF(N426="základní",J426,0)</f>
        <v>0</v>
      </c>
      <c r="BF426" s="117">
        <f>IF(N426="snížená",J426,0)</f>
        <v>0</v>
      </c>
      <c r="BG426" s="117">
        <f>IF(N426="zákl. přenesená",J426,0)</f>
        <v>0</v>
      </c>
      <c r="BH426" s="117">
        <f>IF(N426="sníž. přenesená",J426,0)</f>
        <v>0</v>
      </c>
      <c r="BI426" s="117">
        <f>IF(N426="nulová",J426,0)</f>
        <v>0</v>
      </c>
      <c r="BJ426" s="14" t="s">
        <v>79</v>
      </c>
      <c r="BK426" s="117">
        <f>ROUND(I426*H426,2)</f>
        <v>0</v>
      </c>
      <c r="BL426" s="14" t="s">
        <v>1051</v>
      </c>
      <c r="BM426" s="116" t="s">
        <v>1655</v>
      </c>
    </row>
    <row r="427" spans="2:65" s="1" customFormat="1" ht="19.5">
      <c r="B427" s="29"/>
      <c r="D427" s="118" t="s">
        <v>119</v>
      </c>
      <c r="F427" s="119" t="s">
        <v>1656</v>
      </c>
      <c r="I427" s="120"/>
      <c r="L427" s="29"/>
      <c r="M427" s="121"/>
      <c r="T427" s="48"/>
      <c r="AT427" s="14" t="s">
        <v>119</v>
      </c>
      <c r="AU427" s="14" t="s">
        <v>79</v>
      </c>
    </row>
    <row r="428" spans="2:65" s="1" customFormat="1" ht="16.5" customHeight="1">
      <c r="B428" s="29"/>
      <c r="C428" s="145" t="s">
        <v>387</v>
      </c>
      <c r="D428" s="145" t="s">
        <v>924</v>
      </c>
      <c r="E428" s="146" t="s">
        <v>1657</v>
      </c>
      <c r="F428" s="147" t="s">
        <v>1658</v>
      </c>
      <c r="G428" s="148" t="s">
        <v>115</v>
      </c>
      <c r="H428" s="149">
        <v>1</v>
      </c>
      <c r="I428" s="150"/>
      <c r="J428" s="151">
        <f>ROUND(I428*H428,2)</f>
        <v>0</v>
      </c>
      <c r="K428" s="147" t="s">
        <v>116</v>
      </c>
      <c r="L428" s="29"/>
      <c r="M428" s="152" t="s">
        <v>19</v>
      </c>
      <c r="N428" s="153" t="s">
        <v>42</v>
      </c>
      <c r="P428" s="114">
        <f>O428*H428</f>
        <v>0</v>
      </c>
      <c r="Q428" s="114">
        <v>0</v>
      </c>
      <c r="R428" s="114">
        <f>Q428*H428</f>
        <v>0</v>
      </c>
      <c r="S428" s="114">
        <v>0</v>
      </c>
      <c r="T428" s="115">
        <f>S428*H428</f>
        <v>0</v>
      </c>
      <c r="AR428" s="116" t="s">
        <v>1051</v>
      </c>
      <c r="AT428" s="116" t="s">
        <v>924</v>
      </c>
      <c r="AU428" s="116" t="s">
        <v>79</v>
      </c>
      <c r="AY428" s="14" t="s">
        <v>117</v>
      </c>
      <c r="BE428" s="117">
        <f>IF(N428="základní",J428,0)</f>
        <v>0</v>
      </c>
      <c r="BF428" s="117">
        <f>IF(N428="snížená",J428,0)</f>
        <v>0</v>
      </c>
      <c r="BG428" s="117">
        <f>IF(N428="zákl. přenesená",J428,0)</f>
        <v>0</v>
      </c>
      <c r="BH428" s="117">
        <f>IF(N428="sníž. přenesená",J428,0)</f>
        <v>0</v>
      </c>
      <c r="BI428" s="117">
        <f>IF(N428="nulová",J428,0)</f>
        <v>0</v>
      </c>
      <c r="BJ428" s="14" t="s">
        <v>79</v>
      </c>
      <c r="BK428" s="117">
        <f>ROUND(I428*H428,2)</f>
        <v>0</v>
      </c>
      <c r="BL428" s="14" t="s">
        <v>1051</v>
      </c>
      <c r="BM428" s="116" t="s">
        <v>1659</v>
      </c>
    </row>
    <row r="429" spans="2:65" s="1" customFormat="1" ht="19.5">
      <c r="B429" s="29"/>
      <c r="D429" s="118" t="s">
        <v>119</v>
      </c>
      <c r="F429" s="119" t="s">
        <v>1660</v>
      </c>
      <c r="I429" s="120"/>
      <c r="L429" s="29"/>
      <c r="M429" s="121"/>
      <c r="T429" s="48"/>
      <c r="AT429" s="14" t="s">
        <v>119</v>
      </c>
      <c r="AU429" s="14" t="s">
        <v>79</v>
      </c>
    </row>
    <row r="430" spans="2:65" s="1" customFormat="1" ht="16.5" customHeight="1">
      <c r="B430" s="29"/>
      <c r="C430" s="145" t="s">
        <v>383</v>
      </c>
      <c r="D430" s="145" t="s">
        <v>924</v>
      </c>
      <c r="E430" s="146" t="s">
        <v>1661</v>
      </c>
      <c r="F430" s="147" t="s">
        <v>1662</v>
      </c>
      <c r="G430" s="148" t="s">
        <v>115</v>
      </c>
      <c r="H430" s="149">
        <v>1</v>
      </c>
      <c r="I430" s="150"/>
      <c r="J430" s="151">
        <f>ROUND(I430*H430,2)</f>
        <v>0</v>
      </c>
      <c r="K430" s="147" t="s">
        <v>116</v>
      </c>
      <c r="L430" s="29"/>
      <c r="M430" s="152" t="s">
        <v>19</v>
      </c>
      <c r="N430" s="153" t="s">
        <v>42</v>
      </c>
      <c r="P430" s="114">
        <f>O430*H430</f>
        <v>0</v>
      </c>
      <c r="Q430" s="114">
        <v>0</v>
      </c>
      <c r="R430" s="114">
        <f>Q430*H430</f>
        <v>0</v>
      </c>
      <c r="S430" s="114">
        <v>0</v>
      </c>
      <c r="T430" s="115">
        <f>S430*H430</f>
        <v>0</v>
      </c>
      <c r="AR430" s="116" t="s">
        <v>1051</v>
      </c>
      <c r="AT430" s="116" t="s">
        <v>924</v>
      </c>
      <c r="AU430" s="116" t="s">
        <v>79</v>
      </c>
      <c r="AY430" s="14" t="s">
        <v>117</v>
      </c>
      <c r="BE430" s="117">
        <f>IF(N430="základní",J430,0)</f>
        <v>0</v>
      </c>
      <c r="BF430" s="117">
        <f>IF(N430="snížená",J430,0)</f>
        <v>0</v>
      </c>
      <c r="BG430" s="117">
        <f>IF(N430="zákl. přenesená",J430,0)</f>
        <v>0</v>
      </c>
      <c r="BH430" s="117">
        <f>IF(N430="sníž. přenesená",J430,0)</f>
        <v>0</v>
      </c>
      <c r="BI430" s="117">
        <f>IF(N430="nulová",J430,0)</f>
        <v>0</v>
      </c>
      <c r="BJ430" s="14" t="s">
        <v>79</v>
      </c>
      <c r="BK430" s="117">
        <f>ROUND(I430*H430,2)</f>
        <v>0</v>
      </c>
      <c r="BL430" s="14" t="s">
        <v>1051</v>
      </c>
      <c r="BM430" s="116" t="s">
        <v>1663</v>
      </c>
    </row>
    <row r="431" spans="2:65" s="1" customFormat="1">
      <c r="B431" s="29"/>
      <c r="D431" s="118" t="s">
        <v>119</v>
      </c>
      <c r="F431" s="119" t="s">
        <v>1664</v>
      </c>
      <c r="I431" s="120"/>
      <c r="L431" s="29"/>
      <c r="M431" s="121"/>
      <c r="T431" s="48"/>
      <c r="AT431" s="14" t="s">
        <v>119</v>
      </c>
      <c r="AU431" s="14" t="s">
        <v>79</v>
      </c>
    </row>
    <row r="432" spans="2:65" s="1" customFormat="1" ht="16.5" customHeight="1">
      <c r="B432" s="29"/>
      <c r="C432" s="145" t="s">
        <v>391</v>
      </c>
      <c r="D432" s="145" t="s">
        <v>924</v>
      </c>
      <c r="E432" s="146" t="s">
        <v>1665</v>
      </c>
      <c r="F432" s="147" t="s">
        <v>1666</v>
      </c>
      <c r="G432" s="148" t="s">
        <v>115</v>
      </c>
      <c r="H432" s="149">
        <v>1</v>
      </c>
      <c r="I432" s="150"/>
      <c r="J432" s="151">
        <f>ROUND(I432*H432,2)</f>
        <v>0</v>
      </c>
      <c r="K432" s="147" t="s">
        <v>116</v>
      </c>
      <c r="L432" s="29"/>
      <c r="M432" s="152" t="s">
        <v>19</v>
      </c>
      <c r="N432" s="153" t="s">
        <v>42</v>
      </c>
      <c r="P432" s="114">
        <f>O432*H432</f>
        <v>0</v>
      </c>
      <c r="Q432" s="114">
        <v>0</v>
      </c>
      <c r="R432" s="114">
        <f>Q432*H432</f>
        <v>0</v>
      </c>
      <c r="S432" s="114">
        <v>0</v>
      </c>
      <c r="T432" s="115">
        <f>S432*H432</f>
        <v>0</v>
      </c>
      <c r="AR432" s="116" t="s">
        <v>1051</v>
      </c>
      <c r="AT432" s="116" t="s">
        <v>924</v>
      </c>
      <c r="AU432" s="116" t="s">
        <v>79</v>
      </c>
      <c r="AY432" s="14" t="s">
        <v>117</v>
      </c>
      <c r="BE432" s="117">
        <f>IF(N432="základní",J432,0)</f>
        <v>0</v>
      </c>
      <c r="BF432" s="117">
        <f>IF(N432="snížená",J432,0)</f>
        <v>0</v>
      </c>
      <c r="BG432" s="117">
        <f>IF(N432="zákl. přenesená",J432,0)</f>
        <v>0</v>
      </c>
      <c r="BH432" s="117">
        <f>IF(N432="sníž. přenesená",J432,0)</f>
        <v>0</v>
      </c>
      <c r="BI432" s="117">
        <f>IF(N432="nulová",J432,0)</f>
        <v>0</v>
      </c>
      <c r="BJ432" s="14" t="s">
        <v>79</v>
      </c>
      <c r="BK432" s="117">
        <f>ROUND(I432*H432,2)</f>
        <v>0</v>
      </c>
      <c r="BL432" s="14" t="s">
        <v>1051</v>
      </c>
      <c r="BM432" s="116" t="s">
        <v>1667</v>
      </c>
    </row>
    <row r="433" spans="2:65" s="1" customFormat="1" ht="19.5">
      <c r="B433" s="29"/>
      <c r="D433" s="118" t="s">
        <v>119</v>
      </c>
      <c r="F433" s="119" t="s">
        <v>1668</v>
      </c>
      <c r="I433" s="120"/>
      <c r="L433" s="29"/>
      <c r="M433" s="121"/>
      <c r="T433" s="48"/>
      <c r="AT433" s="14" t="s">
        <v>119</v>
      </c>
      <c r="AU433" s="14" t="s">
        <v>79</v>
      </c>
    </row>
    <row r="434" spans="2:65" s="1" customFormat="1" ht="16.5" customHeight="1">
      <c r="B434" s="29"/>
      <c r="C434" s="145" t="s">
        <v>395</v>
      </c>
      <c r="D434" s="145" t="s">
        <v>924</v>
      </c>
      <c r="E434" s="146" t="s">
        <v>1669</v>
      </c>
      <c r="F434" s="147" t="s">
        <v>1670</v>
      </c>
      <c r="G434" s="148" t="s">
        <v>115</v>
      </c>
      <c r="H434" s="149">
        <v>1</v>
      </c>
      <c r="I434" s="150"/>
      <c r="J434" s="151">
        <f>ROUND(I434*H434,2)</f>
        <v>0</v>
      </c>
      <c r="K434" s="147" t="s">
        <v>116</v>
      </c>
      <c r="L434" s="29"/>
      <c r="M434" s="152" t="s">
        <v>19</v>
      </c>
      <c r="N434" s="153" t="s">
        <v>42</v>
      </c>
      <c r="P434" s="114">
        <f>O434*H434</f>
        <v>0</v>
      </c>
      <c r="Q434" s="114">
        <v>0</v>
      </c>
      <c r="R434" s="114">
        <f>Q434*H434</f>
        <v>0</v>
      </c>
      <c r="S434" s="114">
        <v>0</v>
      </c>
      <c r="T434" s="115">
        <f>S434*H434</f>
        <v>0</v>
      </c>
      <c r="AR434" s="116" t="s">
        <v>1051</v>
      </c>
      <c r="AT434" s="116" t="s">
        <v>924</v>
      </c>
      <c r="AU434" s="116" t="s">
        <v>79</v>
      </c>
      <c r="AY434" s="14" t="s">
        <v>117</v>
      </c>
      <c r="BE434" s="117">
        <f>IF(N434="základní",J434,0)</f>
        <v>0</v>
      </c>
      <c r="BF434" s="117">
        <f>IF(N434="snížená",J434,0)</f>
        <v>0</v>
      </c>
      <c r="BG434" s="117">
        <f>IF(N434="zákl. přenesená",J434,0)</f>
        <v>0</v>
      </c>
      <c r="BH434" s="117">
        <f>IF(N434="sníž. přenesená",J434,0)</f>
        <v>0</v>
      </c>
      <c r="BI434" s="117">
        <f>IF(N434="nulová",J434,0)</f>
        <v>0</v>
      </c>
      <c r="BJ434" s="14" t="s">
        <v>79</v>
      </c>
      <c r="BK434" s="117">
        <f>ROUND(I434*H434,2)</f>
        <v>0</v>
      </c>
      <c r="BL434" s="14" t="s">
        <v>1051</v>
      </c>
      <c r="BM434" s="116" t="s">
        <v>1671</v>
      </c>
    </row>
    <row r="435" spans="2:65" s="1" customFormat="1">
      <c r="B435" s="29"/>
      <c r="D435" s="118" t="s">
        <v>119</v>
      </c>
      <c r="F435" s="119" t="s">
        <v>1670</v>
      </c>
      <c r="I435" s="120"/>
      <c r="L435" s="29"/>
      <c r="M435" s="121"/>
      <c r="T435" s="48"/>
      <c r="AT435" s="14" t="s">
        <v>119</v>
      </c>
      <c r="AU435" s="14" t="s">
        <v>79</v>
      </c>
    </row>
    <row r="436" spans="2:65" s="1" customFormat="1" ht="16.5" customHeight="1">
      <c r="B436" s="29"/>
      <c r="C436" s="145" t="s">
        <v>399</v>
      </c>
      <c r="D436" s="145" t="s">
        <v>924</v>
      </c>
      <c r="E436" s="146" t="s">
        <v>1672</v>
      </c>
      <c r="F436" s="147" t="s">
        <v>1673</v>
      </c>
      <c r="G436" s="148" t="s">
        <v>115</v>
      </c>
      <c r="H436" s="149">
        <v>1</v>
      </c>
      <c r="I436" s="150"/>
      <c r="J436" s="151">
        <f>ROUND(I436*H436,2)</f>
        <v>0</v>
      </c>
      <c r="K436" s="147" t="s">
        <v>116</v>
      </c>
      <c r="L436" s="29"/>
      <c r="M436" s="152" t="s">
        <v>19</v>
      </c>
      <c r="N436" s="153" t="s">
        <v>42</v>
      </c>
      <c r="P436" s="114">
        <f>O436*H436</f>
        <v>0</v>
      </c>
      <c r="Q436" s="114">
        <v>0</v>
      </c>
      <c r="R436" s="114">
        <f>Q436*H436</f>
        <v>0</v>
      </c>
      <c r="S436" s="114">
        <v>0</v>
      </c>
      <c r="T436" s="115">
        <f>S436*H436</f>
        <v>0</v>
      </c>
      <c r="AR436" s="116" t="s">
        <v>1051</v>
      </c>
      <c r="AT436" s="116" t="s">
        <v>924</v>
      </c>
      <c r="AU436" s="116" t="s">
        <v>79</v>
      </c>
      <c r="AY436" s="14" t="s">
        <v>117</v>
      </c>
      <c r="BE436" s="117">
        <f>IF(N436="základní",J436,0)</f>
        <v>0</v>
      </c>
      <c r="BF436" s="117">
        <f>IF(N436="snížená",J436,0)</f>
        <v>0</v>
      </c>
      <c r="BG436" s="117">
        <f>IF(N436="zákl. přenesená",J436,0)</f>
        <v>0</v>
      </c>
      <c r="BH436" s="117">
        <f>IF(N436="sníž. přenesená",J436,0)</f>
        <v>0</v>
      </c>
      <c r="BI436" s="117">
        <f>IF(N436="nulová",J436,0)</f>
        <v>0</v>
      </c>
      <c r="BJ436" s="14" t="s">
        <v>79</v>
      </c>
      <c r="BK436" s="117">
        <f>ROUND(I436*H436,2)</f>
        <v>0</v>
      </c>
      <c r="BL436" s="14" t="s">
        <v>1051</v>
      </c>
      <c r="BM436" s="116" t="s">
        <v>1674</v>
      </c>
    </row>
    <row r="437" spans="2:65" s="1" customFormat="1">
      <c r="B437" s="29"/>
      <c r="D437" s="118" t="s">
        <v>119</v>
      </c>
      <c r="F437" s="119" t="s">
        <v>1673</v>
      </c>
      <c r="I437" s="120"/>
      <c r="L437" s="29"/>
      <c r="M437" s="121"/>
      <c r="T437" s="48"/>
      <c r="AT437" s="14" t="s">
        <v>119</v>
      </c>
      <c r="AU437" s="14" t="s">
        <v>79</v>
      </c>
    </row>
    <row r="438" spans="2:65" s="1" customFormat="1" ht="16.5" customHeight="1">
      <c r="B438" s="29"/>
      <c r="C438" s="145" t="s">
        <v>463</v>
      </c>
      <c r="D438" s="145" t="s">
        <v>924</v>
      </c>
      <c r="E438" s="146" t="s">
        <v>1675</v>
      </c>
      <c r="F438" s="147" t="s">
        <v>1676</v>
      </c>
      <c r="G438" s="148" t="s">
        <v>115</v>
      </c>
      <c r="H438" s="149">
        <v>1</v>
      </c>
      <c r="I438" s="150"/>
      <c r="J438" s="151">
        <f>ROUND(I438*H438,2)</f>
        <v>0</v>
      </c>
      <c r="K438" s="147" t="s">
        <v>116</v>
      </c>
      <c r="L438" s="29"/>
      <c r="M438" s="152" t="s">
        <v>19</v>
      </c>
      <c r="N438" s="153" t="s">
        <v>42</v>
      </c>
      <c r="P438" s="114">
        <f>O438*H438</f>
        <v>0</v>
      </c>
      <c r="Q438" s="114">
        <v>0</v>
      </c>
      <c r="R438" s="114">
        <f>Q438*H438</f>
        <v>0</v>
      </c>
      <c r="S438" s="114">
        <v>0</v>
      </c>
      <c r="T438" s="115">
        <f>S438*H438</f>
        <v>0</v>
      </c>
      <c r="AR438" s="116" t="s">
        <v>1051</v>
      </c>
      <c r="AT438" s="116" t="s">
        <v>924</v>
      </c>
      <c r="AU438" s="116" t="s">
        <v>79</v>
      </c>
      <c r="AY438" s="14" t="s">
        <v>117</v>
      </c>
      <c r="BE438" s="117">
        <f>IF(N438="základní",J438,0)</f>
        <v>0</v>
      </c>
      <c r="BF438" s="117">
        <f>IF(N438="snížená",J438,0)</f>
        <v>0</v>
      </c>
      <c r="BG438" s="117">
        <f>IF(N438="zákl. přenesená",J438,0)</f>
        <v>0</v>
      </c>
      <c r="BH438" s="117">
        <f>IF(N438="sníž. přenesená",J438,0)</f>
        <v>0</v>
      </c>
      <c r="BI438" s="117">
        <f>IF(N438="nulová",J438,0)</f>
        <v>0</v>
      </c>
      <c r="BJ438" s="14" t="s">
        <v>79</v>
      </c>
      <c r="BK438" s="117">
        <f>ROUND(I438*H438,2)</f>
        <v>0</v>
      </c>
      <c r="BL438" s="14" t="s">
        <v>1051</v>
      </c>
      <c r="BM438" s="116" t="s">
        <v>1677</v>
      </c>
    </row>
    <row r="439" spans="2:65" s="1" customFormat="1">
      <c r="B439" s="29"/>
      <c r="D439" s="118" t="s">
        <v>119</v>
      </c>
      <c r="F439" s="119" t="s">
        <v>1676</v>
      </c>
      <c r="I439" s="120"/>
      <c r="L439" s="29"/>
      <c r="M439" s="121"/>
      <c r="T439" s="48"/>
      <c r="AT439" s="14" t="s">
        <v>119</v>
      </c>
      <c r="AU439" s="14" t="s">
        <v>79</v>
      </c>
    </row>
    <row r="440" spans="2:65" s="1" customFormat="1" ht="16.5" customHeight="1">
      <c r="B440" s="29"/>
      <c r="C440" s="145" t="s">
        <v>467</v>
      </c>
      <c r="D440" s="145" t="s">
        <v>924</v>
      </c>
      <c r="E440" s="146" t="s">
        <v>1678</v>
      </c>
      <c r="F440" s="147" t="s">
        <v>1679</v>
      </c>
      <c r="G440" s="148" t="s">
        <v>115</v>
      </c>
      <c r="H440" s="149">
        <v>1</v>
      </c>
      <c r="I440" s="150"/>
      <c r="J440" s="151">
        <f>ROUND(I440*H440,2)</f>
        <v>0</v>
      </c>
      <c r="K440" s="147" t="s">
        <v>116</v>
      </c>
      <c r="L440" s="29"/>
      <c r="M440" s="152" t="s">
        <v>19</v>
      </c>
      <c r="N440" s="153" t="s">
        <v>42</v>
      </c>
      <c r="P440" s="114">
        <f>O440*H440</f>
        <v>0</v>
      </c>
      <c r="Q440" s="114">
        <v>0</v>
      </c>
      <c r="R440" s="114">
        <f>Q440*H440</f>
        <v>0</v>
      </c>
      <c r="S440" s="114">
        <v>0</v>
      </c>
      <c r="T440" s="115">
        <f>S440*H440</f>
        <v>0</v>
      </c>
      <c r="AR440" s="116" t="s">
        <v>1051</v>
      </c>
      <c r="AT440" s="116" t="s">
        <v>924</v>
      </c>
      <c r="AU440" s="116" t="s">
        <v>79</v>
      </c>
      <c r="AY440" s="14" t="s">
        <v>117</v>
      </c>
      <c r="BE440" s="117">
        <f>IF(N440="základní",J440,0)</f>
        <v>0</v>
      </c>
      <c r="BF440" s="117">
        <f>IF(N440="snížená",J440,0)</f>
        <v>0</v>
      </c>
      <c r="BG440" s="117">
        <f>IF(N440="zákl. přenesená",J440,0)</f>
        <v>0</v>
      </c>
      <c r="BH440" s="117">
        <f>IF(N440="sníž. přenesená",J440,0)</f>
        <v>0</v>
      </c>
      <c r="BI440" s="117">
        <f>IF(N440="nulová",J440,0)</f>
        <v>0</v>
      </c>
      <c r="BJ440" s="14" t="s">
        <v>79</v>
      </c>
      <c r="BK440" s="117">
        <f>ROUND(I440*H440,2)</f>
        <v>0</v>
      </c>
      <c r="BL440" s="14" t="s">
        <v>1051</v>
      </c>
      <c r="BM440" s="116" t="s">
        <v>1680</v>
      </c>
    </row>
    <row r="441" spans="2:65" s="1" customFormat="1">
      <c r="B441" s="29"/>
      <c r="D441" s="118" t="s">
        <v>119</v>
      </c>
      <c r="F441" s="119" t="s">
        <v>1679</v>
      </c>
      <c r="I441" s="120"/>
      <c r="L441" s="29"/>
      <c r="M441" s="121"/>
      <c r="T441" s="48"/>
      <c r="AT441" s="14" t="s">
        <v>119</v>
      </c>
      <c r="AU441" s="14" t="s">
        <v>79</v>
      </c>
    </row>
    <row r="442" spans="2:65" s="1" customFormat="1" ht="16.5" customHeight="1">
      <c r="B442" s="29"/>
      <c r="C442" s="145" t="s">
        <v>475</v>
      </c>
      <c r="D442" s="145" t="s">
        <v>924</v>
      </c>
      <c r="E442" s="146" t="s">
        <v>1681</v>
      </c>
      <c r="F442" s="147" t="s">
        <v>1682</v>
      </c>
      <c r="G442" s="148" t="s">
        <v>115</v>
      </c>
      <c r="H442" s="149">
        <v>1</v>
      </c>
      <c r="I442" s="150"/>
      <c r="J442" s="151">
        <f>ROUND(I442*H442,2)</f>
        <v>0</v>
      </c>
      <c r="K442" s="147" t="s">
        <v>116</v>
      </c>
      <c r="L442" s="29"/>
      <c r="M442" s="152" t="s">
        <v>19</v>
      </c>
      <c r="N442" s="153" t="s">
        <v>42</v>
      </c>
      <c r="P442" s="114">
        <f>O442*H442</f>
        <v>0</v>
      </c>
      <c r="Q442" s="114">
        <v>0</v>
      </c>
      <c r="R442" s="114">
        <f>Q442*H442</f>
        <v>0</v>
      </c>
      <c r="S442" s="114">
        <v>0</v>
      </c>
      <c r="T442" s="115">
        <f>S442*H442</f>
        <v>0</v>
      </c>
      <c r="AR442" s="116" t="s">
        <v>1051</v>
      </c>
      <c r="AT442" s="116" t="s">
        <v>924</v>
      </c>
      <c r="AU442" s="116" t="s">
        <v>79</v>
      </c>
      <c r="AY442" s="14" t="s">
        <v>117</v>
      </c>
      <c r="BE442" s="117">
        <f>IF(N442="základní",J442,0)</f>
        <v>0</v>
      </c>
      <c r="BF442" s="117">
        <f>IF(N442="snížená",J442,0)</f>
        <v>0</v>
      </c>
      <c r="BG442" s="117">
        <f>IF(N442="zákl. přenesená",J442,0)</f>
        <v>0</v>
      </c>
      <c r="BH442" s="117">
        <f>IF(N442="sníž. přenesená",J442,0)</f>
        <v>0</v>
      </c>
      <c r="BI442" s="117">
        <f>IF(N442="nulová",J442,0)</f>
        <v>0</v>
      </c>
      <c r="BJ442" s="14" t="s">
        <v>79</v>
      </c>
      <c r="BK442" s="117">
        <f>ROUND(I442*H442,2)</f>
        <v>0</v>
      </c>
      <c r="BL442" s="14" t="s">
        <v>1051</v>
      </c>
      <c r="BM442" s="116" t="s">
        <v>1683</v>
      </c>
    </row>
    <row r="443" spans="2:65" s="1" customFormat="1" ht="19.5">
      <c r="B443" s="29"/>
      <c r="D443" s="118" t="s">
        <v>119</v>
      </c>
      <c r="F443" s="119" t="s">
        <v>1684</v>
      </c>
      <c r="I443" s="120"/>
      <c r="L443" s="29"/>
      <c r="M443" s="121"/>
      <c r="T443" s="48"/>
      <c r="AT443" s="14" t="s">
        <v>119</v>
      </c>
      <c r="AU443" s="14" t="s">
        <v>79</v>
      </c>
    </row>
    <row r="444" spans="2:65" s="1" customFormat="1" ht="16.5" customHeight="1">
      <c r="B444" s="29"/>
      <c r="C444" s="145" t="s">
        <v>479</v>
      </c>
      <c r="D444" s="145" t="s">
        <v>924</v>
      </c>
      <c r="E444" s="146" t="s">
        <v>1685</v>
      </c>
      <c r="F444" s="147" t="s">
        <v>1686</v>
      </c>
      <c r="G444" s="148" t="s">
        <v>115</v>
      </c>
      <c r="H444" s="149">
        <v>1</v>
      </c>
      <c r="I444" s="150"/>
      <c r="J444" s="151">
        <f>ROUND(I444*H444,2)</f>
        <v>0</v>
      </c>
      <c r="K444" s="147" t="s">
        <v>116</v>
      </c>
      <c r="L444" s="29"/>
      <c r="M444" s="152" t="s">
        <v>19</v>
      </c>
      <c r="N444" s="153" t="s">
        <v>42</v>
      </c>
      <c r="P444" s="114">
        <f>O444*H444</f>
        <v>0</v>
      </c>
      <c r="Q444" s="114">
        <v>0</v>
      </c>
      <c r="R444" s="114">
        <f>Q444*H444</f>
        <v>0</v>
      </c>
      <c r="S444" s="114">
        <v>0</v>
      </c>
      <c r="T444" s="115">
        <f>S444*H444</f>
        <v>0</v>
      </c>
      <c r="AR444" s="116" t="s">
        <v>1051</v>
      </c>
      <c r="AT444" s="116" t="s">
        <v>924</v>
      </c>
      <c r="AU444" s="116" t="s">
        <v>79</v>
      </c>
      <c r="AY444" s="14" t="s">
        <v>117</v>
      </c>
      <c r="BE444" s="117">
        <f>IF(N444="základní",J444,0)</f>
        <v>0</v>
      </c>
      <c r="BF444" s="117">
        <f>IF(N444="snížená",J444,0)</f>
        <v>0</v>
      </c>
      <c r="BG444" s="117">
        <f>IF(N444="zákl. přenesená",J444,0)</f>
        <v>0</v>
      </c>
      <c r="BH444" s="117">
        <f>IF(N444="sníž. přenesená",J444,0)</f>
        <v>0</v>
      </c>
      <c r="BI444" s="117">
        <f>IF(N444="nulová",J444,0)</f>
        <v>0</v>
      </c>
      <c r="BJ444" s="14" t="s">
        <v>79</v>
      </c>
      <c r="BK444" s="117">
        <f>ROUND(I444*H444,2)</f>
        <v>0</v>
      </c>
      <c r="BL444" s="14" t="s">
        <v>1051</v>
      </c>
      <c r="BM444" s="116" t="s">
        <v>1687</v>
      </c>
    </row>
    <row r="445" spans="2:65" s="1" customFormat="1" ht="19.5">
      <c r="B445" s="29"/>
      <c r="D445" s="118" t="s">
        <v>119</v>
      </c>
      <c r="F445" s="119" t="s">
        <v>1688</v>
      </c>
      <c r="I445" s="120"/>
      <c r="L445" s="29"/>
      <c r="M445" s="121"/>
      <c r="T445" s="48"/>
      <c r="AT445" s="14" t="s">
        <v>119</v>
      </c>
      <c r="AU445" s="14" t="s">
        <v>79</v>
      </c>
    </row>
    <row r="446" spans="2:65" s="1" customFormat="1" ht="16.5" customHeight="1">
      <c r="B446" s="29"/>
      <c r="C446" s="145" t="s">
        <v>483</v>
      </c>
      <c r="D446" s="145" t="s">
        <v>924</v>
      </c>
      <c r="E446" s="146" t="s">
        <v>1689</v>
      </c>
      <c r="F446" s="147" t="s">
        <v>1690</v>
      </c>
      <c r="G446" s="148" t="s">
        <v>115</v>
      </c>
      <c r="H446" s="149">
        <v>1</v>
      </c>
      <c r="I446" s="150"/>
      <c r="J446" s="151">
        <f>ROUND(I446*H446,2)</f>
        <v>0</v>
      </c>
      <c r="K446" s="147" t="s">
        <v>116</v>
      </c>
      <c r="L446" s="29"/>
      <c r="M446" s="152" t="s">
        <v>19</v>
      </c>
      <c r="N446" s="153" t="s">
        <v>42</v>
      </c>
      <c r="P446" s="114">
        <f>O446*H446</f>
        <v>0</v>
      </c>
      <c r="Q446" s="114">
        <v>0</v>
      </c>
      <c r="R446" s="114">
        <f>Q446*H446</f>
        <v>0</v>
      </c>
      <c r="S446" s="114">
        <v>0</v>
      </c>
      <c r="T446" s="115">
        <f>S446*H446</f>
        <v>0</v>
      </c>
      <c r="AR446" s="116" t="s">
        <v>1051</v>
      </c>
      <c r="AT446" s="116" t="s">
        <v>924</v>
      </c>
      <c r="AU446" s="116" t="s">
        <v>79</v>
      </c>
      <c r="AY446" s="14" t="s">
        <v>117</v>
      </c>
      <c r="BE446" s="117">
        <f>IF(N446="základní",J446,0)</f>
        <v>0</v>
      </c>
      <c r="BF446" s="117">
        <f>IF(N446="snížená",J446,0)</f>
        <v>0</v>
      </c>
      <c r="BG446" s="117">
        <f>IF(N446="zákl. přenesená",J446,0)</f>
        <v>0</v>
      </c>
      <c r="BH446" s="117">
        <f>IF(N446="sníž. přenesená",J446,0)</f>
        <v>0</v>
      </c>
      <c r="BI446" s="117">
        <f>IF(N446="nulová",J446,0)</f>
        <v>0</v>
      </c>
      <c r="BJ446" s="14" t="s">
        <v>79</v>
      </c>
      <c r="BK446" s="117">
        <f>ROUND(I446*H446,2)</f>
        <v>0</v>
      </c>
      <c r="BL446" s="14" t="s">
        <v>1051</v>
      </c>
      <c r="BM446" s="116" t="s">
        <v>1691</v>
      </c>
    </row>
    <row r="447" spans="2:65" s="1" customFormat="1" ht="19.5">
      <c r="B447" s="29"/>
      <c r="D447" s="118" t="s">
        <v>119</v>
      </c>
      <c r="F447" s="119" t="s">
        <v>1692</v>
      </c>
      <c r="I447" s="120"/>
      <c r="L447" s="29"/>
      <c r="M447" s="121"/>
      <c r="T447" s="48"/>
      <c r="AT447" s="14" t="s">
        <v>119</v>
      </c>
      <c r="AU447" s="14" t="s">
        <v>79</v>
      </c>
    </row>
    <row r="448" spans="2:65" s="1" customFormat="1" ht="16.5" customHeight="1">
      <c r="B448" s="29"/>
      <c r="C448" s="145" t="s">
        <v>487</v>
      </c>
      <c r="D448" s="145" t="s">
        <v>924</v>
      </c>
      <c r="E448" s="146" t="s">
        <v>1693</v>
      </c>
      <c r="F448" s="147" t="s">
        <v>1694</v>
      </c>
      <c r="G448" s="148" t="s">
        <v>115</v>
      </c>
      <c r="H448" s="149">
        <v>1</v>
      </c>
      <c r="I448" s="150"/>
      <c r="J448" s="151">
        <f>ROUND(I448*H448,2)</f>
        <v>0</v>
      </c>
      <c r="K448" s="147" t="s">
        <v>116</v>
      </c>
      <c r="L448" s="29"/>
      <c r="M448" s="152" t="s">
        <v>19</v>
      </c>
      <c r="N448" s="153" t="s">
        <v>42</v>
      </c>
      <c r="P448" s="114">
        <f>O448*H448</f>
        <v>0</v>
      </c>
      <c r="Q448" s="114">
        <v>0</v>
      </c>
      <c r="R448" s="114">
        <f>Q448*H448</f>
        <v>0</v>
      </c>
      <c r="S448" s="114">
        <v>0</v>
      </c>
      <c r="T448" s="115">
        <f>S448*H448</f>
        <v>0</v>
      </c>
      <c r="AR448" s="116" t="s">
        <v>1051</v>
      </c>
      <c r="AT448" s="116" t="s">
        <v>924</v>
      </c>
      <c r="AU448" s="116" t="s">
        <v>79</v>
      </c>
      <c r="AY448" s="14" t="s">
        <v>117</v>
      </c>
      <c r="BE448" s="117">
        <f>IF(N448="základní",J448,0)</f>
        <v>0</v>
      </c>
      <c r="BF448" s="117">
        <f>IF(N448="snížená",J448,0)</f>
        <v>0</v>
      </c>
      <c r="BG448" s="117">
        <f>IF(N448="zákl. přenesená",J448,0)</f>
        <v>0</v>
      </c>
      <c r="BH448" s="117">
        <f>IF(N448="sníž. přenesená",J448,0)</f>
        <v>0</v>
      </c>
      <c r="BI448" s="117">
        <f>IF(N448="nulová",J448,0)</f>
        <v>0</v>
      </c>
      <c r="BJ448" s="14" t="s">
        <v>79</v>
      </c>
      <c r="BK448" s="117">
        <f>ROUND(I448*H448,2)</f>
        <v>0</v>
      </c>
      <c r="BL448" s="14" t="s">
        <v>1051</v>
      </c>
      <c r="BM448" s="116" t="s">
        <v>1695</v>
      </c>
    </row>
    <row r="449" spans="2:65" s="1" customFormat="1">
      <c r="B449" s="29"/>
      <c r="D449" s="118" t="s">
        <v>119</v>
      </c>
      <c r="F449" s="119" t="s">
        <v>1694</v>
      </c>
      <c r="I449" s="120"/>
      <c r="L449" s="29"/>
      <c r="M449" s="121"/>
      <c r="T449" s="48"/>
      <c r="AT449" s="14" t="s">
        <v>119</v>
      </c>
      <c r="AU449" s="14" t="s">
        <v>79</v>
      </c>
    </row>
    <row r="450" spans="2:65" s="1" customFormat="1" ht="16.5" customHeight="1">
      <c r="B450" s="29"/>
      <c r="C450" s="145" t="s">
        <v>491</v>
      </c>
      <c r="D450" s="145" t="s">
        <v>924</v>
      </c>
      <c r="E450" s="146" t="s">
        <v>1696</v>
      </c>
      <c r="F450" s="147" t="s">
        <v>1697</v>
      </c>
      <c r="G450" s="148" t="s">
        <v>115</v>
      </c>
      <c r="H450" s="149">
        <v>1</v>
      </c>
      <c r="I450" s="150"/>
      <c r="J450" s="151">
        <f>ROUND(I450*H450,2)</f>
        <v>0</v>
      </c>
      <c r="K450" s="147" t="s">
        <v>116</v>
      </c>
      <c r="L450" s="29"/>
      <c r="M450" s="152" t="s">
        <v>19</v>
      </c>
      <c r="N450" s="153" t="s">
        <v>42</v>
      </c>
      <c r="P450" s="114">
        <f>O450*H450</f>
        <v>0</v>
      </c>
      <c r="Q450" s="114">
        <v>0</v>
      </c>
      <c r="R450" s="114">
        <f>Q450*H450</f>
        <v>0</v>
      </c>
      <c r="S450" s="114">
        <v>0</v>
      </c>
      <c r="T450" s="115">
        <f>S450*H450</f>
        <v>0</v>
      </c>
      <c r="AR450" s="116" t="s">
        <v>1051</v>
      </c>
      <c r="AT450" s="116" t="s">
        <v>924</v>
      </c>
      <c r="AU450" s="116" t="s">
        <v>79</v>
      </c>
      <c r="AY450" s="14" t="s">
        <v>117</v>
      </c>
      <c r="BE450" s="117">
        <f>IF(N450="základní",J450,0)</f>
        <v>0</v>
      </c>
      <c r="BF450" s="117">
        <f>IF(N450="snížená",J450,0)</f>
        <v>0</v>
      </c>
      <c r="BG450" s="117">
        <f>IF(N450="zákl. přenesená",J450,0)</f>
        <v>0</v>
      </c>
      <c r="BH450" s="117">
        <f>IF(N450="sníž. přenesená",J450,0)</f>
        <v>0</v>
      </c>
      <c r="BI450" s="117">
        <f>IF(N450="nulová",J450,0)</f>
        <v>0</v>
      </c>
      <c r="BJ450" s="14" t="s">
        <v>79</v>
      </c>
      <c r="BK450" s="117">
        <f>ROUND(I450*H450,2)</f>
        <v>0</v>
      </c>
      <c r="BL450" s="14" t="s">
        <v>1051</v>
      </c>
      <c r="BM450" s="116" t="s">
        <v>1698</v>
      </c>
    </row>
    <row r="451" spans="2:65" s="1" customFormat="1">
      <c r="B451" s="29"/>
      <c r="D451" s="118" t="s">
        <v>119</v>
      </c>
      <c r="F451" s="119" t="s">
        <v>1697</v>
      </c>
      <c r="I451" s="120"/>
      <c r="L451" s="29"/>
      <c r="M451" s="121"/>
      <c r="T451" s="48"/>
      <c r="AT451" s="14" t="s">
        <v>119</v>
      </c>
      <c r="AU451" s="14" t="s">
        <v>79</v>
      </c>
    </row>
    <row r="452" spans="2:65" s="1" customFormat="1" ht="16.5" customHeight="1">
      <c r="B452" s="29"/>
      <c r="C452" s="145" t="s">
        <v>495</v>
      </c>
      <c r="D452" s="145" t="s">
        <v>924</v>
      </c>
      <c r="E452" s="146" t="s">
        <v>1699</v>
      </c>
      <c r="F452" s="147" t="s">
        <v>1700</v>
      </c>
      <c r="G452" s="148" t="s">
        <v>115</v>
      </c>
      <c r="H452" s="149">
        <v>1</v>
      </c>
      <c r="I452" s="150"/>
      <c r="J452" s="151">
        <f>ROUND(I452*H452,2)</f>
        <v>0</v>
      </c>
      <c r="K452" s="147" t="s">
        <v>116</v>
      </c>
      <c r="L452" s="29"/>
      <c r="M452" s="152" t="s">
        <v>19</v>
      </c>
      <c r="N452" s="153" t="s">
        <v>42</v>
      </c>
      <c r="P452" s="114">
        <f>O452*H452</f>
        <v>0</v>
      </c>
      <c r="Q452" s="114">
        <v>0</v>
      </c>
      <c r="R452" s="114">
        <f>Q452*H452</f>
        <v>0</v>
      </c>
      <c r="S452" s="114">
        <v>0</v>
      </c>
      <c r="T452" s="115">
        <f>S452*H452</f>
        <v>0</v>
      </c>
      <c r="AR452" s="116" t="s">
        <v>1051</v>
      </c>
      <c r="AT452" s="116" t="s">
        <v>924</v>
      </c>
      <c r="AU452" s="116" t="s">
        <v>79</v>
      </c>
      <c r="AY452" s="14" t="s">
        <v>117</v>
      </c>
      <c r="BE452" s="117">
        <f>IF(N452="základní",J452,0)</f>
        <v>0</v>
      </c>
      <c r="BF452" s="117">
        <f>IF(N452="snížená",J452,0)</f>
        <v>0</v>
      </c>
      <c r="BG452" s="117">
        <f>IF(N452="zákl. přenesená",J452,0)</f>
        <v>0</v>
      </c>
      <c r="BH452" s="117">
        <f>IF(N452="sníž. přenesená",J452,0)</f>
        <v>0</v>
      </c>
      <c r="BI452" s="117">
        <f>IF(N452="nulová",J452,0)</f>
        <v>0</v>
      </c>
      <c r="BJ452" s="14" t="s">
        <v>79</v>
      </c>
      <c r="BK452" s="117">
        <f>ROUND(I452*H452,2)</f>
        <v>0</v>
      </c>
      <c r="BL452" s="14" t="s">
        <v>1051</v>
      </c>
      <c r="BM452" s="116" t="s">
        <v>1701</v>
      </c>
    </row>
    <row r="453" spans="2:65" s="1" customFormat="1">
      <c r="B453" s="29"/>
      <c r="D453" s="118" t="s">
        <v>119</v>
      </c>
      <c r="F453" s="119" t="s">
        <v>1700</v>
      </c>
      <c r="I453" s="120"/>
      <c r="L453" s="29"/>
      <c r="M453" s="121"/>
      <c r="T453" s="48"/>
      <c r="AT453" s="14" t="s">
        <v>119</v>
      </c>
      <c r="AU453" s="14" t="s">
        <v>79</v>
      </c>
    </row>
    <row r="454" spans="2:65" s="1" customFormat="1" ht="16.5" customHeight="1">
      <c r="B454" s="29"/>
      <c r="C454" s="145" t="s">
        <v>499</v>
      </c>
      <c r="D454" s="145" t="s">
        <v>924</v>
      </c>
      <c r="E454" s="146" t="s">
        <v>1702</v>
      </c>
      <c r="F454" s="147" t="s">
        <v>1703</v>
      </c>
      <c r="G454" s="148" t="s">
        <v>115</v>
      </c>
      <c r="H454" s="149">
        <v>1</v>
      </c>
      <c r="I454" s="150"/>
      <c r="J454" s="151">
        <f>ROUND(I454*H454,2)</f>
        <v>0</v>
      </c>
      <c r="K454" s="147" t="s">
        <v>116</v>
      </c>
      <c r="L454" s="29"/>
      <c r="M454" s="152" t="s">
        <v>19</v>
      </c>
      <c r="N454" s="153" t="s">
        <v>42</v>
      </c>
      <c r="P454" s="114">
        <f>O454*H454</f>
        <v>0</v>
      </c>
      <c r="Q454" s="114">
        <v>0</v>
      </c>
      <c r="R454" s="114">
        <f>Q454*H454</f>
        <v>0</v>
      </c>
      <c r="S454" s="114">
        <v>0</v>
      </c>
      <c r="T454" s="115">
        <f>S454*H454</f>
        <v>0</v>
      </c>
      <c r="AR454" s="116" t="s">
        <v>1051</v>
      </c>
      <c r="AT454" s="116" t="s">
        <v>924</v>
      </c>
      <c r="AU454" s="116" t="s">
        <v>79</v>
      </c>
      <c r="AY454" s="14" t="s">
        <v>117</v>
      </c>
      <c r="BE454" s="117">
        <f>IF(N454="základní",J454,0)</f>
        <v>0</v>
      </c>
      <c r="BF454" s="117">
        <f>IF(N454="snížená",J454,0)</f>
        <v>0</v>
      </c>
      <c r="BG454" s="117">
        <f>IF(N454="zákl. přenesená",J454,0)</f>
        <v>0</v>
      </c>
      <c r="BH454" s="117">
        <f>IF(N454="sníž. přenesená",J454,0)</f>
        <v>0</v>
      </c>
      <c r="BI454" s="117">
        <f>IF(N454="nulová",J454,0)</f>
        <v>0</v>
      </c>
      <c r="BJ454" s="14" t="s">
        <v>79</v>
      </c>
      <c r="BK454" s="117">
        <f>ROUND(I454*H454,2)</f>
        <v>0</v>
      </c>
      <c r="BL454" s="14" t="s">
        <v>1051</v>
      </c>
      <c r="BM454" s="116" t="s">
        <v>1704</v>
      </c>
    </row>
    <row r="455" spans="2:65" s="1" customFormat="1">
      <c r="B455" s="29"/>
      <c r="D455" s="118" t="s">
        <v>119</v>
      </c>
      <c r="F455" s="119" t="s">
        <v>1703</v>
      </c>
      <c r="I455" s="120"/>
      <c r="L455" s="29"/>
      <c r="M455" s="121"/>
      <c r="T455" s="48"/>
      <c r="AT455" s="14" t="s">
        <v>119</v>
      </c>
      <c r="AU455" s="14" t="s">
        <v>79</v>
      </c>
    </row>
    <row r="456" spans="2:65" s="1" customFormat="1" ht="16.5" customHeight="1">
      <c r="B456" s="29"/>
      <c r="C456" s="145" t="s">
        <v>503</v>
      </c>
      <c r="D456" s="145" t="s">
        <v>924</v>
      </c>
      <c r="E456" s="146" t="s">
        <v>1705</v>
      </c>
      <c r="F456" s="147" t="s">
        <v>1706</v>
      </c>
      <c r="G456" s="148" t="s">
        <v>115</v>
      </c>
      <c r="H456" s="149">
        <v>1</v>
      </c>
      <c r="I456" s="150"/>
      <c r="J456" s="151">
        <f>ROUND(I456*H456,2)</f>
        <v>0</v>
      </c>
      <c r="K456" s="147" t="s">
        <v>116</v>
      </c>
      <c r="L456" s="29"/>
      <c r="M456" s="152" t="s">
        <v>19</v>
      </c>
      <c r="N456" s="153" t="s">
        <v>42</v>
      </c>
      <c r="P456" s="114">
        <f>O456*H456</f>
        <v>0</v>
      </c>
      <c r="Q456" s="114">
        <v>0</v>
      </c>
      <c r="R456" s="114">
        <f>Q456*H456</f>
        <v>0</v>
      </c>
      <c r="S456" s="114">
        <v>0</v>
      </c>
      <c r="T456" s="115">
        <f>S456*H456</f>
        <v>0</v>
      </c>
      <c r="AR456" s="116" t="s">
        <v>1051</v>
      </c>
      <c r="AT456" s="116" t="s">
        <v>924</v>
      </c>
      <c r="AU456" s="116" t="s">
        <v>79</v>
      </c>
      <c r="AY456" s="14" t="s">
        <v>117</v>
      </c>
      <c r="BE456" s="117">
        <f>IF(N456="základní",J456,0)</f>
        <v>0</v>
      </c>
      <c r="BF456" s="117">
        <f>IF(N456="snížená",J456,0)</f>
        <v>0</v>
      </c>
      <c r="BG456" s="117">
        <f>IF(N456="zákl. přenesená",J456,0)</f>
        <v>0</v>
      </c>
      <c r="BH456" s="117">
        <f>IF(N456="sníž. přenesená",J456,0)</f>
        <v>0</v>
      </c>
      <c r="BI456" s="117">
        <f>IF(N456="nulová",J456,0)</f>
        <v>0</v>
      </c>
      <c r="BJ456" s="14" t="s">
        <v>79</v>
      </c>
      <c r="BK456" s="117">
        <f>ROUND(I456*H456,2)</f>
        <v>0</v>
      </c>
      <c r="BL456" s="14" t="s">
        <v>1051</v>
      </c>
      <c r="BM456" s="116" t="s">
        <v>1707</v>
      </c>
    </row>
    <row r="457" spans="2:65" s="1" customFormat="1" ht="19.5">
      <c r="B457" s="29"/>
      <c r="D457" s="118" t="s">
        <v>119</v>
      </c>
      <c r="F457" s="119" t="s">
        <v>1708</v>
      </c>
      <c r="I457" s="120"/>
      <c r="L457" s="29"/>
      <c r="M457" s="121"/>
      <c r="T457" s="48"/>
      <c r="AT457" s="14" t="s">
        <v>119</v>
      </c>
      <c r="AU457" s="14" t="s">
        <v>79</v>
      </c>
    </row>
    <row r="458" spans="2:65" s="1" customFormat="1" ht="16.5" customHeight="1">
      <c r="B458" s="29"/>
      <c r="C458" s="145" t="s">
        <v>507</v>
      </c>
      <c r="D458" s="145" t="s">
        <v>924</v>
      </c>
      <c r="E458" s="146" t="s">
        <v>1709</v>
      </c>
      <c r="F458" s="147" t="s">
        <v>1710</v>
      </c>
      <c r="G458" s="148" t="s">
        <v>115</v>
      </c>
      <c r="H458" s="149">
        <v>1</v>
      </c>
      <c r="I458" s="150"/>
      <c r="J458" s="151">
        <f>ROUND(I458*H458,2)</f>
        <v>0</v>
      </c>
      <c r="K458" s="147" t="s">
        <v>116</v>
      </c>
      <c r="L458" s="29"/>
      <c r="M458" s="152" t="s">
        <v>19</v>
      </c>
      <c r="N458" s="153" t="s">
        <v>42</v>
      </c>
      <c r="P458" s="114">
        <f>O458*H458</f>
        <v>0</v>
      </c>
      <c r="Q458" s="114">
        <v>0</v>
      </c>
      <c r="R458" s="114">
        <f>Q458*H458</f>
        <v>0</v>
      </c>
      <c r="S458" s="114">
        <v>0</v>
      </c>
      <c r="T458" s="115">
        <f>S458*H458</f>
        <v>0</v>
      </c>
      <c r="AR458" s="116" t="s">
        <v>1051</v>
      </c>
      <c r="AT458" s="116" t="s">
        <v>924</v>
      </c>
      <c r="AU458" s="116" t="s">
        <v>79</v>
      </c>
      <c r="AY458" s="14" t="s">
        <v>117</v>
      </c>
      <c r="BE458" s="117">
        <f>IF(N458="základní",J458,0)</f>
        <v>0</v>
      </c>
      <c r="BF458" s="117">
        <f>IF(N458="snížená",J458,0)</f>
        <v>0</v>
      </c>
      <c r="BG458" s="117">
        <f>IF(N458="zákl. přenesená",J458,0)</f>
        <v>0</v>
      </c>
      <c r="BH458" s="117">
        <f>IF(N458="sníž. přenesená",J458,0)</f>
        <v>0</v>
      </c>
      <c r="BI458" s="117">
        <f>IF(N458="nulová",J458,0)</f>
        <v>0</v>
      </c>
      <c r="BJ458" s="14" t="s">
        <v>79</v>
      </c>
      <c r="BK458" s="117">
        <f>ROUND(I458*H458,2)</f>
        <v>0</v>
      </c>
      <c r="BL458" s="14" t="s">
        <v>1051</v>
      </c>
      <c r="BM458" s="116" t="s">
        <v>1711</v>
      </c>
    </row>
    <row r="459" spans="2:65" s="1" customFormat="1" ht="19.5">
      <c r="B459" s="29"/>
      <c r="D459" s="118" t="s">
        <v>119</v>
      </c>
      <c r="F459" s="119" t="s">
        <v>1712</v>
      </c>
      <c r="I459" s="120"/>
      <c r="L459" s="29"/>
      <c r="M459" s="121"/>
      <c r="T459" s="48"/>
      <c r="AT459" s="14" t="s">
        <v>119</v>
      </c>
      <c r="AU459" s="14" t="s">
        <v>79</v>
      </c>
    </row>
    <row r="460" spans="2:65" s="1" customFormat="1" ht="16.5" customHeight="1">
      <c r="B460" s="29"/>
      <c r="C460" s="145" t="s">
        <v>511</v>
      </c>
      <c r="D460" s="145" t="s">
        <v>924</v>
      </c>
      <c r="E460" s="146" t="s">
        <v>1713</v>
      </c>
      <c r="F460" s="147" t="s">
        <v>1714</v>
      </c>
      <c r="G460" s="148" t="s">
        <v>115</v>
      </c>
      <c r="H460" s="149">
        <v>1</v>
      </c>
      <c r="I460" s="150"/>
      <c r="J460" s="151">
        <f>ROUND(I460*H460,2)</f>
        <v>0</v>
      </c>
      <c r="K460" s="147" t="s">
        <v>116</v>
      </c>
      <c r="L460" s="29"/>
      <c r="M460" s="152" t="s">
        <v>19</v>
      </c>
      <c r="N460" s="153" t="s">
        <v>42</v>
      </c>
      <c r="P460" s="114">
        <f>O460*H460</f>
        <v>0</v>
      </c>
      <c r="Q460" s="114">
        <v>0</v>
      </c>
      <c r="R460" s="114">
        <f>Q460*H460</f>
        <v>0</v>
      </c>
      <c r="S460" s="114">
        <v>0</v>
      </c>
      <c r="T460" s="115">
        <f>S460*H460</f>
        <v>0</v>
      </c>
      <c r="AR460" s="116" t="s">
        <v>1051</v>
      </c>
      <c r="AT460" s="116" t="s">
        <v>924</v>
      </c>
      <c r="AU460" s="116" t="s">
        <v>79</v>
      </c>
      <c r="AY460" s="14" t="s">
        <v>117</v>
      </c>
      <c r="BE460" s="117">
        <f>IF(N460="základní",J460,0)</f>
        <v>0</v>
      </c>
      <c r="BF460" s="117">
        <f>IF(N460="snížená",J460,0)</f>
        <v>0</v>
      </c>
      <c r="BG460" s="117">
        <f>IF(N460="zákl. přenesená",J460,0)</f>
        <v>0</v>
      </c>
      <c r="BH460" s="117">
        <f>IF(N460="sníž. přenesená",J460,0)</f>
        <v>0</v>
      </c>
      <c r="BI460" s="117">
        <f>IF(N460="nulová",J460,0)</f>
        <v>0</v>
      </c>
      <c r="BJ460" s="14" t="s">
        <v>79</v>
      </c>
      <c r="BK460" s="117">
        <f>ROUND(I460*H460,2)</f>
        <v>0</v>
      </c>
      <c r="BL460" s="14" t="s">
        <v>1051</v>
      </c>
      <c r="BM460" s="116" t="s">
        <v>1715</v>
      </c>
    </row>
    <row r="461" spans="2:65" s="1" customFormat="1">
      <c r="B461" s="29"/>
      <c r="D461" s="118" t="s">
        <v>119</v>
      </c>
      <c r="F461" s="119" t="s">
        <v>1714</v>
      </c>
      <c r="I461" s="120"/>
      <c r="L461" s="29"/>
      <c r="M461" s="121"/>
      <c r="T461" s="48"/>
      <c r="AT461" s="14" t="s">
        <v>119</v>
      </c>
      <c r="AU461" s="14" t="s">
        <v>79</v>
      </c>
    </row>
    <row r="462" spans="2:65" s="1" customFormat="1" ht="16.5" customHeight="1">
      <c r="B462" s="29"/>
      <c r="C462" s="145" t="s">
        <v>471</v>
      </c>
      <c r="D462" s="145" t="s">
        <v>924</v>
      </c>
      <c r="E462" s="146" t="s">
        <v>1716</v>
      </c>
      <c r="F462" s="147" t="s">
        <v>1717</v>
      </c>
      <c r="G462" s="148" t="s">
        <v>115</v>
      </c>
      <c r="H462" s="149">
        <v>1</v>
      </c>
      <c r="I462" s="150"/>
      <c r="J462" s="151">
        <f>ROUND(I462*H462,2)</f>
        <v>0</v>
      </c>
      <c r="K462" s="147" t="s">
        <v>116</v>
      </c>
      <c r="L462" s="29"/>
      <c r="M462" s="152" t="s">
        <v>19</v>
      </c>
      <c r="N462" s="153" t="s">
        <v>42</v>
      </c>
      <c r="P462" s="114">
        <f>O462*H462</f>
        <v>0</v>
      </c>
      <c r="Q462" s="114">
        <v>0</v>
      </c>
      <c r="R462" s="114">
        <f>Q462*H462</f>
        <v>0</v>
      </c>
      <c r="S462" s="114">
        <v>0</v>
      </c>
      <c r="T462" s="115">
        <f>S462*H462</f>
        <v>0</v>
      </c>
      <c r="AR462" s="116" t="s">
        <v>1051</v>
      </c>
      <c r="AT462" s="116" t="s">
        <v>924</v>
      </c>
      <c r="AU462" s="116" t="s">
        <v>79</v>
      </c>
      <c r="AY462" s="14" t="s">
        <v>117</v>
      </c>
      <c r="BE462" s="117">
        <f>IF(N462="základní",J462,0)</f>
        <v>0</v>
      </c>
      <c r="BF462" s="117">
        <f>IF(N462="snížená",J462,0)</f>
        <v>0</v>
      </c>
      <c r="BG462" s="117">
        <f>IF(N462="zákl. přenesená",J462,0)</f>
        <v>0</v>
      </c>
      <c r="BH462" s="117">
        <f>IF(N462="sníž. přenesená",J462,0)</f>
        <v>0</v>
      </c>
      <c r="BI462" s="117">
        <f>IF(N462="nulová",J462,0)</f>
        <v>0</v>
      </c>
      <c r="BJ462" s="14" t="s">
        <v>79</v>
      </c>
      <c r="BK462" s="117">
        <f>ROUND(I462*H462,2)</f>
        <v>0</v>
      </c>
      <c r="BL462" s="14" t="s">
        <v>1051</v>
      </c>
      <c r="BM462" s="116" t="s">
        <v>1718</v>
      </c>
    </row>
    <row r="463" spans="2:65" s="1" customFormat="1" ht="19.5">
      <c r="B463" s="29"/>
      <c r="D463" s="118" t="s">
        <v>119</v>
      </c>
      <c r="F463" s="119" t="s">
        <v>1719</v>
      </c>
      <c r="I463" s="120"/>
      <c r="L463" s="29"/>
      <c r="M463" s="121"/>
      <c r="T463" s="48"/>
      <c r="AT463" s="14" t="s">
        <v>119</v>
      </c>
      <c r="AU463" s="14" t="s">
        <v>79</v>
      </c>
    </row>
    <row r="464" spans="2:65" s="1" customFormat="1" ht="16.5" customHeight="1">
      <c r="B464" s="29"/>
      <c r="C464" s="145" t="s">
        <v>151</v>
      </c>
      <c r="D464" s="145" t="s">
        <v>924</v>
      </c>
      <c r="E464" s="146" t="s">
        <v>1720</v>
      </c>
      <c r="F464" s="147" t="s">
        <v>1721</v>
      </c>
      <c r="G464" s="148" t="s">
        <v>115</v>
      </c>
      <c r="H464" s="149">
        <v>1</v>
      </c>
      <c r="I464" s="150"/>
      <c r="J464" s="151">
        <f>ROUND(I464*H464,2)</f>
        <v>0</v>
      </c>
      <c r="K464" s="147" t="s">
        <v>116</v>
      </c>
      <c r="L464" s="29"/>
      <c r="M464" s="152" t="s">
        <v>19</v>
      </c>
      <c r="N464" s="153" t="s">
        <v>42</v>
      </c>
      <c r="P464" s="114">
        <f>O464*H464</f>
        <v>0</v>
      </c>
      <c r="Q464" s="114">
        <v>0</v>
      </c>
      <c r="R464" s="114">
        <f>Q464*H464</f>
        <v>0</v>
      </c>
      <c r="S464" s="114">
        <v>0</v>
      </c>
      <c r="T464" s="115">
        <f>S464*H464</f>
        <v>0</v>
      </c>
      <c r="AR464" s="116" t="s">
        <v>1051</v>
      </c>
      <c r="AT464" s="116" t="s">
        <v>924</v>
      </c>
      <c r="AU464" s="116" t="s">
        <v>79</v>
      </c>
      <c r="AY464" s="14" t="s">
        <v>117</v>
      </c>
      <c r="BE464" s="117">
        <f>IF(N464="základní",J464,0)</f>
        <v>0</v>
      </c>
      <c r="BF464" s="117">
        <f>IF(N464="snížená",J464,0)</f>
        <v>0</v>
      </c>
      <c r="BG464" s="117">
        <f>IF(N464="zákl. přenesená",J464,0)</f>
        <v>0</v>
      </c>
      <c r="BH464" s="117">
        <f>IF(N464="sníž. přenesená",J464,0)</f>
        <v>0</v>
      </c>
      <c r="BI464" s="117">
        <f>IF(N464="nulová",J464,0)</f>
        <v>0</v>
      </c>
      <c r="BJ464" s="14" t="s">
        <v>79</v>
      </c>
      <c r="BK464" s="117">
        <f>ROUND(I464*H464,2)</f>
        <v>0</v>
      </c>
      <c r="BL464" s="14" t="s">
        <v>1051</v>
      </c>
      <c r="BM464" s="116" t="s">
        <v>1722</v>
      </c>
    </row>
    <row r="465" spans="2:65" s="1" customFormat="1" ht="29.25">
      <c r="B465" s="29"/>
      <c r="D465" s="118" t="s">
        <v>119</v>
      </c>
      <c r="F465" s="119" t="s">
        <v>1723</v>
      </c>
      <c r="I465" s="120"/>
      <c r="L465" s="29"/>
      <c r="M465" s="121"/>
      <c r="T465" s="48"/>
      <c r="AT465" s="14" t="s">
        <v>119</v>
      </c>
      <c r="AU465" s="14" t="s">
        <v>79</v>
      </c>
    </row>
    <row r="466" spans="2:65" s="1" customFormat="1" ht="16.5" customHeight="1">
      <c r="B466" s="29"/>
      <c r="C466" s="145" t="s">
        <v>612</v>
      </c>
      <c r="D466" s="145" t="s">
        <v>924</v>
      </c>
      <c r="E466" s="146" t="s">
        <v>1724</v>
      </c>
      <c r="F466" s="147" t="s">
        <v>1725</v>
      </c>
      <c r="G466" s="148" t="s">
        <v>115</v>
      </c>
      <c r="H466" s="149">
        <v>1</v>
      </c>
      <c r="I466" s="150"/>
      <c r="J466" s="151">
        <f>ROUND(I466*H466,2)</f>
        <v>0</v>
      </c>
      <c r="K466" s="147" t="s">
        <v>116</v>
      </c>
      <c r="L466" s="29"/>
      <c r="M466" s="152" t="s">
        <v>19</v>
      </c>
      <c r="N466" s="153" t="s">
        <v>42</v>
      </c>
      <c r="P466" s="114">
        <f>O466*H466</f>
        <v>0</v>
      </c>
      <c r="Q466" s="114">
        <v>0</v>
      </c>
      <c r="R466" s="114">
        <f>Q466*H466</f>
        <v>0</v>
      </c>
      <c r="S466" s="114">
        <v>0</v>
      </c>
      <c r="T466" s="115">
        <f>S466*H466</f>
        <v>0</v>
      </c>
      <c r="AR466" s="116" t="s">
        <v>1051</v>
      </c>
      <c r="AT466" s="116" t="s">
        <v>924</v>
      </c>
      <c r="AU466" s="116" t="s">
        <v>79</v>
      </c>
      <c r="AY466" s="14" t="s">
        <v>117</v>
      </c>
      <c r="BE466" s="117">
        <f>IF(N466="základní",J466,0)</f>
        <v>0</v>
      </c>
      <c r="BF466" s="117">
        <f>IF(N466="snížená",J466,0)</f>
        <v>0</v>
      </c>
      <c r="BG466" s="117">
        <f>IF(N466="zákl. přenesená",J466,0)</f>
        <v>0</v>
      </c>
      <c r="BH466" s="117">
        <f>IF(N466="sníž. přenesená",J466,0)</f>
        <v>0</v>
      </c>
      <c r="BI466" s="117">
        <f>IF(N466="nulová",J466,0)</f>
        <v>0</v>
      </c>
      <c r="BJ466" s="14" t="s">
        <v>79</v>
      </c>
      <c r="BK466" s="117">
        <f>ROUND(I466*H466,2)</f>
        <v>0</v>
      </c>
      <c r="BL466" s="14" t="s">
        <v>1051</v>
      </c>
      <c r="BM466" s="116" t="s">
        <v>1726</v>
      </c>
    </row>
    <row r="467" spans="2:65" s="1" customFormat="1" ht="19.5">
      <c r="B467" s="29"/>
      <c r="D467" s="118" t="s">
        <v>119</v>
      </c>
      <c r="F467" s="119" t="s">
        <v>1727</v>
      </c>
      <c r="I467" s="120"/>
      <c r="L467" s="29"/>
      <c r="M467" s="121"/>
      <c r="T467" s="48"/>
      <c r="AT467" s="14" t="s">
        <v>119</v>
      </c>
      <c r="AU467" s="14" t="s">
        <v>79</v>
      </c>
    </row>
    <row r="468" spans="2:65" s="1" customFormat="1" ht="16.5" customHeight="1">
      <c r="B468" s="29"/>
      <c r="C468" s="145" t="s">
        <v>616</v>
      </c>
      <c r="D468" s="145" t="s">
        <v>924</v>
      </c>
      <c r="E468" s="146" t="s">
        <v>1728</v>
      </c>
      <c r="F468" s="147" t="s">
        <v>1729</v>
      </c>
      <c r="G468" s="148" t="s">
        <v>115</v>
      </c>
      <c r="H468" s="149">
        <v>1</v>
      </c>
      <c r="I468" s="150"/>
      <c r="J468" s="151">
        <f>ROUND(I468*H468,2)</f>
        <v>0</v>
      </c>
      <c r="K468" s="147" t="s">
        <v>116</v>
      </c>
      <c r="L468" s="29"/>
      <c r="M468" s="152" t="s">
        <v>19</v>
      </c>
      <c r="N468" s="153" t="s">
        <v>42</v>
      </c>
      <c r="P468" s="114">
        <f>O468*H468</f>
        <v>0</v>
      </c>
      <c r="Q468" s="114">
        <v>0</v>
      </c>
      <c r="R468" s="114">
        <f>Q468*H468</f>
        <v>0</v>
      </c>
      <c r="S468" s="114">
        <v>0</v>
      </c>
      <c r="T468" s="115">
        <f>S468*H468</f>
        <v>0</v>
      </c>
      <c r="AR468" s="116" t="s">
        <v>1051</v>
      </c>
      <c r="AT468" s="116" t="s">
        <v>924</v>
      </c>
      <c r="AU468" s="116" t="s">
        <v>79</v>
      </c>
      <c r="AY468" s="14" t="s">
        <v>117</v>
      </c>
      <c r="BE468" s="117">
        <f>IF(N468="základní",J468,0)</f>
        <v>0</v>
      </c>
      <c r="BF468" s="117">
        <f>IF(N468="snížená",J468,0)</f>
        <v>0</v>
      </c>
      <c r="BG468" s="117">
        <f>IF(N468="zákl. přenesená",J468,0)</f>
        <v>0</v>
      </c>
      <c r="BH468" s="117">
        <f>IF(N468="sníž. přenesená",J468,0)</f>
        <v>0</v>
      </c>
      <c r="BI468" s="117">
        <f>IF(N468="nulová",J468,0)</f>
        <v>0</v>
      </c>
      <c r="BJ468" s="14" t="s">
        <v>79</v>
      </c>
      <c r="BK468" s="117">
        <f>ROUND(I468*H468,2)</f>
        <v>0</v>
      </c>
      <c r="BL468" s="14" t="s">
        <v>1051</v>
      </c>
      <c r="BM468" s="116" t="s">
        <v>1730</v>
      </c>
    </row>
    <row r="469" spans="2:65" s="1" customFormat="1" ht="19.5">
      <c r="B469" s="29"/>
      <c r="D469" s="118" t="s">
        <v>119</v>
      </c>
      <c r="F469" s="119" t="s">
        <v>1731</v>
      </c>
      <c r="I469" s="120"/>
      <c r="L469" s="29"/>
      <c r="M469" s="121"/>
      <c r="T469" s="48"/>
      <c r="AT469" s="14" t="s">
        <v>119</v>
      </c>
      <c r="AU469" s="14" t="s">
        <v>79</v>
      </c>
    </row>
    <row r="470" spans="2:65" s="1" customFormat="1" ht="16.5" customHeight="1">
      <c r="B470" s="29"/>
      <c r="C470" s="145" t="s">
        <v>620</v>
      </c>
      <c r="D470" s="145" t="s">
        <v>924</v>
      </c>
      <c r="E470" s="146" t="s">
        <v>1732</v>
      </c>
      <c r="F470" s="147" t="s">
        <v>1733</v>
      </c>
      <c r="G470" s="148" t="s">
        <v>115</v>
      </c>
      <c r="H470" s="149">
        <v>1</v>
      </c>
      <c r="I470" s="150"/>
      <c r="J470" s="151">
        <f>ROUND(I470*H470,2)</f>
        <v>0</v>
      </c>
      <c r="K470" s="147" t="s">
        <v>116</v>
      </c>
      <c r="L470" s="29"/>
      <c r="M470" s="152" t="s">
        <v>19</v>
      </c>
      <c r="N470" s="153" t="s">
        <v>42</v>
      </c>
      <c r="P470" s="114">
        <f>O470*H470</f>
        <v>0</v>
      </c>
      <c r="Q470" s="114">
        <v>0</v>
      </c>
      <c r="R470" s="114">
        <f>Q470*H470</f>
        <v>0</v>
      </c>
      <c r="S470" s="114">
        <v>0</v>
      </c>
      <c r="T470" s="115">
        <f>S470*H470</f>
        <v>0</v>
      </c>
      <c r="AR470" s="116" t="s">
        <v>1051</v>
      </c>
      <c r="AT470" s="116" t="s">
        <v>924</v>
      </c>
      <c r="AU470" s="116" t="s">
        <v>79</v>
      </c>
      <c r="AY470" s="14" t="s">
        <v>117</v>
      </c>
      <c r="BE470" s="117">
        <f>IF(N470="základní",J470,0)</f>
        <v>0</v>
      </c>
      <c r="BF470" s="117">
        <f>IF(N470="snížená",J470,0)</f>
        <v>0</v>
      </c>
      <c r="BG470" s="117">
        <f>IF(N470="zákl. přenesená",J470,0)</f>
        <v>0</v>
      </c>
      <c r="BH470" s="117">
        <f>IF(N470="sníž. přenesená",J470,0)</f>
        <v>0</v>
      </c>
      <c r="BI470" s="117">
        <f>IF(N470="nulová",J470,0)</f>
        <v>0</v>
      </c>
      <c r="BJ470" s="14" t="s">
        <v>79</v>
      </c>
      <c r="BK470" s="117">
        <f>ROUND(I470*H470,2)</f>
        <v>0</v>
      </c>
      <c r="BL470" s="14" t="s">
        <v>1051</v>
      </c>
      <c r="BM470" s="116" t="s">
        <v>1734</v>
      </c>
    </row>
    <row r="471" spans="2:65" s="1" customFormat="1" ht="19.5">
      <c r="B471" s="29"/>
      <c r="D471" s="118" t="s">
        <v>119</v>
      </c>
      <c r="F471" s="119" t="s">
        <v>1735</v>
      </c>
      <c r="I471" s="120"/>
      <c r="L471" s="29"/>
      <c r="M471" s="121"/>
      <c r="T471" s="48"/>
      <c r="AT471" s="14" t="s">
        <v>119</v>
      </c>
      <c r="AU471" s="14" t="s">
        <v>79</v>
      </c>
    </row>
    <row r="472" spans="2:65" s="1" customFormat="1" ht="16.5" customHeight="1">
      <c r="B472" s="29"/>
      <c r="C472" s="145" t="s">
        <v>403</v>
      </c>
      <c r="D472" s="145" t="s">
        <v>924</v>
      </c>
      <c r="E472" s="146" t="s">
        <v>1736</v>
      </c>
      <c r="F472" s="147" t="s">
        <v>1737</v>
      </c>
      <c r="G472" s="148" t="s">
        <v>115</v>
      </c>
      <c r="H472" s="149">
        <v>1</v>
      </c>
      <c r="I472" s="150"/>
      <c r="J472" s="151">
        <f>ROUND(I472*H472,2)</f>
        <v>0</v>
      </c>
      <c r="K472" s="147" t="s">
        <v>116</v>
      </c>
      <c r="L472" s="29"/>
      <c r="M472" s="152" t="s">
        <v>19</v>
      </c>
      <c r="N472" s="153" t="s">
        <v>42</v>
      </c>
      <c r="P472" s="114">
        <f>O472*H472</f>
        <v>0</v>
      </c>
      <c r="Q472" s="114">
        <v>0</v>
      </c>
      <c r="R472" s="114">
        <f>Q472*H472</f>
        <v>0</v>
      </c>
      <c r="S472" s="114">
        <v>0</v>
      </c>
      <c r="T472" s="115">
        <f>S472*H472</f>
        <v>0</v>
      </c>
      <c r="AR472" s="116" t="s">
        <v>1051</v>
      </c>
      <c r="AT472" s="116" t="s">
        <v>924</v>
      </c>
      <c r="AU472" s="116" t="s">
        <v>79</v>
      </c>
      <c r="AY472" s="14" t="s">
        <v>117</v>
      </c>
      <c r="BE472" s="117">
        <f>IF(N472="základní",J472,0)</f>
        <v>0</v>
      </c>
      <c r="BF472" s="117">
        <f>IF(N472="snížená",J472,0)</f>
        <v>0</v>
      </c>
      <c r="BG472" s="117">
        <f>IF(N472="zákl. přenesená",J472,0)</f>
        <v>0</v>
      </c>
      <c r="BH472" s="117">
        <f>IF(N472="sníž. přenesená",J472,0)</f>
        <v>0</v>
      </c>
      <c r="BI472" s="117">
        <f>IF(N472="nulová",J472,0)</f>
        <v>0</v>
      </c>
      <c r="BJ472" s="14" t="s">
        <v>79</v>
      </c>
      <c r="BK472" s="117">
        <f>ROUND(I472*H472,2)</f>
        <v>0</v>
      </c>
      <c r="BL472" s="14" t="s">
        <v>1051</v>
      </c>
      <c r="BM472" s="116" t="s">
        <v>1738</v>
      </c>
    </row>
    <row r="473" spans="2:65" s="1" customFormat="1" ht="19.5">
      <c r="B473" s="29"/>
      <c r="D473" s="118" t="s">
        <v>119</v>
      </c>
      <c r="F473" s="119" t="s">
        <v>1739</v>
      </c>
      <c r="I473" s="120"/>
      <c r="L473" s="29"/>
      <c r="M473" s="121"/>
      <c r="T473" s="48"/>
      <c r="AT473" s="14" t="s">
        <v>119</v>
      </c>
      <c r="AU473" s="14" t="s">
        <v>79</v>
      </c>
    </row>
    <row r="474" spans="2:65" s="1" customFormat="1" ht="16.5" customHeight="1">
      <c r="B474" s="29"/>
      <c r="C474" s="145" t="s">
        <v>407</v>
      </c>
      <c r="D474" s="145" t="s">
        <v>924</v>
      </c>
      <c r="E474" s="146" t="s">
        <v>1740</v>
      </c>
      <c r="F474" s="147" t="s">
        <v>1741</v>
      </c>
      <c r="G474" s="148" t="s">
        <v>115</v>
      </c>
      <c r="H474" s="149">
        <v>1</v>
      </c>
      <c r="I474" s="150"/>
      <c r="J474" s="151">
        <f>ROUND(I474*H474,2)</f>
        <v>0</v>
      </c>
      <c r="K474" s="147" t="s">
        <v>116</v>
      </c>
      <c r="L474" s="29"/>
      <c r="M474" s="152" t="s">
        <v>19</v>
      </c>
      <c r="N474" s="153" t="s">
        <v>42</v>
      </c>
      <c r="P474" s="114">
        <f>O474*H474</f>
        <v>0</v>
      </c>
      <c r="Q474" s="114">
        <v>0</v>
      </c>
      <c r="R474" s="114">
        <f>Q474*H474</f>
        <v>0</v>
      </c>
      <c r="S474" s="114">
        <v>0</v>
      </c>
      <c r="T474" s="115">
        <f>S474*H474</f>
        <v>0</v>
      </c>
      <c r="AR474" s="116" t="s">
        <v>1051</v>
      </c>
      <c r="AT474" s="116" t="s">
        <v>924</v>
      </c>
      <c r="AU474" s="116" t="s">
        <v>79</v>
      </c>
      <c r="AY474" s="14" t="s">
        <v>117</v>
      </c>
      <c r="BE474" s="117">
        <f>IF(N474="základní",J474,0)</f>
        <v>0</v>
      </c>
      <c r="BF474" s="117">
        <f>IF(N474="snížená",J474,0)</f>
        <v>0</v>
      </c>
      <c r="BG474" s="117">
        <f>IF(N474="zákl. přenesená",J474,0)</f>
        <v>0</v>
      </c>
      <c r="BH474" s="117">
        <f>IF(N474="sníž. přenesená",J474,0)</f>
        <v>0</v>
      </c>
      <c r="BI474" s="117">
        <f>IF(N474="nulová",J474,0)</f>
        <v>0</v>
      </c>
      <c r="BJ474" s="14" t="s">
        <v>79</v>
      </c>
      <c r="BK474" s="117">
        <f>ROUND(I474*H474,2)</f>
        <v>0</v>
      </c>
      <c r="BL474" s="14" t="s">
        <v>1051</v>
      </c>
      <c r="BM474" s="116" t="s">
        <v>1742</v>
      </c>
    </row>
    <row r="475" spans="2:65" s="1" customFormat="1" ht="19.5">
      <c r="B475" s="29"/>
      <c r="D475" s="118" t="s">
        <v>119</v>
      </c>
      <c r="F475" s="119" t="s">
        <v>1743</v>
      </c>
      <c r="I475" s="120"/>
      <c r="L475" s="29"/>
      <c r="M475" s="121"/>
      <c r="T475" s="48"/>
      <c r="AT475" s="14" t="s">
        <v>119</v>
      </c>
      <c r="AU475" s="14" t="s">
        <v>79</v>
      </c>
    </row>
    <row r="476" spans="2:65" s="1" customFormat="1" ht="16.5" customHeight="1">
      <c r="B476" s="29"/>
      <c r="C476" s="145" t="s">
        <v>411</v>
      </c>
      <c r="D476" s="145" t="s">
        <v>924</v>
      </c>
      <c r="E476" s="146" t="s">
        <v>1744</v>
      </c>
      <c r="F476" s="147" t="s">
        <v>1745</v>
      </c>
      <c r="G476" s="148" t="s">
        <v>115</v>
      </c>
      <c r="H476" s="149">
        <v>1</v>
      </c>
      <c r="I476" s="150"/>
      <c r="J476" s="151">
        <f>ROUND(I476*H476,2)</f>
        <v>0</v>
      </c>
      <c r="K476" s="147" t="s">
        <v>116</v>
      </c>
      <c r="L476" s="29"/>
      <c r="M476" s="152" t="s">
        <v>19</v>
      </c>
      <c r="N476" s="153" t="s">
        <v>42</v>
      </c>
      <c r="P476" s="114">
        <f>O476*H476</f>
        <v>0</v>
      </c>
      <c r="Q476" s="114">
        <v>0</v>
      </c>
      <c r="R476" s="114">
        <f>Q476*H476</f>
        <v>0</v>
      </c>
      <c r="S476" s="114">
        <v>0</v>
      </c>
      <c r="T476" s="115">
        <f>S476*H476</f>
        <v>0</v>
      </c>
      <c r="AR476" s="116" t="s">
        <v>1051</v>
      </c>
      <c r="AT476" s="116" t="s">
        <v>924</v>
      </c>
      <c r="AU476" s="116" t="s">
        <v>79</v>
      </c>
      <c r="AY476" s="14" t="s">
        <v>117</v>
      </c>
      <c r="BE476" s="117">
        <f>IF(N476="základní",J476,0)</f>
        <v>0</v>
      </c>
      <c r="BF476" s="117">
        <f>IF(N476="snížená",J476,0)</f>
        <v>0</v>
      </c>
      <c r="BG476" s="117">
        <f>IF(N476="zákl. přenesená",J476,0)</f>
        <v>0</v>
      </c>
      <c r="BH476" s="117">
        <f>IF(N476="sníž. přenesená",J476,0)</f>
        <v>0</v>
      </c>
      <c r="BI476" s="117">
        <f>IF(N476="nulová",J476,0)</f>
        <v>0</v>
      </c>
      <c r="BJ476" s="14" t="s">
        <v>79</v>
      </c>
      <c r="BK476" s="117">
        <f>ROUND(I476*H476,2)</f>
        <v>0</v>
      </c>
      <c r="BL476" s="14" t="s">
        <v>1051</v>
      </c>
      <c r="BM476" s="116" t="s">
        <v>1746</v>
      </c>
    </row>
    <row r="477" spans="2:65" s="1" customFormat="1">
      <c r="B477" s="29"/>
      <c r="D477" s="118" t="s">
        <v>119</v>
      </c>
      <c r="F477" s="119" t="s">
        <v>1747</v>
      </c>
      <c r="I477" s="120"/>
      <c r="L477" s="29"/>
      <c r="M477" s="121"/>
      <c r="T477" s="48"/>
      <c r="AT477" s="14" t="s">
        <v>119</v>
      </c>
      <c r="AU477" s="14" t="s">
        <v>79</v>
      </c>
    </row>
    <row r="478" spans="2:65" s="1" customFormat="1" ht="16.5" customHeight="1">
      <c r="B478" s="29"/>
      <c r="C478" s="145" t="s">
        <v>415</v>
      </c>
      <c r="D478" s="145" t="s">
        <v>924</v>
      </c>
      <c r="E478" s="146" t="s">
        <v>1748</v>
      </c>
      <c r="F478" s="147" t="s">
        <v>1749</v>
      </c>
      <c r="G478" s="148" t="s">
        <v>115</v>
      </c>
      <c r="H478" s="149">
        <v>1</v>
      </c>
      <c r="I478" s="150"/>
      <c r="J478" s="151">
        <f>ROUND(I478*H478,2)</f>
        <v>0</v>
      </c>
      <c r="K478" s="147" t="s">
        <v>116</v>
      </c>
      <c r="L478" s="29"/>
      <c r="M478" s="152" t="s">
        <v>19</v>
      </c>
      <c r="N478" s="153" t="s">
        <v>42</v>
      </c>
      <c r="P478" s="114">
        <f>O478*H478</f>
        <v>0</v>
      </c>
      <c r="Q478" s="114">
        <v>0</v>
      </c>
      <c r="R478" s="114">
        <f>Q478*H478</f>
        <v>0</v>
      </c>
      <c r="S478" s="114">
        <v>0</v>
      </c>
      <c r="T478" s="115">
        <f>S478*H478</f>
        <v>0</v>
      </c>
      <c r="AR478" s="116" t="s">
        <v>1051</v>
      </c>
      <c r="AT478" s="116" t="s">
        <v>924</v>
      </c>
      <c r="AU478" s="116" t="s">
        <v>79</v>
      </c>
      <c r="AY478" s="14" t="s">
        <v>117</v>
      </c>
      <c r="BE478" s="117">
        <f>IF(N478="základní",J478,0)</f>
        <v>0</v>
      </c>
      <c r="BF478" s="117">
        <f>IF(N478="snížená",J478,0)</f>
        <v>0</v>
      </c>
      <c r="BG478" s="117">
        <f>IF(N478="zákl. přenesená",J478,0)</f>
        <v>0</v>
      </c>
      <c r="BH478" s="117">
        <f>IF(N478="sníž. přenesená",J478,0)</f>
        <v>0</v>
      </c>
      <c r="BI478" s="117">
        <f>IF(N478="nulová",J478,0)</f>
        <v>0</v>
      </c>
      <c r="BJ478" s="14" t="s">
        <v>79</v>
      </c>
      <c r="BK478" s="117">
        <f>ROUND(I478*H478,2)</f>
        <v>0</v>
      </c>
      <c r="BL478" s="14" t="s">
        <v>1051</v>
      </c>
      <c r="BM478" s="116" t="s">
        <v>1750</v>
      </c>
    </row>
    <row r="479" spans="2:65" s="1" customFormat="1">
      <c r="B479" s="29"/>
      <c r="D479" s="118" t="s">
        <v>119</v>
      </c>
      <c r="F479" s="119" t="s">
        <v>1751</v>
      </c>
      <c r="I479" s="120"/>
      <c r="L479" s="29"/>
      <c r="M479" s="121"/>
      <c r="T479" s="48"/>
      <c r="AT479" s="14" t="s">
        <v>119</v>
      </c>
      <c r="AU479" s="14" t="s">
        <v>79</v>
      </c>
    </row>
    <row r="480" spans="2:65" s="1" customFormat="1" ht="16.5" customHeight="1">
      <c r="B480" s="29"/>
      <c r="C480" s="145" t="s">
        <v>419</v>
      </c>
      <c r="D480" s="145" t="s">
        <v>924</v>
      </c>
      <c r="E480" s="146" t="s">
        <v>1752</v>
      </c>
      <c r="F480" s="147" t="s">
        <v>1753</v>
      </c>
      <c r="G480" s="148" t="s">
        <v>115</v>
      </c>
      <c r="H480" s="149">
        <v>1</v>
      </c>
      <c r="I480" s="150"/>
      <c r="J480" s="151">
        <f>ROUND(I480*H480,2)</f>
        <v>0</v>
      </c>
      <c r="K480" s="147" t="s">
        <v>116</v>
      </c>
      <c r="L480" s="29"/>
      <c r="M480" s="152" t="s">
        <v>19</v>
      </c>
      <c r="N480" s="153" t="s">
        <v>42</v>
      </c>
      <c r="P480" s="114">
        <f>O480*H480</f>
        <v>0</v>
      </c>
      <c r="Q480" s="114">
        <v>0</v>
      </c>
      <c r="R480" s="114">
        <f>Q480*H480</f>
        <v>0</v>
      </c>
      <c r="S480" s="114">
        <v>0</v>
      </c>
      <c r="T480" s="115">
        <f>S480*H480</f>
        <v>0</v>
      </c>
      <c r="AR480" s="116" t="s">
        <v>1051</v>
      </c>
      <c r="AT480" s="116" t="s">
        <v>924</v>
      </c>
      <c r="AU480" s="116" t="s">
        <v>79</v>
      </c>
      <c r="AY480" s="14" t="s">
        <v>117</v>
      </c>
      <c r="BE480" s="117">
        <f>IF(N480="základní",J480,0)</f>
        <v>0</v>
      </c>
      <c r="BF480" s="117">
        <f>IF(N480="snížená",J480,0)</f>
        <v>0</v>
      </c>
      <c r="BG480" s="117">
        <f>IF(N480="zákl. přenesená",J480,0)</f>
        <v>0</v>
      </c>
      <c r="BH480" s="117">
        <f>IF(N480="sníž. přenesená",J480,0)</f>
        <v>0</v>
      </c>
      <c r="BI480" s="117">
        <f>IF(N480="nulová",J480,0)</f>
        <v>0</v>
      </c>
      <c r="BJ480" s="14" t="s">
        <v>79</v>
      </c>
      <c r="BK480" s="117">
        <f>ROUND(I480*H480,2)</f>
        <v>0</v>
      </c>
      <c r="BL480" s="14" t="s">
        <v>1051</v>
      </c>
      <c r="BM480" s="116" t="s">
        <v>1754</v>
      </c>
    </row>
    <row r="481" spans="2:65" s="1" customFormat="1" ht="29.25">
      <c r="B481" s="29"/>
      <c r="D481" s="118" t="s">
        <v>119</v>
      </c>
      <c r="F481" s="119" t="s">
        <v>1755</v>
      </c>
      <c r="I481" s="120"/>
      <c r="L481" s="29"/>
      <c r="M481" s="121"/>
      <c r="T481" s="48"/>
      <c r="AT481" s="14" t="s">
        <v>119</v>
      </c>
      <c r="AU481" s="14" t="s">
        <v>79</v>
      </c>
    </row>
    <row r="482" spans="2:65" s="1" customFormat="1" ht="16.5" customHeight="1">
      <c r="B482" s="29"/>
      <c r="C482" s="145" t="s">
        <v>423</v>
      </c>
      <c r="D482" s="145" t="s">
        <v>924</v>
      </c>
      <c r="E482" s="146" t="s">
        <v>1756</v>
      </c>
      <c r="F482" s="147" t="s">
        <v>1757</v>
      </c>
      <c r="G482" s="148" t="s">
        <v>115</v>
      </c>
      <c r="H482" s="149">
        <v>1</v>
      </c>
      <c r="I482" s="150"/>
      <c r="J482" s="151">
        <f>ROUND(I482*H482,2)</f>
        <v>0</v>
      </c>
      <c r="K482" s="147" t="s">
        <v>116</v>
      </c>
      <c r="L482" s="29"/>
      <c r="M482" s="152" t="s">
        <v>19</v>
      </c>
      <c r="N482" s="153" t="s">
        <v>42</v>
      </c>
      <c r="P482" s="114">
        <f>O482*H482</f>
        <v>0</v>
      </c>
      <c r="Q482" s="114">
        <v>0</v>
      </c>
      <c r="R482" s="114">
        <f>Q482*H482</f>
        <v>0</v>
      </c>
      <c r="S482" s="114">
        <v>0</v>
      </c>
      <c r="T482" s="115">
        <f>S482*H482</f>
        <v>0</v>
      </c>
      <c r="AR482" s="116" t="s">
        <v>1051</v>
      </c>
      <c r="AT482" s="116" t="s">
        <v>924</v>
      </c>
      <c r="AU482" s="116" t="s">
        <v>79</v>
      </c>
      <c r="AY482" s="14" t="s">
        <v>117</v>
      </c>
      <c r="BE482" s="117">
        <f>IF(N482="základní",J482,0)</f>
        <v>0</v>
      </c>
      <c r="BF482" s="117">
        <f>IF(N482="snížená",J482,0)</f>
        <v>0</v>
      </c>
      <c r="BG482" s="117">
        <f>IF(N482="zákl. přenesená",J482,0)</f>
        <v>0</v>
      </c>
      <c r="BH482" s="117">
        <f>IF(N482="sníž. přenesená",J482,0)</f>
        <v>0</v>
      </c>
      <c r="BI482" s="117">
        <f>IF(N482="nulová",J482,0)</f>
        <v>0</v>
      </c>
      <c r="BJ482" s="14" t="s">
        <v>79</v>
      </c>
      <c r="BK482" s="117">
        <f>ROUND(I482*H482,2)</f>
        <v>0</v>
      </c>
      <c r="BL482" s="14" t="s">
        <v>1051</v>
      </c>
      <c r="BM482" s="116" t="s">
        <v>1758</v>
      </c>
    </row>
    <row r="483" spans="2:65" s="1" customFormat="1" ht="29.25">
      <c r="B483" s="29"/>
      <c r="D483" s="118" t="s">
        <v>119</v>
      </c>
      <c r="F483" s="119" t="s">
        <v>1759</v>
      </c>
      <c r="I483" s="120"/>
      <c r="L483" s="29"/>
      <c r="M483" s="121"/>
      <c r="T483" s="48"/>
      <c r="AT483" s="14" t="s">
        <v>119</v>
      </c>
      <c r="AU483" s="14" t="s">
        <v>79</v>
      </c>
    </row>
    <row r="484" spans="2:65" s="1" customFormat="1" ht="16.5" customHeight="1">
      <c r="B484" s="29"/>
      <c r="C484" s="145" t="s">
        <v>427</v>
      </c>
      <c r="D484" s="145" t="s">
        <v>924</v>
      </c>
      <c r="E484" s="146" t="s">
        <v>1760</v>
      </c>
      <c r="F484" s="147" t="s">
        <v>1761</v>
      </c>
      <c r="G484" s="148" t="s">
        <v>115</v>
      </c>
      <c r="H484" s="149">
        <v>1</v>
      </c>
      <c r="I484" s="150"/>
      <c r="J484" s="151">
        <f>ROUND(I484*H484,2)</f>
        <v>0</v>
      </c>
      <c r="K484" s="147" t="s">
        <v>116</v>
      </c>
      <c r="L484" s="29"/>
      <c r="M484" s="152" t="s">
        <v>19</v>
      </c>
      <c r="N484" s="153" t="s">
        <v>42</v>
      </c>
      <c r="P484" s="114">
        <f>O484*H484</f>
        <v>0</v>
      </c>
      <c r="Q484" s="114">
        <v>0</v>
      </c>
      <c r="R484" s="114">
        <f>Q484*H484</f>
        <v>0</v>
      </c>
      <c r="S484" s="114">
        <v>0</v>
      </c>
      <c r="T484" s="115">
        <f>S484*H484</f>
        <v>0</v>
      </c>
      <c r="AR484" s="116" t="s">
        <v>1051</v>
      </c>
      <c r="AT484" s="116" t="s">
        <v>924</v>
      </c>
      <c r="AU484" s="116" t="s">
        <v>79</v>
      </c>
      <c r="AY484" s="14" t="s">
        <v>117</v>
      </c>
      <c r="BE484" s="117">
        <f>IF(N484="základní",J484,0)</f>
        <v>0</v>
      </c>
      <c r="BF484" s="117">
        <f>IF(N484="snížená",J484,0)</f>
        <v>0</v>
      </c>
      <c r="BG484" s="117">
        <f>IF(N484="zákl. přenesená",J484,0)</f>
        <v>0</v>
      </c>
      <c r="BH484" s="117">
        <f>IF(N484="sníž. přenesená",J484,0)</f>
        <v>0</v>
      </c>
      <c r="BI484" s="117">
        <f>IF(N484="nulová",J484,0)</f>
        <v>0</v>
      </c>
      <c r="BJ484" s="14" t="s">
        <v>79</v>
      </c>
      <c r="BK484" s="117">
        <f>ROUND(I484*H484,2)</f>
        <v>0</v>
      </c>
      <c r="BL484" s="14" t="s">
        <v>1051</v>
      </c>
      <c r="BM484" s="116" t="s">
        <v>1762</v>
      </c>
    </row>
    <row r="485" spans="2:65" s="1" customFormat="1" ht="29.25">
      <c r="B485" s="29"/>
      <c r="D485" s="118" t="s">
        <v>119</v>
      </c>
      <c r="F485" s="119" t="s">
        <v>1763</v>
      </c>
      <c r="I485" s="120"/>
      <c r="L485" s="29"/>
      <c r="M485" s="121"/>
      <c r="T485" s="48"/>
      <c r="AT485" s="14" t="s">
        <v>119</v>
      </c>
      <c r="AU485" s="14" t="s">
        <v>79</v>
      </c>
    </row>
    <row r="486" spans="2:65" s="1" customFormat="1" ht="16.5" customHeight="1">
      <c r="B486" s="29"/>
      <c r="C486" s="145" t="s">
        <v>431</v>
      </c>
      <c r="D486" s="145" t="s">
        <v>924</v>
      </c>
      <c r="E486" s="146" t="s">
        <v>1764</v>
      </c>
      <c r="F486" s="147" t="s">
        <v>1765</v>
      </c>
      <c r="G486" s="148" t="s">
        <v>115</v>
      </c>
      <c r="H486" s="149">
        <v>1</v>
      </c>
      <c r="I486" s="150"/>
      <c r="J486" s="151">
        <f>ROUND(I486*H486,2)</f>
        <v>0</v>
      </c>
      <c r="K486" s="147" t="s">
        <v>116</v>
      </c>
      <c r="L486" s="29"/>
      <c r="M486" s="152" t="s">
        <v>19</v>
      </c>
      <c r="N486" s="153" t="s">
        <v>42</v>
      </c>
      <c r="P486" s="114">
        <f>O486*H486</f>
        <v>0</v>
      </c>
      <c r="Q486" s="114">
        <v>0</v>
      </c>
      <c r="R486" s="114">
        <f>Q486*H486</f>
        <v>0</v>
      </c>
      <c r="S486" s="114">
        <v>0</v>
      </c>
      <c r="T486" s="115">
        <f>S486*H486</f>
        <v>0</v>
      </c>
      <c r="AR486" s="116" t="s">
        <v>1051</v>
      </c>
      <c r="AT486" s="116" t="s">
        <v>924</v>
      </c>
      <c r="AU486" s="116" t="s">
        <v>79</v>
      </c>
      <c r="AY486" s="14" t="s">
        <v>117</v>
      </c>
      <c r="BE486" s="117">
        <f>IF(N486="základní",J486,0)</f>
        <v>0</v>
      </c>
      <c r="BF486" s="117">
        <f>IF(N486="snížená",J486,0)</f>
        <v>0</v>
      </c>
      <c r="BG486" s="117">
        <f>IF(N486="zákl. přenesená",J486,0)</f>
        <v>0</v>
      </c>
      <c r="BH486" s="117">
        <f>IF(N486="sníž. přenesená",J486,0)</f>
        <v>0</v>
      </c>
      <c r="BI486" s="117">
        <f>IF(N486="nulová",J486,0)</f>
        <v>0</v>
      </c>
      <c r="BJ486" s="14" t="s">
        <v>79</v>
      </c>
      <c r="BK486" s="117">
        <f>ROUND(I486*H486,2)</f>
        <v>0</v>
      </c>
      <c r="BL486" s="14" t="s">
        <v>1051</v>
      </c>
      <c r="BM486" s="116" t="s">
        <v>1766</v>
      </c>
    </row>
    <row r="487" spans="2:65" s="1" customFormat="1" ht="29.25">
      <c r="B487" s="29"/>
      <c r="D487" s="118" t="s">
        <v>119</v>
      </c>
      <c r="F487" s="119" t="s">
        <v>1767</v>
      </c>
      <c r="I487" s="120"/>
      <c r="L487" s="29"/>
      <c r="M487" s="122"/>
      <c r="N487" s="123"/>
      <c r="O487" s="123"/>
      <c r="P487" s="123"/>
      <c r="Q487" s="123"/>
      <c r="R487" s="123"/>
      <c r="S487" s="123"/>
      <c r="T487" s="124"/>
      <c r="AT487" s="14" t="s">
        <v>119</v>
      </c>
      <c r="AU487" s="14" t="s">
        <v>79</v>
      </c>
    </row>
    <row r="488" spans="2:65" s="1" customFormat="1" ht="6.95" customHeight="1">
      <c r="B488" s="37"/>
      <c r="C488" s="38"/>
      <c r="D488" s="38"/>
      <c r="E488" s="38"/>
      <c r="F488" s="38"/>
      <c r="G488" s="38"/>
      <c r="H488" s="38"/>
      <c r="I488" s="38"/>
      <c r="J488" s="38"/>
      <c r="K488" s="38"/>
      <c r="L488" s="29"/>
    </row>
  </sheetData>
  <sheetProtection algorithmName="SHA-512" hashValue="MiSkDFyr4vfacLKT+IhVcY6sKPbMaAUnfoHGSRoLQFxGM7k48XkLG/+Lg3GYenFP9ASAqfEqRhPsFdS+k4TYBw==" saltValue="y8LoiXBRmOq74ztQyMJs/p94Wpz5xnaQgzyBQ8GffuA+zO/H+h8N/U4+MWFzpKdWw6DHVvO0GE5oK4Jgrk/w4Q==" spinCount="100000" sheet="1" objects="1" scenarios="1" formatColumns="0" formatRows="0" autoFilter="0"/>
  <autoFilter ref="C81:K487" xr:uid="{00000000-0009-0000-0000-000003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47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4" t="s">
        <v>91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2:46" ht="24.95" customHeight="1">
      <c r="B4" s="17"/>
      <c r="D4" s="18" t="s">
        <v>92</v>
      </c>
      <c r="L4" s="17"/>
      <c r="M4" s="80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16</v>
      </c>
      <c r="L6" s="17"/>
    </row>
    <row r="7" spans="2:46" ht="16.5" customHeight="1">
      <c r="B7" s="17"/>
      <c r="E7" s="273" t="str">
        <f>'Rekapitulace stavby'!K6</f>
        <v>Údržba, opravy a odstraňování závad u SSZT PCE 2024</v>
      </c>
      <c r="F7" s="274"/>
      <c r="G7" s="274"/>
      <c r="H7" s="274"/>
      <c r="L7" s="17"/>
    </row>
    <row r="8" spans="2:46" s="1" customFormat="1" ht="12" customHeight="1">
      <c r="B8" s="29"/>
      <c r="D8" s="24" t="s">
        <v>93</v>
      </c>
      <c r="L8" s="29"/>
    </row>
    <row r="9" spans="2:46" s="1" customFormat="1" ht="16.5" customHeight="1">
      <c r="B9" s="29"/>
      <c r="E9" s="263" t="s">
        <v>1768</v>
      </c>
      <c r="F9" s="272"/>
      <c r="G9" s="272"/>
      <c r="H9" s="272"/>
      <c r="L9" s="29"/>
    </row>
    <row r="10" spans="2:46" s="1" customFormat="1">
      <c r="B10" s="29"/>
      <c r="L10" s="29"/>
    </row>
    <row r="11" spans="2:46" s="1" customFormat="1" ht="12" customHeight="1">
      <c r="B11" s="29"/>
      <c r="D11" s="24" t="s">
        <v>18</v>
      </c>
      <c r="F11" s="22" t="s">
        <v>19</v>
      </c>
      <c r="I11" s="24" t="s">
        <v>20</v>
      </c>
      <c r="J11" s="22" t="s">
        <v>19</v>
      </c>
      <c r="L11" s="29"/>
    </row>
    <row r="12" spans="2:46" s="1" customFormat="1" ht="12" customHeight="1">
      <c r="B12" s="29"/>
      <c r="D12" s="24" t="s">
        <v>21</v>
      </c>
      <c r="F12" s="22" t="s">
        <v>22</v>
      </c>
      <c r="I12" s="24" t="s">
        <v>23</v>
      </c>
      <c r="J12" s="45" t="str">
        <f>'Rekapitulace stavby'!AN8</f>
        <v>2. 5. 2023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4" t="s">
        <v>25</v>
      </c>
      <c r="I14" s="24" t="s">
        <v>26</v>
      </c>
      <c r="J14" s="22" t="str">
        <f>IF('Rekapitulace stavby'!AN10="","",'Rekapitulace stavby'!AN10)</f>
        <v/>
      </c>
      <c r="L14" s="29"/>
    </row>
    <row r="15" spans="2:46" s="1" customFormat="1" ht="18" customHeight="1">
      <c r="B15" s="29"/>
      <c r="E15" s="22" t="str">
        <f>IF('Rekapitulace stavby'!E11="","",'Rekapitulace stavby'!E11)</f>
        <v xml:space="preserve"> </v>
      </c>
      <c r="I15" s="24" t="s">
        <v>28</v>
      </c>
      <c r="J15" s="22" t="str">
        <f>IF('Rekapitulace stavby'!AN11="","",'Rekapitulace stavby'!AN11)</f>
        <v/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4" t="s">
        <v>29</v>
      </c>
      <c r="I17" s="24" t="s">
        <v>26</v>
      </c>
      <c r="J17" s="25" t="str">
        <f>'Rekapitulace stavby'!AN13</f>
        <v>Vyplň údaj</v>
      </c>
      <c r="L17" s="29"/>
    </row>
    <row r="18" spans="2:12" s="1" customFormat="1" ht="18" customHeight="1">
      <c r="B18" s="29"/>
      <c r="E18" s="275" t="str">
        <f>'Rekapitulace stavby'!E14</f>
        <v>Vyplň údaj</v>
      </c>
      <c r="F18" s="246"/>
      <c r="G18" s="246"/>
      <c r="H18" s="246"/>
      <c r="I18" s="24" t="s">
        <v>28</v>
      </c>
      <c r="J18" s="25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4" t="s">
        <v>31</v>
      </c>
      <c r="I20" s="24" t="s">
        <v>26</v>
      </c>
      <c r="J20" s="22" t="str">
        <f>IF('Rekapitulace stavby'!AN16="","",'Rekapitulace stavby'!AN16)</f>
        <v/>
      </c>
      <c r="L20" s="29"/>
    </row>
    <row r="21" spans="2:12" s="1" customFormat="1" ht="18" customHeight="1">
      <c r="B21" s="29"/>
      <c r="E21" s="22" t="str">
        <f>IF('Rekapitulace stavby'!E17="","",'Rekapitulace stavby'!E17)</f>
        <v xml:space="preserve"> </v>
      </c>
      <c r="I21" s="24" t="s">
        <v>28</v>
      </c>
      <c r="J21" s="22" t="str">
        <f>IF('Rekapitulace stavby'!AN17="","",'Rekapitulace stavby'!AN17)</f>
        <v/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4" t="s">
        <v>33</v>
      </c>
      <c r="I23" s="24" t="s">
        <v>26</v>
      </c>
      <c r="J23" s="22" t="s">
        <v>19</v>
      </c>
      <c r="L23" s="29"/>
    </row>
    <row r="24" spans="2:12" s="1" customFormat="1" ht="18" customHeight="1">
      <c r="B24" s="29"/>
      <c r="E24" s="22" t="s">
        <v>34</v>
      </c>
      <c r="I24" s="24" t="s">
        <v>28</v>
      </c>
      <c r="J24" s="22" t="s">
        <v>19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4" t="s">
        <v>35</v>
      </c>
      <c r="L26" s="29"/>
    </row>
    <row r="27" spans="2:12" s="7" customFormat="1" ht="16.5" customHeight="1">
      <c r="B27" s="81"/>
      <c r="E27" s="250" t="s">
        <v>19</v>
      </c>
      <c r="F27" s="250"/>
      <c r="G27" s="250"/>
      <c r="H27" s="250"/>
      <c r="L27" s="81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46"/>
      <c r="E29" s="46"/>
      <c r="F29" s="46"/>
      <c r="G29" s="46"/>
      <c r="H29" s="46"/>
      <c r="I29" s="46"/>
      <c r="J29" s="46"/>
      <c r="K29" s="46"/>
      <c r="L29" s="29"/>
    </row>
    <row r="30" spans="2:12" s="1" customFormat="1" ht="25.35" customHeight="1">
      <c r="B30" s="29"/>
      <c r="D30" s="82" t="s">
        <v>37</v>
      </c>
      <c r="J30" s="58">
        <f>ROUND(J85, 2)</f>
        <v>0</v>
      </c>
      <c r="L30" s="29"/>
    </row>
    <row r="31" spans="2:12" s="1" customFormat="1" ht="6.95" customHeight="1">
      <c r="B31" s="29"/>
      <c r="D31" s="46"/>
      <c r="E31" s="46"/>
      <c r="F31" s="46"/>
      <c r="G31" s="46"/>
      <c r="H31" s="46"/>
      <c r="I31" s="46"/>
      <c r="J31" s="46"/>
      <c r="K31" s="46"/>
      <c r="L31" s="29"/>
    </row>
    <row r="32" spans="2:12" s="1" customFormat="1" ht="14.45" customHeight="1">
      <c r="B32" s="29"/>
      <c r="F32" s="83" t="s">
        <v>39</v>
      </c>
      <c r="I32" s="83" t="s">
        <v>38</v>
      </c>
      <c r="J32" s="83" t="s">
        <v>40</v>
      </c>
      <c r="L32" s="29"/>
    </row>
    <row r="33" spans="2:12" s="1" customFormat="1" ht="14.45" customHeight="1">
      <c r="B33" s="29"/>
      <c r="D33" s="84" t="s">
        <v>41</v>
      </c>
      <c r="E33" s="24" t="s">
        <v>42</v>
      </c>
      <c r="F33" s="85">
        <f>ROUND((SUM(BE85:BE146)),  2)</f>
        <v>0</v>
      </c>
      <c r="I33" s="86">
        <v>0.21</v>
      </c>
      <c r="J33" s="85">
        <f>ROUND(((SUM(BE85:BE146))*I33),  2)</f>
        <v>0</v>
      </c>
      <c r="L33" s="29"/>
    </row>
    <row r="34" spans="2:12" s="1" customFormat="1" ht="14.45" customHeight="1">
      <c r="B34" s="29"/>
      <c r="E34" s="24" t="s">
        <v>43</v>
      </c>
      <c r="F34" s="85">
        <f>ROUND((SUM(BF85:BF146)),  2)</f>
        <v>0</v>
      </c>
      <c r="I34" s="86">
        <v>0.15</v>
      </c>
      <c r="J34" s="85">
        <f>ROUND(((SUM(BF85:BF146))*I34),  2)</f>
        <v>0</v>
      </c>
      <c r="L34" s="29"/>
    </row>
    <row r="35" spans="2:12" s="1" customFormat="1" ht="14.45" hidden="1" customHeight="1">
      <c r="B35" s="29"/>
      <c r="E35" s="24" t="s">
        <v>44</v>
      </c>
      <c r="F35" s="85">
        <f>ROUND((SUM(BG85:BG146)),  2)</f>
        <v>0</v>
      </c>
      <c r="I35" s="86">
        <v>0.21</v>
      </c>
      <c r="J35" s="85">
        <f>0</f>
        <v>0</v>
      </c>
      <c r="L35" s="29"/>
    </row>
    <row r="36" spans="2:12" s="1" customFormat="1" ht="14.45" hidden="1" customHeight="1">
      <c r="B36" s="29"/>
      <c r="E36" s="24" t="s">
        <v>45</v>
      </c>
      <c r="F36" s="85">
        <f>ROUND((SUM(BH85:BH146)),  2)</f>
        <v>0</v>
      </c>
      <c r="I36" s="86">
        <v>0.15</v>
      </c>
      <c r="J36" s="85">
        <f>0</f>
        <v>0</v>
      </c>
      <c r="L36" s="29"/>
    </row>
    <row r="37" spans="2:12" s="1" customFormat="1" ht="14.45" hidden="1" customHeight="1">
      <c r="B37" s="29"/>
      <c r="E37" s="24" t="s">
        <v>46</v>
      </c>
      <c r="F37" s="85">
        <f>ROUND((SUM(BI85:BI146)),  2)</f>
        <v>0</v>
      </c>
      <c r="I37" s="86">
        <v>0</v>
      </c>
      <c r="J37" s="85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87"/>
      <c r="D39" s="88" t="s">
        <v>47</v>
      </c>
      <c r="E39" s="49"/>
      <c r="F39" s="49"/>
      <c r="G39" s="89" t="s">
        <v>48</v>
      </c>
      <c r="H39" s="90" t="s">
        <v>49</v>
      </c>
      <c r="I39" s="49"/>
      <c r="J39" s="91">
        <f>SUM(J30:J37)</f>
        <v>0</v>
      </c>
      <c r="K39" s="92"/>
      <c r="L39" s="29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29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29"/>
    </row>
    <row r="45" spans="2:12" s="1" customFormat="1" ht="24.95" customHeight="1">
      <c r="B45" s="29"/>
      <c r="C45" s="18" t="s">
        <v>95</v>
      </c>
      <c r="L45" s="29"/>
    </row>
    <row r="46" spans="2:12" s="1" customFormat="1" ht="6.95" customHeight="1">
      <c r="B46" s="29"/>
      <c r="L46" s="29"/>
    </row>
    <row r="47" spans="2:12" s="1" customFormat="1" ht="12" customHeight="1">
      <c r="B47" s="29"/>
      <c r="C47" s="24" t="s">
        <v>16</v>
      </c>
      <c r="L47" s="29"/>
    </row>
    <row r="48" spans="2:12" s="1" customFormat="1" ht="16.5" customHeight="1">
      <c r="B48" s="29"/>
      <c r="E48" s="273" t="str">
        <f>E7</f>
        <v>Údržba, opravy a odstraňování závad u SSZT PCE 2024</v>
      </c>
      <c r="F48" s="274"/>
      <c r="G48" s="274"/>
      <c r="H48" s="274"/>
      <c r="L48" s="29"/>
    </row>
    <row r="49" spans="2:47" s="1" customFormat="1" ht="12" customHeight="1">
      <c r="B49" s="29"/>
      <c r="C49" s="24" t="s">
        <v>93</v>
      </c>
      <c r="L49" s="29"/>
    </row>
    <row r="50" spans="2:47" s="1" customFormat="1" ht="16.5" customHeight="1">
      <c r="B50" s="29"/>
      <c r="E50" s="263" t="str">
        <f>E9</f>
        <v>VRN - VON</v>
      </c>
      <c r="F50" s="272"/>
      <c r="G50" s="272"/>
      <c r="H50" s="272"/>
      <c r="L50" s="29"/>
    </row>
    <row r="51" spans="2:47" s="1" customFormat="1" ht="6.95" customHeight="1">
      <c r="B51" s="29"/>
      <c r="L51" s="29"/>
    </row>
    <row r="52" spans="2:47" s="1" customFormat="1" ht="12" customHeight="1">
      <c r="B52" s="29"/>
      <c r="C52" s="24" t="s">
        <v>21</v>
      </c>
      <c r="F52" s="22" t="str">
        <f>F12</f>
        <v>SŽ OŘ Hradec Kralové</v>
      </c>
      <c r="I52" s="24" t="s">
        <v>23</v>
      </c>
      <c r="J52" s="45" t="str">
        <f>IF(J12="","",J12)</f>
        <v>2. 5. 2023</v>
      </c>
      <c r="L52" s="29"/>
    </row>
    <row r="53" spans="2:47" s="1" customFormat="1" ht="6.95" customHeight="1">
      <c r="B53" s="29"/>
      <c r="L53" s="29"/>
    </row>
    <row r="54" spans="2:47" s="1" customFormat="1" ht="15.2" customHeight="1">
      <c r="B54" s="29"/>
      <c r="C54" s="24" t="s">
        <v>25</v>
      </c>
      <c r="F54" s="22" t="str">
        <f>E15</f>
        <v xml:space="preserve"> </v>
      </c>
      <c r="I54" s="24" t="s">
        <v>31</v>
      </c>
      <c r="J54" s="27" t="str">
        <f>E21</f>
        <v xml:space="preserve"> </v>
      </c>
      <c r="L54" s="29"/>
    </row>
    <row r="55" spans="2:47" s="1" customFormat="1" ht="15.2" customHeight="1">
      <c r="B55" s="29"/>
      <c r="C55" s="24" t="s">
        <v>29</v>
      </c>
      <c r="F55" s="22" t="str">
        <f>IF(E18="","",E18)</f>
        <v>Vyplň údaj</v>
      </c>
      <c r="I55" s="24" t="s">
        <v>33</v>
      </c>
      <c r="J55" s="27" t="str">
        <f>E24</f>
        <v>Slezák Jiří</v>
      </c>
      <c r="L55" s="29"/>
    </row>
    <row r="56" spans="2:47" s="1" customFormat="1" ht="10.35" customHeight="1">
      <c r="B56" s="29"/>
      <c r="L56" s="29"/>
    </row>
    <row r="57" spans="2:47" s="1" customFormat="1" ht="29.25" customHeight="1">
      <c r="B57" s="29"/>
      <c r="C57" s="93" t="s">
        <v>96</v>
      </c>
      <c r="D57" s="87"/>
      <c r="E57" s="87"/>
      <c r="F57" s="87"/>
      <c r="G57" s="87"/>
      <c r="H57" s="87"/>
      <c r="I57" s="87"/>
      <c r="J57" s="94" t="s">
        <v>97</v>
      </c>
      <c r="K57" s="87"/>
      <c r="L57" s="29"/>
    </row>
    <row r="58" spans="2:47" s="1" customFormat="1" ht="10.35" customHeight="1">
      <c r="B58" s="29"/>
      <c r="L58" s="29"/>
    </row>
    <row r="59" spans="2:47" s="1" customFormat="1" ht="22.9" customHeight="1">
      <c r="B59" s="29"/>
      <c r="C59" s="95" t="s">
        <v>69</v>
      </c>
      <c r="J59" s="58">
        <f>J85</f>
        <v>0</v>
      </c>
      <c r="L59" s="29"/>
      <c r="AU59" s="14" t="s">
        <v>98</v>
      </c>
    </row>
    <row r="60" spans="2:47" s="9" customFormat="1" ht="24.95" customHeight="1">
      <c r="B60" s="125"/>
      <c r="D60" s="126" t="s">
        <v>1769</v>
      </c>
      <c r="E60" s="127"/>
      <c r="F60" s="127"/>
      <c r="G60" s="127"/>
      <c r="H60" s="127"/>
      <c r="I60" s="127"/>
      <c r="J60" s="128">
        <f>J86</f>
        <v>0</v>
      </c>
      <c r="L60" s="125"/>
    </row>
    <row r="61" spans="2:47" s="9" customFormat="1" ht="24.95" customHeight="1">
      <c r="B61" s="125"/>
      <c r="D61" s="126" t="s">
        <v>1012</v>
      </c>
      <c r="E61" s="127"/>
      <c r="F61" s="127"/>
      <c r="G61" s="127"/>
      <c r="H61" s="127"/>
      <c r="I61" s="127"/>
      <c r="J61" s="128">
        <f>J102</f>
        <v>0</v>
      </c>
      <c r="L61" s="125"/>
    </row>
    <row r="62" spans="2:47" s="9" customFormat="1" ht="24.95" customHeight="1">
      <c r="B62" s="125"/>
      <c r="D62" s="126" t="s">
        <v>1770</v>
      </c>
      <c r="E62" s="127"/>
      <c r="F62" s="127"/>
      <c r="G62" s="127"/>
      <c r="H62" s="127"/>
      <c r="I62" s="127"/>
      <c r="J62" s="128">
        <f>J127</f>
        <v>0</v>
      </c>
      <c r="L62" s="125"/>
    </row>
    <row r="63" spans="2:47" s="10" customFormat="1" ht="19.899999999999999" customHeight="1">
      <c r="B63" s="129"/>
      <c r="D63" s="130" t="s">
        <v>1771</v>
      </c>
      <c r="E63" s="131"/>
      <c r="F63" s="131"/>
      <c r="G63" s="131"/>
      <c r="H63" s="131"/>
      <c r="I63" s="131"/>
      <c r="J63" s="132">
        <f>J132</f>
        <v>0</v>
      </c>
      <c r="L63" s="129"/>
    </row>
    <row r="64" spans="2:47" s="10" customFormat="1" ht="19.899999999999999" customHeight="1">
      <c r="B64" s="129"/>
      <c r="D64" s="130" t="s">
        <v>1772</v>
      </c>
      <c r="E64" s="131"/>
      <c r="F64" s="131"/>
      <c r="G64" s="131"/>
      <c r="H64" s="131"/>
      <c r="I64" s="131"/>
      <c r="J64" s="132">
        <f>J137</f>
        <v>0</v>
      </c>
      <c r="L64" s="129"/>
    </row>
    <row r="65" spans="2:12" s="10" customFormat="1" ht="19.899999999999999" customHeight="1">
      <c r="B65" s="129"/>
      <c r="D65" s="130" t="s">
        <v>1773</v>
      </c>
      <c r="E65" s="131"/>
      <c r="F65" s="131"/>
      <c r="G65" s="131"/>
      <c r="H65" s="131"/>
      <c r="I65" s="131"/>
      <c r="J65" s="132">
        <f>J140</f>
        <v>0</v>
      </c>
      <c r="L65" s="129"/>
    </row>
    <row r="66" spans="2:12" s="1" customFormat="1" ht="21.75" customHeight="1">
      <c r="B66" s="29"/>
      <c r="L66" s="29"/>
    </row>
    <row r="67" spans="2:12" s="1" customFormat="1" ht="6.95" customHeight="1"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29"/>
    </row>
    <row r="71" spans="2:12" s="1" customFormat="1" ht="6.95" customHeight="1"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29"/>
    </row>
    <row r="72" spans="2:12" s="1" customFormat="1" ht="24.95" customHeight="1">
      <c r="B72" s="29"/>
      <c r="C72" s="18" t="s">
        <v>99</v>
      </c>
      <c r="L72" s="29"/>
    </row>
    <row r="73" spans="2:12" s="1" customFormat="1" ht="6.95" customHeight="1">
      <c r="B73" s="29"/>
      <c r="L73" s="29"/>
    </row>
    <row r="74" spans="2:12" s="1" customFormat="1" ht="12" customHeight="1">
      <c r="B74" s="29"/>
      <c r="C74" s="24" t="s">
        <v>16</v>
      </c>
      <c r="L74" s="29"/>
    </row>
    <row r="75" spans="2:12" s="1" customFormat="1" ht="16.5" customHeight="1">
      <c r="B75" s="29"/>
      <c r="E75" s="273" t="str">
        <f>E7</f>
        <v>Údržba, opravy a odstraňování závad u SSZT PCE 2024</v>
      </c>
      <c r="F75" s="274"/>
      <c r="G75" s="274"/>
      <c r="H75" s="274"/>
      <c r="L75" s="29"/>
    </row>
    <row r="76" spans="2:12" s="1" customFormat="1" ht="12" customHeight="1">
      <c r="B76" s="29"/>
      <c r="C76" s="24" t="s">
        <v>93</v>
      </c>
      <c r="L76" s="29"/>
    </row>
    <row r="77" spans="2:12" s="1" customFormat="1" ht="16.5" customHeight="1">
      <c r="B77" s="29"/>
      <c r="E77" s="263" t="str">
        <f>E9</f>
        <v>VRN - VON</v>
      </c>
      <c r="F77" s="272"/>
      <c r="G77" s="272"/>
      <c r="H77" s="272"/>
      <c r="L77" s="29"/>
    </row>
    <row r="78" spans="2:12" s="1" customFormat="1" ht="6.95" customHeight="1">
      <c r="B78" s="29"/>
      <c r="L78" s="29"/>
    </row>
    <row r="79" spans="2:12" s="1" customFormat="1" ht="12" customHeight="1">
      <c r="B79" s="29"/>
      <c r="C79" s="24" t="s">
        <v>21</v>
      </c>
      <c r="F79" s="22" t="str">
        <f>F12</f>
        <v>SŽ OŘ Hradec Kralové</v>
      </c>
      <c r="I79" s="24" t="s">
        <v>23</v>
      </c>
      <c r="J79" s="45" t="str">
        <f>IF(J12="","",J12)</f>
        <v>2. 5. 2023</v>
      </c>
      <c r="L79" s="29"/>
    </row>
    <row r="80" spans="2:12" s="1" customFormat="1" ht="6.95" customHeight="1">
      <c r="B80" s="29"/>
      <c r="L80" s="29"/>
    </row>
    <row r="81" spans="2:65" s="1" customFormat="1" ht="15.2" customHeight="1">
      <c r="B81" s="29"/>
      <c r="C81" s="24" t="s">
        <v>25</v>
      </c>
      <c r="F81" s="22" t="str">
        <f>E15</f>
        <v xml:space="preserve"> </v>
      </c>
      <c r="I81" s="24" t="s">
        <v>31</v>
      </c>
      <c r="J81" s="27" t="str">
        <f>E21</f>
        <v xml:space="preserve"> </v>
      </c>
      <c r="L81" s="29"/>
    </row>
    <row r="82" spans="2:65" s="1" customFormat="1" ht="15.2" customHeight="1">
      <c r="B82" s="29"/>
      <c r="C82" s="24" t="s">
        <v>29</v>
      </c>
      <c r="F82" s="22" t="str">
        <f>IF(E18="","",E18)</f>
        <v>Vyplň údaj</v>
      </c>
      <c r="I82" s="24" t="s">
        <v>33</v>
      </c>
      <c r="J82" s="27" t="str">
        <f>E24</f>
        <v>Slezák Jiří</v>
      </c>
      <c r="L82" s="29"/>
    </row>
    <row r="83" spans="2:65" s="1" customFormat="1" ht="10.35" customHeight="1">
      <c r="B83" s="29"/>
      <c r="L83" s="29"/>
    </row>
    <row r="84" spans="2:65" s="8" customFormat="1" ht="29.25" customHeight="1">
      <c r="B84" s="96"/>
      <c r="C84" s="97" t="s">
        <v>100</v>
      </c>
      <c r="D84" s="98" t="s">
        <v>56</v>
      </c>
      <c r="E84" s="98" t="s">
        <v>52</v>
      </c>
      <c r="F84" s="98" t="s">
        <v>53</v>
      </c>
      <c r="G84" s="98" t="s">
        <v>101</v>
      </c>
      <c r="H84" s="98" t="s">
        <v>102</v>
      </c>
      <c r="I84" s="98" t="s">
        <v>103</v>
      </c>
      <c r="J84" s="98" t="s">
        <v>97</v>
      </c>
      <c r="K84" s="99" t="s">
        <v>104</v>
      </c>
      <c r="L84" s="96"/>
      <c r="M84" s="51" t="s">
        <v>19</v>
      </c>
      <c r="N84" s="52" t="s">
        <v>41</v>
      </c>
      <c r="O84" s="52" t="s">
        <v>105</v>
      </c>
      <c r="P84" s="52" t="s">
        <v>106</v>
      </c>
      <c r="Q84" s="52" t="s">
        <v>107</v>
      </c>
      <c r="R84" s="52" t="s">
        <v>108</v>
      </c>
      <c r="S84" s="52" t="s">
        <v>109</v>
      </c>
      <c r="T84" s="53" t="s">
        <v>110</v>
      </c>
    </row>
    <row r="85" spans="2:65" s="1" customFormat="1" ht="22.9" customHeight="1">
      <c r="B85" s="29"/>
      <c r="C85" s="56" t="s">
        <v>111</v>
      </c>
      <c r="J85" s="100">
        <f>BK85</f>
        <v>0</v>
      </c>
      <c r="L85" s="29"/>
      <c r="M85" s="54"/>
      <c r="N85" s="46"/>
      <c r="O85" s="46"/>
      <c r="P85" s="101">
        <f>P86+P102+P127</f>
        <v>0</v>
      </c>
      <c r="Q85" s="46"/>
      <c r="R85" s="101">
        <f>R86+R102+R127</f>
        <v>0</v>
      </c>
      <c r="S85" s="46"/>
      <c r="T85" s="102">
        <f>T86+T102+T127</f>
        <v>0</v>
      </c>
      <c r="AT85" s="14" t="s">
        <v>70</v>
      </c>
      <c r="AU85" s="14" t="s">
        <v>98</v>
      </c>
      <c r="BK85" s="103">
        <f>BK86+BK102+BK127</f>
        <v>0</v>
      </c>
    </row>
    <row r="86" spans="2:65" s="11" customFormat="1" ht="25.9" customHeight="1">
      <c r="B86" s="133"/>
      <c r="D86" s="134" t="s">
        <v>70</v>
      </c>
      <c r="E86" s="135" t="s">
        <v>1774</v>
      </c>
      <c r="F86" s="135" t="s">
        <v>1775</v>
      </c>
      <c r="I86" s="136"/>
      <c r="J86" s="137">
        <f>BK86</f>
        <v>0</v>
      </c>
      <c r="L86" s="133"/>
      <c r="M86" s="138"/>
      <c r="P86" s="139">
        <f>SUM(P87:P101)</f>
        <v>0</v>
      </c>
      <c r="R86" s="139">
        <f>SUM(R87:R101)</f>
        <v>0</v>
      </c>
      <c r="T86" s="140">
        <f>SUM(T87:T101)</f>
        <v>0</v>
      </c>
      <c r="AR86" s="134" t="s">
        <v>127</v>
      </c>
      <c r="AT86" s="141" t="s">
        <v>70</v>
      </c>
      <c r="AU86" s="141" t="s">
        <v>71</v>
      </c>
      <c r="AY86" s="134" t="s">
        <v>117</v>
      </c>
      <c r="BK86" s="142">
        <f>SUM(BK87:BK101)</f>
        <v>0</v>
      </c>
    </row>
    <row r="87" spans="2:65" s="1" customFormat="1" ht="16.5" customHeight="1">
      <c r="B87" s="29"/>
      <c r="C87" s="145" t="s">
        <v>79</v>
      </c>
      <c r="D87" s="145" t="s">
        <v>924</v>
      </c>
      <c r="E87" s="146" t="s">
        <v>1776</v>
      </c>
      <c r="F87" s="147" t="s">
        <v>1777</v>
      </c>
      <c r="G87" s="148" t="s">
        <v>958</v>
      </c>
      <c r="H87" s="149">
        <v>50</v>
      </c>
      <c r="I87" s="150"/>
      <c r="J87" s="151">
        <f>ROUND(I87*H87,2)</f>
        <v>0</v>
      </c>
      <c r="K87" s="147" t="s">
        <v>928</v>
      </c>
      <c r="L87" s="29"/>
      <c r="M87" s="152" t="s">
        <v>19</v>
      </c>
      <c r="N87" s="153" t="s">
        <v>42</v>
      </c>
      <c r="P87" s="114">
        <f>O87*H87</f>
        <v>0</v>
      </c>
      <c r="Q87" s="114">
        <v>0</v>
      </c>
      <c r="R87" s="114">
        <f>Q87*H87</f>
        <v>0</v>
      </c>
      <c r="S87" s="114">
        <v>0</v>
      </c>
      <c r="T87" s="115">
        <f>S87*H87</f>
        <v>0</v>
      </c>
      <c r="AR87" s="116" t="s">
        <v>1051</v>
      </c>
      <c r="AT87" s="116" t="s">
        <v>924</v>
      </c>
      <c r="AU87" s="116" t="s">
        <v>79</v>
      </c>
      <c r="AY87" s="14" t="s">
        <v>117</v>
      </c>
      <c r="BE87" s="117">
        <f>IF(N87="základní",J87,0)</f>
        <v>0</v>
      </c>
      <c r="BF87" s="117">
        <f>IF(N87="snížená",J87,0)</f>
        <v>0</v>
      </c>
      <c r="BG87" s="117">
        <f>IF(N87="zákl. přenesená",J87,0)</f>
        <v>0</v>
      </c>
      <c r="BH87" s="117">
        <f>IF(N87="sníž. přenesená",J87,0)</f>
        <v>0</v>
      </c>
      <c r="BI87" s="117">
        <f>IF(N87="nulová",J87,0)</f>
        <v>0</v>
      </c>
      <c r="BJ87" s="14" t="s">
        <v>79</v>
      </c>
      <c r="BK87" s="117">
        <f>ROUND(I87*H87,2)</f>
        <v>0</v>
      </c>
      <c r="BL87" s="14" t="s">
        <v>1051</v>
      </c>
      <c r="BM87" s="116" t="s">
        <v>1778</v>
      </c>
    </row>
    <row r="88" spans="2:65" s="1" customFormat="1">
      <c r="B88" s="29"/>
      <c r="D88" s="118" t="s">
        <v>119</v>
      </c>
      <c r="F88" s="119" t="s">
        <v>1779</v>
      </c>
      <c r="I88" s="120"/>
      <c r="L88" s="29"/>
      <c r="M88" s="121"/>
      <c r="T88" s="48"/>
      <c r="AT88" s="14" t="s">
        <v>119</v>
      </c>
      <c r="AU88" s="14" t="s">
        <v>79</v>
      </c>
    </row>
    <row r="89" spans="2:65" s="1" customFormat="1">
      <c r="B89" s="29"/>
      <c r="D89" s="154" t="s">
        <v>931</v>
      </c>
      <c r="F89" s="155" t="s">
        <v>1780</v>
      </c>
      <c r="I89" s="120"/>
      <c r="L89" s="29"/>
      <c r="M89" s="121"/>
      <c r="T89" s="48"/>
      <c r="AT89" s="14" t="s">
        <v>931</v>
      </c>
      <c r="AU89" s="14" t="s">
        <v>79</v>
      </c>
    </row>
    <row r="90" spans="2:65" s="1" customFormat="1" ht="16.5" customHeight="1">
      <c r="B90" s="29"/>
      <c r="C90" s="145" t="s">
        <v>81</v>
      </c>
      <c r="D90" s="145" t="s">
        <v>924</v>
      </c>
      <c r="E90" s="146" t="s">
        <v>1781</v>
      </c>
      <c r="F90" s="147" t="s">
        <v>1782</v>
      </c>
      <c r="G90" s="148" t="s">
        <v>958</v>
      </c>
      <c r="H90" s="149">
        <v>25</v>
      </c>
      <c r="I90" s="150"/>
      <c r="J90" s="151">
        <f>ROUND(I90*H90,2)</f>
        <v>0</v>
      </c>
      <c r="K90" s="147" t="s">
        <v>928</v>
      </c>
      <c r="L90" s="29"/>
      <c r="M90" s="152" t="s">
        <v>19</v>
      </c>
      <c r="N90" s="153" t="s">
        <v>42</v>
      </c>
      <c r="P90" s="114">
        <f>O90*H90</f>
        <v>0</v>
      </c>
      <c r="Q90" s="114">
        <v>0</v>
      </c>
      <c r="R90" s="114">
        <f>Q90*H90</f>
        <v>0</v>
      </c>
      <c r="S90" s="114">
        <v>0</v>
      </c>
      <c r="T90" s="115">
        <f>S90*H90</f>
        <v>0</v>
      </c>
      <c r="AR90" s="116" t="s">
        <v>1051</v>
      </c>
      <c r="AT90" s="116" t="s">
        <v>924</v>
      </c>
      <c r="AU90" s="116" t="s">
        <v>79</v>
      </c>
      <c r="AY90" s="14" t="s">
        <v>117</v>
      </c>
      <c r="BE90" s="117">
        <f>IF(N90="základní",J90,0)</f>
        <v>0</v>
      </c>
      <c r="BF90" s="117">
        <f>IF(N90="snížená",J90,0)</f>
        <v>0</v>
      </c>
      <c r="BG90" s="117">
        <f>IF(N90="zákl. přenesená",J90,0)</f>
        <v>0</v>
      </c>
      <c r="BH90" s="117">
        <f>IF(N90="sníž. přenesená",J90,0)</f>
        <v>0</v>
      </c>
      <c r="BI90" s="117">
        <f>IF(N90="nulová",J90,0)</f>
        <v>0</v>
      </c>
      <c r="BJ90" s="14" t="s">
        <v>79</v>
      </c>
      <c r="BK90" s="117">
        <f>ROUND(I90*H90,2)</f>
        <v>0</v>
      </c>
      <c r="BL90" s="14" t="s">
        <v>1051</v>
      </c>
      <c r="BM90" s="116" t="s">
        <v>1783</v>
      </c>
    </row>
    <row r="91" spans="2:65" s="1" customFormat="1">
      <c r="B91" s="29"/>
      <c r="D91" s="118" t="s">
        <v>119</v>
      </c>
      <c r="F91" s="119" t="s">
        <v>1784</v>
      </c>
      <c r="I91" s="120"/>
      <c r="L91" s="29"/>
      <c r="M91" s="121"/>
      <c r="T91" s="48"/>
      <c r="AT91" s="14" t="s">
        <v>119</v>
      </c>
      <c r="AU91" s="14" t="s">
        <v>79</v>
      </c>
    </row>
    <row r="92" spans="2:65" s="1" customFormat="1">
      <c r="B92" s="29"/>
      <c r="D92" s="154" t="s">
        <v>931</v>
      </c>
      <c r="F92" s="155" t="s">
        <v>1785</v>
      </c>
      <c r="I92" s="120"/>
      <c r="L92" s="29"/>
      <c r="M92" s="121"/>
      <c r="T92" s="48"/>
      <c r="AT92" s="14" t="s">
        <v>931</v>
      </c>
      <c r="AU92" s="14" t="s">
        <v>79</v>
      </c>
    </row>
    <row r="93" spans="2:65" s="1" customFormat="1" ht="16.5" customHeight="1">
      <c r="B93" s="29"/>
      <c r="C93" s="145" t="s">
        <v>123</v>
      </c>
      <c r="D93" s="145" t="s">
        <v>924</v>
      </c>
      <c r="E93" s="146" t="s">
        <v>1786</v>
      </c>
      <c r="F93" s="147" t="s">
        <v>1787</v>
      </c>
      <c r="G93" s="148" t="s">
        <v>958</v>
      </c>
      <c r="H93" s="149">
        <v>25</v>
      </c>
      <c r="I93" s="150"/>
      <c r="J93" s="151">
        <f>ROUND(I93*H93,2)</f>
        <v>0</v>
      </c>
      <c r="K93" s="147" t="s">
        <v>928</v>
      </c>
      <c r="L93" s="29"/>
      <c r="M93" s="152" t="s">
        <v>19</v>
      </c>
      <c r="N93" s="153" t="s">
        <v>42</v>
      </c>
      <c r="P93" s="114">
        <f>O93*H93</f>
        <v>0</v>
      </c>
      <c r="Q93" s="114">
        <v>0</v>
      </c>
      <c r="R93" s="114">
        <f>Q93*H93</f>
        <v>0</v>
      </c>
      <c r="S93" s="114">
        <v>0</v>
      </c>
      <c r="T93" s="115">
        <f>S93*H93</f>
        <v>0</v>
      </c>
      <c r="AR93" s="116" t="s">
        <v>1051</v>
      </c>
      <c r="AT93" s="116" t="s">
        <v>924</v>
      </c>
      <c r="AU93" s="116" t="s">
        <v>79</v>
      </c>
      <c r="AY93" s="14" t="s">
        <v>117</v>
      </c>
      <c r="BE93" s="117">
        <f>IF(N93="základní",J93,0)</f>
        <v>0</v>
      </c>
      <c r="BF93" s="117">
        <f>IF(N93="snížená",J93,0)</f>
        <v>0</v>
      </c>
      <c r="BG93" s="117">
        <f>IF(N93="zákl. přenesená",J93,0)</f>
        <v>0</v>
      </c>
      <c r="BH93" s="117">
        <f>IF(N93="sníž. přenesená",J93,0)</f>
        <v>0</v>
      </c>
      <c r="BI93" s="117">
        <f>IF(N93="nulová",J93,0)</f>
        <v>0</v>
      </c>
      <c r="BJ93" s="14" t="s">
        <v>79</v>
      </c>
      <c r="BK93" s="117">
        <f>ROUND(I93*H93,2)</f>
        <v>0</v>
      </c>
      <c r="BL93" s="14" t="s">
        <v>1051</v>
      </c>
      <c r="BM93" s="116" t="s">
        <v>1788</v>
      </c>
    </row>
    <row r="94" spans="2:65" s="1" customFormat="1">
      <c r="B94" s="29"/>
      <c r="D94" s="118" t="s">
        <v>119</v>
      </c>
      <c r="F94" s="119" t="s">
        <v>1789</v>
      </c>
      <c r="I94" s="120"/>
      <c r="L94" s="29"/>
      <c r="M94" s="121"/>
      <c r="T94" s="48"/>
      <c r="AT94" s="14" t="s">
        <v>119</v>
      </c>
      <c r="AU94" s="14" t="s">
        <v>79</v>
      </c>
    </row>
    <row r="95" spans="2:65" s="1" customFormat="1">
      <c r="B95" s="29"/>
      <c r="D95" s="154" t="s">
        <v>931</v>
      </c>
      <c r="F95" s="155" t="s">
        <v>1790</v>
      </c>
      <c r="I95" s="120"/>
      <c r="L95" s="29"/>
      <c r="M95" s="121"/>
      <c r="T95" s="48"/>
      <c r="AT95" s="14" t="s">
        <v>931</v>
      </c>
      <c r="AU95" s="14" t="s">
        <v>79</v>
      </c>
    </row>
    <row r="96" spans="2:65" s="1" customFormat="1" ht="16.5" customHeight="1">
      <c r="B96" s="29"/>
      <c r="C96" s="145" t="s">
        <v>127</v>
      </c>
      <c r="D96" s="145" t="s">
        <v>924</v>
      </c>
      <c r="E96" s="146" t="s">
        <v>1791</v>
      </c>
      <c r="F96" s="147" t="s">
        <v>1792</v>
      </c>
      <c r="G96" s="148" t="s">
        <v>958</v>
      </c>
      <c r="H96" s="149">
        <v>25</v>
      </c>
      <c r="I96" s="150"/>
      <c r="J96" s="151">
        <f>ROUND(I96*H96,2)</f>
        <v>0</v>
      </c>
      <c r="K96" s="147" t="s">
        <v>928</v>
      </c>
      <c r="L96" s="29"/>
      <c r="M96" s="152" t="s">
        <v>19</v>
      </c>
      <c r="N96" s="153" t="s">
        <v>42</v>
      </c>
      <c r="P96" s="114">
        <f>O96*H96</f>
        <v>0</v>
      </c>
      <c r="Q96" s="114">
        <v>0</v>
      </c>
      <c r="R96" s="114">
        <f>Q96*H96</f>
        <v>0</v>
      </c>
      <c r="S96" s="114">
        <v>0</v>
      </c>
      <c r="T96" s="115">
        <f>S96*H96</f>
        <v>0</v>
      </c>
      <c r="AR96" s="116" t="s">
        <v>1051</v>
      </c>
      <c r="AT96" s="116" t="s">
        <v>924</v>
      </c>
      <c r="AU96" s="116" t="s">
        <v>79</v>
      </c>
      <c r="AY96" s="14" t="s">
        <v>117</v>
      </c>
      <c r="BE96" s="117">
        <f>IF(N96="základní",J96,0)</f>
        <v>0</v>
      </c>
      <c r="BF96" s="117">
        <f>IF(N96="snížená",J96,0)</f>
        <v>0</v>
      </c>
      <c r="BG96" s="117">
        <f>IF(N96="zákl. přenesená",J96,0)</f>
        <v>0</v>
      </c>
      <c r="BH96" s="117">
        <f>IF(N96="sníž. přenesená",J96,0)</f>
        <v>0</v>
      </c>
      <c r="BI96" s="117">
        <f>IF(N96="nulová",J96,0)</f>
        <v>0</v>
      </c>
      <c r="BJ96" s="14" t="s">
        <v>79</v>
      </c>
      <c r="BK96" s="117">
        <f>ROUND(I96*H96,2)</f>
        <v>0</v>
      </c>
      <c r="BL96" s="14" t="s">
        <v>1051</v>
      </c>
      <c r="BM96" s="116" t="s">
        <v>1793</v>
      </c>
    </row>
    <row r="97" spans="2:65" s="1" customFormat="1">
      <c r="B97" s="29"/>
      <c r="D97" s="118" t="s">
        <v>119</v>
      </c>
      <c r="F97" s="119" t="s">
        <v>1794</v>
      </c>
      <c r="I97" s="120"/>
      <c r="L97" s="29"/>
      <c r="M97" s="121"/>
      <c r="T97" s="48"/>
      <c r="AT97" s="14" t="s">
        <v>119</v>
      </c>
      <c r="AU97" s="14" t="s">
        <v>79</v>
      </c>
    </row>
    <row r="98" spans="2:65" s="1" customFormat="1">
      <c r="B98" s="29"/>
      <c r="D98" s="154" t="s">
        <v>931</v>
      </c>
      <c r="F98" s="155" t="s">
        <v>1795</v>
      </c>
      <c r="I98" s="120"/>
      <c r="L98" s="29"/>
      <c r="M98" s="121"/>
      <c r="T98" s="48"/>
      <c r="AT98" s="14" t="s">
        <v>931</v>
      </c>
      <c r="AU98" s="14" t="s">
        <v>79</v>
      </c>
    </row>
    <row r="99" spans="2:65" s="1" customFormat="1" ht="16.5" customHeight="1">
      <c r="B99" s="29"/>
      <c r="C99" s="145" t="s">
        <v>131</v>
      </c>
      <c r="D99" s="145" t="s">
        <v>924</v>
      </c>
      <c r="E99" s="146" t="s">
        <v>1796</v>
      </c>
      <c r="F99" s="147" t="s">
        <v>1797</v>
      </c>
      <c r="G99" s="148" t="s">
        <v>958</v>
      </c>
      <c r="H99" s="149">
        <v>25</v>
      </c>
      <c r="I99" s="150"/>
      <c r="J99" s="151">
        <f>ROUND(I99*H99,2)</f>
        <v>0</v>
      </c>
      <c r="K99" s="147" t="s">
        <v>928</v>
      </c>
      <c r="L99" s="29"/>
      <c r="M99" s="152" t="s">
        <v>19</v>
      </c>
      <c r="N99" s="153" t="s">
        <v>42</v>
      </c>
      <c r="P99" s="114">
        <f>O99*H99</f>
        <v>0</v>
      </c>
      <c r="Q99" s="114">
        <v>0</v>
      </c>
      <c r="R99" s="114">
        <f>Q99*H99</f>
        <v>0</v>
      </c>
      <c r="S99" s="114">
        <v>0</v>
      </c>
      <c r="T99" s="115">
        <f>S99*H99</f>
        <v>0</v>
      </c>
      <c r="AR99" s="116" t="s">
        <v>1051</v>
      </c>
      <c r="AT99" s="116" t="s">
        <v>924</v>
      </c>
      <c r="AU99" s="116" t="s">
        <v>79</v>
      </c>
      <c r="AY99" s="14" t="s">
        <v>117</v>
      </c>
      <c r="BE99" s="117">
        <f>IF(N99="základní",J99,0)</f>
        <v>0</v>
      </c>
      <c r="BF99" s="117">
        <f>IF(N99="snížená",J99,0)</f>
        <v>0</v>
      </c>
      <c r="BG99" s="117">
        <f>IF(N99="zákl. přenesená",J99,0)</f>
        <v>0</v>
      </c>
      <c r="BH99" s="117">
        <f>IF(N99="sníž. přenesená",J99,0)</f>
        <v>0</v>
      </c>
      <c r="BI99" s="117">
        <f>IF(N99="nulová",J99,0)</f>
        <v>0</v>
      </c>
      <c r="BJ99" s="14" t="s">
        <v>79</v>
      </c>
      <c r="BK99" s="117">
        <f>ROUND(I99*H99,2)</f>
        <v>0</v>
      </c>
      <c r="BL99" s="14" t="s">
        <v>1051</v>
      </c>
      <c r="BM99" s="116" t="s">
        <v>1798</v>
      </c>
    </row>
    <row r="100" spans="2:65" s="1" customFormat="1">
      <c r="B100" s="29"/>
      <c r="D100" s="118" t="s">
        <v>119</v>
      </c>
      <c r="F100" s="119" t="s">
        <v>1799</v>
      </c>
      <c r="I100" s="120"/>
      <c r="L100" s="29"/>
      <c r="M100" s="121"/>
      <c r="T100" s="48"/>
      <c r="AT100" s="14" t="s">
        <v>119</v>
      </c>
      <c r="AU100" s="14" t="s">
        <v>79</v>
      </c>
    </row>
    <row r="101" spans="2:65" s="1" customFormat="1">
      <c r="B101" s="29"/>
      <c r="D101" s="154" t="s">
        <v>931</v>
      </c>
      <c r="F101" s="155" t="s">
        <v>1800</v>
      </c>
      <c r="I101" s="120"/>
      <c r="L101" s="29"/>
      <c r="M101" s="121"/>
      <c r="T101" s="48"/>
      <c r="AT101" s="14" t="s">
        <v>931</v>
      </c>
      <c r="AU101" s="14" t="s">
        <v>79</v>
      </c>
    </row>
    <row r="102" spans="2:65" s="11" customFormat="1" ht="25.9" customHeight="1">
      <c r="B102" s="133"/>
      <c r="D102" s="134" t="s">
        <v>70</v>
      </c>
      <c r="E102" s="135" t="s">
        <v>1047</v>
      </c>
      <c r="F102" s="135" t="s">
        <v>1048</v>
      </c>
      <c r="I102" s="136"/>
      <c r="J102" s="137">
        <f>BK102</f>
        <v>0</v>
      </c>
      <c r="L102" s="133"/>
      <c r="M102" s="138"/>
      <c r="P102" s="139">
        <f>SUM(P103:P126)</f>
        <v>0</v>
      </c>
      <c r="R102" s="139">
        <f>SUM(R103:R126)</f>
        <v>0</v>
      </c>
      <c r="T102" s="140">
        <f>SUM(T103:T126)</f>
        <v>0</v>
      </c>
      <c r="AR102" s="134" t="s">
        <v>127</v>
      </c>
      <c r="AT102" s="141" t="s">
        <v>70</v>
      </c>
      <c r="AU102" s="141" t="s">
        <v>71</v>
      </c>
      <c r="AY102" s="134" t="s">
        <v>117</v>
      </c>
      <c r="BK102" s="142">
        <f>SUM(BK103:BK126)</f>
        <v>0</v>
      </c>
    </row>
    <row r="103" spans="2:65" s="1" customFormat="1" ht="24.2" customHeight="1">
      <c r="B103" s="29"/>
      <c r="C103" s="145" t="s">
        <v>955</v>
      </c>
      <c r="D103" s="145" t="s">
        <v>924</v>
      </c>
      <c r="E103" s="146" t="s">
        <v>1801</v>
      </c>
      <c r="F103" s="147" t="s">
        <v>1802</v>
      </c>
      <c r="G103" s="148" t="s">
        <v>115</v>
      </c>
      <c r="H103" s="149">
        <v>1</v>
      </c>
      <c r="I103" s="150"/>
      <c r="J103" s="151">
        <f>ROUND(I103*H103,2)</f>
        <v>0</v>
      </c>
      <c r="K103" s="147" t="s">
        <v>116</v>
      </c>
      <c r="L103" s="29"/>
      <c r="M103" s="152" t="s">
        <v>19</v>
      </c>
      <c r="N103" s="153" t="s">
        <v>42</v>
      </c>
      <c r="P103" s="114">
        <f>O103*H103</f>
        <v>0</v>
      </c>
      <c r="Q103" s="114">
        <v>0</v>
      </c>
      <c r="R103" s="114">
        <f>Q103*H103</f>
        <v>0</v>
      </c>
      <c r="S103" s="114">
        <v>0</v>
      </c>
      <c r="T103" s="115">
        <f>S103*H103</f>
        <v>0</v>
      </c>
      <c r="AR103" s="116" t="s">
        <v>1051</v>
      </c>
      <c r="AT103" s="116" t="s">
        <v>924</v>
      </c>
      <c r="AU103" s="116" t="s">
        <v>79</v>
      </c>
      <c r="AY103" s="14" t="s">
        <v>117</v>
      </c>
      <c r="BE103" s="117">
        <f>IF(N103="základní",J103,0)</f>
        <v>0</v>
      </c>
      <c r="BF103" s="117">
        <f>IF(N103="snížená",J103,0)</f>
        <v>0</v>
      </c>
      <c r="BG103" s="117">
        <f>IF(N103="zákl. přenesená",J103,0)</f>
        <v>0</v>
      </c>
      <c r="BH103" s="117">
        <f>IF(N103="sníž. přenesená",J103,0)</f>
        <v>0</v>
      </c>
      <c r="BI103" s="117">
        <f>IF(N103="nulová",J103,0)</f>
        <v>0</v>
      </c>
      <c r="BJ103" s="14" t="s">
        <v>79</v>
      </c>
      <c r="BK103" s="117">
        <f>ROUND(I103*H103,2)</f>
        <v>0</v>
      </c>
      <c r="BL103" s="14" t="s">
        <v>1051</v>
      </c>
      <c r="BM103" s="116" t="s">
        <v>1803</v>
      </c>
    </row>
    <row r="104" spans="2:65" s="1" customFormat="1" ht="39">
      <c r="B104" s="29"/>
      <c r="D104" s="118" t="s">
        <v>119</v>
      </c>
      <c r="F104" s="119" t="s">
        <v>1804</v>
      </c>
      <c r="I104" s="120"/>
      <c r="L104" s="29"/>
      <c r="M104" s="121"/>
      <c r="T104" s="48"/>
      <c r="AT104" s="14" t="s">
        <v>119</v>
      </c>
      <c r="AU104" s="14" t="s">
        <v>79</v>
      </c>
    </row>
    <row r="105" spans="2:65" s="1" customFormat="1" ht="24.2" customHeight="1">
      <c r="B105" s="29"/>
      <c r="C105" s="145" t="s">
        <v>135</v>
      </c>
      <c r="D105" s="145" t="s">
        <v>924</v>
      </c>
      <c r="E105" s="146" t="s">
        <v>1805</v>
      </c>
      <c r="F105" s="147" t="s">
        <v>1806</v>
      </c>
      <c r="G105" s="148" t="s">
        <v>115</v>
      </c>
      <c r="H105" s="149">
        <v>1</v>
      </c>
      <c r="I105" s="150"/>
      <c r="J105" s="151">
        <f>ROUND(I105*H105,2)</f>
        <v>0</v>
      </c>
      <c r="K105" s="147" t="s">
        <v>116</v>
      </c>
      <c r="L105" s="29"/>
      <c r="M105" s="152" t="s">
        <v>19</v>
      </c>
      <c r="N105" s="153" t="s">
        <v>42</v>
      </c>
      <c r="P105" s="114">
        <f>O105*H105</f>
        <v>0</v>
      </c>
      <c r="Q105" s="114">
        <v>0</v>
      </c>
      <c r="R105" s="114">
        <f>Q105*H105</f>
        <v>0</v>
      </c>
      <c r="S105" s="114">
        <v>0</v>
      </c>
      <c r="T105" s="115">
        <f>S105*H105</f>
        <v>0</v>
      </c>
      <c r="AR105" s="116" t="s">
        <v>1051</v>
      </c>
      <c r="AT105" s="116" t="s">
        <v>924</v>
      </c>
      <c r="AU105" s="116" t="s">
        <v>79</v>
      </c>
      <c r="AY105" s="14" t="s">
        <v>117</v>
      </c>
      <c r="BE105" s="117">
        <f>IF(N105="základní",J105,0)</f>
        <v>0</v>
      </c>
      <c r="BF105" s="117">
        <f>IF(N105="snížená",J105,0)</f>
        <v>0</v>
      </c>
      <c r="BG105" s="117">
        <f>IF(N105="zákl. přenesená",J105,0)</f>
        <v>0</v>
      </c>
      <c r="BH105" s="117">
        <f>IF(N105="sníž. přenesená",J105,0)</f>
        <v>0</v>
      </c>
      <c r="BI105" s="117">
        <f>IF(N105="nulová",J105,0)</f>
        <v>0</v>
      </c>
      <c r="BJ105" s="14" t="s">
        <v>79</v>
      </c>
      <c r="BK105" s="117">
        <f>ROUND(I105*H105,2)</f>
        <v>0</v>
      </c>
      <c r="BL105" s="14" t="s">
        <v>1051</v>
      </c>
      <c r="BM105" s="116" t="s">
        <v>1807</v>
      </c>
    </row>
    <row r="106" spans="2:65" s="1" customFormat="1" ht="39">
      <c r="B106" s="29"/>
      <c r="D106" s="118" t="s">
        <v>119</v>
      </c>
      <c r="F106" s="119" t="s">
        <v>1808</v>
      </c>
      <c r="I106" s="120"/>
      <c r="L106" s="29"/>
      <c r="M106" s="121"/>
      <c r="T106" s="48"/>
      <c r="AT106" s="14" t="s">
        <v>119</v>
      </c>
      <c r="AU106" s="14" t="s">
        <v>79</v>
      </c>
    </row>
    <row r="107" spans="2:65" s="1" customFormat="1" ht="24.2" customHeight="1">
      <c r="B107" s="29"/>
      <c r="C107" s="145" t="s">
        <v>139</v>
      </c>
      <c r="D107" s="145" t="s">
        <v>924</v>
      </c>
      <c r="E107" s="146" t="s">
        <v>1809</v>
      </c>
      <c r="F107" s="147" t="s">
        <v>1810</v>
      </c>
      <c r="G107" s="148" t="s">
        <v>115</v>
      </c>
      <c r="H107" s="149">
        <v>1</v>
      </c>
      <c r="I107" s="150"/>
      <c r="J107" s="151">
        <f>ROUND(I107*H107,2)</f>
        <v>0</v>
      </c>
      <c r="K107" s="147" t="s">
        <v>116</v>
      </c>
      <c r="L107" s="29"/>
      <c r="M107" s="152" t="s">
        <v>19</v>
      </c>
      <c r="N107" s="153" t="s">
        <v>42</v>
      </c>
      <c r="P107" s="114">
        <f>O107*H107</f>
        <v>0</v>
      </c>
      <c r="Q107" s="114">
        <v>0</v>
      </c>
      <c r="R107" s="114">
        <f>Q107*H107</f>
        <v>0</v>
      </c>
      <c r="S107" s="114">
        <v>0</v>
      </c>
      <c r="T107" s="115">
        <f>S107*H107</f>
        <v>0</v>
      </c>
      <c r="AR107" s="116" t="s">
        <v>1051</v>
      </c>
      <c r="AT107" s="116" t="s">
        <v>924</v>
      </c>
      <c r="AU107" s="116" t="s">
        <v>79</v>
      </c>
      <c r="AY107" s="14" t="s">
        <v>117</v>
      </c>
      <c r="BE107" s="117">
        <f>IF(N107="základní",J107,0)</f>
        <v>0</v>
      </c>
      <c r="BF107" s="117">
        <f>IF(N107="snížená",J107,0)</f>
        <v>0</v>
      </c>
      <c r="BG107" s="117">
        <f>IF(N107="zákl. přenesená",J107,0)</f>
        <v>0</v>
      </c>
      <c r="BH107" s="117">
        <f>IF(N107="sníž. přenesená",J107,0)</f>
        <v>0</v>
      </c>
      <c r="BI107" s="117">
        <f>IF(N107="nulová",J107,0)</f>
        <v>0</v>
      </c>
      <c r="BJ107" s="14" t="s">
        <v>79</v>
      </c>
      <c r="BK107" s="117">
        <f>ROUND(I107*H107,2)</f>
        <v>0</v>
      </c>
      <c r="BL107" s="14" t="s">
        <v>1051</v>
      </c>
      <c r="BM107" s="116" t="s">
        <v>1811</v>
      </c>
    </row>
    <row r="108" spans="2:65" s="1" customFormat="1" ht="39">
      <c r="B108" s="29"/>
      <c r="D108" s="118" t="s">
        <v>119</v>
      </c>
      <c r="F108" s="119" t="s">
        <v>1812</v>
      </c>
      <c r="I108" s="120"/>
      <c r="L108" s="29"/>
      <c r="M108" s="121"/>
      <c r="T108" s="48"/>
      <c r="AT108" s="14" t="s">
        <v>119</v>
      </c>
      <c r="AU108" s="14" t="s">
        <v>79</v>
      </c>
    </row>
    <row r="109" spans="2:65" s="1" customFormat="1" ht="24.2" customHeight="1">
      <c r="B109" s="29"/>
      <c r="C109" s="145" t="s">
        <v>143</v>
      </c>
      <c r="D109" s="145" t="s">
        <v>924</v>
      </c>
      <c r="E109" s="146" t="s">
        <v>1813</v>
      </c>
      <c r="F109" s="147" t="s">
        <v>1814</v>
      </c>
      <c r="G109" s="148" t="s">
        <v>1815</v>
      </c>
      <c r="H109" s="149">
        <v>1</v>
      </c>
      <c r="I109" s="150"/>
      <c r="J109" s="151">
        <f>ROUND(I109*H109,2)</f>
        <v>0</v>
      </c>
      <c r="K109" s="147" t="s">
        <v>116</v>
      </c>
      <c r="L109" s="29"/>
      <c r="M109" s="152" t="s">
        <v>19</v>
      </c>
      <c r="N109" s="153" t="s">
        <v>42</v>
      </c>
      <c r="P109" s="114">
        <f>O109*H109</f>
        <v>0</v>
      </c>
      <c r="Q109" s="114">
        <v>0</v>
      </c>
      <c r="R109" s="114">
        <f>Q109*H109</f>
        <v>0</v>
      </c>
      <c r="S109" s="114">
        <v>0</v>
      </c>
      <c r="T109" s="115">
        <f>S109*H109</f>
        <v>0</v>
      </c>
      <c r="AR109" s="116" t="s">
        <v>1051</v>
      </c>
      <c r="AT109" s="116" t="s">
        <v>924</v>
      </c>
      <c r="AU109" s="116" t="s">
        <v>79</v>
      </c>
      <c r="AY109" s="14" t="s">
        <v>117</v>
      </c>
      <c r="BE109" s="117">
        <f>IF(N109="základní",J109,0)</f>
        <v>0</v>
      </c>
      <c r="BF109" s="117">
        <f>IF(N109="snížená",J109,0)</f>
        <v>0</v>
      </c>
      <c r="BG109" s="117">
        <f>IF(N109="zákl. přenesená",J109,0)</f>
        <v>0</v>
      </c>
      <c r="BH109" s="117">
        <f>IF(N109="sníž. přenesená",J109,0)</f>
        <v>0</v>
      </c>
      <c r="BI109" s="117">
        <f>IF(N109="nulová",J109,0)</f>
        <v>0</v>
      </c>
      <c r="BJ109" s="14" t="s">
        <v>79</v>
      </c>
      <c r="BK109" s="117">
        <f>ROUND(I109*H109,2)</f>
        <v>0</v>
      </c>
      <c r="BL109" s="14" t="s">
        <v>1051</v>
      </c>
      <c r="BM109" s="116" t="s">
        <v>1816</v>
      </c>
    </row>
    <row r="110" spans="2:65" s="1" customFormat="1" ht="29.25">
      <c r="B110" s="29"/>
      <c r="D110" s="118" t="s">
        <v>119</v>
      </c>
      <c r="F110" s="119" t="s">
        <v>1817</v>
      </c>
      <c r="I110" s="120"/>
      <c r="L110" s="29"/>
      <c r="M110" s="121"/>
      <c r="T110" s="48"/>
      <c r="AT110" s="14" t="s">
        <v>119</v>
      </c>
      <c r="AU110" s="14" t="s">
        <v>79</v>
      </c>
    </row>
    <row r="111" spans="2:65" s="1" customFormat="1" ht="24.2" customHeight="1">
      <c r="B111" s="29"/>
      <c r="C111" s="145" t="s">
        <v>175</v>
      </c>
      <c r="D111" s="145" t="s">
        <v>924</v>
      </c>
      <c r="E111" s="146" t="s">
        <v>1818</v>
      </c>
      <c r="F111" s="147" t="s">
        <v>1819</v>
      </c>
      <c r="G111" s="148" t="s">
        <v>1815</v>
      </c>
      <c r="H111" s="149">
        <v>1</v>
      </c>
      <c r="I111" s="150"/>
      <c r="J111" s="151">
        <f>ROUND(I111*H111,2)</f>
        <v>0</v>
      </c>
      <c r="K111" s="147" t="s">
        <v>116</v>
      </c>
      <c r="L111" s="29"/>
      <c r="M111" s="152" t="s">
        <v>19</v>
      </c>
      <c r="N111" s="153" t="s">
        <v>42</v>
      </c>
      <c r="P111" s="114">
        <f>O111*H111</f>
        <v>0</v>
      </c>
      <c r="Q111" s="114">
        <v>0</v>
      </c>
      <c r="R111" s="114">
        <f>Q111*H111</f>
        <v>0</v>
      </c>
      <c r="S111" s="114">
        <v>0</v>
      </c>
      <c r="T111" s="115">
        <f>S111*H111</f>
        <v>0</v>
      </c>
      <c r="AR111" s="116" t="s">
        <v>1051</v>
      </c>
      <c r="AT111" s="116" t="s">
        <v>924</v>
      </c>
      <c r="AU111" s="116" t="s">
        <v>79</v>
      </c>
      <c r="AY111" s="14" t="s">
        <v>117</v>
      </c>
      <c r="BE111" s="117">
        <f>IF(N111="základní",J111,0)</f>
        <v>0</v>
      </c>
      <c r="BF111" s="117">
        <f>IF(N111="snížená",J111,0)</f>
        <v>0</v>
      </c>
      <c r="BG111" s="117">
        <f>IF(N111="zákl. přenesená",J111,0)</f>
        <v>0</v>
      </c>
      <c r="BH111" s="117">
        <f>IF(N111="sníž. přenesená",J111,0)</f>
        <v>0</v>
      </c>
      <c r="BI111" s="117">
        <f>IF(N111="nulová",J111,0)</f>
        <v>0</v>
      </c>
      <c r="BJ111" s="14" t="s">
        <v>79</v>
      </c>
      <c r="BK111" s="117">
        <f>ROUND(I111*H111,2)</f>
        <v>0</v>
      </c>
      <c r="BL111" s="14" t="s">
        <v>1051</v>
      </c>
      <c r="BM111" s="116" t="s">
        <v>1820</v>
      </c>
    </row>
    <row r="112" spans="2:65" s="1" customFormat="1" ht="29.25">
      <c r="B112" s="29"/>
      <c r="D112" s="118" t="s">
        <v>119</v>
      </c>
      <c r="F112" s="119" t="s">
        <v>1821</v>
      </c>
      <c r="I112" s="120"/>
      <c r="L112" s="29"/>
      <c r="M112" s="121"/>
      <c r="T112" s="48"/>
      <c r="AT112" s="14" t="s">
        <v>119</v>
      </c>
      <c r="AU112" s="14" t="s">
        <v>79</v>
      </c>
    </row>
    <row r="113" spans="2:65" s="1" customFormat="1" ht="24.2" customHeight="1">
      <c r="B113" s="29"/>
      <c r="C113" s="145" t="s">
        <v>191</v>
      </c>
      <c r="D113" s="145" t="s">
        <v>924</v>
      </c>
      <c r="E113" s="146" t="s">
        <v>1822</v>
      </c>
      <c r="F113" s="147" t="s">
        <v>1823</v>
      </c>
      <c r="G113" s="148" t="s">
        <v>1815</v>
      </c>
      <c r="H113" s="149">
        <v>10</v>
      </c>
      <c r="I113" s="150"/>
      <c r="J113" s="151">
        <f>ROUND(I113*H113,2)</f>
        <v>0</v>
      </c>
      <c r="K113" s="147" t="s">
        <v>116</v>
      </c>
      <c r="L113" s="29"/>
      <c r="M113" s="152" t="s">
        <v>19</v>
      </c>
      <c r="N113" s="153" t="s">
        <v>42</v>
      </c>
      <c r="P113" s="114">
        <f>O113*H113</f>
        <v>0</v>
      </c>
      <c r="Q113" s="114">
        <v>0</v>
      </c>
      <c r="R113" s="114">
        <f>Q113*H113</f>
        <v>0</v>
      </c>
      <c r="S113" s="114">
        <v>0</v>
      </c>
      <c r="T113" s="115">
        <f>S113*H113</f>
        <v>0</v>
      </c>
      <c r="AR113" s="116" t="s">
        <v>1051</v>
      </c>
      <c r="AT113" s="116" t="s">
        <v>924</v>
      </c>
      <c r="AU113" s="116" t="s">
        <v>79</v>
      </c>
      <c r="AY113" s="14" t="s">
        <v>117</v>
      </c>
      <c r="BE113" s="117">
        <f>IF(N113="základní",J113,0)</f>
        <v>0</v>
      </c>
      <c r="BF113" s="117">
        <f>IF(N113="snížená",J113,0)</f>
        <v>0</v>
      </c>
      <c r="BG113" s="117">
        <f>IF(N113="zákl. přenesená",J113,0)</f>
        <v>0</v>
      </c>
      <c r="BH113" s="117">
        <f>IF(N113="sníž. přenesená",J113,0)</f>
        <v>0</v>
      </c>
      <c r="BI113" s="117">
        <f>IF(N113="nulová",J113,0)</f>
        <v>0</v>
      </c>
      <c r="BJ113" s="14" t="s">
        <v>79</v>
      </c>
      <c r="BK113" s="117">
        <f>ROUND(I113*H113,2)</f>
        <v>0</v>
      </c>
      <c r="BL113" s="14" t="s">
        <v>1051</v>
      </c>
      <c r="BM113" s="116" t="s">
        <v>1824</v>
      </c>
    </row>
    <row r="114" spans="2:65" s="1" customFormat="1" ht="39">
      <c r="B114" s="29"/>
      <c r="D114" s="118" t="s">
        <v>119</v>
      </c>
      <c r="F114" s="119" t="s">
        <v>1825</v>
      </c>
      <c r="I114" s="120"/>
      <c r="L114" s="29"/>
      <c r="M114" s="121"/>
      <c r="T114" s="48"/>
      <c r="AT114" s="14" t="s">
        <v>119</v>
      </c>
      <c r="AU114" s="14" t="s">
        <v>79</v>
      </c>
    </row>
    <row r="115" spans="2:65" s="1" customFormat="1" ht="24.2" customHeight="1">
      <c r="B115" s="29"/>
      <c r="C115" s="145" t="s">
        <v>311</v>
      </c>
      <c r="D115" s="145" t="s">
        <v>924</v>
      </c>
      <c r="E115" s="146" t="s">
        <v>1826</v>
      </c>
      <c r="F115" s="147" t="s">
        <v>1827</v>
      </c>
      <c r="G115" s="148" t="s">
        <v>1815</v>
      </c>
      <c r="H115" s="149">
        <v>5</v>
      </c>
      <c r="I115" s="150"/>
      <c r="J115" s="151">
        <f>ROUND(I115*H115,2)</f>
        <v>0</v>
      </c>
      <c r="K115" s="147" t="s">
        <v>116</v>
      </c>
      <c r="L115" s="29"/>
      <c r="M115" s="152" t="s">
        <v>19</v>
      </c>
      <c r="N115" s="153" t="s">
        <v>42</v>
      </c>
      <c r="P115" s="114">
        <f>O115*H115</f>
        <v>0</v>
      </c>
      <c r="Q115" s="114">
        <v>0</v>
      </c>
      <c r="R115" s="114">
        <f>Q115*H115</f>
        <v>0</v>
      </c>
      <c r="S115" s="114">
        <v>0</v>
      </c>
      <c r="T115" s="115">
        <f>S115*H115</f>
        <v>0</v>
      </c>
      <c r="AR115" s="116" t="s">
        <v>1051</v>
      </c>
      <c r="AT115" s="116" t="s">
        <v>924</v>
      </c>
      <c r="AU115" s="116" t="s">
        <v>79</v>
      </c>
      <c r="AY115" s="14" t="s">
        <v>117</v>
      </c>
      <c r="BE115" s="117">
        <f>IF(N115="základní",J115,0)</f>
        <v>0</v>
      </c>
      <c r="BF115" s="117">
        <f>IF(N115="snížená",J115,0)</f>
        <v>0</v>
      </c>
      <c r="BG115" s="117">
        <f>IF(N115="zákl. přenesená",J115,0)</f>
        <v>0</v>
      </c>
      <c r="BH115" s="117">
        <f>IF(N115="sníž. přenesená",J115,0)</f>
        <v>0</v>
      </c>
      <c r="BI115" s="117">
        <f>IF(N115="nulová",J115,0)</f>
        <v>0</v>
      </c>
      <c r="BJ115" s="14" t="s">
        <v>79</v>
      </c>
      <c r="BK115" s="117">
        <f>ROUND(I115*H115,2)</f>
        <v>0</v>
      </c>
      <c r="BL115" s="14" t="s">
        <v>1051</v>
      </c>
      <c r="BM115" s="116" t="s">
        <v>1828</v>
      </c>
    </row>
    <row r="116" spans="2:65" s="1" customFormat="1" ht="39">
      <c r="B116" s="29"/>
      <c r="D116" s="118" t="s">
        <v>119</v>
      </c>
      <c r="F116" s="119" t="s">
        <v>1829</v>
      </c>
      <c r="I116" s="120"/>
      <c r="L116" s="29"/>
      <c r="M116" s="121"/>
      <c r="T116" s="48"/>
      <c r="AT116" s="14" t="s">
        <v>119</v>
      </c>
      <c r="AU116" s="14" t="s">
        <v>79</v>
      </c>
    </row>
    <row r="117" spans="2:65" s="1" customFormat="1" ht="16.5" customHeight="1">
      <c r="B117" s="29"/>
      <c r="C117" s="145" t="s">
        <v>315</v>
      </c>
      <c r="D117" s="145" t="s">
        <v>924</v>
      </c>
      <c r="E117" s="146" t="s">
        <v>1830</v>
      </c>
      <c r="F117" s="147" t="s">
        <v>1831</v>
      </c>
      <c r="G117" s="148" t="s">
        <v>115</v>
      </c>
      <c r="H117" s="149">
        <v>5</v>
      </c>
      <c r="I117" s="150"/>
      <c r="J117" s="151">
        <f>ROUND(I117*H117,2)</f>
        <v>0</v>
      </c>
      <c r="K117" s="147" t="s">
        <v>116</v>
      </c>
      <c r="L117" s="29"/>
      <c r="M117" s="152" t="s">
        <v>19</v>
      </c>
      <c r="N117" s="153" t="s">
        <v>42</v>
      </c>
      <c r="P117" s="114">
        <f>O117*H117</f>
        <v>0</v>
      </c>
      <c r="Q117" s="114">
        <v>0</v>
      </c>
      <c r="R117" s="114">
        <f>Q117*H117</f>
        <v>0</v>
      </c>
      <c r="S117" s="114">
        <v>0</v>
      </c>
      <c r="T117" s="115">
        <f>S117*H117</f>
        <v>0</v>
      </c>
      <c r="AR117" s="116" t="s">
        <v>1051</v>
      </c>
      <c r="AT117" s="116" t="s">
        <v>924</v>
      </c>
      <c r="AU117" s="116" t="s">
        <v>79</v>
      </c>
      <c r="AY117" s="14" t="s">
        <v>117</v>
      </c>
      <c r="BE117" s="117">
        <f>IF(N117="základní",J117,0)</f>
        <v>0</v>
      </c>
      <c r="BF117" s="117">
        <f>IF(N117="snížená",J117,0)</f>
        <v>0</v>
      </c>
      <c r="BG117" s="117">
        <f>IF(N117="zákl. přenesená",J117,0)</f>
        <v>0</v>
      </c>
      <c r="BH117" s="117">
        <f>IF(N117="sníž. přenesená",J117,0)</f>
        <v>0</v>
      </c>
      <c r="BI117" s="117">
        <f>IF(N117="nulová",J117,0)</f>
        <v>0</v>
      </c>
      <c r="BJ117" s="14" t="s">
        <v>79</v>
      </c>
      <c r="BK117" s="117">
        <f>ROUND(I117*H117,2)</f>
        <v>0</v>
      </c>
      <c r="BL117" s="14" t="s">
        <v>1051</v>
      </c>
      <c r="BM117" s="116" t="s">
        <v>1832</v>
      </c>
    </row>
    <row r="118" spans="2:65" s="1" customFormat="1" ht="29.25">
      <c r="B118" s="29"/>
      <c r="D118" s="118" t="s">
        <v>119</v>
      </c>
      <c r="F118" s="119" t="s">
        <v>1833</v>
      </c>
      <c r="I118" s="120"/>
      <c r="L118" s="29"/>
      <c r="M118" s="121"/>
      <c r="T118" s="48"/>
      <c r="AT118" s="14" t="s">
        <v>119</v>
      </c>
      <c r="AU118" s="14" t="s">
        <v>79</v>
      </c>
    </row>
    <row r="119" spans="2:65" s="1" customFormat="1" ht="16.5" customHeight="1">
      <c r="B119" s="29"/>
      <c r="C119" s="145" t="s">
        <v>199</v>
      </c>
      <c r="D119" s="145" t="s">
        <v>924</v>
      </c>
      <c r="E119" s="146" t="s">
        <v>1834</v>
      </c>
      <c r="F119" s="147" t="s">
        <v>1835</v>
      </c>
      <c r="G119" s="148" t="s">
        <v>115</v>
      </c>
      <c r="H119" s="149">
        <v>1</v>
      </c>
      <c r="I119" s="150"/>
      <c r="J119" s="151">
        <f>ROUND(I119*H119,2)</f>
        <v>0</v>
      </c>
      <c r="K119" s="147" t="s">
        <v>116</v>
      </c>
      <c r="L119" s="29"/>
      <c r="M119" s="152" t="s">
        <v>19</v>
      </c>
      <c r="N119" s="153" t="s">
        <v>42</v>
      </c>
      <c r="P119" s="114">
        <f>O119*H119</f>
        <v>0</v>
      </c>
      <c r="Q119" s="114">
        <v>0</v>
      </c>
      <c r="R119" s="114">
        <f>Q119*H119</f>
        <v>0</v>
      </c>
      <c r="S119" s="114">
        <v>0</v>
      </c>
      <c r="T119" s="115">
        <f>S119*H119</f>
        <v>0</v>
      </c>
      <c r="AR119" s="116" t="s">
        <v>1051</v>
      </c>
      <c r="AT119" s="116" t="s">
        <v>924</v>
      </c>
      <c r="AU119" s="116" t="s">
        <v>79</v>
      </c>
      <c r="AY119" s="14" t="s">
        <v>117</v>
      </c>
      <c r="BE119" s="117">
        <f>IF(N119="základní",J119,0)</f>
        <v>0</v>
      </c>
      <c r="BF119" s="117">
        <f>IF(N119="snížená",J119,0)</f>
        <v>0</v>
      </c>
      <c r="BG119" s="117">
        <f>IF(N119="zákl. přenesená",J119,0)</f>
        <v>0</v>
      </c>
      <c r="BH119" s="117">
        <f>IF(N119="sníž. přenesená",J119,0)</f>
        <v>0</v>
      </c>
      <c r="BI119" s="117">
        <f>IF(N119="nulová",J119,0)</f>
        <v>0</v>
      </c>
      <c r="BJ119" s="14" t="s">
        <v>79</v>
      </c>
      <c r="BK119" s="117">
        <f>ROUND(I119*H119,2)</f>
        <v>0</v>
      </c>
      <c r="BL119" s="14" t="s">
        <v>1051</v>
      </c>
      <c r="BM119" s="116" t="s">
        <v>1836</v>
      </c>
    </row>
    <row r="120" spans="2:65" s="1" customFormat="1" ht="29.25">
      <c r="B120" s="29"/>
      <c r="D120" s="118" t="s">
        <v>119</v>
      </c>
      <c r="F120" s="119" t="s">
        <v>1837</v>
      </c>
      <c r="I120" s="120"/>
      <c r="L120" s="29"/>
      <c r="M120" s="121"/>
      <c r="T120" s="48"/>
      <c r="AT120" s="14" t="s">
        <v>119</v>
      </c>
      <c r="AU120" s="14" t="s">
        <v>79</v>
      </c>
    </row>
    <row r="121" spans="2:65" s="1" customFormat="1" ht="16.5" customHeight="1">
      <c r="B121" s="29"/>
      <c r="C121" s="145" t="s">
        <v>8</v>
      </c>
      <c r="D121" s="145" t="s">
        <v>924</v>
      </c>
      <c r="E121" s="146" t="s">
        <v>1838</v>
      </c>
      <c r="F121" s="147" t="s">
        <v>1839</v>
      </c>
      <c r="G121" s="148" t="s">
        <v>1815</v>
      </c>
      <c r="H121" s="149">
        <v>5</v>
      </c>
      <c r="I121" s="150"/>
      <c r="J121" s="151">
        <f>ROUND(I121*H121,2)</f>
        <v>0</v>
      </c>
      <c r="K121" s="147" t="s">
        <v>116</v>
      </c>
      <c r="L121" s="29"/>
      <c r="M121" s="152" t="s">
        <v>19</v>
      </c>
      <c r="N121" s="153" t="s">
        <v>42</v>
      </c>
      <c r="P121" s="114">
        <f>O121*H121</f>
        <v>0</v>
      </c>
      <c r="Q121" s="114">
        <v>0</v>
      </c>
      <c r="R121" s="114">
        <f>Q121*H121</f>
        <v>0</v>
      </c>
      <c r="S121" s="114">
        <v>0</v>
      </c>
      <c r="T121" s="115">
        <f>S121*H121</f>
        <v>0</v>
      </c>
      <c r="AR121" s="116" t="s">
        <v>1051</v>
      </c>
      <c r="AT121" s="116" t="s">
        <v>924</v>
      </c>
      <c r="AU121" s="116" t="s">
        <v>79</v>
      </c>
      <c r="AY121" s="14" t="s">
        <v>117</v>
      </c>
      <c r="BE121" s="117">
        <f>IF(N121="základní",J121,0)</f>
        <v>0</v>
      </c>
      <c r="BF121" s="117">
        <f>IF(N121="snížená",J121,0)</f>
        <v>0</v>
      </c>
      <c r="BG121" s="117">
        <f>IF(N121="zákl. přenesená",J121,0)</f>
        <v>0</v>
      </c>
      <c r="BH121" s="117">
        <f>IF(N121="sníž. přenesená",J121,0)</f>
        <v>0</v>
      </c>
      <c r="BI121" s="117">
        <f>IF(N121="nulová",J121,0)</f>
        <v>0</v>
      </c>
      <c r="BJ121" s="14" t="s">
        <v>79</v>
      </c>
      <c r="BK121" s="117">
        <f>ROUND(I121*H121,2)</f>
        <v>0</v>
      </c>
      <c r="BL121" s="14" t="s">
        <v>1051</v>
      </c>
      <c r="BM121" s="116" t="s">
        <v>1840</v>
      </c>
    </row>
    <row r="122" spans="2:65" s="1" customFormat="1" ht="29.25">
      <c r="B122" s="29"/>
      <c r="D122" s="118" t="s">
        <v>119</v>
      </c>
      <c r="F122" s="119" t="s">
        <v>1841</v>
      </c>
      <c r="I122" s="120"/>
      <c r="L122" s="29"/>
      <c r="M122" s="121"/>
      <c r="T122" s="48"/>
      <c r="AT122" s="14" t="s">
        <v>119</v>
      </c>
      <c r="AU122" s="14" t="s">
        <v>79</v>
      </c>
    </row>
    <row r="123" spans="2:65" s="1" customFormat="1" ht="16.5" customHeight="1">
      <c r="B123" s="29"/>
      <c r="C123" s="145" t="s">
        <v>283</v>
      </c>
      <c r="D123" s="145" t="s">
        <v>924</v>
      </c>
      <c r="E123" s="146" t="s">
        <v>1842</v>
      </c>
      <c r="F123" s="147" t="s">
        <v>1843</v>
      </c>
      <c r="G123" s="148" t="s">
        <v>1815</v>
      </c>
      <c r="H123" s="149">
        <v>5</v>
      </c>
      <c r="I123" s="150"/>
      <c r="J123" s="151">
        <f>ROUND(I123*H123,2)</f>
        <v>0</v>
      </c>
      <c r="K123" s="147" t="s">
        <v>116</v>
      </c>
      <c r="L123" s="29"/>
      <c r="M123" s="152" t="s">
        <v>19</v>
      </c>
      <c r="N123" s="153" t="s">
        <v>42</v>
      </c>
      <c r="P123" s="114">
        <f>O123*H123</f>
        <v>0</v>
      </c>
      <c r="Q123" s="114">
        <v>0</v>
      </c>
      <c r="R123" s="114">
        <f>Q123*H123</f>
        <v>0</v>
      </c>
      <c r="S123" s="114">
        <v>0</v>
      </c>
      <c r="T123" s="115">
        <f>S123*H123</f>
        <v>0</v>
      </c>
      <c r="AR123" s="116" t="s">
        <v>1051</v>
      </c>
      <c r="AT123" s="116" t="s">
        <v>924</v>
      </c>
      <c r="AU123" s="116" t="s">
        <v>79</v>
      </c>
      <c r="AY123" s="14" t="s">
        <v>117</v>
      </c>
      <c r="BE123" s="117">
        <f>IF(N123="základní",J123,0)</f>
        <v>0</v>
      </c>
      <c r="BF123" s="117">
        <f>IF(N123="snížená",J123,0)</f>
        <v>0</v>
      </c>
      <c r="BG123" s="117">
        <f>IF(N123="zákl. přenesená",J123,0)</f>
        <v>0</v>
      </c>
      <c r="BH123" s="117">
        <f>IF(N123="sníž. přenesená",J123,0)</f>
        <v>0</v>
      </c>
      <c r="BI123" s="117">
        <f>IF(N123="nulová",J123,0)</f>
        <v>0</v>
      </c>
      <c r="BJ123" s="14" t="s">
        <v>79</v>
      </c>
      <c r="BK123" s="117">
        <f>ROUND(I123*H123,2)</f>
        <v>0</v>
      </c>
      <c r="BL123" s="14" t="s">
        <v>1051</v>
      </c>
      <c r="BM123" s="116" t="s">
        <v>1844</v>
      </c>
    </row>
    <row r="124" spans="2:65" s="1" customFormat="1" ht="29.25">
      <c r="B124" s="29"/>
      <c r="D124" s="118" t="s">
        <v>119</v>
      </c>
      <c r="F124" s="119" t="s">
        <v>1845</v>
      </c>
      <c r="I124" s="120"/>
      <c r="L124" s="29"/>
      <c r="M124" s="121"/>
      <c r="T124" s="48"/>
      <c r="AT124" s="14" t="s">
        <v>119</v>
      </c>
      <c r="AU124" s="14" t="s">
        <v>79</v>
      </c>
    </row>
    <row r="125" spans="2:65" s="1" customFormat="1" ht="16.5" customHeight="1">
      <c r="B125" s="29"/>
      <c r="C125" s="145" t="s">
        <v>339</v>
      </c>
      <c r="D125" s="145" t="s">
        <v>924</v>
      </c>
      <c r="E125" s="146" t="s">
        <v>1846</v>
      </c>
      <c r="F125" s="147" t="s">
        <v>1847</v>
      </c>
      <c r="G125" s="148" t="s">
        <v>1815</v>
      </c>
      <c r="H125" s="149">
        <v>5</v>
      </c>
      <c r="I125" s="150"/>
      <c r="J125" s="151">
        <f>ROUND(I125*H125,2)</f>
        <v>0</v>
      </c>
      <c r="K125" s="147" t="s">
        <v>116</v>
      </c>
      <c r="L125" s="29"/>
      <c r="M125" s="152" t="s">
        <v>19</v>
      </c>
      <c r="N125" s="153" t="s">
        <v>42</v>
      </c>
      <c r="P125" s="114">
        <f>O125*H125</f>
        <v>0</v>
      </c>
      <c r="Q125" s="114">
        <v>0</v>
      </c>
      <c r="R125" s="114">
        <f>Q125*H125</f>
        <v>0</v>
      </c>
      <c r="S125" s="114">
        <v>0</v>
      </c>
      <c r="T125" s="115">
        <f>S125*H125</f>
        <v>0</v>
      </c>
      <c r="AR125" s="116" t="s">
        <v>1051</v>
      </c>
      <c r="AT125" s="116" t="s">
        <v>924</v>
      </c>
      <c r="AU125" s="116" t="s">
        <v>79</v>
      </c>
      <c r="AY125" s="14" t="s">
        <v>117</v>
      </c>
      <c r="BE125" s="117">
        <f>IF(N125="základní",J125,0)</f>
        <v>0</v>
      </c>
      <c r="BF125" s="117">
        <f>IF(N125="snížená",J125,0)</f>
        <v>0</v>
      </c>
      <c r="BG125" s="117">
        <f>IF(N125="zákl. přenesená",J125,0)</f>
        <v>0</v>
      </c>
      <c r="BH125" s="117">
        <f>IF(N125="sníž. přenesená",J125,0)</f>
        <v>0</v>
      </c>
      <c r="BI125" s="117">
        <f>IF(N125="nulová",J125,0)</f>
        <v>0</v>
      </c>
      <c r="BJ125" s="14" t="s">
        <v>79</v>
      </c>
      <c r="BK125" s="117">
        <f>ROUND(I125*H125,2)</f>
        <v>0</v>
      </c>
      <c r="BL125" s="14" t="s">
        <v>1051</v>
      </c>
      <c r="BM125" s="116" t="s">
        <v>1848</v>
      </c>
    </row>
    <row r="126" spans="2:65" s="1" customFormat="1" ht="29.25">
      <c r="B126" s="29"/>
      <c r="D126" s="118" t="s">
        <v>119</v>
      </c>
      <c r="F126" s="119" t="s">
        <v>1849</v>
      </c>
      <c r="I126" s="120"/>
      <c r="L126" s="29"/>
      <c r="M126" s="121"/>
      <c r="T126" s="48"/>
      <c r="AT126" s="14" t="s">
        <v>119</v>
      </c>
      <c r="AU126" s="14" t="s">
        <v>79</v>
      </c>
    </row>
    <row r="127" spans="2:65" s="11" customFormat="1" ht="25.9" customHeight="1">
      <c r="B127" s="133"/>
      <c r="D127" s="134" t="s">
        <v>70</v>
      </c>
      <c r="E127" s="135" t="s">
        <v>89</v>
      </c>
      <c r="F127" s="135" t="s">
        <v>1850</v>
      </c>
      <c r="I127" s="136"/>
      <c r="J127" s="137">
        <f>BK127</f>
        <v>0</v>
      </c>
      <c r="L127" s="133"/>
      <c r="M127" s="138"/>
      <c r="P127" s="139">
        <f>P128+SUM(P129:P132)+P137+P140</f>
        <v>0</v>
      </c>
      <c r="R127" s="139">
        <f>R128+SUM(R129:R132)+R137+R140</f>
        <v>0</v>
      </c>
      <c r="T127" s="140">
        <f>T128+SUM(T129:T132)+T137+T140</f>
        <v>0</v>
      </c>
      <c r="AR127" s="134" t="s">
        <v>131</v>
      </c>
      <c r="AT127" s="141" t="s">
        <v>70</v>
      </c>
      <c r="AU127" s="141" t="s">
        <v>71</v>
      </c>
      <c r="AY127" s="134" t="s">
        <v>117</v>
      </c>
      <c r="BK127" s="142">
        <f>BK128+SUM(BK129:BK132)+BK137+BK140</f>
        <v>0</v>
      </c>
    </row>
    <row r="128" spans="2:65" s="1" customFormat="1" ht="24.2" customHeight="1">
      <c r="B128" s="29"/>
      <c r="C128" s="145" t="s">
        <v>343</v>
      </c>
      <c r="D128" s="145" t="s">
        <v>924</v>
      </c>
      <c r="E128" s="146" t="s">
        <v>1851</v>
      </c>
      <c r="F128" s="147" t="s">
        <v>1852</v>
      </c>
      <c r="G128" s="148" t="s">
        <v>958</v>
      </c>
      <c r="H128" s="149">
        <v>75</v>
      </c>
      <c r="I128" s="150"/>
      <c r="J128" s="151">
        <f>ROUND(I128*H128,2)</f>
        <v>0</v>
      </c>
      <c r="K128" s="147" t="s">
        <v>116</v>
      </c>
      <c r="L128" s="29"/>
      <c r="M128" s="152" t="s">
        <v>19</v>
      </c>
      <c r="N128" s="153" t="s">
        <v>42</v>
      </c>
      <c r="P128" s="114">
        <f>O128*H128</f>
        <v>0</v>
      </c>
      <c r="Q128" s="114">
        <v>0</v>
      </c>
      <c r="R128" s="114">
        <f>Q128*H128</f>
        <v>0</v>
      </c>
      <c r="S128" s="114">
        <v>0</v>
      </c>
      <c r="T128" s="115">
        <f>S128*H128</f>
        <v>0</v>
      </c>
      <c r="AR128" s="116" t="s">
        <v>127</v>
      </c>
      <c r="AT128" s="116" t="s">
        <v>924</v>
      </c>
      <c r="AU128" s="116" t="s">
        <v>79</v>
      </c>
      <c r="AY128" s="14" t="s">
        <v>117</v>
      </c>
      <c r="BE128" s="117">
        <f>IF(N128="základní",J128,0)</f>
        <v>0</v>
      </c>
      <c r="BF128" s="117">
        <f>IF(N128="snížená",J128,0)</f>
        <v>0</v>
      </c>
      <c r="BG128" s="117">
        <f>IF(N128="zákl. přenesená",J128,0)</f>
        <v>0</v>
      </c>
      <c r="BH128" s="117">
        <f>IF(N128="sníž. přenesená",J128,0)</f>
        <v>0</v>
      </c>
      <c r="BI128" s="117">
        <f>IF(N128="nulová",J128,0)</f>
        <v>0</v>
      </c>
      <c r="BJ128" s="14" t="s">
        <v>79</v>
      </c>
      <c r="BK128" s="117">
        <f>ROUND(I128*H128,2)</f>
        <v>0</v>
      </c>
      <c r="BL128" s="14" t="s">
        <v>127</v>
      </c>
      <c r="BM128" s="116" t="s">
        <v>1853</v>
      </c>
    </row>
    <row r="129" spans="2:65" s="1" customFormat="1" ht="29.25">
      <c r="B129" s="29"/>
      <c r="D129" s="118" t="s">
        <v>119</v>
      </c>
      <c r="F129" s="119" t="s">
        <v>1854</v>
      </c>
      <c r="I129" s="120"/>
      <c r="L129" s="29"/>
      <c r="M129" s="121"/>
      <c r="T129" s="48"/>
      <c r="AT129" s="14" t="s">
        <v>119</v>
      </c>
      <c r="AU129" s="14" t="s">
        <v>79</v>
      </c>
    </row>
    <row r="130" spans="2:65" s="1" customFormat="1" ht="16.5" customHeight="1">
      <c r="B130" s="29"/>
      <c r="C130" s="145" t="s">
        <v>180</v>
      </c>
      <c r="D130" s="145" t="s">
        <v>924</v>
      </c>
      <c r="E130" s="146" t="s">
        <v>1855</v>
      </c>
      <c r="F130" s="147" t="s">
        <v>1856</v>
      </c>
      <c r="G130" s="148" t="s">
        <v>958</v>
      </c>
      <c r="H130" s="149">
        <v>75</v>
      </c>
      <c r="I130" s="150"/>
      <c r="J130" s="151">
        <f>ROUND(I130*H130,2)</f>
        <v>0</v>
      </c>
      <c r="K130" s="147" t="s">
        <v>116</v>
      </c>
      <c r="L130" s="29"/>
      <c r="M130" s="152" t="s">
        <v>19</v>
      </c>
      <c r="N130" s="153" t="s">
        <v>42</v>
      </c>
      <c r="P130" s="114">
        <f>O130*H130</f>
        <v>0</v>
      </c>
      <c r="Q130" s="114">
        <v>0</v>
      </c>
      <c r="R130" s="114">
        <f>Q130*H130</f>
        <v>0</v>
      </c>
      <c r="S130" s="114">
        <v>0</v>
      </c>
      <c r="T130" s="115">
        <f>S130*H130</f>
        <v>0</v>
      </c>
      <c r="AR130" s="116" t="s">
        <v>127</v>
      </c>
      <c r="AT130" s="116" t="s">
        <v>924</v>
      </c>
      <c r="AU130" s="116" t="s">
        <v>79</v>
      </c>
      <c r="AY130" s="14" t="s">
        <v>117</v>
      </c>
      <c r="BE130" s="117">
        <f>IF(N130="základní",J130,0)</f>
        <v>0</v>
      </c>
      <c r="BF130" s="117">
        <f>IF(N130="snížená",J130,0)</f>
        <v>0</v>
      </c>
      <c r="BG130" s="117">
        <f>IF(N130="zákl. přenesená",J130,0)</f>
        <v>0</v>
      </c>
      <c r="BH130" s="117">
        <f>IF(N130="sníž. přenesená",J130,0)</f>
        <v>0</v>
      </c>
      <c r="BI130" s="117">
        <f>IF(N130="nulová",J130,0)</f>
        <v>0</v>
      </c>
      <c r="BJ130" s="14" t="s">
        <v>79</v>
      </c>
      <c r="BK130" s="117">
        <f>ROUND(I130*H130,2)</f>
        <v>0</v>
      </c>
      <c r="BL130" s="14" t="s">
        <v>127</v>
      </c>
      <c r="BM130" s="116" t="s">
        <v>1857</v>
      </c>
    </row>
    <row r="131" spans="2:65" s="1" customFormat="1">
      <c r="B131" s="29"/>
      <c r="D131" s="118" t="s">
        <v>119</v>
      </c>
      <c r="F131" s="119" t="s">
        <v>1856</v>
      </c>
      <c r="I131" s="120"/>
      <c r="L131" s="29"/>
      <c r="M131" s="121"/>
      <c r="T131" s="48"/>
      <c r="AT131" s="14" t="s">
        <v>119</v>
      </c>
      <c r="AU131" s="14" t="s">
        <v>79</v>
      </c>
    </row>
    <row r="132" spans="2:65" s="11" customFormat="1" ht="22.9" customHeight="1">
      <c r="B132" s="133"/>
      <c r="D132" s="134" t="s">
        <v>70</v>
      </c>
      <c r="E132" s="143" t="s">
        <v>1858</v>
      </c>
      <c r="F132" s="143" t="s">
        <v>1859</v>
      </c>
      <c r="I132" s="136"/>
      <c r="J132" s="144">
        <f>BK132</f>
        <v>0</v>
      </c>
      <c r="L132" s="133"/>
      <c r="M132" s="138"/>
      <c r="P132" s="139">
        <f>SUM(P133:P136)</f>
        <v>0</v>
      </c>
      <c r="R132" s="139">
        <f>SUM(R133:R136)</f>
        <v>0</v>
      </c>
      <c r="T132" s="140">
        <f>SUM(T133:T136)</f>
        <v>0</v>
      </c>
      <c r="AR132" s="134" t="s">
        <v>131</v>
      </c>
      <c r="AT132" s="141" t="s">
        <v>70</v>
      </c>
      <c r="AU132" s="141" t="s">
        <v>79</v>
      </c>
      <c r="AY132" s="134" t="s">
        <v>117</v>
      </c>
      <c r="BK132" s="142">
        <f>SUM(BK133:BK136)</f>
        <v>0</v>
      </c>
    </row>
    <row r="133" spans="2:65" s="1" customFormat="1" ht="16.5" customHeight="1">
      <c r="B133" s="29"/>
      <c r="C133" s="145" t="s">
        <v>184</v>
      </c>
      <c r="D133" s="145" t="s">
        <v>924</v>
      </c>
      <c r="E133" s="146" t="s">
        <v>1860</v>
      </c>
      <c r="F133" s="147" t="s">
        <v>1861</v>
      </c>
      <c r="G133" s="148" t="s">
        <v>958</v>
      </c>
      <c r="H133" s="149">
        <v>75</v>
      </c>
      <c r="I133" s="150"/>
      <c r="J133" s="151">
        <f>ROUND(I133*H133,2)</f>
        <v>0</v>
      </c>
      <c r="K133" s="147" t="s">
        <v>19</v>
      </c>
      <c r="L133" s="29"/>
      <c r="M133" s="152" t="s">
        <v>19</v>
      </c>
      <c r="N133" s="153" t="s">
        <v>42</v>
      </c>
      <c r="P133" s="114">
        <f>O133*H133</f>
        <v>0</v>
      </c>
      <c r="Q133" s="114">
        <v>0</v>
      </c>
      <c r="R133" s="114">
        <f>Q133*H133</f>
        <v>0</v>
      </c>
      <c r="S133" s="114">
        <v>0</v>
      </c>
      <c r="T133" s="115">
        <f>S133*H133</f>
        <v>0</v>
      </c>
      <c r="AR133" s="116" t="s">
        <v>1862</v>
      </c>
      <c r="AT133" s="116" t="s">
        <v>924</v>
      </c>
      <c r="AU133" s="116" t="s">
        <v>81</v>
      </c>
      <c r="AY133" s="14" t="s">
        <v>117</v>
      </c>
      <c r="BE133" s="117">
        <f>IF(N133="základní",J133,0)</f>
        <v>0</v>
      </c>
      <c r="BF133" s="117">
        <f>IF(N133="snížená",J133,0)</f>
        <v>0</v>
      </c>
      <c r="BG133" s="117">
        <f>IF(N133="zákl. přenesená",J133,0)</f>
        <v>0</v>
      </c>
      <c r="BH133" s="117">
        <f>IF(N133="sníž. přenesená",J133,0)</f>
        <v>0</v>
      </c>
      <c r="BI133" s="117">
        <f>IF(N133="nulová",J133,0)</f>
        <v>0</v>
      </c>
      <c r="BJ133" s="14" t="s">
        <v>79</v>
      </c>
      <c r="BK133" s="117">
        <f>ROUND(I133*H133,2)</f>
        <v>0</v>
      </c>
      <c r="BL133" s="14" t="s">
        <v>1862</v>
      </c>
      <c r="BM133" s="116" t="s">
        <v>1863</v>
      </c>
    </row>
    <row r="134" spans="2:65" s="1" customFormat="1">
      <c r="B134" s="29"/>
      <c r="D134" s="118" t="s">
        <v>119</v>
      </c>
      <c r="F134" s="119" t="s">
        <v>1861</v>
      </c>
      <c r="I134" s="120"/>
      <c r="L134" s="29"/>
      <c r="M134" s="121"/>
      <c r="T134" s="48"/>
      <c r="AT134" s="14" t="s">
        <v>119</v>
      </c>
      <c r="AU134" s="14" t="s">
        <v>81</v>
      </c>
    </row>
    <row r="135" spans="2:65" s="1" customFormat="1" ht="16.5" customHeight="1">
      <c r="B135" s="29"/>
      <c r="C135" s="145" t="s">
        <v>7</v>
      </c>
      <c r="D135" s="145" t="s">
        <v>924</v>
      </c>
      <c r="E135" s="146" t="s">
        <v>1864</v>
      </c>
      <c r="F135" s="147" t="s">
        <v>1865</v>
      </c>
      <c r="G135" s="148" t="s">
        <v>958</v>
      </c>
      <c r="H135" s="149">
        <v>75</v>
      </c>
      <c r="I135" s="150"/>
      <c r="J135" s="151">
        <f>ROUND(I135*H135,2)</f>
        <v>0</v>
      </c>
      <c r="K135" s="147" t="s">
        <v>19</v>
      </c>
      <c r="L135" s="29"/>
      <c r="M135" s="152" t="s">
        <v>19</v>
      </c>
      <c r="N135" s="153" t="s">
        <v>42</v>
      </c>
      <c r="P135" s="114">
        <f>O135*H135</f>
        <v>0</v>
      </c>
      <c r="Q135" s="114">
        <v>0</v>
      </c>
      <c r="R135" s="114">
        <f>Q135*H135</f>
        <v>0</v>
      </c>
      <c r="S135" s="114">
        <v>0</v>
      </c>
      <c r="T135" s="115">
        <f>S135*H135</f>
        <v>0</v>
      </c>
      <c r="AR135" s="116" t="s">
        <v>1862</v>
      </c>
      <c r="AT135" s="116" t="s">
        <v>924</v>
      </c>
      <c r="AU135" s="116" t="s">
        <v>81</v>
      </c>
      <c r="AY135" s="14" t="s">
        <v>117</v>
      </c>
      <c r="BE135" s="117">
        <f>IF(N135="základní",J135,0)</f>
        <v>0</v>
      </c>
      <c r="BF135" s="117">
        <f>IF(N135="snížená",J135,0)</f>
        <v>0</v>
      </c>
      <c r="BG135" s="117">
        <f>IF(N135="zákl. přenesená",J135,0)</f>
        <v>0</v>
      </c>
      <c r="BH135" s="117">
        <f>IF(N135="sníž. přenesená",J135,0)</f>
        <v>0</v>
      </c>
      <c r="BI135" s="117">
        <f>IF(N135="nulová",J135,0)</f>
        <v>0</v>
      </c>
      <c r="BJ135" s="14" t="s">
        <v>79</v>
      </c>
      <c r="BK135" s="117">
        <f>ROUND(I135*H135,2)</f>
        <v>0</v>
      </c>
      <c r="BL135" s="14" t="s">
        <v>1862</v>
      </c>
      <c r="BM135" s="116" t="s">
        <v>1866</v>
      </c>
    </row>
    <row r="136" spans="2:65" s="1" customFormat="1">
      <c r="B136" s="29"/>
      <c r="D136" s="118" t="s">
        <v>119</v>
      </c>
      <c r="F136" s="119" t="s">
        <v>1865</v>
      </c>
      <c r="I136" s="120"/>
      <c r="L136" s="29"/>
      <c r="M136" s="121"/>
      <c r="T136" s="48"/>
      <c r="AT136" s="14" t="s">
        <v>119</v>
      </c>
      <c r="AU136" s="14" t="s">
        <v>81</v>
      </c>
    </row>
    <row r="137" spans="2:65" s="11" customFormat="1" ht="22.9" customHeight="1">
      <c r="B137" s="133"/>
      <c r="D137" s="134" t="s">
        <v>70</v>
      </c>
      <c r="E137" s="143" t="s">
        <v>1867</v>
      </c>
      <c r="F137" s="143" t="s">
        <v>1868</v>
      </c>
      <c r="I137" s="136"/>
      <c r="J137" s="144">
        <f>BK137</f>
        <v>0</v>
      </c>
      <c r="L137" s="133"/>
      <c r="M137" s="138"/>
      <c r="P137" s="139">
        <f>SUM(P138:P139)</f>
        <v>0</v>
      </c>
      <c r="R137" s="139">
        <f>SUM(R138:R139)</f>
        <v>0</v>
      </c>
      <c r="T137" s="140">
        <f>SUM(T138:T139)</f>
        <v>0</v>
      </c>
      <c r="AR137" s="134" t="s">
        <v>131</v>
      </c>
      <c r="AT137" s="141" t="s">
        <v>70</v>
      </c>
      <c r="AU137" s="141" t="s">
        <v>79</v>
      </c>
      <c r="AY137" s="134" t="s">
        <v>117</v>
      </c>
      <c r="BK137" s="142">
        <f>SUM(BK138:BK139)</f>
        <v>0</v>
      </c>
    </row>
    <row r="138" spans="2:65" s="1" customFormat="1" ht="16.5" customHeight="1">
      <c r="B138" s="29"/>
      <c r="C138" s="145" t="s">
        <v>359</v>
      </c>
      <c r="D138" s="145" t="s">
        <v>924</v>
      </c>
      <c r="E138" s="146" t="s">
        <v>672</v>
      </c>
      <c r="F138" s="147" t="s">
        <v>1869</v>
      </c>
      <c r="G138" s="148" t="s">
        <v>958</v>
      </c>
      <c r="H138" s="149">
        <v>75</v>
      </c>
      <c r="I138" s="150"/>
      <c r="J138" s="151">
        <f>ROUND(I138*H138,2)</f>
        <v>0</v>
      </c>
      <c r="K138" s="147" t="s">
        <v>19</v>
      </c>
      <c r="L138" s="29"/>
      <c r="M138" s="152" t="s">
        <v>19</v>
      </c>
      <c r="N138" s="153" t="s">
        <v>42</v>
      </c>
      <c r="P138" s="114">
        <f>O138*H138</f>
        <v>0</v>
      </c>
      <c r="Q138" s="114">
        <v>0</v>
      </c>
      <c r="R138" s="114">
        <f>Q138*H138</f>
        <v>0</v>
      </c>
      <c r="S138" s="114">
        <v>0</v>
      </c>
      <c r="T138" s="115">
        <f>S138*H138</f>
        <v>0</v>
      </c>
      <c r="AR138" s="116" t="s">
        <v>1862</v>
      </c>
      <c r="AT138" s="116" t="s">
        <v>924</v>
      </c>
      <c r="AU138" s="116" t="s">
        <v>81</v>
      </c>
      <c r="AY138" s="14" t="s">
        <v>117</v>
      </c>
      <c r="BE138" s="117">
        <f>IF(N138="základní",J138,0)</f>
        <v>0</v>
      </c>
      <c r="BF138" s="117">
        <f>IF(N138="snížená",J138,0)</f>
        <v>0</v>
      </c>
      <c r="BG138" s="117">
        <f>IF(N138="zákl. přenesená",J138,0)</f>
        <v>0</v>
      </c>
      <c r="BH138" s="117">
        <f>IF(N138="sníž. přenesená",J138,0)</f>
        <v>0</v>
      </c>
      <c r="BI138" s="117">
        <f>IF(N138="nulová",J138,0)</f>
        <v>0</v>
      </c>
      <c r="BJ138" s="14" t="s">
        <v>79</v>
      </c>
      <c r="BK138" s="117">
        <f>ROUND(I138*H138,2)</f>
        <v>0</v>
      </c>
      <c r="BL138" s="14" t="s">
        <v>1862</v>
      </c>
      <c r="BM138" s="116" t="s">
        <v>1870</v>
      </c>
    </row>
    <row r="139" spans="2:65" s="1" customFormat="1">
      <c r="B139" s="29"/>
      <c r="D139" s="118" t="s">
        <v>119</v>
      </c>
      <c r="F139" s="119" t="s">
        <v>1869</v>
      </c>
      <c r="I139" s="120"/>
      <c r="L139" s="29"/>
      <c r="M139" s="121"/>
      <c r="T139" s="48"/>
      <c r="AT139" s="14" t="s">
        <v>119</v>
      </c>
      <c r="AU139" s="14" t="s">
        <v>81</v>
      </c>
    </row>
    <row r="140" spans="2:65" s="11" customFormat="1" ht="22.9" customHeight="1">
      <c r="B140" s="133"/>
      <c r="D140" s="134" t="s">
        <v>70</v>
      </c>
      <c r="E140" s="143" t="s">
        <v>1871</v>
      </c>
      <c r="F140" s="143" t="s">
        <v>1872</v>
      </c>
      <c r="I140" s="136"/>
      <c r="J140" s="144">
        <f>BK140</f>
        <v>0</v>
      </c>
      <c r="L140" s="133"/>
      <c r="M140" s="138"/>
      <c r="P140" s="139">
        <f>SUM(P141:P146)</f>
        <v>0</v>
      </c>
      <c r="R140" s="139">
        <f>SUM(R141:R146)</f>
        <v>0</v>
      </c>
      <c r="T140" s="140">
        <f>SUM(T141:T146)</f>
        <v>0</v>
      </c>
      <c r="AR140" s="134" t="s">
        <v>131</v>
      </c>
      <c r="AT140" s="141" t="s">
        <v>70</v>
      </c>
      <c r="AU140" s="141" t="s">
        <v>79</v>
      </c>
      <c r="AY140" s="134" t="s">
        <v>117</v>
      </c>
      <c r="BK140" s="142">
        <f>SUM(BK141:BK146)</f>
        <v>0</v>
      </c>
    </row>
    <row r="141" spans="2:65" s="1" customFormat="1" ht="16.5" customHeight="1">
      <c r="B141" s="29"/>
      <c r="C141" s="145" t="s">
        <v>363</v>
      </c>
      <c r="D141" s="145" t="s">
        <v>924</v>
      </c>
      <c r="E141" s="146" t="s">
        <v>1873</v>
      </c>
      <c r="F141" s="147" t="s">
        <v>1872</v>
      </c>
      <c r="G141" s="148" t="s">
        <v>958</v>
      </c>
      <c r="H141" s="149">
        <v>300</v>
      </c>
      <c r="I141" s="150"/>
      <c r="J141" s="151">
        <f>ROUND(I141*H141,2)</f>
        <v>0</v>
      </c>
      <c r="K141" s="147" t="s">
        <v>19</v>
      </c>
      <c r="L141" s="29"/>
      <c r="M141" s="152" t="s">
        <v>19</v>
      </c>
      <c r="N141" s="153" t="s">
        <v>42</v>
      </c>
      <c r="P141" s="114">
        <f>O141*H141</f>
        <v>0</v>
      </c>
      <c r="Q141" s="114">
        <v>0</v>
      </c>
      <c r="R141" s="114">
        <f>Q141*H141</f>
        <v>0</v>
      </c>
      <c r="S141" s="114">
        <v>0</v>
      </c>
      <c r="T141" s="115">
        <f>S141*H141</f>
        <v>0</v>
      </c>
      <c r="AR141" s="116" t="s">
        <v>1862</v>
      </c>
      <c r="AT141" s="116" t="s">
        <v>924</v>
      </c>
      <c r="AU141" s="116" t="s">
        <v>81</v>
      </c>
      <c r="AY141" s="14" t="s">
        <v>117</v>
      </c>
      <c r="BE141" s="117">
        <f>IF(N141="základní",J141,0)</f>
        <v>0</v>
      </c>
      <c r="BF141" s="117">
        <f>IF(N141="snížená",J141,0)</f>
        <v>0</v>
      </c>
      <c r="BG141" s="117">
        <f>IF(N141="zákl. přenesená",J141,0)</f>
        <v>0</v>
      </c>
      <c r="BH141" s="117">
        <f>IF(N141="sníž. přenesená",J141,0)</f>
        <v>0</v>
      </c>
      <c r="BI141" s="117">
        <f>IF(N141="nulová",J141,0)</f>
        <v>0</v>
      </c>
      <c r="BJ141" s="14" t="s">
        <v>79</v>
      </c>
      <c r="BK141" s="117">
        <f>ROUND(I141*H141,2)</f>
        <v>0</v>
      </c>
      <c r="BL141" s="14" t="s">
        <v>1862</v>
      </c>
      <c r="BM141" s="116" t="s">
        <v>1874</v>
      </c>
    </row>
    <row r="142" spans="2:65" s="1" customFormat="1">
      <c r="B142" s="29"/>
      <c r="D142" s="118" t="s">
        <v>119</v>
      </c>
      <c r="F142" s="119" t="s">
        <v>1875</v>
      </c>
      <c r="I142" s="120"/>
      <c r="L142" s="29"/>
      <c r="M142" s="121"/>
      <c r="T142" s="48"/>
      <c r="AT142" s="14" t="s">
        <v>119</v>
      </c>
      <c r="AU142" s="14" t="s">
        <v>81</v>
      </c>
    </row>
    <row r="143" spans="2:65" s="1" customFormat="1" ht="16.5" customHeight="1">
      <c r="B143" s="29"/>
      <c r="C143" s="145" t="s">
        <v>367</v>
      </c>
      <c r="D143" s="145" t="s">
        <v>924</v>
      </c>
      <c r="E143" s="146" t="s">
        <v>1876</v>
      </c>
      <c r="F143" s="147" t="s">
        <v>1872</v>
      </c>
      <c r="G143" s="148" t="s">
        <v>958</v>
      </c>
      <c r="H143" s="149">
        <v>500</v>
      </c>
      <c r="I143" s="150"/>
      <c r="J143" s="151">
        <f>ROUND(I143*H143,2)</f>
        <v>0</v>
      </c>
      <c r="K143" s="147" t="s">
        <v>19</v>
      </c>
      <c r="L143" s="29"/>
      <c r="M143" s="152" t="s">
        <v>19</v>
      </c>
      <c r="N143" s="153" t="s">
        <v>42</v>
      </c>
      <c r="P143" s="114">
        <f>O143*H143</f>
        <v>0</v>
      </c>
      <c r="Q143" s="114">
        <v>0</v>
      </c>
      <c r="R143" s="114">
        <f>Q143*H143</f>
        <v>0</v>
      </c>
      <c r="S143" s="114">
        <v>0</v>
      </c>
      <c r="T143" s="115">
        <f>S143*H143</f>
        <v>0</v>
      </c>
      <c r="AR143" s="116" t="s">
        <v>1862</v>
      </c>
      <c r="AT143" s="116" t="s">
        <v>924</v>
      </c>
      <c r="AU143" s="116" t="s">
        <v>81</v>
      </c>
      <c r="AY143" s="14" t="s">
        <v>117</v>
      </c>
      <c r="BE143" s="117">
        <f>IF(N143="základní",J143,0)</f>
        <v>0</v>
      </c>
      <c r="BF143" s="117">
        <f>IF(N143="snížená",J143,0)</f>
        <v>0</v>
      </c>
      <c r="BG143" s="117">
        <f>IF(N143="zákl. přenesená",J143,0)</f>
        <v>0</v>
      </c>
      <c r="BH143" s="117">
        <f>IF(N143="sníž. přenesená",J143,0)</f>
        <v>0</v>
      </c>
      <c r="BI143" s="117">
        <f>IF(N143="nulová",J143,0)</f>
        <v>0</v>
      </c>
      <c r="BJ143" s="14" t="s">
        <v>79</v>
      </c>
      <c r="BK143" s="117">
        <f>ROUND(I143*H143,2)</f>
        <v>0</v>
      </c>
      <c r="BL143" s="14" t="s">
        <v>1862</v>
      </c>
      <c r="BM143" s="116" t="s">
        <v>1877</v>
      </c>
    </row>
    <row r="144" spans="2:65" s="1" customFormat="1">
      <c r="B144" s="29"/>
      <c r="D144" s="118" t="s">
        <v>119</v>
      </c>
      <c r="F144" s="119" t="s">
        <v>1878</v>
      </c>
      <c r="I144" s="120"/>
      <c r="L144" s="29"/>
      <c r="M144" s="121"/>
      <c r="T144" s="48"/>
      <c r="AT144" s="14" t="s">
        <v>119</v>
      </c>
      <c r="AU144" s="14" t="s">
        <v>81</v>
      </c>
    </row>
    <row r="145" spans="2:65" s="1" customFormat="1" ht="16.5" customHeight="1">
      <c r="B145" s="29"/>
      <c r="C145" s="145" t="s">
        <v>371</v>
      </c>
      <c r="D145" s="145" t="s">
        <v>924</v>
      </c>
      <c r="E145" s="146" t="s">
        <v>1879</v>
      </c>
      <c r="F145" s="147" t="s">
        <v>1872</v>
      </c>
      <c r="G145" s="148" t="s">
        <v>958</v>
      </c>
      <c r="H145" s="149">
        <v>300</v>
      </c>
      <c r="I145" s="150"/>
      <c r="J145" s="151">
        <f>ROUND(I145*H145,2)</f>
        <v>0</v>
      </c>
      <c r="K145" s="147" t="s">
        <v>19</v>
      </c>
      <c r="L145" s="29"/>
      <c r="M145" s="152" t="s">
        <v>19</v>
      </c>
      <c r="N145" s="153" t="s">
        <v>42</v>
      </c>
      <c r="P145" s="114">
        <f>O145*H145</f>
        <v>0</v>
      </c>
      <c r="Q145" s="114">
        <v>0</v>
      </c>
      <c r="R145" s="114">
        <f>Q145*H145</f>
        <v>0</v>
      </c>
      <c r="S145" s="114">
        <v>0</v>
      </c>
      <c r="T145" s="115">
        <f>S145*H145</f>
        <v>0</v>
      </c>
      <c r="AR145" s="116" t="s">
        <v>1862</v>
      </c>
      <c r="AT145" s="116" t="s">
        <v>924</v>
      </c>
      <c r="AU145" s="116" t="s">
        <v>81</v>
      </c>
      <c r="AY145" s="14" t="s">
        <v>117</v>
      </c>
      <c r="BE145" s="117">
        <f>IF(N145="základní",J145,0)</f>
        <v>0</v>
      </c>
      <c r="BF145" s="117">
        <f>IF(N145="snížená",J145,0)</f>
        <v>0</v>
      </c>
      <c r="BG145" s="117">
        <f>IF(N145="zákl. přenesená",J145,0)</f>
        <v>0</v>
      </c>
      <c r="BH145" s="117">
        <f>IF(N145="sníž. přenesená",J145,0)</f>
        <v>0</v>
      </c>
      <c r="BI145" s="117">
        <f>IF(N145="nulová",J145,0)</f>
        <v>0</v>
      </c>
      <c r="BJ145" s="14" t="s">
        <v>79</v>
      </c>
      <c r="BK145" s="117">
        <f>ROUND(I145*H145,2)</f>
        <v>0</v>
      </c>
      <c r="BL145" s="14" t="s">
        <v>1862</v>
      </c>
      <c r="BM145" s="116" t="s">
        <v>1880</v>
      </c>
    </row>
    <row r="146" spans="2:65" s="1" customFormat="1">
      <c r="B146" s="29"/>
      <c r="D146" s="118" t="s">
        <v>119</v>
      </c>
      <c r="F146" s="119" t="s">
        <v>1881</v>
      </c>
      <c r="I146" s="120"/>
      <c r="L146" s="29"/>
      <c r="M146" s="122"/>
      <c r="N146" s="123"/>
      <c r="O146" s="123"/>
      <c r="P146" s="123"/>
      <c r="Q146" s="123"/>
      <c r="R146" s="123"/>
      <c r="S146" s="123"/>
      <c r="T146" s="124"/>
      <c r="AT146" s="14" t="s">
        <v>119</v>
      </c>
      <c r="AU146" s="14" t="s">
        <v>81</v>
      </c>
    </row>
    <row r="147" spans="2:65" s="1" customFormat="1" ht="6.95" customHeight="1">
      <c r="B147" s="37"/>
      <c r="C147" s="38"/>
      <c r="D147" s="38"/>
      <c r="E147" s="38"/>
      <c r="F147" s="38"/>
      <c r="G147" s="38"/>
      <c r="H147" s="38"/>
      <c r="I147" s="38"/>
      <c r="J147" s="38"/>
      <c r="K147" s="38"/>
      <c r="L147" s="29"/>
    </row>
  </sheetData>
  <sheetProtection algorithmName="SHA-512" hashValue="BYMCqM1meVglqB6OL9XvJM+TNgM7tImht0s14TslBvq1kmE0IgDSkkyPlesAwhlqBAYxLGnoWqPiKdCjHzxOOA==" saltValue="GHKAd2mgcz64Nk0NWlb0ORl8il5Ow/khBiQTJXpt4XGP1pHZ4nBuEkEJYbKqeFCYs+EnBttk+zflMfpoIoNjLA==" spinCount="100000" sheet="1" objects="1" scenarios="1" formatColumns="0" formatRows="0" autoFilter="0"/>
  <autoFilter ref="C84:K146" xr:uid="{00000000-0009-0000-0000-000004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400-000000000000}"/>
    <hyperlink ref="F92" r:id="rId2" xr:uid="{00000000-0004-0000-0400-000001000000}"/>
    <hyperlink ref="F95" r:id="rId3" xr:uid="{00000000-0004-0000-0400-000002000000}"/>
    <hyperlink ref="F98" r:id="rId4" xr:uid="{00000000-0004-0000-0400-000003000000}"/>
    <hyperlink ref="F101" r:id="rId5" xr:uid="{00000000-0004-0000-0400-00000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156" customWidth="1"/>
    <col min="2" max="2" width="1.6640625" style="156" customWidth="1"/>
    <col min="3" max="4" width="5" style="156" customWidth="1"/>
    <col min="5" max="5" width="11.6640625" style="156" customWidth="1"/>
    <col min="6" max="6" width="9.1640625" style="156" customWidth="1"/>
    <col min="7" max="7" width="5" style="156" customWidth="1"/>
    <col min="8" max="8" width="77.83203125" style="156" customWidth="1"/>
    <col min="9" max="10" width="20" style="156" customWidth="1"/>
    <col min="11" max="11" width="1.6640625" style="156" customWidth="1"/>
  </cols>
  <sheetData>
    <row r="1" spans="2:11" customFormat="1" ht="37.5" customHeight="1"/>
    <row r="2" spans="2:11" customFormat="1" ht="7.5" customHeight="1">
      <c r="B2" s="157"/>
      <c r="C2" s="158"/>
      <c r="D2" s="158"/>
      <c r="E2" s="158"/>
      <c r="F2" s="158"/>
      <c r="G2" s="158"/>
      <c r="H2" s="158"/>
      <c r="I2" s="158"/>
      <c r="J2" s="158"/>
      <c r="K2" s="159"/>
    </row>
    <row r="3" spans="2:11" s="12" customFormat="1" ht="45" customHeight="1">
      <c r="B3" s="160"/>
      <c r="C3" s="277" t="s">
        <v>1882</v>
      </c>
      <c r="D3" s="277"/>
      <c r="E3" s="277"/>
      <c r="F3" s="277"/>
      <c r="G3" s="277"/>
      <c r="H3" s="277"/>
      <c r="I3" s="277"/>
      <c r="J3" s="277"/>
      <c r="K3" s="161"/>
    </row>
    <row r="4" spans="2:11" customFormat="1" ht="25.5" customHeight="1">
      <c r="B4" s="162"/>
      <c r="C4" s="278" t="s">
        <v>1883</v>
      </c>
      <c r="D4" s="278"/>
      <c r="E4" s="278"/>
      <c r="F4" s="278"/>
      <c r="G4" s="278"/>
      <c r="H4" s="278"/>
      <c r="I4" s="278"/>
      <c r="J4" s="278"/>
      <c r="K4" s="163"/>
    </row>
    <row r="5" spans="2:11" customFormat="1" ht="5.25" customHeight="1">
      <c r="B5" s="162"/>
      <c r="C5" s="164"/>
      <c r="D5" s="164"/>
      <c r="E5" s="164"/>
      <c r="F5" s="164"/>
      <c r="G5" s="164"/>
      <c r="H5" s="164"/>
      <c r="I5" s="164"/>
      <c r="J5" s="164"/>
      <c r="K5" s="163"/>
    </row>
    <row r="6" spans="2:11" customFormat="1" ht="15" customHeight="1">
      <c r="B6" s="162"/>
      <c r="C6" s="276" t="s">
        <v>1884</v>
      </c>
      <c r="D6" s="276"/>
      <c r="E6" s="276"/>
      <c r="F6" s="276"/>
      <c r="G6" s="276"/>
      <c r="H6" s="276"/>
      <c r="I6" s="276"/>
      <c r="J6" s="276"/>
      <c r="K6" s="163"/>
    </row>
    <row r="7" spans="2:11" customFormat="1" ht="15" customHeight="1">
      <c r="B7" s="166"/>
      <c r="C7" s="276" t="s">
        <v>1885</v>
      </c>
      <c r="D7" s="276"/>
      <c r="E7" s="276"/>
      <c r="F7" s="276"/>
      <c r="G7" s="276"/>
      <c r="H7" s="276"/>
      <c r="I7" s="276"/>
      <c r="J7" s="276"/>
      <c r="K7" s="163"/>
    </row>
    <row r="8" spans="2:11" customFormat="1" ht="12.75" customHeight="1">
      <c r="B8" s="166"/>
      <c r="C8" s="165"/>
      <c r="D8" s="165"/>
      <c r="E8" s="165"/>
      <c r="F8" s="165"/>
      <c r="G8" s="165"/>
      <c r="H8" s="165"/>
      <c r="I8" s="165"/>
      <c r="J8" s="165"/>
      <c r="K8" s="163"/>
    </row>
    <row r="9" spans="2:11" customFormat="1" ht="15" customHeight="1">
      <c r="B9" s="166"/>
      <c r="C9" s="276" t="s">
        <v>1886</v>
      </c>
      <c r="D9" s="276"/>
      <c r="E9" s="276"/>
      <c r="F9" s="276"/>
      <c r="G9" s="276"/>
      <c r="H9" s="276"/>
      <c r="I9" s="276"/>
      <c r="J9" s="276"/>
      <c r="K9" s="163"/>
    </row>
    <row r="10" spans="2:11" customFormat="1" ht="15" customHeight="1">
      <c r="B10" s="166"/>
      <c r="C10" s="165"/>
      <c r="D10" s="276" t="s">
        <v>1887</v>
      </c>
      <c r="E10" s="276"/>
      <c r="F10" s="276"/>
      <c r="G10" s="276"/>
      <c r="H10" s="276"/>
      <c r="I10" s="276"/>
      <c r="J10" s="276"/>
      <c r="K10" s="163"/>
    </row>
    <row r="11" spans="2:11" customFormat="1" ht="15" customHeight="1">
      <c r="B11" s="166"/>
      <c r="C11" s="167"/>
      <c r="D11" s="276" t="s">
        <v>1888</v>
      </c>
      <c r="E11" s="276"/>
      <c r="F11" s="276"/>
      <c r="G11" s="276"/>
      <c r="H11" s="276"/>
      <c r="I11" s="276"/>
      <c r="J11" s="276"/>
      <c r="K11" s="163"/>
    </row>
    <row r="12" spans="2:11" customFormat="1" ht="15" customHeight="1">
      <c r="B12" s="166"/>
      <c r="C12" s="167"/>
      <c r="D12" s="165"/>
      <c r="E12" s="165"/>
      <c r="F12" s="165"/>
      <c r="G12" s="165"/>
      <c r="H12" s="165"/>
      <c r="I12" s="165"/>
      <c r="J12" s="165"/>
      <c r="K12" s="163"/>
    </row>
    <row r="13" spans="2:11" customFormat="1" ht="15" customHeight="1">
      <c r="B13" s="166"/>
      <c r="C13" s="167"/>
      <c r="D13" s="168" t="s">
        <v>1889</v>
      </c>
      <c r="E13" s="165"/>
      <c r="F13" s="165"/>
      <c r="G13" s="165"/>
      <c r="H13" s="165"/>
      <c r="I13" s="165"/>
      <c r="J13" s="165"/>
      <c r="K13" s="163"/>
    </row>
    <row r="14" spans="2:11" customFormat="1" ht="12.75" customHeight="1">
      <c r="B14" s="166"/>
      <c r="C14" s="167"/>
      <c r="D14" s="167"/>
      <c r="E14" s="167"/>
      <c r="F14" s="167"/>
      <c r="G14" s="167"/>
      <c r="H14" s="167"/>
      <c r="I14" s="167"/>
      <c r="J14" s="167"/>
      <c r="K14" s="163"/>
    </row>
    <row r="15" spans="2:11" customFormat="1" ht="15" customHeight="1">
      <c r="B15" s="166"/>
      <c r="C15" s="167"/>
      <c r="D15" s="276" t="s">
        <v>1890</v>
      </c>
      <c r="E15" s="276"/>
      <c r="F15" s="276"/>
      <c r="G15" s="276"/>
      <c r="H15" s="276"/>
      <c r="I15" s="276"/>
      <c r="J15" s="276"/>
      <c r="K15" s="163"/>
    </row>
    <row r="16" spans="2:11" customFormat="1" ht="15" customHeight="1">
      <c r="B16" s="166"/>
      <c r="C16" s="167"/>
      <c r="D16" s="276" t="s">
        <v>1891</v>
      </c>
      <c r="E16" s="276"/>
      <c r="F16" s="276"/>
      <c r="G16" s="276"/>
      <c r="H16" s="276"/>
      <c r="I16" s="276"/>
      <c r="J16" s="276"/>
      <c r="K16" s="163"/>
    </row>
    <row r="17" spans="2:11" customFormat="1" ht="15" customHeight="1">
      <c r="B17" s="166"/>
      <c r="C17" s="167"/>
      <c r="D17" s="276" t="s">
        <v>1892</v>
      </c>
      <c r="E17" s="276"/>
      <c r="F17" s="276"/>
      <c r="G17" s="276"/>
      <c r="H17" s="276"/>
      <c r="I17" s="276"/>
      <c r="J17" s="276"/>
      <c r="K17" s="163"/>
    </row>
    <row r="18" spans="2:11" customFormat="1" ht="15" customHeight="1">
      <c r="B18" s="166"/>
      <c r="C18" s="167"/>
      <c r="D18" s="167"/>
      <c r="E18" s="169" t="s">
        <v>84</v>
      </c>
      <c r="F18" s="276" t="s">
        <v>1893</v>
      </c>
      <c r="G18" s="276"/>
      <c r="H18" s="276"/>
      <c r="I18" s="276"/>
      <c r="J18" s="276"/>
      <c r="K18" s="163"/>
    </row>
    <row r="19" spans="2:11" customFormat="1" ht="15" customHeight="1">
      <c r="B19" s="166"/>
      <c r="C19" s="167"/>
      <c r="D19" s="167"/>
      <c r="E19" s="169" t="s">
        <v>1894</v>
      </c>
      <c r="F19" s="276" t="s">
        <v>1895</v>
      </c>
      <c r="G19" s="276"/>
      <c r="H19" s="276"/>
      <c r="I19" s="276"/>
      <c r="J19" s="276"/>
      <c r="K19" s="163"/>
    </row>
    <row r="20" spans="2:11" customFormat="1" ht="15" customHeight="1">
      <c r="B20" s="166"/>
      <c r="C20" s="167"/>
      <c r="D20" s="167"/>
      <c r="E20" s="169" t="s">
        <v>78</v>
      </c>
      <c r="F20" s="276" t="s">
        <v>1896</v>
      </c>
      <c r="G20" s="276"/>
      <c r="H20" s="276"/>
      <c r="I20" s="276"/>
      <c r="J20" s="276"/>
      <c r="K20" s="163"/>
    </row>
    <row r="21" spans="2:11" customFormat="1" ht="15" customHeight="1">
      <c r="B21" s="166"/>
      <c r="C21" s="167"/>
      <c r="D21" s="167"/>
      <c r="E21" s="169" t="s">
        <v>90</v>
      </c>
      <c r="F21" s="276" t="s">
        <v>1897</v>
      </c>
      <c r="G21" s="276"/>
      <c r="H21" s="276"/>
      <c r="I21" s="276"/>
      <c r="J21" s="276"/>
      <c r="K21" s="163"/>
    </row>
    <row r="22" spans="2:11" customFormat="1" ht="15" customHeight="1">
      <c r="B22" s="166"/>
      <c r="C22" s="167"/>
      <c r="D22" s="167"/>
      <c r="E22" s="169" t="s">
        <v>1047</v>
      </c>
      <c r="F22" s="276" t="s">
        <v>1048</v>
      </c>
      <c r="G22" s="276"/>
      <c r="H22" s="276"/>
      <c r="I22" s="276"/>
      <c r="J22" s="276"/>
      <c r="K22" s="163"/>
    </row>
    <row r="23" spans="2:11" customFormat="1" ht="15" customHeight="1">
      <c r="B23" s="166"/>
      <c r="C23" s="167"/>
      <c r="D23" s="167"/>
      <c r="E23" s="169" t="s">
        <v>1898</v>
      </c>
      <c r="F23" s="276" t="s">
        <v>1899</v>
      </c>
      <c r="G23" s="276"/>
      <c r="H23" s="276"/>
      <c r="I23" s="276"/>
      <c r="J23" s="276"/>
      <c r="K23" s="163"/>
    </row>
    <row r="24" spans="2:11" customFormat="1" ht="12.75" customHeight="1">
      <c r="B24" s="166"/>
      <c r="C24" s="167"/>
      <c r="D24" s="167"/>
      <c r="E24" s="167"/>
      <c r="F24" s="167"/>
      <c r="G24" s="167"/>
      <c r="H24" s="167"/>
      <c r="I24" s="167"/>
      <c r="J24" s="167"/>
      <c r="K24" s="163"/>
    </row>
    <row r="25" spans="2:11" customFormat="1" ht="15" customHeight="1">
      <c r="B25" s="166"/>
      <c r="C25" s="276" t="s">
        <v>1900</v>
      </c>
      <c r="D25" s="276"/>
      <c r="E25" s="276"/>
      <c r="F25" s="276"/>
      <c r="G25" s="276"/>
      <c r="H25" s="276"/>
      <c r="I25" s="276"/>
      <c r="J25" s="276"/>
      <c r="K25" s="163"/>
    </row>
    <row r="26" spans="2:11" customFormat="1" ht="15" customHeight="1">
      <c r="B26" s="166"/>
      <c r="C26" s="276" t="s">
        <v>1901</v>
      </c>
      <c r="D26" s="276"/>
      <c r="E26" s="276"/>
      <c r="F26" s="276"/>
      <c r="G26" s="276"/>
      <c r="H26" s="276"/>
      <c r="I26" s="276"/>
      <c r="J26" s="276"/>
      <c r="K26" s="163"/>
    </row>
    <row r="27" spans="2:11" customFormat="1" ht="15" customHeight="1">
      <c r="B27" s="166"/>
      <c r="C27" s="165"/>
      <c r="D27" s="276" t="s">
        <v>1902</v>
      </c>
      <c r="E27" s="276"/>
      <c r="F27" s="276"/>
      <c r="G27" s="276"/>
      <c r="H27" s="276"/>
      <c r="I27" s="276"/>
      <c r="J27" s="276"/>
      <c r="K27" s="163"/>
    </row>
    <row r="28" spans="2:11" customFormat="1" ht="15" customHeight="1">
      <c r="B28" s="166"/>
      <c r="C28" s="167"/>
      <c r="D28" s="276" t="s">
        <v>1903</v>
      </c>
      <c r="E28" s="276"/>
      <c r="F28" s="276"/>
      <c r="G28" s="276"/>
      <c r="H28" s="276"/>
      <c r="I28" s="276"/>
      <c r="J28" s="276"/>
      <c r="K28" s="163"/>
    </row>
    <row r="29" spans="2:11" customFormat="1" ht="12.75" customHeight="1">
      <c r="B29" s="166"/>
      <c r="C29" s="167"/>
      <c r="D29" s="167"/>
      <c r="E29" s="167"/>
      <c r="F29" s="167"/>
      <c r="G29" s="167"/>
      <c r="H29" s="167"/>
      <c r="I29" s="167"/>
      <c r="J29" s="167"/>
      <c r="K29" s="163"/>
    </row>
    <row r="30" spans="2:11" customFormat="1" ht="15" customHeight="1">
      <c r="B30" s="166"/>
      <c r="C30" s="167"/>
      <c r="D30" s="276" t="s">
        <v>1904</v>
      </c>
      <c r="E30" s="276"/>
      <c r="F30" s="276"/>
      <c r="G30" s="276"/>
      <c r="H30" s="276"/>
      <c r="I30" s="276"/>
      <c r="J30" s="276"/>
      <c r="K30" s="163"/>
    </row>
    <row r="31" spans="2:11" customFormat="1" ht="15" customHeight="1">
      <c r="B31" s="166"/>
      <c r="C31" s="167"/>
      <c r="D31" s="276" t="s">
        <v>1905</v>
      </c>
      <c r="E31" s="276"/>
      <c r="F31" s="276"/>
      <c r="G31" s="276"/>
      <c r="H31" s="276"/>
      <c r="I31" s="276"/>
      <c r="J31" s="276"/>
      <c r="K31" s="163"/>
    </row>
    <row r="32" spans="2:11" customFormat="1" ht="12.75" customHeight="1">
      <c r="B32" s="166"/>
      <c r="C32" s="167"/>
      <c r="D32" s="167"/>
      <c r="E32" s="167"/>
      <c r="F32" s="167"/>
      <c r="G32" s="167"/>
      <c r="H32" s="167"/>
      <c r="I32" s="167"/>
      <c r="J32" s="167"/>
      <c r="K32" s="163"/>
    </row>
    <row r="33" spans="2:11" customFormat="1" ht="15" customHeight="1">
      <c r="B33" s="166"/>
      <c r="C33" s="167"/>
      <c r="D33" s="276" t="s">
        <v>1906</v>
      </c>
      <c r="E33" s="276"/>
      <c r="F33" s="276"/>
      <c r="G33" s="276"/>
      <c r="H33" s="276"/>
      <c r="I33" s="276"/>
      <c r="J33" s="276"/>
      <c r="K33" s="163"/>
    </row>
    <row r="34" spans="2:11" customFormat="1" ht="15" customHeight="1">
      <c r="B34" s="166"/>
      <c r="C34" s="167"/>
      <c r="D34" s="276" t="s">
        <v>1907</v>
      </c>
      <c r="E34" s="276"/>
      <c r="F34" s="276"/>
      <c r="G34" s="276"/>
      <c r="H34" s="276"/>
      <c r="I34" s="276"/>
      <c r="J34" s="276"/>
      <c r="K34" s="163"/>
    </row>
    <row r="35" spans="2:11" customFormat="1" ht="15" customHeight="1">
      <c r="B35" s="166"/>
      <c r="C35" s="167"/>
      <c r="D35" s="276" t="s">
        <v>1908</v>
      </c>
      <c r="E35" s="276"/>
      <c r="F35" s="276"/>
      <c r="G35" s="276"/>
      <c r="H35" s="276"/>
      <c r="I35" s="276"/>
      <c r="J35" s="276"/>
      <c r="K35" s="163"/>
    </row>
    <row r="36" spans="2:11" customFormat="1" ht="15" customHeight="1">
      <c r="B36" s="166"/>
      <c r="C36" s="167"/>
      <c r="D36" s="165"/>
      <c r="E36" s="168" t="s">
        <v>100</v>
      </c>
      <c r="F36" s="165"/>
      <c r="G36" s="276" t="s">
        <v>1909</v>
      </c>
      <c r="H36" s="276"/>
      <c r="I36" s="276"/>
      <c r="J36" s="276"/>
      <c r="K36" s="163"/>
    </row>
    <row r="37" spans="2:11" customFormat="1" ht="30.75" customHeight="1">
      <c r="B37" s="166"/>
      <c r="C37" s="167"/>
      <c r="D37" s="165"/>
      <c r="E37" s="168" t="s">
        <v>1910</v>
      </c>
      <c r="F37" s="165"/>
      <c r="G37" s="276" t="s">
        <v>1911</v>
      </c>
      <c r="H37" s="276"/>
      <c r="I37" s="276"/>
      <c r="J37" s="276"/>
      <c r="K37" s="163"/>
    </row>
    <row r="38" spans="2:11" customFormat="1" ht="15" customHeight="1">
      <c r="B38" s="166"/>
      <c r="C38" s="167"/>
      <c r="D38" s="165"/>
      <c r="E38" s="168" t="s">
        <v>52</v>
      </c>
      <c r="F38" s="165"/>
      <c r="G38" s="276" t="s">
        <v>1912</v>
      </c>
      <c r="H38" s="276"/>
      <c r="I38" s="276"/>
      <c r="J38" s="276"/>
      <c r="K38" s="163"/>
    </row>
    <row r="39" spans="2:11" customFormat="1" ht="15" customHeight="1">
      <c r="B39" s="166"/>
      <c r="C39" s="167"/>
      <c r="D39" s="165"/>
      <c r="E39" s="168" t="s">
        <v>53</v>
      </c>
      <c r="F39" s="165"/>
      <c r="G39" s="276" t="s">
        <v>1913</v>
      </c>
      <c r="H39" s="276"/>
      <c r="I39" s="276"/>
      <c r="J39" s="276"/>
      <c r="K39" s="163"/>
    </row>
    <row r="40" spans="2:11" customFormat="1" ht="15" customHeight="1">
      <c r="B40" s="166"/>
      <c r="C40" s="167"/>
      <c r="D40" s="165"/>
      <c r="E40" s="168" t="s">
        <v>101</v>
      </c>
      <c r="F40" s="165"/>
      <c r="G40" s="276" t="s">
        <v>1914</v>
      </c>
      <c r="H40" s="276"/>
      <c r="I40" s="276"/>
      <c r="J40" s="276"/>
      <c r="K40" s="163"/>
    </row>
    <row r="41" spans="2:11" customFormat="1" ht="15" customHeight="1">
      <c r="B41" s="166"/>
      <c r="C41" s="167"/>
      <c r="D41" s="165"/>
      <c r="E41" s="168" t="s">
        <v>102</v>
      </c>
      <c r="F41" s="165"/>
      <c r="G41" s="276" t="s">
        <v>1915</v>
      </c>
      <c r="H41" s="276"/>
      <c r="I41" s="276"/>
      <c r="J41" s="276"/>
      <c r="K41" s="163"/>
    </row>
    <row r="42" spans="2:11" customFormat="1" ht="15" customHeight="1">
      <c r="B42" s="166"/>
      <c r="C42" s="167"/>
      <c r="D42" s="165"/>
      <c r="E42" s="168" t="s">
        <v>1916</v>
      </c>
      <c r="F42" s="165"/>
      <c r="G42" s="276" t="s">
        <v>1917</v>
      </c>
      <c r="H42" s="276"/>
      <c r="I42" s="276"/>
      <c r="J42" s="276"/>
      <c r="K42" s="163"/>
    </row>
    <row r="43" spans="2:11" customFormat="1" ht="15" customHeight="1">
      <c r="B43" s="166"/>
      <c r="C43" s="167"/>
      <c r="D43" s="165"/>
      <c r="E43" s="168"/>
      <c r="F43" s="165"/>
      <c r="G43" s="276" t="s">
        <v>1918</v>
      </c>
      <c r="H43" s="276"/>
      <c r="I43" s="276"/>
      <c r="J43" s="276"/>
      <c r="K43" s="163"/>
    </row>
    <row r="44" spans="2:11" customFormat="1" ht="15" customHeight="1">
      <c r="B44" s="166"/>
      <c r="C44" s="167"/>
      <c r="D44" s="165"/>
      <c r="E44" s="168" t="s">
        <v>1919</v>
      </c>
      <c r="F44" s="165"/>
      <c r="G44" s="276" t="s">
        <v>1920</v>
      </c>
      <c r="H44" s="276"/>
      <c r="I44" s="276"/>
      <c r="J44" s="276"/>
      <c r="K44" s="163"/>
    </row>
    <row r="45" spans="2:11" customFormat="1" ht="15" customHeight="1">
      <c r="B45" s="166"/>
      <c r="C45" s="167"/>
      <c r="D45" s="165"/>
      <c r="E45" s="168" t="s">
        <v>104</v>
      </c>
      <c r="F45" s="165"/>
      <c r="G45" s="276" t="s">
        <v>1921</v>
      </c>
      <c r="H45" s="276"/>
      <c r="I45" s="276"/>
      <c r="J45" s="276"/>
      <c r="K45" s="163"/>
    </row>
    <row r="46" spans="2:11" customFormat="1" ht="12.75" customHeight="1">
      <c r="B46" s="166"/>
      <c r="C46" s="167"/>
      <c r="D46" s="165"/>
      <c r="E46" s="165"/>
      <c r="F46" s="165"/>
      <c r="G46" s="165"/>
      <c r="H46" s="165"/>
      <c r="I46" s="165"/>
      <c r="J46" s="165"/>
      <c r="K46" s="163"/>
    </row>
    <row r="47" spans="2:11" customFormat="1" ht="15" customHeight="1">
      <c r="B47" s="166"/>
      <c r="C47" s="167"/>
      <c r="D47" s="276" t="s">
        <v>1922</v>
      </c>
      <c r="E47" s="276"/>
      <c r="F47" s="276"/>
      <c r="G47" s="276"/>
      <c r="H47" s="276"/>
      <c r="I47" s="276"/>
      <c r="J47" s="276"/>
      <c r="K47" s="163"/>
    </row>
    <row r="48" spans="2:11" customFormat="1" ht="15" customHeight="1">
      <c r="B48" s="166"/>
      <c r="C48" s="167"/>
      <c r="D48" s="167"/>
      <c r="E48" s="276" t="s">
        <v>1923</v>
      </c>
      <c r="F48" s="276"/>
      <c r="G48" s="276"/>
      <c r="H48" s="276"/>
      <c r="I48" s="276"/>
      <c r="J48" s="276"/>
      <c r="K48" s="163"/>
    </row>
    <row r="49" spans="2:11" customFormat="1" ht="15" customHeight="1">
      <c r="B49" s="166"/>
      <c r="C49" s="167"/>
      <c r="D49" s="167"/>
      <c r="E49" s="276" t="s">
        <v>1924</v>
      </c>
      <c r="F49" s="276"/>
      <c r="G49" s="276"/>
      <c r="H49" s="276"/>
      <c r="I49" s="276"/>
      <c r="J49" s="276"/>
      <c r="K49" s="163"/>
    </row>
    <row r="50" spans="2:11" customFormat="1" ht="15" customHeight="1">
      <c r="B50" s="166"/>
      <c r="C50" s="167"/>
      <c r="D50" s="167"/>
      <c r="E50" s="276" t="s">
        <v>1925</v>
      </c>
      <c r="F50" s="276"/>
      <c r="G50" s="276"/>
      <c r="H50" s="276"/>
      <c r="I50" s="276"/>
      <c r="J50" s="276"/>
      <c r="K50" s="163"/>
    </row>
    <row r="51" spans="2:11" customFormat="1" ht="15" customHeight="1">
      <c r="B51" s="166"/>
      <c r="C51" s="167"/>
      <c r="D51" s="276" t="s">
        <v>1926</v>
      </c>
      <c r="E51" s="276"/>
      <c r="F51" s="276"/>
      <c r="G51" s="276"/>
      <c r="H51" s="276"/>
      <c r="I51" s="276"/>
      <c r="J51" s="276"/>
      <c r="K51" s="163"/>
    </row>
    <row r="52" spans="2:11" customFormat="1" ht="25.5" customHeight="1">
      <c r="B52" s="162"/>
      <c r="C52" s="278" t="s">
        <v>1927</v>
      </c>
      <c r="D52" s="278"/>
      <c r="E52" s="278"/>
      <c r="F52" s="278"/>
      <c r="G52" s="278"/>
      <c r="H52" s="278"/>
      <c r="I52" s="278"/>
      <c r="J52" s="278"/>
      <c r="K52" s="163"/>
    </row>
    <row r="53" spans="2:11" customFormat="1" ht="5.25" customHeight="1">
      <c r="B53" s="162"/>
      <c r="C53" s="164"/>
      <c r="D53" s="164"/>
      <c r="E53" s="164"/>
      <c r="F53" s="164"/>
      <c r="G53" s="164"/>
      <c r="H53" s="164"/>
      <c r="I53" s="164"/>
      <c r="J53" s="164"/>
      <c r="K53" s="163"/>
    </row>
    <row r="54" spans="2:11" customFormat="1" ht="15" customHeight="1">
      <c r="B54" s="162"/>
      <c r="C54" s="276" t="s">
        <v>1928</v>
      </c>
      <c r="D54" s="276"/>
      <c r="E54" s="276"/>
      <c r="F54" s="276"/>
      <c r="G54" s="276"/>
      <c r="H54" s="276"/>
      <c r="I54" s="276"/>
      <c r="J54" s="276"/>
      <c r="K54" s="163"/>
    </row>
    <row r="55" spans="2:11" customFormat="1" ht="15" customHeight="1">
      <c r="B55" s="162"/>
      <c r="C55" s="276" t="s">
        <v>1929</v>
      </c>
      <c r="D55" s="276"/>
      <c r="E55" s="276"/>
      <c r="F55" s="276"/>
      <c r="G55" s="276"/>
      <c r="H55" s="276"/>
      <c r="I55" s="276"/>
      <c r="J55" s="276"/>
      <c r="K55" s="163"/>
    </row>
    <row r="56" spans="2:11" customFormat="1" ht="12.75" customHeight="1">
      <c r="B56" s="162"/>
      <c r="C56" s="165"/>
      <c r="D56" s="165"/>
      <c r="E56" s="165"/>
      <c r="F56" s="165"/>
      <c r="G56" s="165"/>
      <c r="H56" s="165"/>
      <c r="I56" s="165"/>
      <c r="J56" s="165"/>
      <c r="K56" s="163"/>
    </row>
    <row r="57" spans="2:11" customFormat="1" ht="15" customHeight="1">
      <c r="B57" s="162"/>
      <c r="C57" s="276" t="s">
        <v>1930</v>
      </c>
      <c r="D57" s="276"/>
      <c r="E57" s="276"/>
      <c r="F57" s="276"/>
      <c r="G57" s="276"/>
      <c r="H57" s="276"/>
      <c r="I57" s="276"/>
      <c r="J57" s="276"/>
      <c r="K57" s="163"/>
    </row>
    <row r="58" spans="2:11" customFormat="1" ht="15" customHeight="1">
      <c r="B58" s="162"/>
      <c r="C58" s="167"/>
      <c r="D58" s="276" t="s">
        <v>1931</v>
      </c>
      <c r="E58" s="276"/>
      <c r="F58" s="276"/>
      <c r="G58" s="276"/>
      <c r="H58" s="276"/>
      <c r="I58" s="276"/>
      <c r="J58" s="276"/>
      <c r="K58" s="163"/>
    </row>
    <row r="59" spans="2:11" customFormat="1" ht="15" customHeight="1">
      <c r="B59" s="162"/>
      <c r="C59" s="167"/>
      <c r="D59" s="276" t="s">
        <v>1932</v>
      </c>
      <c r="E59" s="276"/>
      <c r="F59" s="276"/>
      <c r="G59" s="276"/>
      <c r="H59" s="276"/>
      <c r="I59" s="276"/>
      <c r="J59" s="276"/>
      <c r="K59" s="163"/>
    </row>
    <row r="60" spans="2:11" customFormat="1" ht="15" customHeight="1">
      <c r="B60" s="162"/>
      <c r="C60" s="167"/>
      <c r="D60" s="276" t="s">
        <v>1933</v>
      </c>
      <c r="E60" s="276"/>
      <c r="F60" s="276"/>
      <c r="G60" s="276"/>
      <c r="H60" s="276"/>
      <c r="I60" s="276"/>
      <c r="J60" s="276"/>
      <c r="K60" s="163"/>
    </row>
    <row r="61" spans="2:11" customFormat="1" ht="15" customHeight="1">
      <c r="B61" s="162"/>
      <c r="C61" s="167"/>
      <c r="D61" s="276" t="s">
        <v>1934</v>
      </c>
      <c r="E61" s="276"/>
      <c r="F61" s="276"/>
      <c r="G61" s="276"/>
      <c r="H61" s="276"/>
      <c r="I61" s="276"/>
      <c r="J61" s="276"/>
      <c r="K61" s="163"/>
    </row>
    <row r="62" spans="2:11" customFormat="1" ht="15" customHeight="1">
      <c r="B62" s="162"/>
      <c r="C62" s="167"/>
      <c r="D62" s="280" t="s">
        <v>1935</v>
      </c>
      <c r="E62" s="280"/>
      <c r="F62" s="280"/>
      <c r="G62" s="280"/>
      <c r="H62" s="280"/>
      <c r="I62" s="280"/>
      <c r="J62" s="280"/>
      <c r="K62" s="163"/>
    </row>
    <row r="63" spans="2:11" customFormat="1" ht="15" customHeight="1">
      <c r="B63" s="162"/>
      <c r="C63" s="167"/>
      <c r="D63" s="276" t="s">
        <v>1936</v>
      </c>
      <c r="E63" s="276"/>
      <c r="F63" s="276"/>
      <c r="G63" s="276"/>
      <c r="H63" s="276"/>
      <c r="I63" s="276"/>
      <c r="J63" s="276"/>
      <c r="K63" s="163"/>
    </row>
    <row r="64" spans="2:11" customFormat="1" ht="12.75" customHeight="1">
      <c r="B64" s="162"/>
      <c r="C64" s="167"/>
      <c r="D64" s="167"/>
      <c r="E64" s="170"/>
      <c r="F64" s="167"/>
      <c r="G64" s="167"/>
      <c r="H64" s="167"/>
      <c r="I64" s="167"/>
      <c r="J64" s="167"/>
      <c r="K64" s="163"/>
    </row>
    <row r="65" spans="2:11" customFormat="1" ht="15" customHeight="1">
      <c r="B65" s="162"/>
      <c r="C65" s="167"/>
      <c r="D65" s="276" t="s">
        <v>1937</v>
      </c>
      <c r="E65" s="276"/>
      <c r="F65" s="276"/>
      <c r="G65" s="276"/>
      <c r="H65" s="276"/>
      <c r="I65" s="276"/>
      <c r="J65" s="276"/>
      <c r="K65" s="163"/>
    </row>
    <row r="66" spans="2:11" customFormat="1" ht="15" customHeight="1">
      <c r="B66" s="162"/>
      <c r="C66" s="167"/>
      <c r="D66" s="280" t="s">
        <v>1938</v>
      </c>
      <c r="E66" s="280"/>
      <c r="F66" s="280"/>
      <c r="G66" s="280"/>
      <c r="H66" s="280"/>
      <c r="I66" s="280"/>
      <c r="J66" s="280"/>
      <c r="K66" s="163"/>
    </row>
    <row r="67" spans="2:11" customFormat="1" ht="15" customHeight="1">
      <c r="B67" s="162"/>
      <c r="C67" s="167"/>
      <c r="D67" s="276" t="s">
        <v>1939</v>
      </c>
      <c r="E67" s="276"/>
      <c r="F67" s="276"/>
      <c r="G67" s="276"/>
      <c r="H67" s="276"/>
      <c r="I67" s="276"/>
      <c r="J67" s="276"/>
      <c r="K67" s="163"/>
    </row>
    <row r="68" spans="2:11" customFormat="1" ht="15" customHeight="1">
      <c r="B68" s="162"/>
      <c r="C68" s="167"/>
      <c r="D68" s="276" t="s">
        <v>1940</v>
      </c>
      <c r="E68" s="276"/>
      <c r="F68" s="276"/>
      <c r="G68" s="276"/>
      <c r="H68" s="276"/>
      <c r="I68" s="276"/>
      <c r="J68" s="276"/>
      <c r="K68" s="163"/>
    </row>
    <row r="69" spans="2:11" customFormat="1" ht="15" customHeight="1">
      <c r="B69" s="162"/>
      <c r="C69" s="167"/>
      <c r="D69" s="276" t="s">
        <v>1941</v>
      </c>
      <c r="E69" s="276"/>
      <c r="F69" s="276"/>
      <c r="G69" s="276"/>
      <c r="H69" s="276"/>
      <c r="I69" s="276"/>
      <c r="J69" s="276"/>
      <c r="K69" s="163"/>
    </row>
    <row r="70" spans="2:11" customFormat="1" ht="15" customHeight="1">
      <c r="B70" s="162"/>
      <c r="C70" s="167"/>
      <c r="D70" s="276" t="s">
        <v>1942</v>
      </c>
      <c r="E70" s="276"/>
      <c r="F70" s="276"/>
      <c r="G70" s="276"/>
      <c r="H70" s="276"/>
      <c r="I70" s="276"/>
      <c r="J70" s="276"/>
      <c r="K70" s="163"/>
    </row>
    <row r="71" spans="2:11" customFormat="1" ht="12.75" customHeight="1">
      <c r="B71" s="171"/>
      <c r="C71" s="172"/>
      <c r="D71" s="172"/>
      <c r="E71" s="172"/>
      <c r="F71" s="172"/>
      <c r="G71" s="172"/>
      <c r="H71" s="172"/>
      <c r="I71" s="172"/>
      <c r="J71" s="172"/>
      <c r="K71" s="173"/>
    </row>
    <row r="72" spans="2:11" customFormat="1" ht="18.75" customHeight="1">
      <c r="B72" s="174"/>
      <c r="C72" s="174"/>
      <c r="D72" s="174"/>
      <c r="E72" s="174"/>
      <c r="F72" s="174"/>
      <c r="G72" s="174"/>
      <c r="H72" s="174"/>
      <c r="I72" s="174"/>
      <c r="J72" s="174"/>
      <c r="K72" s="175"/>
    </row>
    <row r="73" spans="2:11" customFormat="1" ht="18.75" customHeight="1">
      <c r="B73" s="175"/>
      <c r="C73" s="175"/>
      <c r="D73" s="175"/>
      <c r="E73" s="175"/>
      <c r="F73" s="175"/>
      <c r="G73" s="175"/>
      <c r="H73" s="175"/>
      <c r="I73" s="175"/>
      <c r="J73" s="175"/>
      <c r="K73" s="175"/>
    </row>
    <row r="74" spans="2:11" customFormat="1" ht="7.5" customHeight="1">
      <c r="B74" s="176"/>
      <c r="C74" s="177"/>
      <c r="D74" s="177"/>
      <c r="E74" s="177"/>
      <c r="F74" s="177"/>
      <c r="G74" s="177"/>
      <c r="H74" s="177"/>
      <c r="I74" s="177"/>
      <c r="J74" s="177"/>
      <c r="K74" s="178"/>
    </row>
    <row r="75" spans="2:11" customFormat="1" ht="45" customHeight="1">
      <c r="B75" s="179"/>
      <c r="C75" s="279" t="s">
        <v>1943</v>
      </c>
      <c r="D75" s="279"/>
      <c r="E75" s="279"/>
      <c r="F75" s="279"/>
      <c r="G75" s="279"/>
      <c r="H75" s="279"/>
      <c r="I75" s="279"/>
      <c r="J75" s="279"/>
      <c r="K75" s="180"/>
    </row>
    <row r="76" spans="2:11" customFormat="1" ht="17.25" customHeight="1">
      <c r="B76" s="179"/>
      <c r="C76" s="181" t="s">
        <v>1944</v>
      </c>
      <c r="D76" s="181"/>
      <c r="E76" s="181"/>
      <c r="F76" s="181" t="s">
        <v>1945</v>
      </c>
      <c r="G76" s="182"/>
      <c r="H76" s="181" t="s">
        <v>53</v>
      </c>
      <c r="I76" s="181" t="s">
        <v>56</v>
      </c>
      <c r="J76" s="181" t="s">
        <v>1946</v>
      </c>
      <c r="K76" s="180"/>
    </row>
    <row r="77" spans="2:11" customFormat="1" ht="17.25" customHeight="1">
      <c r="B77" s="179"/>
      <c r="C77" s="183" t="s">
        <v>1947</v>
      </c>
      <c r="D77" s="183"/>
      <c r="E77" s="183"/>
      <c r="F77" s="184" t="s">
        <v>1948</v>
      </c>
      <c r="G77" s="185"/>
      <c r="H77" s="183"/>
      <c r="I77" s="183"/>
      <c r="J77" s="183" t="s">
        <v>1949</v>
      </c>
      <c r="K77" s="180"/>
    </row>
    <row r="78" spans="2:11" customFormat="1" ht="5.25" customHeight="1">
      <c r="B78" s="179"/>
      <c r="C78" s="186"/>
      <c r="D78" s="186"/>
      <c r="E78" s="186"/>
      <c r="F78" s="186"/>
      <c r="G78" s="187"/>
      <c r="H78" s="186"/>
      <c r="I78" s="186"/>
      <c r="J78" s="186"/>
      <c r="K78" s="180"/>
    </row>
    <row r="79" spans="2:11" customFormat="1" ht="15" customHeight="1">
      <c r="B79" s="179"/>
      <c r="C79" s="168" t="s">
        <v>52</v>
      </c>
      <c r="D79" s="188"/>
      <c r="E79" s="188"/>
      <c r="F79" s="189" t="s">
        <v>1950</v>
      </c>
      <c r="G79" s="190"/>
      <c r="H79" s="168" t="s">
        <v>1951</v>
      </c>
      <c r="I79" s="168" t="s">
        <v>1952</v>
      </c>
      <c r="J79" s="168">
        <v>20</v>
      </c>
      <c r="K79" s="180"/>
    </row>
    <row r="80" spans="2:11" customFormat="1" ht="15" customHeight="1">
      <c r="B80" s="179"/>
      <c r="C80" s="168" t="s">
        <v>1953</v>
      </c>
      <c r="D80" s="168"/>
      <c r="E80" s="168"/>
      <c r="F80" s="189" t="s">
        <v>1950</v>
      </c>
      <c r="G80" s="190"/>
      <c r="H80" s="168" t="s">
        <v>1954</v>
      </c>
      <c r="I80" s="168" t="s">
        <v>1952</v>
      </c>
      <c r="J80" s="168">
        <v>120</v>
      </c>
      <c r="K80" s="180"/>
    </row>
    <row r="81" spans="2:11" customFormat="1" ht="15" customHeight="1">
      <c r="B81" s="191"/>
      <c r="C81" s="168" t="s">
        <v>1955</v>
      </c>
      <c r="D81" s="168"/>
      <c r="E81" s="168"/>
      <c r="F81" s="189" t="s">
        <v>1956</v>
      </c>
      <c r="G81" s="190"/>
      <c r="H81" s="168" t="s">
        <v>1957</v>
      </c>
      <c r="I81" s="168" t="s">
        <v>1952</v>
      </c>
      <c r="J81" s="168">
        <v>50</v>
      </c>
      <c r="K81" s="180"/>
    </row>
    <row r="82" spans="2:11" customFormat="1" ht="15" customHeight="1">
      <c r="B82" s="191"/>
      <c r="C82" s="168" t="s">
        <v>1958</v>
      </c>
      <c r="D82" s="168"/>
      <c r="E82" s="168"/>
      <c r="F82" s="189" t="s">
        <v>1950</v>
      </c>
      <c r="G82" s="190"/>
      <c r="H82" s="168" t="s">
        <v>1959</v>
      </c>
      <c r="I82" s="168" t="s">
        <v>1960</v>
      </c>
      <c r="J82" s="168"/>
      <c r="K82" s="180"/>
    </row>
    <row r="83" spans="2:11" customFormat="1" ht="15" customHeight="1">
      <c r="B83" s="191"/>
      <c r="C83" s="168" t="s">
        <v>1961</v>
      </c>
      <c r="D83" s="168"/>
      <c r="E83" s="168"/>
      <c r="F83" s="189" t="s">
        <v>1956</v>
      </c>
      <c r="G83" s="168"/>
      <c r="H83" s="168" t="s">
        <v>1962</v>
      </c>
      <c r="I83" s="168" t="s">
        <v>1952</v>
      </c>
      <c r="J83" s="168">
        <v>15</v>
      </c>
      <c r="K83" s="180"/>
    </row>
    <row r="84" spans="2:11" customFormat="1" ht="15" customHeight="1">
      <c r="B84" s="191"/>
      <c r="C84" s="168" t="s">
        <v>1963</v>
      </c>
      <c r="D84" s="168"/>
      <c r="E84" s="168"/>
      <c r="F84" s="189" t="s">
        <v>1956</v>
      </c>
      <c r="G84" s="168"/>
      <c r="H84" s="168" t="s">
        <v>1964</v>
      </c>
      <c r="I84" s="168" t="s">
        <v>1952</v>
      </c>
      <c r="J84" s="168">
        <v>15</v>
      </c>
      <c r="K84" s="180"/>
    </row>
    <row r="85" spans="2:11" customFormat="1" ht="15" customHeight="1">
      <c r="B85" s="191"/>
      <c r="C85" s="168" t="s">
        <v>1965</v>
      </c>
      <c r="D85" s="168"/>
      <c r="E85" s="168"/>
      <c r="F85" s="189" t="s">
        <v>1956</v>
      </c>
      <c r="G85" s="168"/>
      <c r="H85" s="168" t="s">
        <v>1966</v>
      </c>
      <c r="I85" s="168" t="s">
        <v>1952</v>
      </c>
      <c r="J85" s="168">
        <v>20</v>
      </c>
      <c r="K85" s="180"/>
    </row>
    <row r="86" spans="2:11" customFormat="1" ht="15" customHeight="1">
      <c r="B86" s="191"/>
      <c r="C86" s="168" t="s">
        <v>1967</v>
      </c>
      <c r="D86" s="168"/>
      <c r="E86" s="168"/>
      <c r="F86" s="189" t="s">
        <v>1956</v>
      </c>
      <c r="G86" s="168"/>
      <c r="H86" s="168" t="s">
        <v>1968</v>
      </c>
      <c r="I86" s="168" t="s">
        <v>1952</v>
      </c>
      <c r="J86" s="168">
        <v>20</v>
      </c>
      <c r="K86" s="180"/>
    </row>
    <row r="87" spans="2:11" customFormat="1" ht="15" customHeight="1">
      <c r="B87" s="191"/>
      <c r="C87" s="168" t="s">
        <v>1969</v>
      </c>
      <c r="D87" s="168"/>
      <c r="E87" s="168"/>
      <c r="F87" s="189" t="s">
        <v>1956</v>
      </c>
      <c r="G87" s="190"/>
      <c r="H87" s="168" t="s">
        <v>1970</v>
      </c>
      <c r="I87" s="168" t="s">
        <v>1952</v>
      </c>
      <c r="J87" s="168">
        <v>50</v>
      </c>
      <c r="K87" s="180"/>
    </row>
    <row r="88" spans="2:11" customFormat="1" ht="15" customHeight="1">
      <c r="B88" s="191"/>
      <c r="C88" s="168" t="s">
        <v>1971</v>
      </c>
      <c r="D88" s="168"/>
      <c r="E88" s="168"/>
      <c r="F88" s="189" t="s">
        <v>1956</v>
      </c>
      <c r="G88" s="190"/>
      <c r="H88" s="168" t="s">
        <v>1972</v>
      </c>
      <c r="I88" s="168" t="s">
        <v>1952</v>
      </c>
      <c r="J88" s="168">
        <v>20</v>
      </c>
      <c r="K88" s="180"/>
    </row>
    <row r="89" spans="2:11" customFormat="1" ht="15" customHeight="1">
      <c r="B89" s="191"/>
      <c r="C89" s="168" t="s">
        <v>1973</v>
      </c>
      <c r="D89" s="168"/>
      <c r="E89" s="168"/>
      <c r="F89" s="189" t="s">
        <v>1956</v>
      </c>
      <c r="G89" s="190"/>
      <c r="H89" s="168" t="s">
        <v>1974</v>
      </c>
      <c r="I89" s="168" t="s">
        <v>1952</v>
      </c>
      <c r="J89" s="168">
        <v>20</v>
      </c>
      <c r="K89" s="180"/>
    </row>
    <row r="90" spans="2:11" customFormat="1" ht="15" customHeight="1">
      <c r="B90" s="191"/>
      <c r="C90" s="168" t="s">
        <v>1975</v>
      </c>
      <c r="D90" s="168"/>
      <c r="E90" s="168"/>
      <c r="F90" s="189" t="s">
        <v>1956</v>
      </c>
      <c r="G90" s="190"/>
      <c r="H90" s="168" t="s">
        <v>1976</v>
      </c>
      <c r="I90" s="168" t="s">
        <v>1952</v>
      </c>
      <c r="J90" s="168">
        <v>50</v>
      </c>
      <c r="K90" s="180"/>
    </row>
    <row r="91" spans="2:11" customFormat="1" ht="15" customHeight="1">
      <c r="B91" s="191"/>
      <c r="C91" s="168" t="s">
        <v>1977</v>
      </c>
      <c r="D91" s="168"/>
      <c r="E91" s="168"/>
      <c r="F91" s="189" t="s">
        <v>1956</v>
      </c>
      <c r="G91" s="190"/>
      <c r="H91" s="168" t="s">
        <v>1977</v>
      </c>
      <c r="I91" s="168" t="s">
        <v>1952</v>
      </c>
      <c r="J91" s="168">
        <v>50</v>
      </c>
      <c r="K91" s="180"/>
    </row>
    <row r="92" spans="2:11" customFormat="1" ht="15" customHeight="1">
      <c r="B92" s="191"/>
      <c r="C92" s="168" t="s">
        <v>1978</v>
      </c>
      <c r="D92" s="168"/>
      <c r="E92" s="168"/>
      <c r="F92" s="189" t="s">
        <v>1956</v>
      </c>
      <c r="G92" s="190"/>
      <c r="H92" s="168" t="s">
        <v>1979</v>
      </c>
      <c r="I92" s="168" t="s">
        <v>1952</v>
      </c>
      <c r="J92" s="168">
        <v>255</v>
      </c>
      <c r="K92" s="180"/>
    </row>
    <row r="93" spans="2:11" customFormat="1" ht="15" customHeight="1">
      <c r="B93" s="191"/>
      <c r="C93" s="168" t="s">
        <v>1980</v>
      </c>
      <c r="D93" s="168"/>
      <c r="E93" s="168"/>
      <c r="F93" s="189" t="s">
        <v>1950</v>
      </c>
      <c r="G93" s="190"/>
      <c r="H93" s="168" t="s">
        <v>1981</v>
      </c>
      <c r="I93" s="168" t="s">
        <v>1982</v>
      </c>
      <c r="J93" s="168"/>
      <c r="K93" s="180"/>
    </row>
    <row r="94" spans="2:11" customFormat="1" ht="15" customHeight="1">
      <c r="B94" s="191"/>
      <c r="C94" s="168" t="s">
        <v>1983</v>
      </c>
      <c r="D94" s="168"/>
      <c r="E94" s="168"/>
      <c r="F94" s="189" t="s">
        <v>1950</v>
      </c>
      <c r="G94" s="190"/>
      <c r="H94" s="168" t="s">
        <v>1984</v>
      </c>
      <c r="I94" s="168" t="s">
        <v>1985</v>
      </c>
      <c r="J94" s="168"/>
      <c r="K94" s="180"/>
    </row>
    <row r="95" spans="2:11" customFormat="1" ht="15" customHeight="1">
      <c r="B95" s="191"/>
      <c r="C95" s="168" t="s">
        <v>1986</v>
      </c>
      <c r="D95" s="168"/>
      <c r="E95" s="168"/>
      <c r="F95" s="189" t="s">
        <v>1950</v>
      </c>
      <c r="G95" s="190"/>
      <c r="H95" s="168" t="s">
        <v>1986</v>
      </c>
      <c r="I95" s="168" t="s">
        <v>1985</v>
      </c>
      <c r="J95" s="168"/>
      <c r="K95" s="180"/>
    </row>
    <row r="96" spans="2:11" customFormat="1" ht="15" customHeight="1">
      <c r="B96" s="191"/>
      <c r="C96" s="168" t="s">
        <v>37</v>
      </c>
      <c r="D96" s="168"/>
      <c r="E96" s="168"/>
      <c r="F96" s="189" t="s">
        <v>1950</v>
      </c>
      <c r="G96" s="190"/>
      <c r="H96" s="168" t="s">
        <v>1987</v>
      </c>
      <c r="I96" s="168" t="s">
        <v>1985</v>
      </c>
      <c r="J96" s="168"/>
      <c r="K96" s="180"/>
    </row>
    <row r="97" spans="2:11" customFormat="1" ht="15" customHeight="1">
      <c r="B97" s="191"/>
      <c r="C97" s="168" t="s">
        <v>47</v>
      </c>
      <c r="D97" s="168"/>
      <c r="E97" s="168"/>
      <c r="F97" s="189" t="s">
        <v>1950</v>
      </c>
      <c r="G97" s="190"/>
      <c r="H97" s="168" t="s">
        <v>1988</v>
      </c>
      <c r="I97" s="168" t="s">
        <v>1985</v>
      </c>
      <c r="J97" s="168"/>
      <c r="K97" s="180"/>
    </row>
    <row r="98" spans="2:11" customFormat="1" ht="15" customHeight="1">
      <c r="B98" s="192"/>
      <c r="C98" s="193"/>
      <c r="D98" s="193"/>
      <c r="E98" s="193"/>
      <c r="F98" s="193"/>
      <c r="G98" s="193"/>
      <c r="H98" s="193"/>
      <c r="I98" s="193"/>
      <c r="J98" s="193"/>
      <c r="K98" s="194"/>
    </row>
    <row r="99" spans="2:11" customFormat="1" ht="18.75" customHeight="1">
      <c r="B99" s="195"/>
      <c r="C99" s="196"/>
      <c r="D99" s="196"/>
      <c r="E99" s="196"/>
      <c r="F99" s="196"/>
      <c r="G99" s="196"/>
      <c r="H99" s="196"/>
      <c r="I99" s="196"/>
      <c r="J99" s="196"/>
      <c r="K99" s="195"/>
    </row>
    <row r="100" spans="2:11" customFormat="1" ht="18.75" customHeight="1">
      <c r="B100" s="175"/>
      <c r="C100" s="175"/>
      <c r="D100" s="175"/>
      <c r="E100" s="175"/>
      <c r="F100" s="175"/>
      <c r="G100" s="175"/>
      <c r="H100" s="175"/>
      <c r="I100" s="175"/>
      <c r="J100" s="175"/>
      <c r="K100" s="175"/>
    </row>
    <row r="101" spans="2:11" customFormat="1" ht="7.5" customHeight="1">
      <c r="B101" s="176"/>
      <c r="C101" s="177"/>
      <c r="D101" s="177"/>
      <c r="E101" s="177"/>
      <c r="F101" s="177"/>
      <c r="G101" s="177"/>
      <c r="H101" s="177"/>
      <c r="I101" s="177"/>
      <c r="J101" s="177"/>
      <c r="K101" s="178"/>
    </row>
    <row r="102" spans="2:11" customFormat="1" ht="45" customHeight="1">
      <c r="B102" s="179"/>
      <c r="C102" s="279" t="s">
        <v>1989</v>
      </c>
      <c r="D102" s="279"/>
      <c r="E102" s="279"/>
      <c r="F102" s="279"/>
      <c r="G102" s="279"/>
      <c r="H102" s="279"/>
      <c r="I102" s="279"/>
      <c r="J102" s="279"/>
      <c r="K102" s="180"/>
    </row>
    <row r="103" spans="2:11" customFormat="1" ht="17.25" customHeight="1">
      <c r="B103" s="179"/>
      <c r="C103" s="181" t="s">
        <v>1944</v>
      </c>
      <c r="D103" s="181"/>
      <c r="E103" s="181"/>
      <c r="F103" s="181" t="s">
        <v>1945</v>
      </c>
      <c r="G103" s="182"/>
      <c r="H103" s="181" t="s">
        <v>53</v>
      </c>
      <c r="I103" s="181" t="s">
        <v>56</v>
      </c>
      <c r="J103" s="181" t="s">
        <v>1946</v>
      </c>
      <c r="K103" s="180"/>
    </row>
    <row r="104" spans="2:11" customFormat="1" ht="17.25" customHeight="1">
      <c r="B104" s="179"/>
      <c r="C104" s="183" t="s">
        <v>1947</v>
      </c>
      <c r="D104" s="183"/>
      <c r="E104" s="183"/>
      <c r="F104" s="184" t="s">
        <v>1948</v>
      </c>
      <c r="G104" s="185"/>
      <c r="H104" s="183"/>
      <c r="I104" s="183"/>
      <c r="J104" s="183" t="s">
        <v>1949</v>
      </c>
      <c r="K104" s="180"/>
    </row>
    <row r="105" spans="2:11" customFormat="1" ht="5.25" customHeight="1">
      <c r="B105" s="179"/>
      <c r="C105" s="181"/>
      <c r="D105" s="181"/>
      <c r="E105" s="181"/>
      <c r="F105" s="181"/>
      <c r="G105" s="197"/>
      <c r="H105" s="181"/>
      <c r="I105" s="181"/>
      <c r="J105" s="181"/>
      <c r="K105" s="180"/>
    </row>
    <row r="106" spans="2:11" customFormat="1" ht="15" customHeight="1">
      <c r="B106" s="179"/>
      <c r="C106" s="168" t="s">
        <v>52</v>
      </c>
      <c r="D106" s="188"/>
      <c r="E106" s="188"/>
      <c r="F106" s="189" t="s">
        <v>1950</v>
      </c>
      <c r="G106" s="168"/>
      <c r="H106" s="168" t="s">
        <v>1990</v>
      </c>
      <c r="I106" s="168" t="s">
        <v>1952</v>
      </c>
      <c r="J106" s="168">
        <v>20</v>
      </c>
      <c r="K106" s="180"/>
    </row>
    <row r="107" spans="2:11" customFormat="1" ht="15" customHeight="1">
      <c r="B107" s="179"/>
      <c r="C107" s="168" t="s">
        <v>1953</v>
      </c>
      <c r="D107" s="168"/>
      <c r="E107" s="168"/>
      <c r="F107" s="189" t="s">
        <v>1950</v>
      </c>
      <c r="G107" s="168"/>
      <c r="H107" s="168" t="s">
        <v>1990</v>
      </c>
      <c r="I107" s="168" t="s">
        <v>1952</v>
      </c>
      <c r="J107" s="168">
        <v>120</v>
      </c>
      <c r="K107" s="180"/>
    </row>
    <row r="108" spans="2:11" customFormat="1" ht="15" customHeight="1">
      <c r="B108" s="191"/>
      <c r="C108" s="168" t="s">
        <v>1955</v>
      </c>
      <c r="D108" s="168"/>
      <c r="E108" s="168"/>
      <c r="F108" s="189" t="s">
        <v>1956</v>
      </c>
      <c r="G108" s="168"/>
      <c r="H108" s="168" t="s">
        <v>1990</v>
      </c>
      <c r="I108" s="168" t="s">
        <v>1952</v>
      </c>
      <c r="J108" s="168">
        <v>50</v>
      </c>
      <c r="K108" s="180"/>
    </row>
    <row r="109" spans="2:11" customFormat="1" ht="15" customHeight="1">
      <c r="B109" s="191"/>
      <c r="C109" s="168" t="s">
        <v>1958</v>
      </c>
      <c r="D109" s="168"/>
      <c r="E109" s="168"/>
      <c r="F109" s="189" t="s">
        <v>1950</v>
      </c>
      <c r="G109" s="168"/>
      <c r="H109" s="168" t="s">
        <v>1990</v>
      </c>
      <c r="I109" s="168" t="s">
        <v>1960</v>
      </c>
      <c r="J109" s="168"/>
      <c r="K109" s="180"/>
    </row>
    <row r="110" spans="2:11" customFormat="1" ht="15" customHeight="1">
      <c r="B110" s="191"/>
      <c r="C110" s="168" t="s">
        <v>1969</v>
      </c>
      <c r="D110" s="168"/>
      <c r="E110" s="168"/>
      <c r="F110" s="189" t="s">
        <v>1956</v>
      </c>
      <c r="G110" s="168"/>
      <c r="H110" s="168" t="s">
        <v>1990</v>
      </c>
      <c r="I110" s="168" t="s">
        <v>1952</v>
      </c>
      <c r="J110" s="168">
        <v>50</v>
      </c>
      <c r="K110" s="180"/>
    </row>
    <row r="111" spans="2:11" customFormat="1" ht="15" customHeight="1">
      <c r="B111" s="191"/>
      <c r="C111" s="168" t="s">
        <v>1977</v>
      </c>
      <c r="D111" s="168"/>
      <c r="E111" s="168"/>
      <c r="F111" s="189" t="s">
        <v>1956</v>
      </c>
      <c r="G111" s="168"/>
      <c r="H111" s="168" t="s">
        <v>1990</v>
      </c>
      <c r="I111" s="168" t="s">
        <v>1952</v>
      </c>
      <c r="J111" s="168">
        <v>50</v>
      </c>
      <c r="K111" s="180"/>
    </row>
    <row r="112" spans="2:11" customFormat="1" ht="15" customHeight="1">
      <c r="B112" s="191"/>
      <c r="C112" s="168" t="s">
        <v>1975</v>
      </c>
      <c r="D112" s="168"/>
      <c r="E112" s="168"/>
      <c r="F112" s="189" t="s">
        <v>1956</v>
      </c>
      <c r="G112" s="168"/>
      <c r="H112" s="168" t="s">
        <v>1990</v>
      </c>
      <c r="I112" s="168" t="s">
        <v>1952</v>
      </c>
      <c r="J112" s="168">
        <v>50</v>
      </c>
      <c r="K112" s="180"/>
    </row>
    <row r="113" spans="2:11" customFormat="1" ht="15" customHeight="1">
      <c r="B113" s="191"/>
      <c r="C113" s="168" t="s">
        <v>52</v>
      </c>
      <c r="D113" s="168"/>
      <c r="E113" s="168"/>
      <c r="F113" s="189" t="s">
        <v>1950</v>
      </c>
      <c r="G113" s="168"/>
      <c r="H113" s="168" t="s">
        <v>1991</v>
      </c>
      <c r="I113" s="168" t="s">
        <v>1952</v>
      </c>
      <c r="J113" s="168">
        <v>20</v>
      </c>
      <c r="K113" s="180"/>
    </row>
    <row r="114" spans="2:11" customFormat="1" ht="15" customHeight="1">
      <c r="B114" s="191"/>
      <c r="C114" s="168" t="s">
        <v>1992</v>
      </c>
      <c r="D114" s="168"/>
      <c r="E114" s="168"/>
      <c r="F114" s="189" t="s">
        <v>1950</v>
      </c>
      <c r="G114" s="168"/>
      <c r="H114" s="168" t="s">
        <v>1993</v>
      </c>
      <c r="I114" s="168" t="s">
        <v>1952</v>
      </c>
      <c r="J114" s="168">
        <v>120</v>
      </c>
      <c r="K114" s="180"/>
    </row>
    <row r="115" spans="2:11" customFormat="1" ht="15" customHeight="1">
      <c r="B115" s="191"/>
      <c r="C115" s="168" t="s">
        <v>37</v>
      </c>
      <c r="D115" s="168"/>
      <c r="E115" s="168"/>
      <c r="F115" s="189" t="s">
        <v>1950</v>
      </c>
      <c r="G115" s="168"/>
      <c r="H115" s="168" t="s">
        <v>1994</v>
      </c>
      <c r="I115" s="168" t="s">
        <v>1985</v>
      </c>
      <c r="J115" s="168"/>
      <c r="K115" s="180"/>
    </row>
    <row r="116" spans="2:11" customFormat="1" ht="15" customHeight="1">
      <c r="B116" s="191"/>
      <c r="C116" s="168" t="s">
        <v>47</v>
      </c>
      <c r="D116" s="168"/>
      <c r="E116" s="168"/>
      <c r="F116" s="189" t="s">
        <v>1950</v>
      </c>
      <c r="G116" s="168"/>
      <c r="H116" s="168" t="s">
        <v>1995</v>
      </c>
      <c r="I116" s="168" t="s">
        <v>1985</v>
      </c>
      <c r="J116" s="168"/>
      <c r="K116" s="180"/>
    </row>
    <row r="117" spans="2:11" customFormat="1" ht="15" customHeight="1">
      <c r="B117" s="191"/>
      <c r="C117" s="168" t="s">
        <v>56</v>
      </c>
      <c r="D117" s="168"/>
      <c r="E117" s="168"/>
      <c r="F117" s="189" t="s">
        <v>1950</v>
      </c>
      <c r="G117" s="168"/>
      <c r="H117" s="168" t="s">
        <v>1996</v>
      </c>
      <c r="I117" s="168" t="s">
        <v>1997</v>
      </c>
      <c r="J117" s="168"/>
      <c r="K117" s="180"/>
    </row>
    <row r="118" spans="2:11" customFormat="1" ht="15" customHeight="1">
      <c r="B118" s="192"/>
      <c r="C118" s="198"/>
      <c r="D118" s="198"/>
      <c r="E118" s="198"/>
      <c r="F118" s="198"/>
      <c r="G118" s="198"/>
      <c r="H118" s="198"/>
      <c r="I118" s="198"/>
      <c r="J118" s="198"/>
      <c r="K118" s="194"/>
    </row>
    <row r="119" spans="2:11" customFormat="1" ht="18.75" customHeight="1">
      <c r="B119" s="199"/>
      <c r="C119" s="200"/>
      <c r="D119" s="200"/>
      <c r="E119" s="200"/>
      <c r="F119" s="201"/>
      <c r="G119" s="200"/>
      <c r="H119" s="200"/>
      <c r="I119" s="200"/>
      <c r="J119" s="200"/>
      <c r="K119" s="199"/>
    </row>
    <row r="120" spans="2:11" customFormat="1" ht="18.75" customHeight="1">
      <c r="B120" s="175"/>
      <c r="C120" s="175"/>
      <c r="D120" s="175"/>
      <c r="E120" s="175"/>
      <c r="F120" s="175"/>
      <c r="G120" s="175"/>
      <c r="H120" s="175"/>
      <c r="I120" s="175"/>
      <c r="J120" s="175"/>
      <c r="K120" s="175"/>
    </row>
    <row r="121" spans="2:11" customFormat="1" ht="7.5" customHeight="1">
      <c r="B121" s="202"/>
      <c r="C121" s="203"/>
      <c r="D121" s="203"/>
      <c r="E121" s="203"/>
      <c r="F121" s="203"/>
      <c r="G121" s="203"/>
      <c r="H121" s="203"/>
      <c r="I121" s="203"/>
      <c r="J121" s="203"/>
      <c r="K121" s="204"/>
    </row>
    <row r="122" spans="2:11" customFormat="1" ht="45" customHeight="1">
      <c r="B122" s="205"/>
      <c r="C122" s="277" t="s">
        <v>1998</v>
      </c>
      <c r="D122" s="277"/>
      <c r="E122" s="277"/>
      <c r="F122" s="277"/>
      <c r="G122" s="277"/>
      <c r="H122" s="277"/>
      <c r="I122" s="277"/>
      <c r="J122" s="277"/>
      <c r="K122" s="206"/>
    </row>
    <row r="123" spans="2:11" customFormat="1" ht="17.25" customHeight="1">
      <c r="B123" s="207"/>
      <c r="C123" s="181" t="s">
        <v>1944</v>
      </c>
      <c r="D123" s="181"/>
      <c r="E123" s="181"/>
      <c r="F123" s="181" t="s">
        <v>1945</v>
      </c>
      <c r="G123" s="182"/>
      <c r="H123" s="181" t="s">
        <v>53</v>
      </c>
      <c r="I123" s="181" t="s">
        <v>56</v>
      </c>
      <c r="J123" s="181" t="s">
        <v>1946</v>
      </c>
      <c r="K123" s="208"/>
    </row>
    <row r="124" spans="2:11" customFormat="1" ht="17.25" customHeight="1">
      <c r="B124" s="207"/>
      <c r="C124" s="183" t="s">
        <v>1947</v>
      </c>
      <c r="D124" s="183"/>
      <c r="E124" s="183"/>
      <c r="F124" s="184" t="s">
        <v>1948</v>
      </c>
      <c r="G124" s="185"/>
      <c r="H124" s="183"/>
      <c r="I124" s="183"/>
      <c r="J124" s="183" t="s">
        <v>1949</v>
      </c>
      <c r="K124" s="208"/>
    </row>
    <row r="125" spans="2:11" customFormat="1" ht="5.25" customHeight="1">
      <c r="B125" s="209"/>
      <c r="C125" s="186"/>
      <c r="D125" s="186"/>
      <c r="E125" s="186"/>
      <c r="F125" s="186"/>
      <c r="G125" s="210"/>
      <c r="H125" s="186"/>
      <c r="I125" s="186"/>
      <c r="J125" s="186"/>
      <c r="K125" s="211"/>
    </row>
    <row r="126" spans="2:11" customFormat="1" ht="15" customHeight="1">
      <c r="B126" s="209"/>
      <c r="C126" s="168" t="s">
        <v>1953</v>
      </c>
      <c r="D126" s="188"/>
      <c r="E126" s="188"/>
      <c r="F126" s="189" t="s">
        <v>1950</v>
      </c>
      <c r="G126" s="168"/>
      <c r="H126" s="168" t="s">
        <v>1990</v>
      </c>
      <c r="I126" s="168" t="s">
        <v>1952</v>
      </c>
      <c r="J126" s="168">
        <v>120</v>
      </c>
      <c r="K126" s="212"/>
    </row>
    <row r="127" spans="2:11" customFormat="1" ht="15" customHeight="1">
      <c r="B127" s="209"/>
      <c r="C127" s="168" t="s">
        <v>1999</v>
      </c>
      <c r="D127" s="168"/>
      <c r="E127" s="168"/>
      <c r="F127" s="189" t="s">
        <v>1950</v>
      </c>
      <c r="G127" s="168"/>
      <c r="H127" s="168" t="s">
        <v>2000</v>
      </c>
      <c r="I127" s="168" t="s">
        <v>1952</v>
      </c>
      <c r="J127" s="168" t="s">
        <v>2001</v>
      </c>
      <c r="K127" s="212"/>
    </row>
    <row r="128" spans="2:11" customFormat="1" ht="15" customHeight="1">
      <c r="B128" s="209"/>
      <c r="C128" s="168" t="s">
        <v>1898</v>
      </c>
      <c r="D128" s="168"/>
      <c r="E128" s="168"/>
      <c r="F128" s="189" t="s">
        <v>1950</v>
      </c>
      <c r="G128" s="168"/>
      <c r="H128" s="168" t="s">
        <v>2002</v>
      </c>
      <c r="I128" s="168" t="s">
        <v>1952</v>
      </c>
      <c r="J128" s="168" t="s">
        <v>2001</v>
      </c>
      <c r="K128" s="212"/>
    </row>
    <row r="129" spans="2:11" customFormat="1" ht="15" customHeight="1">
      <c r="B129" s="209"/>
      <c r="C129" s="168" t="s">
        <v>1961</v>
      </c>
      <c r="D129" s="168"/>
      <c r="E129" s="168"/>
      <c r="F129" s="189" t="s">
        <v>1956</v>
      </c>
      <c r="G129" s="168"/>
      <c r="H129" s="168" t="s">
        <v>1962</v>
      </c>
      <c r="I129" s="168" t="s">
        <v>1952</v>
      </c>
      <c r="J129" s="168">
        <v>15</v>
      </c>
      <c r="K129" s="212"/>
    </row>
    <row r="130" spans="2:11" customFormat="1" ht="15" customHeight="1">
      <c r="B130" s="209"/>
      <c r="C130" s="168" t="s">
        <v>1963</v>
      </c>
      <c r="D130" s="168"/>
      <c r="E130" s="168"/>
      <c r="F130" s="189" t="s">
        <v>1956</v>
      </c>
      <c r="G130" s="168"/>
      <c r="H130" s="168" t="s">
        <v>1964</v>
      </c>
      <c r="I130" s="168" t="s">
        <v>1952</v>
      </c>
      <c r="J130" s="168">
        <v>15</v>
      </c>
      <c r="K130" s="212"/>
    </row>
    <row r="131" spans="2:11" customFormat="1" ht="15" customHeight="1">
      <c r="B131" s="209"/>
      <c r="C131" s="168" t="s">
        <v>1965</v>
      </c>
      <c r="D131" s="168"/>
      <c r="E131" s="168"/>
      <c r="F131" s="189" t="s">
        <v>1956</v>
      </c>
      <c r="G131" s="168"/>
      <c r="H131" s="168" t="s">
        <v>1966</v>
      </c>
      <c r="I131" s="168" t="s">
        <v>1952</v>
      </c>
      <c r="J131" s="168">
        <v>20</v>
      </c>
      <c r="K131" s="212"/>
    </row>
    <row r="132" spans="2:11" customFormat="1" ht="15" customHeight="1">
      <c r="B132" s="209"/>
      <c r="C132" s="168" t="s">
        <v>1967</v>
      </c>
      <c r="D132" s="168"/>
      <c r="E132" s="168"/>
      <c r="F132" s="189" t="s">
        <v>1956</v>
      </c>
      <c r="G132" s="168"/>
      <c r="H132" s="168" t="s">
        <v>1968</v>
      </c>
      <c r="I132" s="168" t="s">
        <v>1952</v>
      </c>
      <c r="J132" s="168">
        <v>20</v>
      </c>
      <c r="K132" s="212"/>
    </row>
    <row r="133" spans="2:11" customFormat="1" ht="15" customHeight="1">
      <c r="B133" s="209"/>
      <c r="C133" s="168" t="s">
        <v>1955</v>
      </c>
      <c r="D133" s="168"/>
      <c r="E133" s="168"/>
      <c r="F133" s="189" t="s">
        <v>1956</v>
      </c>
      <c r="G133" s="168"/>
      <c r="H133" s="168" t="s">
        <v>1990</v>
      </c>
      <c r="I133" s="168" t="s">
        <v>1952</v>
      </c>
      <c r="J133" s="168">
        <v>50</v>
      </c>
      <c r="K133" s="212"/>
    </row>
    <row r="134" spans="2:11" customFormat="1" ht="15" customHeight="1">
      <c r="B134" s="209"/>
      <c r="C134" s="168" t="s">
        <v>1969</v>
      </c>
      <c r="D134" s="168"/>
      <c r="E134" s="168"/>
      <c r="F134" s="189" t="s">
        <v>1956</v>
      </c>
      <c r="G134" s="168"/>
      <c r="H134" s="168" t="s">
        <v>1990</v>
      </c>
      <c r="I134" s="168" t="s">
        <v>1952</v>
      </c>
      <c r="J134" s="168">
        <v>50</v>
      </c>
      <c r="K134" s="212"/>
    </row>
    <row r="135" spans="2:11" customFormat="1" ht="15" customHeight="1">
      <c r="B135" s="209"/>
      <c r="C135" s="168" t="s">
        <v>1975</v>
      </c>
      <c r="D135" s="168"/>
      <c r="E135" s="168"/>
      <c r="F135" s="189" t="s">
        <v>1956</v>
      </c>
      <c r="G135" s="168"/>
      <c r="H135" s="168" t="s">
        <v>1990</v>
      </c>
      <c r="I135" s="168" t="s">
        <v>1952</v>
      </c>
      <c r="J135" s="168">
        <v>50</v>
      </c>
      <c r="K135" s="212"/>
    </row>
    <row r="136" spans="2:11" customFormat="1" ht="15" customHeight="1">
      <c r="B136" s="209"/>
      <c r="C136" s="168" t="s">
        <v>1977</v>
      </c>
      <c r="D136" s="168"/>
      <c r="E136" s="168"/>
      <c r="F136" s="189" t="s">
        <v>1956</v>
      </c>
      <c r="G136" s="168"/>
      <c r="H136" s="168" t="s">
        <v>1990</v>
      </c>
      <c r="I136" s="168" t="s">
        <v>1952</v>
      </c>
      <c r="J136" s="168">
        <v>50</v>
      </c>
      <c r="K136" s="212"/>
    </row>
    <row r="137" spans="2:11" customFormat="1" ht="15" customHeight="1">
      <c r="B137" s="209"/>
      <c r="C137" s="168" t="s">
        <v>1978</v>
      </c>
      <c r="D137" s="168"/>
      <c r="E137" s="168"/>
      <c r="F137" s="189" t="s">
        <v>1956</v>
      </c>
      <c r="G137" s="168"/>
      <c r="H137" s="168" t="s">
        <v>2003</v>
      </c>
      <c r="I137" s="168" t="s">
        <v>1952</v>
      </c>
      <c r="J137" s="168">
        <v>255</v>
      </c>
      <c r="K137" s="212"/>
    </row>
    <row r="138" spans="2:11" customFormat="1" ht="15" customHeight="1">
      <c r="B138" s="209"/>
      <c r="C138" s="168" t="s">
        <v>1980</v>
      </c>
      <c r="D138" s="168"/>
      <c r="E138" s="168"/>
      <c r="F138" s="189" t="s">
        <v>1950</v>
      </c>
      <c r="G138" s="168"/>
      <c r="H138" s="168" t="s">
        <v>2004</v>
      </c>
      <c r="I138" s="168" t="s">
        <v>1982</v>
      </c>
      <c r="J138" s="168"/>
      <c r="K138" s="212"/>
    </row>
    <row r="139" spans="2:11" customFormat="1" ht="15" customHeight="1">
      <c r="B139" s="209"/>
      <c r="C139" s="168" t="s">
        <v>1983</v>
      </c>
      <c r="D139" s="168"/>
      <c r="E139" s="168"/>
      <c r="F139" s="189" t="s">
        <v>1950</v>
      </c>
      <c r="G139" s="168"/>
      <c r="H139" s="168" t="s">
        <v>2005</v>
      </c>
      <c r="I139" s="168" t="s">
        <v>1985</v>
      </c>
      <c r="J139" s="168"/>
      <c r="K139" s="212"/>
    </row>
    <row r="140" spans="2:11" customFormat="1" ht="15" customHeight="1">
      <c r="B140" s="209"/>
      <c r="C140" s="168" t="s">
        <v>1986</v>
      </c>
      <c r="D140" s="168"/>
      <c r="E140" s="168"/>
      <c r="F140" s="189" t="s">
        <v>1950</v>
      </c>
      <c r="G140" s="168"/>
      <c r="H140" s="168" t="s">
        <v>1986</v>
      </c>
      <c r="I140" s="168" t="s">
        <v>1985</v>
      </c>
      <c r="J140" s="168"/>
      <c r="K140" s="212"/>
    </row>
    <row r="141" spans="2:11" customFormat="1" ht="15" customHeight="1">
      <c r="B141" s="209"/>
      <c r="C141" s="168" t="s">
        <v>37</v>
      </c>
      <c r="D141" s="168"/>
      <c r="E141" s="168"/>
      <c r="F141" s="189" t="s">
        <v>1950</v>
      </c>
      <c r="G141" s="168"/>
      <c r="H141" s="168" t="s">
        <v>2006</v>
      </c>
      <c r="I141" s="168" t="s">
        <v>1985</v>
      </c>
      <c r="J141" s="168"/>
      <c r="K141" s="212"/>
    </row>
    <row r="142" spans="2:11" customFormat="1" ht="15" customHeight="1">
      <c r="B142" s="209"/>
      <c r="C142" s="168" t="s">
        <v>2007</v>
      </c>
      <c r="D142" s="168"/>
      <c r="E142" s="168"/>
      <c r="F142" s="189" t="s">
        <v>1950</v>
      </c>
      <c r="G142" s="168"/>
      <c r="H142" s="168" t="s">
        <v>2008</v>
      </c>
      <c r="I142" s="168" t="s">
        <v>1985</v>
      </c>
      <c r="J142" s="168"/>
      <c r="K142" s="212"/>
    </row>
    <row r="143" spans="2:11" customFormat="1" ht="15" customHeight="1">
      <c r="B143" s="213"/>
      <c r="C143" s="214"/>
      <c r="D143" s="214"/>
      <c r="E143" s="214"/>
      <c r="F143" s="214"/>
      <c r="G143" s="214"/>
      <c r="H143" s="214"/>
      <c r="I143" s="214"/>
      <c r="J143" s="214"/>
      <c r="K143" s="215"/>
    </row>
    <row r="144" spans="2:11" customFormat="1" ht="18.75" customHeight="1">
      <c r="B144" s="200"/>
      <c r="C144" s="200"/>
      <c r="D144" s="200"/>
      <c r="E144" s="200"/>
      <c r="F144" s="201"/>
      <c r="G144" s="200"/>
      <c r="H144" s="200"/>
      <c r="I144" s="200"/>
      <c r="J144" s="200"/>
      <c r="K144" s="200"/>
    </row>
    <row r="145" spans="2:11" customFormat="1" ht="18.75" customHeight="1">
      <c r="B145" s="175"/>
      <c r="C145" s="175"/>
      <c r="D145" s="175"/>
      <c r="E145" s="175"/>
      <c r="F145" s="175"/>
      <c r="G145" s="175"/>
      <c r="H145" s="175"/>
      <c r="I145" s="175"/>
      <c r="J145" s="175"/>
      <c r="K145" s="175"/>
    </row>
    <row r="146" spans="2:11" customFormat="1" ht="7.5" customHeight="1">
      <c r="B146" s="176"/>
      <c r="C146" s="177"/>
      <c r="D146" s="177"/>
      <c r="E146" s="177"/>
      <c r="F146" s="177"/>
      <c r="G146" s="177"/>
      <c r="H146" s="177"/>
      <c r="I146" s="177"/>
      <c r="J146" s="177"/>
      <c r="K146" s="178"/>
    </row>
    <row r="147" spans="2:11" customFormat="1" ht="45" customHeight="1">
      <c r="B147" s="179"/>
      <c r="C147" s="279" t="s">
        <v>2009</v>
      </c>
      <c r="D147" s="279"/>
      <c r="E147" s="279"/>
      <c r="F147" s="279"/>
      <c r="G147" s="279"/>
      <c r="H147" s="279"/>
      <c r="I147" s="279"/>
      <c r="J147" s="279"/>
      <c r="K147" s="180"/>
    </row>
    <row r="148" spans="2:11" customFormat="1" ht="17.25" customHeight="1">
      <c r="B148" s="179"/>
      <c r="C148" s="181" t="s">
        <v>1944</v>
      </c>
      <c r="D148" s="181"/>
      <c r="E148" s="181"/>
      <c r="F148" s="181" t="s">
        <v>1945</v>
      </c>
      <c r="G148" s="182"/>
      <c r="H148" s="181" t="s">
        <v>53</v>
      </c>
      <c r="I148" s="181" t="s">
        <v>56</v>
      </c>
      <c r="J148" s="181" t="s">
        <v>1946</v>
      </c>
      <c r="K148" s="180"/>
    </row>
    <row r="149" spans="2:11" customFormat="1" ht="17.25" customHeight="1">
      <c r="B149" s="179"/>
      <c r="C149" s="183" t="s">
        <v>1947</v>
      </c>
      <c r="D149" s="183"/>
      <c r="E149" s="183"/>
      <c r="F149" s="184" t="s">
        <v>1948</v>
      </c>
      <c r="G149" s="185"/>
      <c r="H149" s="183"/>
      <c r="I149" s="183"/>
      <c r="J149" s="183" t="s">
        <v>1949</v>
      </c>
      <c r="K149" s="180"/>
    </row>
    <row r="150" spans="2:11" customFormat="1" ht="5.25" customHeight="1">
      <c r="B150" s="191"/>
      <c r="C150" s="186"/>
      <c r="D150" s="186"/>
      <c r="E150" s="186"/>
      <c r="F150" s="186"/>
      <c r="G150" s="187"/>
      <c r="H150" s="186"/>
      <c r="I150" s="186"/>
      <c r="J150" s="186"/>
      <c r="K150" s="212"/>
    </row>
    <row r="151" spans="2:11" customFormat="1" ht="15" customHeight="1">
      <c r="B151" s="191"/>
      <c r="C151" s="216" t="s">
        <v>1953</v>
      </c>
      <c r="D151" s="168"/>
      <c r="E151" s="168"/>
      <c r="F151" s="217" t="s">
        <v>1950</v>
      </c>
      <c r="G151" s="168"/>
      <c r="H151" s="216" t="s">
        <v>1990</v>
      </c>
      <c r="I151" s="216" t="s">
        <v>1952</v>
      </c>
      <c r="J151" s="216">
        <v>120</v>
      </c>
      <c r="K151" s="212"/>
    </row>
    <row r="152" spans="2:11" customFormat="1" ht="15" customHeight="1">
      <c r="B152" s="191"/>
      <c r="C152" s="216" t="s">
        <v>1999</v>
      </c>
      <c r="D152" s="168"/>
      <c r="E152" s="168"/>
      <c r="F152" s="217" t="s">
        <v>1950</v>
      </c>
      <c r="G152" s="168"/>
      <c r="H152" s="216" t="s">
        <v>2010</v>
      </c>
      <c r="I152" s="216" t="s">
        <v>1952</v>
      </c>
      <c r="J152" s="216" t="s">
        <v>2001</v>
      </c>
      <c r="K152" s="212"/>
    </row>
    <row r="153" spans="2:11" customFormat="1" ht="15" customHeight="1">
      <c r="B153" s="191"/>
      <c r="C153" s="216" t="s">
        <v>1898</v>
      </c>
      <c r="D153" s="168"/>
      <c r="E153" s="168"/>
      <c r="F153" s="217" t="s">
        <v>1950</v>
      </c>
      <c r="G153" s="168"/>
      <c r="H153" s="216" t="s">
        <v>2011</v>
      </c>
      <c r="I153" s="216" t="s">
        <v>1952</v>
      </c>
      <c r="J153" s="216" t="s">
        <v>2001</v>
      </c>
      <c r="K153" s="212"/>
    </row>
    <row r="154" spans="2:11" customFormat="1" ht="15" customHeight="1">
      <c r="B154" s="191"/>
      <c r="C154" s="216" t="s">
        <v>1955</v>
      </c>
      <c r="D154" s="168"/>
      <c r="E154" s="168"/>
      <c r="F154" s="217" t="s">
        <v>1956</v>
      </c>
      <c r="G154" s="168"/>
      <c r="H154" s="216" t="s">
        <v>1990</v>
      </c>
      <c r="I154" s="216" t="s">
        <v>1952</v>
      </c>
      <c r="J154" s="216">
        <v>50</v>
      </c>
      <c r="K154" s="212"/>
    </row>
    <row r="155" spans="2:11" customFormat="1" ht="15" customHeight="1">
      <c r="B155" s="191"/>
      <c r="C155" s="216" t="s">
        <v>1958</v>
      </c>
      <c r="D155" s="168"/>
      <c r="E155" s="168"/>
      <c r="F155" s="217" t="s">
        <v>1950</v>
      </c>
      <c r="G155" s="168"/>
      <c r="H155" s="216" t="s">
        <v>1990</v>
      </c>
      <c r="I155" s="216" t="s">
        <v>1960</v>
      </c>
      <c r="J155" s="216"/>
      <c r="K155" s="212"/>
    </row>
    <row r="156" spans="2:11" customFormat="1" ht="15" customHeight="1">
      <c r="B156" s="191"/>
      <c r="C156" s="216" t="s">
        <v>1969</v>
      </c>
      <c r="D156" s="168"/>
      <c r="E156" s="168"/>
      <c r="F156" s="217" t="s">
        <v>1956</v>
      </c>
      <c r="G156" s="168"/>
      <c r="H156" s="216" t="s">
        <v>1990</v>
      </c>
      <c r="I156" s="216" t="s">
        <v>1952</v>
      </c>
      <c r="J156" s="216">
        <v>50</v>
      </c>
      <c r="K156" s="212"/>
    </row>
    <row r="157" spans="2:11" customFormat="1" ht="15" customHeight="1">
      <c r="B157" s="191"/>
      <c r="C157" s="216" t="s">
        <v>1977</v>
      </c>
      <c r="D157" s="168"/>
      <c r="E157" s="168"/>
      <c r="F157" s="217" t="s">
        <v>1956</v>
      </c>
      <c r="G157" s="168"/>
      <c r="H157" s="216" t="s">
        <v>1990</v>
      </c>
      <c r="I157" s="216" t="s">
        <v>1952</v>
      </c>
      <c r="J157" s="216">
        <v>50</v>
      </c>
      <c r="K157" s="212"/>
    </row>
    <row r="158" spans="2:11" customFormat="1" ht="15" customHeight="1">
      <c r="B158" s="191"/>
      <c r="C158" s="216" t="s">
        <v>1975</v>
      </c>
      <c r="D158" s="168"/>
      <c r="E158" s="168"/>
      <c r="F158" s="217" t="s">
        <v>1956</v>
      </c>
      <c r="G158" s="168"/>
      <c r="H158" s="216" t="s">
        <v>1990</v>
      </c>
      <c r="I158" s="216" t="s">
        <v>1952</v>
      </c>
      <c r="J158" s="216">
        <v>50</v>
      </c>
      <c r="K158" s="212"/>
    </row>
    <row r="159" spans="2:11" customFormat="1" ht="15" customHeight="1">
      <c r="B159" s="191"/>
      <c r="C159" s="216" t="s">
        <v>96</v>
      </c>
      <c r="D159" s="168"/>
      <c r="E159" s="168"/>
      <c r="F159" s="217" t="s">
        <v>1950</v>
      </c>
      <c r="G159" s="168"/>
      <c r="H159" s="216" t="s">
        <v>2012</v>
      </c>
      <c r="I159" s="216" t="s">
        <v>1952</v>
      </c>
      <c r="J159" s="216" t="s">
        <v>2013</v>
      </c>
      <c r="K159" s="212"/>
    </row>
    <row r="160" spans="2:11" customFormat="1" ht="15" customHeight="1">
      <c r="B160" s="191"/>
      <c r="C160" s="216" t="s">
        <v>2014</v>
      </c>
      <c r="D160" s="168"/>
      <c r="E160" s="168"/>
      <c r="F160" s="217" t="s">
        <v>1950</v>
      </c>
      <c r="G160" s="168"/>
      <c r="H160" s="216" t="s">
        <v>2015</v>
      </c>
      <c r="I160" s="216" t="s">
        <v>1985</v>
      </c>
      <c r="J160" s="216"/>
      <c r="K160" s="212"/>
    </row>
    <row r="161" spans="2:11" customFormat="1" ht="15" customHeight="1">
      <c r="B161" s="218"/>
      <c r="C161" s="198"/>
      <c r="D161" s="198"/>
      <c r="E161" s="198"/>
      <c r="F161" s="198"/>
      <c r="G161" s="198"/>
      <c r="H161" s="198"/>
      <c r="I161" s="198"/>
      <c r="J161" s="198"/>
      <c r="K161" s="219"/>
    </row>
    <row r="162" spans="2:11" customFormat="1" ht="18.75" customHeight="1">
      <c r="B162" s="200"/>
      <c r="C162" s="210"/>
      <c r="D162" s="210"/>
      <c r="E162" s="210"/>
      <c r="F162" s="220"/>
      <c r="G162" s="210"/>
      <c r="H162" s="210"/>
      <c r="I162" s="210"/>
      <c r="J162" s="210"/>
      <c r="K162" s="200"/>
    </row>
    <row r="163" spans="2:11" customFormat="1" ht="18.75" customHeight="1">
      <c r="B163" s="175"/>
      <c r="C163" s="175"/>
      <c r="D163" s="175"/>
      <c r="E163" s="175"/>
      <c r="F163" s="175"/>
      <c r="G163" s="175"/>
      <c r="H163" s="175"/>
      <c r="I163" s="175"/>
      <c r="J163" s="175"/>
      <c r="K163" s="175"/>
    </row>
    <row r="164" spans="2:11" customFormat="1" ht="7.5" customHeight="1">
      <c r="B164" s="157"/>
      <c r="C164" s="158"/>
      <c r="D164" s="158"/>
      <c r="E164" s="158"/>
      <c r="F164" s="158"/>
      <c r="G164" s="158"/>
      <c r="H164" s="158"/>
      <c r="I164" s="158"/>
      <c r="J164" s="158"/>
      <c r="K164" s="159"/>
    </row>
    <row r="165" spans="2:11" customFormat="1" ht="45" customHeight="1">
      <c r="B165" s="160"/>
      <c r="C165" s="277" t="s">
        <v>2016</v>
      </c>
      <c r="D165" s="277"/>
      <c r="E165" s="277"/>
      <c r="F165" s="277"/>
      <c r="G165" s="277"/>
      <c r="H165" s="277"/>
      <c r="I165" s="277"/>
      <c r="J165" s="277"/>
      <c r="K165" s="161"/>
    </row>
    <row r="166" spans="2:11" customFormat="1" ht="17.25" customHeight="1">
      <c r="B166" s="160"/>
      <c r="C166" s="181" t="s">
        <v>1944</v>
      </c>
      <c r="D166" s="181"/>
      <c r="E166" s="181"/>
      <c r="F166" s="181" t="s">
        <v>1945</v>
      </c>
      <c r="G166" s="221"/>
      <c r="H166" s="222" t="s">
        <v>53</v>
      </c>
      <c r="I166" s="222" t="s">
        <v>56</v>
      </c>
      <c r="J166" s="181" t="s">
        <v>1946</v>
      </c>
      <c r="K166" s="161"/>
    </row>
    <row r="167" spans="2:11" customFormat="1" ht="17.25" customHeight="1">
      <c r="B167" s="162"/>
      <c r="C167" s="183" t="s">
        <v>1947</v>
      </c>
      <c r="D167" s="183"/>
      <c r="E167" s="183"/>
      <c r="F167" s="184" t="s">
        <v>1948</v>
      </c>
      <c r="G167" s="223"/>
      <c r="H167" s="224"/>
      <c r="I167" s="224"/>
      <c r="J167" s="183" t="s">
        <v>1949</v>
      </c>
      <c r="K167" s="163"/>
    </row>
    <row r="168" spans="2:11" customFormat="1" ht="5.25" customHeight="1">
      <c r="B168" s="191"/>
      <c r="C168" s="186"/>
      <c r="D168" s="186"/>
      <c r="E168" s="186"/>
      <c r="F168" s="186"/>
      <c r="G168" s="187"/>
      <c r="H168" s="186"/>
      <c r="I168" s="186"/>
      <c r="J168" s="186"/>
      <c r="K168" s="212"/>
    </row>
    <row r="169" spans="2:11" customFormat="1" ht="15" customHeight="1">
      <c r="B169" s="191"/>
      <c r="C169" s="168" t="s">
        <v>1953</v>
      </c>
      <c r="D169" s="168"/>
      <c r="E169" s="168"/>
      <c r="F169" s="189" t="s">
        <v>1950</v>
      </c>
      <c r="G169" s="168"/>
      <c r="H169" s="168" t="s">
        <v>1990</v>
      </c>
      <c r="I169" s="168" t="s">
        <v>1952</v>
      </c>
      <c r="J169" s="168">
        <v>120</v>
      </c>
      <c r="K169" s="212"/>
    </row>
    <row r="170" spans="2:11" customFormat="1" ht="15" customHeight="1">
      <c r="B170" s="191"/>
      <c r="C170" s="168" t="s">
        <v>1999</v>
      </c>
      <c r="D170" s="168"/>
      <c r="E170" s="168"/>
      <c r="F170" s="189" t="s">
        <v>1950</v>
      </c>
      <c r="G170" s="168"/>
      <c r="H170" s="168" t="s">
        <v>2000</v>
      </c>
      <c r="I170" s="168" t="s">
        <v>1952</v>
      </c>
      <c r="J170" s="168" t="s">
        <v>2001</v>
      </c>
      <c r="K170" s="212"/>
    </row>
    <row r="171" spans="2:11" customFormat="1" ht="15" customHeight="1">
      <c r="B171" s="191"/>
      <c r="C171" s="168" t="s">
        <v>1898</v>
      </c>
      <c r="D171" s="168"/>
      <c r="E171" s="168"/>
      <c r="F171" s="189" t="s">
        <v>1950</v>
      </c>
      <c r="G171" s="168"/>
      <c r="H171" s="168" t="s">
        <v>2017</v>
      </c>
      <c r="I171" s="168" t="s">
        <v>1952</v>
      </c>
      <c r="J171" s="168" t="s">
        <v>2001</v>
      </c>
      <c r="K171" s="212"/>
    </row>
    <row r="172" spans="2:11" customFormat="1" ht="15" customHeight="1">
      <c r="B172" s="191"/>
      <c r="C172" s="168" t="s">
        <v>1955</v>
      </c>
      <c r="D172" s="168"/>
      <c r="E172" s="168"/>
      <c r="F172" s="189" t="s">
        <v>1956</v>
      </c>
      <c r="G172" s="168"/>
      <c r="H172" s="168" t="s">
        <v>2017</v>
      </c>
      <c r="I172" s="168" t="s">
        <v>1952</v>
      </c>
      <c r="J172" s="168">
        <v>50</v>
      </c>
      <c r="K172" s="212"/>
    </row>
    <row r="173" spans="2:11" customFormat="1" ht="15" customHeight="1">
      <c r="B173" s="191"/>
      <c r="C173" s="168" t="s">
        <v>1958</v>
      </c>
      <c r="D173" s="168"/>
      <c r="E173" s="168"/>
      <c r="F173" s="189" t="s">
        <v>1950</v>
      </c>
      <c r="G173" s="168"/>
      <c r="H173" s="168" t="s">
        <v>2017</v>
      </c>
      <c r="I173" s="168" t="s">
        <v>1960</v>
      </c>
      <c r="J173" s="168"/>
      <c r="K173" s="212"/>
    </row>
    <row r="174" spans="2:11" customFormat="1" ht="15" customHeight="1">
      <c r="B174" s="191"/>
      <c r="C174" s="168" t="s">
        <v>1969</v>
      </c>
      <c r="D174" s="168"/>
      <c r="E174" s="168"/>
      <c r="F174" s="189" t="s">
        <v>1956</v>
      </c>
      <c r="G174" s="168"/>
      <c r="H174" s="168" t="s">
        <v>2017</v>
      </c>
      <c r="I174" s="168" t="s">
        <v>1952</v>
      </c>
      <c r="J174" s="168">
        <v>50</v>
      </c>
      <c r="K174" s="212"/>
    </row>
    <row r="175" spans="2:11" customFormat="1" ht="15" customHeight="1">
      <c r="B175" s="191"/>
      <c r="C175" s="168" t="s">
        <v>1977</v>
      </c>
      <c r="D175" s="168"/>
      <c r="E175" s="168"/>
      <c r="F175" s="189" t="s">
        <v>1956</v>
      </c>
      <c r="G175" s="168"/>
      <c r="H175" s="168" t="s">
        <v>2017</v>
      </c>
      <c r="I175" s="168" t="s">
        <v>1952</v>
      </c>
      <c r="J175" s="168">
        <v>50</v>
      </c>
      <c r="K175" s="212"/>
    </row>
    <row r="176" spans="2:11" customFormat="1" ht="15" customHeight="1">
      <c r="B176" s="191"/>
      <c r="C176" s="168" t="s">
        <v>1975</v>
      </c>
      <c r="D176" s="168"/>
      <c r="E176" s="168"/>
      <c r="F176" s="189" t="s">
        <v>1956</v>
      </c>
      <c r="G176" s="168"/>
      <c r="H176" s="168" t="s">
        <v>2017</v>
      </c>
      <c r="I176" s="168" t="s">
        <v>1952</v>
      </c>
      <c r="J176" s="168">
        <v>50</v>
      </c>
      <c r="K176" s="212"/>
    </row>
    <row r="177" spans="2:11" customFormat="1" ht="15" customHeight="1">
      <c r="B177" s="191"/>
      <c r="C177" s="168" t="s">
        <v>100</v>
      </c>
      <c r="D177" s="168"/>
      <c r="E177" s="168"/>
      <c r="F177" s="189" t="s">
        <v>1950</v>
      </c>
      <c r="G177" s="168"/>
      <c r="H177" s="168" t="s">
        <v>2018</v>
      </c>
      <c r="I177" s="168" t="s">
        <v>2019</v>
      </c>
      <c r="J177" s="168"/>
      <c r="K177" s="212"/>
    </row>
    <row r="178" spans="2:11" customFormat="1" ht="15" customHeight="1">
      <c r="B178" s="191"/>
      <c r="C178" s="168" t="s">
        <v>56</v>
      </c>
      <c r="D178" s="168"/>
      <c r="E178" s="168"/>
      <c r="F178" s="189" t="s">
        <v>1950</v>
      </c>
      <c r="G178" s="168"/>
      <c r="H178" s="168" t="s">
        <v>2020</v>
      </c>
      <c r="I178" s="168" t="s">
        <v>2021</v>
      </c>
      <c r="J178" s="168">
        <v>1</v>
      </c>
      <c r="K178" s="212"/>
    </row>
    <row r="179" spans="2:11" customFormat="1" ht="15" customHeight="1">
      <c r="B179" s="191"/>
      <c r="C179" s="168" t="s">
        <v>52</v>
      </c>
      <c r="D179" s="168"/>
      <c r="E179" s="168"/>
      <c r="F179" s="189" t="s">
        <v>1950</v>
      </c>
      <c r="G179" s="168"/>
      <c r="H179" s="168" t="s">
        <v>2022</v>
      </c>
      <c r="I179" s="168" t="s">
        <v>1952</v>
      </c>
      <c r="J179" s="168">
        <v>20</v>
      </c>
      <c r="K179" s="212"/>
    </row>
    <row r="180" spans="2:11" customFormat="1" ht="15" customHeight="1">
      <c r="B180" s="191"/>
      <c r="C180" s="168" t="s">
        <v>53</v>
      </c>
      <c r="D180" s="168"/>
      <c r="E180" s="168"/>
      <c r="F180" s="189" t="s">
        <v>1950</v>
      </c>
      <c r="G180" s="168"/>
      <c r="H180" s="168" t="s">
        <v>2023</v>
      </c>
      <c r="I180" s="168" t="s">
        <v>1952</v>
      </c>
      <c r="J180" s="168">
        <v>255</v>
      </c>
      <c r="K180" s="212"/>
    </row>
    <row r="181" spans="2:11" customFormat="1" ht="15" customHeight="1">
      <c r="B181" s="191"/>
      <c r="C181" s="168" t="s">
        <v>101</v>
      </c>
      <c r="D181" s="168"/>
      <c r="E181" s="168"/>
      <c r="F181" s="189" t="s">
        <v>1950</v>
      </c>
      <c r="G181" s="168"/>
      <c r="H181" s="168" t="s">
        <v>1914</v>
      </c>
      <c r="I181" s="168" t="s">
        <v>1952</v>
      </c>
      <c r="J181" s="168">
        <v>10</v>
      </c>
      <c r="K181" s="212"/>
    </row>
    <row r="182" spans="2:11" customFormat="1" ht="15" customHeight="1">
      <c r="B182" s="191"/>
      <c r="C182" s="168" t="s">
        <v>102</v>
      </c>
      <c r="D182" s="168"/>
      <c r="E182" s="168"/>
      <c r="F182" s="189" t="s">
        <v>1950</v>
      </c>
      <c r="G182" s="168"/>
      <c r="H182" s="168" t="s">
        <v>2024</v>
      </c>
      <c r="I182" s="168" t="s">
        <v>1985</v>
      </c>
      <c r="J182" s="168"/>
      <c r="K182" s="212"/>
    </row>
    <row r="183" spans="2:11" customFormat="1" ht="15" customHeight="1">
      <c r="B183" s="191"/>
      <c r="C183" s="168" t="s">
        <v>2025</v>
      </c>
      <c r="D183" s="168"/>
      <c r="E183" s="168"/>
      <c r="F183" s="189" t="s">
        <v>1950</v>
      </c>
      <c r="G183" s="168"/>
      <c r="H183" s="168" t="s">
        <v>2026</v>
      </c>
      <c r="I183" s="168" t="s">
        <v>1985</v>
      </c>
      <c r="J183" s="168"/>
      <c r="K183" s="212"/>
    </row>
    <row r="184" spans="2:11" customFormat="1" ht="15" customHeight="1">
      <c r="B184" s="191"/>
      <c r="C184" s="168" t="s">
        <v>2014</v>
      </c>
      <c r="D184" s="168"/>
      <c r="E184" s="168"/>
      <c r="F184" s="189" t="s">
        <v>1950</v>
      </c>
      <c r="G184" s="168"/>
      <c r="H184" s="168" t="s">
        <v>2027</v>
      </c>
      <c r="I184" s="168" t="s">
        <v>1985</v>
      </c>
      <c r="J184" s="168"/>
      <c r="K184" s="212"/>
    </row>
    <row r="185" spans="2:11" customFormat="1" ht="15" customHeight="1">
      <c r="B185" s="191"/>
      <c r="C185" s="168" t="s">
        <v>104</v>
      </c>
      <c r="D185" s="168"/>
      <c r="E185" s="168"/>
      <c r="F185" s="189" t="s">
        <v>1956</v>
      </c>
      <c r="G185" s="168"/>
      <c r="H185" s="168" t="s">
        <v>2028</v>
      </c>
      <c r="I185" s="168" t="s">
        <v>1952</v>
      </c>
      <c r="J185" s="168">
        <v>50</v>
      </c>
      <c r="K185" s="212"/>
    </row>
    <row r="186" spans="2:11" customFormat="1" ht="15" customHeight="1">
      <c r="B186" s="191"/>
      <c r="C186" s="168" t="s">
        <v>2029</v>
      </c>
      <c r="D186" s="168"/>
      <c r="E186" s="168"/>
      <c r="F186" s="189" t="s">
        <v>1956</v>
      </c>
      <c r="G186" s="168"/>
      <c r="H186" s="168" t="s">
        <v>2030</v>
      </c>
      <c r="I186" s="168" t="s">
        <v>2031</v>
      </c>
      <c r="J186" s="168"/>
      <c r="K186" s="212"/>
    </row>
    <row r="187" spans="2:11" customFormat="1" ht="15" customHeight="1">
      <c r="B187" s="191"/>
      <c r="C187" s="168" t="s">
        <v>2032</v>
      </c>
      <c r="D187" s="168"/>
      <c r="E187" s="168"/>
      <c r="F187" s="189" t="s">
        <v>1956</v>
      </c>
      <c r="G187" s="168"/>
      <c r="H187" s="168" t="s">
        <v>2033</v>
      </c>
      <c r="I187" s="168" t="s">
        <v>2031</v>
      </c>
      <c r="J187" s="168"/>
      <c r="K187" s="212"/>
    </row>
    <row r="188" spans="2:11" customFormat="1" ht="15" customHeight="1">
      <c r="B188" s="191"/>
      <c r="C188" s="168" t="s">
        <v>2034</v>
      </c>
      <c r="D188" s="168"/>
      <c r="E188" s="168"/>
      <c r="F188" s="189" t="s">
        <v>1956</v>
      </c>
      <c r="G188" s="168"/>
      <c r="H188" s="168" t="s">
        <v>2035</v>
      </c>
      <c r="I188" s="168" t="s">
        <v>2031</v>
      </c>
      <c r="J188" s="168"/>
      <c r="K188" s="212"/>
    </row>
    <row r="189" spans="2:11" customFormat="1" ht="15" customHeight="1">
      <c r="B189" s="191"/>
      <c r="C189" s="225" t="s">
        <v>2036</v>
      </c>
      <c r="D189" s="168"/>
      <c r="E189" s="168"/>
      <c r="F189" s="189" t="s">
        <v>1956</v>
      </c>
      <c r="G189" s="168"/>
      <c r="H189" s="168" t="s">
        <v>2037</v>
      </c>
      <c r="I189" s="168" t="s">
        <v>2038</v>
      </c>
      <c r="J189" s="226" t="s">
        <v>2039</v>
      </c>
      <c r="K189" s="212"/>
    </row>
    <row r="190" spans="2:11" customFormat="1" ht="15" customHeight="1">
      <c r="B190" s="191"/>
      <c r="C190" s="225" t="s">
        <v>41</v>
      </c>
      <c r="D190" s="168"/>
      <c r="E190" s="168"/>
      <c r="F190" s="189" t="s">
        <v>1950</v>
      </c>
      <c r="G190" s="168"/>
      <c r="H190" s="165" t="s">
        <v>2040</v>
      </c>
      <c r="I190" s="168" t="s">
        <v>2041</v>
      </c>
      <c r="J190" s="168"/>
      <c r="K190" s="212"/>
    </row>
    <row r="191" spans="2:11" customFormat="1" ht="15" customHeight="1">
      <c r="B191" s="191"/>
      <c r="C191" s="225" t="s">
        <v>2042</v>
      </c>
      <c r="D191" s="168"/>
      <c r="E191" s="168"/>
      <c r="F191" s="189" t="s">
        <v>1950</v>
      </c>
      <c r="G191" s="168"/>
      <c r="H191" s="168" t="s">
        <v>2043</v>
      </c>
      <c r="I191" s="168" t="s">
        <v>1985</v>
      </c>
      <c r="J191" s="168"/>
      <c r="K191" s="212"/>
    </row>
    <row r="192" spans="2:11" customFormat="1" ht="15" customHeight="1">
      <c r="B192" s="191"/>
      <c r="C192" s="225" t="s">
        <v>2044</v>
      </c>
      <c r="D192" s="168"/>
      <c r="E192" s="168"/>
      <c r="F192" s="189" t="s">
        <v>1950</v>
      </c>
      <c r="G192" s="168"/>
      <c r="H192" s="168" t="s">
        <v>2045</v>
      </c>
      <c r="I192" s="168" t="s">
        <v>1985</v>
      </c>
      <c r="J192" s="168"/>
      <c r="K192" s="212"/>
    </row>
    <row r="193" spans="2:11" customFormat="1" ht="15" customHeight="1">
      <c r="B193" s="191"/>
      <c r="C193" s="225" t="s">
        <v>2046</v>
      </c>
      <c r="D193" s="168"/>
      <c r="E193" s="168"/>
      <c r="F193" s="189" t="s">
        <v>1956</v>
      </c>
      <c r="G193" s="168"/>
      <c r="H193" s="168" t="s">
        <v>2047</v>
      </c>
      <c r="I193" s="168" t="s">
        <v>1985</v>
      </c>
      <c r="J193" s="168"/>
      <c r="K193" s="212"/>
    </row>
    <row r="194" spans="2:11" customFormat="1" ht="15" customHeight="1">
      <c r="B194" s="218"/>
      <c r="C194" s="227"/>
      <c r="D194" s="198"/>
      <c r="E194" s="198"/>
      <c r="F194" s="198"/>
      <c r="G194" s="198"/>
      <c r="H194" s="198"/>
      <c r="I194" s="198"/>
      <c r="J194" s="198"/>
      <c r="K194" s="219"/>
    </row>
    <row r="195" spans="2:11" customFormat="1" ht="18.75" customHeight="1">
      <c r="B195" s="200"/>
      <c r="C195" s="210"/>
      <c r="D195" s="210"/>
      <c r="E195" s="210"/>
      <c r="F195" s="220"/>
      <c r="G195" s="210"/>
      <c r="H195" s="210"/>
      <c r="I195" s="210"/>
      <c r="J195" s="210"/>
      <c r="K195" s="200"/>
    </row>
    <row r="196" spans="2:11" customFormat="1" ht="18.75" customHeight="1">
      <c r="B196" s="200"/>
      <c r="C196" s="210"/>
      <c r="D196" s="210"/>
      <c r="E196" s="210"/>
      <c r="F196" s="220"/>
      <c r="G196" s="210"/>
      <c r="H196" s="210"/>
      <c r="I196" s="210"/>
      <c r="J196" s="210"/>
      <c r="K196" s="200"/>
    </row>
    <row r="197" spans="2:11" customFormat="1" ht="18.75" customHeight="1">
      <c r="B197" s="175"/>
      <c r="C197" s="175"/>
      <c r="D197" s="175"/>
      <c r="E197" s="175"/>
      <c r="F197" s="175"/>
      <c r="G197" s="175"/>
      <c r="H197" s="175"/>
      <c r="I197" s="175"/>
      <c r="J197" s="175"/>
      <c r="K197" s="175"/>
    </row>
    <row r="198" spans="2:11" customFormat="1" ht="13.5">
      <c r="B198" s="157"/>
      <c r="C198" s="158"/>
      <c r="D198" s="158"/>
      <c r="E198" s="158"/>
      <c r="F198" s="158"/>
      <c r="G198" s="158"/>
      <c r="H198" s="158"/>
      <c r="I198" s="158"/>
      <c r="J198" s="158"/>
      <c r="K198" s="159"/>
    </row>
    <row r="199" spans="2:11" customFormat="1" ht="21">
      <c r="B199" s="160"/>
      <c r="C199" s="277" t="s">
        <v>2048</v>
      </c>
      <c r="D199" s="277"/>
      <c r="E199" s="277"/>
      <c r="F199" s="277"/>
      <c r="G199" s="277"/>
      <c r="H199" s="277"/>
      <c r="I199" s="277"/>
      <c r="J199" s="277"/>
      <c r="K199" s="161"/>
    </row>
    <row r="200" spans="2:11" customFormat="1" ht="25.5" customHeight="1">
      <c r="B200" s="160"/>
      <c r="C200" s="228" t="s">
        <v>2049</v>
      </c>
      <c r="D200" s="228"/>
      <c r="E200" s="228"/>
      <c r="F200" s="228" t="s">
        <v>2050</v>
      </c>
      <c r="G200" s="229"/>
      <c r="H200" s="283" t="s">
        <v>2051</v>
      </c>
      <c r="I200" s="283"/>
      <c r="J200" s="283"/>
      <c r="K200" s="161"/>
    </row>
    <row r="201" spans="2:11" customFormat="1" ht="5.25" customHeight="1">
      <c r="B201" s="191"/>
      <c r="C201" s="186"/>
      <c r="D201" s="186"/>
      <c r="E201" s="186"/>
      <c r="F201" s="186"/>
      <c r="G201" s="210"/>
      <c r="H201" s="186"/>
      <c r="I201" s="186"/>
      <c r="J201" s="186"/>
      <c r="K201" s="212"/>
    </row>
    <row r="202" spans="2:11" customFormat="1" ht="15" customHeight="1">
      <c r="B202" s="191"/>
      <c r="C202" s="168" t="s">
        <v>2041</v>
      </c>
      <c r="D202" s="168"/>
      <c r="E202" s="168"/>
      <c r="F202" s="189" t="s">
        <v>42</v>
      </c>
      <c r="G202" s="168"/>
      <c r="H202" s="282" t="s">
        <v>2052</v>
      </c>
      <c r="I202" s="282"/>
      <c r="J202" s="282"/>
      <c r="K202" s="212"/>
    </row>
    <row r="203" spans="2:11" customFormat="1" ht="15" customHeight="1">
      <c r="B203" s="191"/>
      <c r="C203" s="168"/>
      <c r="D203" s="168"/>
      <c r="E203" s="168"/>
      <c r="F203" s="189" t="s">
        <v>43</v>
      </c>
      <c r="G203" s="168"/>
      <c r="H203" s="282" t="s">
        <v>2053</v>
      </c>
      <c r="I203" s="282"/>
      <c r="J203" s="282"/>
      <c r="K203" s="212"/>
    </row>
    <row r="204" spans="2:11" customFormat="1" ht="15" customHeight="1">
      <c r="B204" s="191"/>
      <c r="C204" s="168"/>
      <c r="D204" s="168"/>
      <c r="E204" s="168"/>
      <c r="F204" s="189" t="s">
        <v>46</v>
      </c>
      <c r="G204" s="168"/>
      <c r="H204" s="282" t="s">
        <v>2054</v>
      </c>
      <c r="I204" s="282"/>
      <c r="J204" s="282"/>
      <c r="K204" s="212"/>
    </row>
    <row r="205" spans="2:11" customFormat="1" ht="15" customHeight="1">
      <c r="B205" s="191"/>
      <c r="C205" s="168"/>
      <c r="D205" s="168"/>
      <c r="E205" s="168"/>
      <c r="F205" s="189" t="s">
        <v>44</v>
      </c>
      <c r="G205" s="168"/>
      <c r="H205" s="282" t="s">
        <v>2055</v>
      </c>
      <c r="I205" s="282"/>
      <c r="J205" s="282"/>
      <c r="K205" s="212"/>
    </row>
    <row r="206" spans="2:11" customFormat="1" ht="15" customHeight="1">
      <c r="B206" s="191"/>
      <c r="C206" s="168"/>
      <c r="D206" s="168"/>
      <c r="E206" s="168"/>
      <c r="F206" s="189" t="s">
        <v>45</v>
      </c>
      <c r="G206" s="168"/>
      <c r="H206" s="282" t="s">
        <v>2056</v>
      </c>
      <c r="I206" s="282"/>
      <c r="J206" s="282"/>
      <c r="K206" s="212"/>
    </row>
    <row r="207" spans="2:11" customFormat="1" ht="15" customHeight="1">
      <c r="B207" s="191"/>
      <c r="C207" s="168"/>
      <c r="D207" s="168"/>
      <c r="E207" s="168"/>
      <c r="F207" s="189"/>
      <c r="G207" s="168"/>
      <c r="H207" s="168"/>
      <c r="I207" s="168"/>
      <c r="J207" s="168"/>
      <c r="K207" s="212"/>
    </row>
    <row r="208" spans="2:11" customFormat="1" ht="15" customHeight="1">
      <c r="B208" s="191"/>
      <c r="C208" s="168" t="s">
        <v>1997</v>
      </c>
      <c r="D208" s="168"/>
      <c r="E208" s="168"/>
      <c r="F208" s="189" t="s">
        <v>84</v>
      </c>
      <c r="G208" s="168"/>
      <c r="H208" s="282" t="s">
        <v>2057</v>
      </c>
      <c r="I208" s="282"/>
      <c r="J208" s="282"/>
      <c r="K208" s="212"/>
    </row>
    <row r="209" spans="2:11" customFormat="1" ht="15" customHeight="1">
      <c r="B209" s="191"/>
      <c r="C209" s="168"/>
      <c r="D209" s="168"/>
      <c r="E209" s="168"/>
      <c r="F209" s="189" t="s">
        <v>78</v>
      </c>
      <c r="G209" s="168"/>
      <c r="H209" s="282" t="s">
        <v>1896</v>
      </c>
      <c r="I209" s="282"/>
      <c r="J209" s="282"/>
      <c r="K209" s="212"/>
    </row>
    <row r="210" spans="2:11" customFormat="1" ht="15" customHeight="1">
      <c r="B210" s="191"/>
      <c r="C210" s="168"/>
      <c r="D210" s="168"/>
      <c r="E210" s="168"/>
      <c r="F210" s="189" t="s">
        <v>1894</v>
      </c>
      <c r="G210" s="168"/>
      <c r="H210" s="282" t="s">
        <v>2058</v>
      </c>
      <c r="I210" s="282"/>
      <c r="J210" s="282"/>
      <c r="K210" s="212"/>
    </row>
    <row r="211" spans="2:11" customFormat="1" ht="15" customHeight="1">
      <c r="B211" s="230"/>
      <c r="C211" s="168"/>
      <c r="D211" s="168"/>
      <c r="E211" s="168"/>
      <c r="F211" s="189" t="s">
        <v>90</v>
      </c>
      <c r="G211" s="225"/>
      <c r="H211" s="281" t="s">
        <v>1897</v>
      </c>
      <c r="I211" s="281"/>
      <c r="J211" s="281"/>
      <c r="K211" s="231"/>
    </row>
    <row r="212" spans="2:11" customFormat="1" ht="15" customHeight="1">
      <c r="B212" s="230"/>
      <c r="C212" s="168"/>
      <c r="D212" s="168"/>
      <c r="E212" s="168"/>
      <c r="F212" s="189" t="s">
        <v>1047</v>
      </c>
      <c r="G212" s="225"/>
      <c r="H212" s="281" t="s">
        <v>1872</v>
      </c>
      <c r="I212" s="281"/>
      <c r="J212" s="281"/>
      <c r="K212" s="231"/>
    </row>
    <row r="213" spans="2:11" customFormat="1" ht="15" customHeight="1">
      <c r="B213" s="230"/>
      <c r="C213" s="168"/>
      <c r="D213" s="168"/>
      <c r="E213" s="168"/>
      <c r="F213" s="189"/>
      <c r="G213" s="225"/>
      <c r="H213" s="216"/>
      <c r="I213" s="216"/>
      <c r="J213" s="216"/>
      <c r="K213" s="231"/>
    </row>
    <row r="214" spans="2:11" customFormat="1" ht="15" customHeight="1">
      <c r="B214" s="230"/>
      <c r="C214" s="168" t="s">
        <v>2021</v>
      </c>
      <c r="D214" s="168"/>
      <c r="E214" s="168"/>
      <c r="F214" s="189">
        <v>1</v>
      </c>
      <c r="G214" s="225"/>
      <c r="H214" s="281" t="s">
        <v>2059</v>
      </c>
      <c r="I214" s="281"/>
      <c r="J214" s="281"/>
      <c r="K214" s="231"/>
    </row>
    <row r="215" spans="2:11" customFormat="1" ht="15" customHeight="1">
      <c r="B215" s="230"/>
      <c r="C215" s="168"/>
      <c r="D215" s="168"/>
      <c r="E215" s="168"/>
      <c r="F215" s="189">
        <v>2</v>
      </c>
      <c r="G215" s="225"/>
      <c r="H215" s="281" t="s">
        <v>2060</v>
      </c>
      <c r="I215" s="281"/>
      <c r="J215" s="281"/>
      <c r="K215" s="231"/>
    </row>
    <row r="216" spans="2:11" customFormat="1" ht="15" customHeight="1">
      <c r="B216" s="230"/>
      <c r="C216" s="168"/>
      <c r="D216" s="168"/>
      <c r="E216" s="168"/>
      <c r="F216" s="189">
        <v>3</v>
      </c>
      <c r="G216" s="225"/>
      <c r="H216" s="281" t="s">
        <v>2061</v>
      </c>
      <c r="I216" s="281"/>
      <c r="J216" s="281"/>
      <c r="K216" s="231"/>
    </row>
    <row r="217" spans="2:11" customFormat="1" ht="15" customHeight="1">
      <c r="B217" s="230"/>
      <c r="C217" s="168"/>
      <c r="D217" s="168"/>
      <c r="E217" s="168"/>
      <c r="F217" s="189">
        <v>4</v>
      </c>
      <c r="G217" s="225"/>
      <c r="H217" s="281" t="s">
        <v>2062</v>
      </c>
      <c r="I217" s="281"/>
      <c r="J217" s="281"/>
      <c r="K217" s="231"/>
    </row>
    <row r="218" spans="2:11" customFormat="1" ht="12.75" customHeight="1">
      <c r="B218" s="232"/>
      <c r="C218" s="233"/>
      <c r="D218" s="233"/>
      <c r="E218" s="233"/>
      <c r="F218" s="233"/>
      <c r="G218" s="233"/>
      <c r="H218" s="233"/>
      <c r="I218" s="233"/>
      <c r="J218" s="233"/>
      <c r="K218" s="234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PS01 - Dodávky</vt:lpstr>
      <vt:lpstr>PS02 - Montáže-URS</vt:lpstr>
      <vt:lpstr>PS03 - Montáže-ÚOŽI</vt:lpstr>
      <vt:lpstr>VRN - VON</vt:lpstr>
      <vt:lpstr>Pokyny pro vyplnění</vt:lpstr>
      <vt:lpstr>'PS01 - Dodávky'!Názvy_tisku</vt:lpstr>
      <vt:lpstr>'PS02 - Montáže-URS'!Názvy_tisku</vt:lpstr>
      <vt:lpstr>'PS03 - Montáže-ÚOŽI'!Názvy_tisku</vt:lpstr>
      <vt:lpstr>'Rekapitulace stavby'!Názvy_tisku</vt:lpstr>
      <vt:lpstr>'VRN - VON'!Názvy_tisku</vt:lpstr>
      <vt:lpstr>'Pokyny pro vyplnění'!Oblast_tisku</vt:lpstr>
      <vt:lpstr>'PS01 - Dodávky'!Oblast_tisku</vt:lpstr>
      <vt:lpstr>'PS02 - Montáže-URS'!Oblast_tisku</vt:lpstr>
      <vt:lpstr>'PS03 - Montáže-ÚOŽI'!Oblast_tisku</vt:lpstr>
      <vt:lpstr>'Rekapitulace stavby'!Oblast_tisku</vt:lpstr>
      <vt:lpstr>'VRN - VON'!Oblast_tisku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Slezák Jiří</dc:creator>
  <cp:lastModifiedBy>Löwová Monika, Bc.</cp:lastModifiedBy>
  <dcterms:created xsi:type="dcterms:W3CDTF">2023-07-12T06:17:37Z</dcterms:created>
  <dcterms:modified xsi:type="dcterms:W3CDTF">2023-08-10T05:33:22Z</dcterms:modified>
</cp:coreProperties>
</file>