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00-02-21" sheetId="4" r:id="rId4"/>
    <sheet name="PS 00-02-41" sheetId="5" r:id="rId5"/>
    <sheet name="PS 00-02-42" sheetId="6" r:id="rId6"/>
    <sheet name="PS 00-02-43" sheetId="7" r:id="rId7"/>
    <sheet name="PS 00-02-61" sheetId="8" r:id="rId8"/>
    <sheet name="PS 00-02-71" sheetId="9" r:id="rId9"/>
    <sheet name="PS 00-02-72" sheetId="10" r:id="rId10"/>
    <sheet name="PS 00-02-73" sheetId="11" r:id="rId11"/>
    <sheet name="PS 00-02-74" sheetId="12" r:id="rId12"/>
    <sheet name="SO 00-31-01" sheetId="13" r:id="rId13"/>
    <sheet name="SO 00-51-01" sheetId="14" r:id="rId14"/>
    <sheet name="SO 00-52-01" sheetId="15" r:id="rId15"/>
    <sheet name="OST" sheetId="16" r:id="rId16"/>
    <sheet name="POV" sheetId="17" r:id="rId17"/>
    <sheet name="SO 00-71-01.00" sheetId="18" r:id="rId18"/>
    <sheet name="SO 00-71-01.01" sheetId="19" r:id="rId19"/>
    <sheet name="SO 00-71-01.02" sheetId="20" r:id="rId20"/>
    <sheet name="SO 00-71-01.04" sheetId="21" r:id="rId21"/>
    <sheet name="SO 00-71-01.051" sheetId="22" r:id="rId22"/>
    <sheet name="SO 00-71-01.052" sheetId="23" r:id="rId23"/>
    <sheet name="SO 00-71-01.053" sheetId="24" r:id="rId24"/>
    <sheet name="SO 00-71-01.06" sheetId="25" r:id="rId25"/>
    <sheet name="SO 00-71-01.08" sheetId="26" r:id="rId26"/>
    <sheet name="SO 00-77-01" sheetId="27" r:id="rId27"/>
    <sheet name="SO 00-86-01" sheetId="28" r:id="rId28"/>
    <sheet name="SO 00-95-01" sheetId="29" r:id="rId29"/>
    <sheet name="SOor" sheetId="30" r:id="rId30"/>
  </sheets>
  <definedNames/>
  <calcPr/>
  <webPublishing/>
</workbook>
</file>

<file path=xl/sharedStrings.xml><?xml version="1.0" encoding="utf-8"?>
<sst xmlns="http://schemas.openxmlformats.org/spreadsheetml/2006/main" count="34526" uniqueCount="6234">
  <si>
    <t>Aspe</t>
  </si>
  <si>
    <t>Rekapitulace ceny</t>
  </si>
  <si>
    <t>Zm03_5413520024</t>
  </si>
  <si>
    <t>Rekonstrukce výpravní budovy v žst. Františkovy Lázně, ETAPA I.</t>
  </si>
  <si>
    <t>imp</t>
  </si>
  <si>
    <t/>
  </si>
  <si>
    <t>Celková cena bez DPH:</t>
  </si>
  <si>
    <t>Celková cena s DPH:</t>
  </si>
  <si>
    <t>Objekt</t>
  </si>
  <si>
    <t>Popis</t>
  </si>
  <si>
    <t>Cena bez DPH</t>
  </si>
  <si>
    <t>DPH</t>
  </si>
  <si>
    <t>Cena s DPH</t>
  </si>
  <si>
    <t>Počet neoceněných položek</t>
  </si>
  <si>
    <t>90-90</t>
  </si>
  <si>
    <t>Odpadové hospodářství</t>
  </si>
  <si>
    <t xml:space="preserve">  SO 90-90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</si>
  <si>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</si>
  <si>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</si>
  <si>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</si>
  <si>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</si>
  <si>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</si>
  <si>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</si>
  <si>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</si>
  <si>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</si>
  <si>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</si>
  <si>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</si>
  <si>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</si>
  <si>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</si>
  <si>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</si>
  <si>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</si>
  <si>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</si>
  <si>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</si>
  <si>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</si>
  <si>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</si>
  <si>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</si>
  <si>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</si>
  <si>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</si>
  <si>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</si>
  <si>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</si>
  <si>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</si>
  <si>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</si>
  <si>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</si>
  <si>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</si>
  <si>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</si>
  <si>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</si>
  <si>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</si>
  <si>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</si>
  <si>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</si>
  <si>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</si>
  <si>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R015997.901</t>
  </si>
  <si>
    <t>901</t>
  </si>
  <si>
    <t>Likvidace odpadů na recyklační skládce odpadu z prostého betonu zatříděného do Katalogu odpadů pod kódem 17 01 01 včetně dopravy</t>
  </si>
  <si>
    <t>T</t>
  </si>
  <si>
    <t>R-položka</t>
  </si>
  <si>
    <t>PP</t>
  </si>
  <si>
    <t>VV</t>
  </si>
  <si>
    <t>"SO 00-52-01 - Areál - dopravní napojení, komunikace" 757.65 
"SO 00-71-01.00 - Bourací práce A1 demolice" 335.804 
"SO 00-71-01.02 - Stavebně konstrukční řešení" 3.368 
A1: A1  
"SO 00-52-01 - Areál - dopravní napojení, komunikace" 757.65 
Součet: 757,65  
B1: B1  
"SO 00-71-01.00 - Bourací práce A1 demolice" 335.804 
Součet: 335,804  
C1: C1  
"SO 00-71-01.02 - Stavebně konstrukční řešení" 3.368 
Součet: 3,368  
"Celkem: "A1+B1+C1</t>
  </si>
  <si>
    <t>TS</t>
  </si>
  <si>
    <t>Likvidace odpadů na recyklační skládce odpadu z prostého betonu zatříděného do Katalogu odpadů pod kódem 17 01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</si>
  <si>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R015997.902</t>
  </si>
  <si>
    <t>902</t>
  </si>
  <si>
    <t>Likvidace odpadů na recyklační skládce odpadu cihelného zatříděného do Katalogu odpadů pod kódem 17 01 02 včetně dopravy</t>
  </si>
  <si>
    <t>"SO 00-71-01.00 - Bourací práce A2 demolice" 243.506 
"SO 00-71-01.02 - Stavebně konstrukční řešení" 8.029 
A2: A2  
"SO 00-71-01.00 - Bourací práce A2 demolice" 243.506 
Součet: 243,506  
B2: B2  
"SO 00-71-01.02 - Stavebně konstrukční řešení" 8.029 
Součet: 8,029  
"Celkem: "A2+B2</t>
  </si>
  <si>
    <t>Likvidace odpadů na recyklační skládce odpadu cihelného zatříděného do Katalogu odpadů pod kódem 17 01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</si>
  <si>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R015997.903</t>
  </si>
  <si>
    <t>903</t>
  </si>
  <si>
    <t>Likvidace odpadů stavebního a demoličního odpadu pod kódem 17 09 04 včetně dopravy</t>
  </si>
  <si>
    <t>"SO 00-52-01 - Areál - dopravní napojení, komunikace A3 zpevněné plochy" 45.9 
"SO 00-71-01.00 - Bourací práce a demolice" 674,888 
"SO 00-71-01.01 - Architektonicko - stavební řešení" 4,556 
"SO 00-71-01.04 - Zdravotně technické instalace" 0.376 
"SO 00-71-01.06 - Silnoproudé elektroinstalace" 10.339 
Součet 736,059</t>
  </si>
  <si>
    <t>Likvidace odpadů stavebního a demoličního odpadu pod kódem 17 09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</si>
  <si>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4</t>
  </si>
  <si>
    <t>R015997.904</t>
  </si>
  <si>
    <t>904</t>
  </si>
  <si>
    <t>Likvidace odpadů železo a ocel pod kódem 17 04 05 včetně dopravy</t>
  </si>
  <si>
    <t>"PO - Provizorní opatření" 0.064 
"SO 00-71-01.00 - Bourací práce A4 demolice" 57.235 
"SO 00-71-01.04 - Zdravotně technické instalace" 2.704 
"SO 00-71-01.05 - Vytápění, vzduchotechnika A4 chlazení" 5.787 
A4: A4  
"PO - Provizorní opatření" 0.064 
Součet: 0,064  
B4: B4  
"SO 00-71-01.00 - Bourací práce A4 demolice" 57.235 
Součet: 57,235  
C4: C4  
"SO 00-71-01.04 - Zdravotně technické instalace" 2.704 
Součet: 2,704  
D4: D4  
"SO 00-71-01.05 - Vytápění, vzduchotechnika A4 chlazení" 5.787 
Součet: 5,787  
"Celkem: "A4+B4+C4+D4</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</si>
  <si>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</si>
  <si>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5</t>
  </si>
  <si>
    <t>R015997.905</t>
  </si>
  <si>
    <t>905</t>
  </si>
  <si>
    <t>Likvidace odpadů z plastických hmot pod kódem 17 02 03 včetně dopravy</t>
  </si>
  <si>
    <t>"PO - Provizorní opatření" 0.059 
"SO 00-71-01.04 - Zdravotně technické instalace" 0.398 
A5: A5  
"PO - Provizorní opatření" 0.059 
Součet: 0,059  
B5: B5  
"SO 00-71-01.04 - Zdravotně technické instalace" 0.398 
Součet: 0,398  
"Celkem: "A5+B5</t>
  </si>
  <si>
    <t>Likvidace odpadů z plastických hmot pod kódem 17 04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</si>
  <si>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t>
  </si>
  <si>
    <t>R015997.906</t>
  </si>
  <si>
    <t>906</t>
  </si>
  <si>
    <t>Likvidace odpadů z izolačních materiálů pod kódem 17 06 04 včetně dopravy</t>
  </si>
  <si>
    <t>"SO 00-71-01.04 - Zdravotně technické instalace" 0.037 
A6: A6  
"SO 00-71-01.04 - Zdravotně technické instalace" 0.037 
Součet: 0,037  
"Celkem: "A6</t>
  </si>
  <si>
    <t>Likvidace odpadů z izolačních materiálů pod kódem 17 06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</si>
  <si>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7</t>
  </si>
  <si>
    <t>R015997.907</t>
  </si>
  <si>
    <t>907</t>
  </si>
  <si>
    <t>Likvidace odpadů na recyklační skládce odpadu asfaltového bez obsahu dehtu zatříděného do Katalogu odpadů pod kódem 17 03 02 včetně dopravy</t>
  </si>
  <si>
    <t>"SO 00-52-01 - Areál - dopravní napojení, komunikace" 260.92 
A7: A7  
"SO 00-52-01 - Areál - dopravní napojení, komunikace" 260.92 
Součet: 260,92  
"Celkem: "A7</t>
  </si>
  <si>
    <t>Likvidace odpadů na recyklační skládce odpadu asfaltového bez obsahu dehtu zatříděného do Katalogu odpadů pod kódem 17 03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</si>
  <si>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8</t>
  </si>
  <si>
    <t>R015997.908</t>
  </si>
  <si>
    <t>908</t>
  </si>
  <si>
    <t>Likvidace odpadů na recyklační skládce odpadu z tašek a keramických výrobků zatříděného do Katalogu odpadů pod kódem 17 01 03 včetně dopravy</t>
  </si>
  <si>
    <t>"SO 00-71-01.00 - Bourací práce A8 demolice" 39.340 
"SO 00-71-01.04 - Zdravotně technické instalace" 0.844 
A8: A8  
"SO 00-71-01.00 - Bourací práce A8 demolice" 39.340 
Součet: 39,34  
B8: B8  
"SO 00-71-01.04 - Zdravotně technické instalace" 0.844 
Součet: 0,844  
"Celkem: "A8+B8</t>
  </si>
  <si>
    <t>Likvidace odpadů na recyklační skládce odpadu z tašek a keramických výrobků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</si>
  <si>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9</t>
  </si>
  <si>
    <t>R015997.909</t>
  </si>
  <si>
    <t>909</t>
  </si>
  <si>
    <t>Likvidace odpadů odpadního materiálu po otryskání bez obsahu nebezpečných látek zatříděného do Katalogu odpadů pod kódem 12 01 17 včetně dopravy</t>
  </si>
  <si>
    <t>"SO 00-71-01.01 - Architektonicko - stavební řešení" 0.340 
A9: A9  
"SO 00-71-01.01 - Architektonicko - stavební řešení" 0.340 
Součet: 0,34  
"Celkem: "A9</t>
  </si>
  <si>
    <t>Likvidace odpadů odpadního materiálu po otryskání bez obsahu nebezpečných látek zatříděného do Katalogu odpadů pod kódem 12 01 17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</si>
  <si>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10</t>
  </si>
  <si>
    <t>R015997.910</t>
  </si>
  <si>
    <t>910</t>
  </si>
  <si>
    <t>Likvidace odpadů odpadu dřevěného zatříděného do Katalogu odpadů pod kódem 17 02 01 včetně dopravy</t>
  </si>
  <si>
    <t>"SO 00-71-01.00 - Bourací práce A10 demolice" 100.052 
A10: A10  
"SO 00-71-01.00 - Bourací práce A10 demolice" 100.052 
Součet: 100,052  
"Celkem: "A10</t>
  </si>
  <si>
    <t>Likvidace odpadů odpadu dřevěného zatříděného do Katalogu odpadů pod kódem 17 02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</si>
  <si>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11</t>
  </si>
  <si>
    <t>R015997.911</t>
  </si>
  <si>
    <t>911</t>
  </si>
  <si>
    <t>Likvidace odpadů odpadu ze skla zatříděného do Katalogu odpadů pod kódem 17 02 02 včetně dopravy</t>
  </si>
  <si>
    <t>"SO 00-71-01.00 - Bourací práce A11 demolice" 17.681 
A11: A11  
"SO 00-71-01.00 - Bourací práce A11 demolice" 17.681 
Součet: 17,681  
"Celkem: "A11</t>
  </si>
  <si>
    <t>Likvidace odpadů odpadu ze skla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</si>
  <si>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12</t>
  </si>
  <si>
    <t>R015160.912</t>
  </si>
  <si>
    <t>912</t>
  </si>
  <si>
    <t>Likvidace odpadů nekontaminovaných - 02 01 03 smýcené stromy a keře včetně dopravy</t>
  </si>
  <si>
    <t>"SO 00-95-01 - Sadové úpravy" 38.68 
A12: A12  
"SO 00-95-01 - Sadové úpravy" 38.68 
Součet: 38,68  
"Celkem: "A12</t>
  </si>
  <si>
    <t>Likvidace odpadů nekontaminovaných - 02 01 03 smýcené stromy a keře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</si>
  <si>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13</t>
  </si>
  <si>
    <t>R015170.913</t>
  </si>
  <si>
    <t>913</t>
  </si>
  <si>
    <t>Likvidace odpadů nekontaminovaných - 17 02 01 dřevo po stavebním použití, z demolic včetně dopravy</t>
  </si>
  <si>
    <t>"PO - Provizorní opatření" 6 
"SO 00-71-01.01 - Architektonicko - stavební řešení" 0.423 
A13: A13  
"PO - Provizorní opatření" 6 
Součet: 6,00  
B13: B13  
"SO 00-71-01.01 - Architektonicko - stavební řešení" 0.423 
Součet: 0,423  
"Celkem: "A13+B13</t>
  </si>
  <si>
    <t>Likvidace odpadů nekontaminovaných - 17 02 01 dřevo po stavebním použití, z demolic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</si>
  <si>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14</t>
  </si>
  <si>
    <t>R015171.914</t>
  </si>
  <si>
    <t>914</t>
  </si>
  <si>
    <t>Likvidace odpadů zeminy a kamení na recyklační skládce kód odpadu 17 05 04 včetně dopravy</t>
  </si>
  <si>
    <t>"SO 00-52-01 - Areál - dopravní napojení, komunikace A14 zpevněné plochy" 285.4 
"SO 00-71-01.00 - Bourací práce A14 demolice" 80.14 
"SO 00-95-01 - Sadové úpravy" 13.050 
A14: A14  
"SO 00-52-01 - Areál - dopravní napojení, komunikace A14 zpevněné plochy" 285.4 
Součet: 285,40  
B14: B14  
"SO 00-71-01.00 - Bourací práce A14 demolice" 80.14 
Součet: 80,14  
C14: C14  
"SO 00-95-01 - Sadové úpravy" 13.050 
Součet: 13,05  
"Celkem: "A14+B14+C14</t>
  </si>
  <si>
    <t>Likvidace odpadů zeminy a kamení na recyklační skládce kód odpadu 17 05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</si>
  <si>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15</t>
  </si>
  <si>
    <t>R015310.915</t>
  </si>
  <si>
    <t>915</t>
  </si>
  <si>
    <t>Likvidace odpadů nekontaminovaných - 16 02 14 elektrošrot (vyřazená el. zařízení a přístr. - al, cu a vz. kovy) včetně dopravy</t>
  </si>
  <si>
    <t>"PO - Provizorní opatření" 0.022 
"SO 00-71-01.06 - Silnoproudé elektroinstalce" 22.743  
A15: A15  
"PO - Provizorní opatření" 0.022 
Součet: 0,022  
B15: B15  
"SO 00-71-01.06 - Silnoproudé elektroinstalce" 22.743  
Součet: 22,743  
"Celkem: "A15+B15</t>
  </si>
  <si>
    <t>Likvidace odpadů nekontaminovaných - 16 02 14 elektrošrot (vyřazená el. zařízení a přístr. - al, cu a vz. kovy)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</si>
  <si>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16</t>
  </si>
  <si>
    <t>R015340.916</t>
  </si>
  <si>
    <t>916</t>
  </si>
  <si>
    <t>Likvidace odpadů nekontaminovaných - 02 01 03 pařezy včetně dopravy</t>
  </si>
  <si>
    <t>"SO 00-95-01 - Sadové úpravy" 22.4 
A16: A16  
"SO 00-95-01 - Sadové úpravy" 22.4 
Součet: 22,40  
"Celkem: "A16</t>
  </si>
  <si>
    <t>Likvidace odpadů nekontaminovaných - 02 01 03 pařezy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</si>
  <si>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17</t>
  </si>
  <si>
    <t>R015997.917</t>
  </si>
  <si>
    <t>917</t>
  </si>
  <si>
    <t>Likvidace odpadů materiálu obsahující azbest zatříděného do Katalogu odpadů pod kódem 17 06 05 bčetně dopravy</t>
  </si>
  <si>
    <t>"SO 00-71-01.00 - Bourací práce A17 demolice" 2.2 
A17: A17  
"SO 00-71-01.00 - Bourací práce A17 demolice" 2.2 
Součet: 2,20  
"Celkem: "A17</t>
  </si>
  <si>
    <t>Likvidace odpadů materiálu obsahující azbest zatříděného do Katalogu odpadů pod kódem 17 06 05 bčetně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t>
  </si>
  <si>
    <t>98-98</t>
  </si>
  <si>
    <t>Všeobecný objekt</t>
  </si>
  <si>
    <t xml:space="preserve">  SO 98-98</t>
  </si>
  <si>
    <t>SO 98-98</t>
  </si>
  <si>
    <t>VO</t>
  </si>
  <si>
    <t>VŠEOB001R</t>
  </si>
  <si>
    <t>Geodetická dokumentace skutečného provedení stavby</t>
  </si>
  <si>
    <t>SOUBOR</t>
  </si>
  <si>
    <t>VŠEOB002R</t>
  </si>
  <si>
    <t>Dokumentace skutečného provedení v listinné formě</t>
  </si>
  <si>
    <t>Dokumentace skutečného provedení v listinné formě 1. Vypracování technické části dokumentace skutečného provedení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</si>
  <si>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VŠEOB003R</t>
  </si>
  <si>
    <t>Dokumentace skutečného provedení v elektronické formě</t>
  </si>
  <si>
    <t>Dokumentace skutečného provedení v elektronické formě 1. Vypracování kompletní dokumentace skutečného provedení v elektronické formě v předepsaném rozsahu a počtu dle VTP a ZTP.  
Položka zahrnuje veškeré činnosti nezbytné k vypracování kompletní elketroniké dokumentace skutečného provedení dle SOD na zhotovení stavby a v rozsahu vyhlášky č. 499/2006 Sb. v platném znění a dle požadavků VTP a ZTP.</t>
  </si>
  <si>
    <t>VŠEOB004R</t>
  </si>
  <si>
    <t>Osvědčení o shodě notifikovanou osobou</t>
  </si>
  <si>
    <t>Osvědčení o shodě notifikovanou osobou 1. 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</si>
  <si>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VŠEOB005R</t>
  </si>
  <si>
    <t>Osvědčení o bezpečnosti před uvedením do provozu</t>
  </si>
  <si>
    <t>Osvědčení o bezpečnosti před uvedením do provozu 1. 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</si>
  <si>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VŠEOB006R</t>
  </si>
  <si>
    <t>Publicita stavby</t>
  </si>
  <si>
    <t>VŠEOB008R</t>
  </si>
  <si>
    <t>Hlukové měření</t>
  </si>
  <si>
    <t>D.1.2</t>
  </si>
  <si>
    <t>Sdělovací zařízení</t>
  </si>
  <si>
    <t xml:space="preserve">  PS 00-02-21</t>
  </si>
  <si>
    <t>D.1.2.2 - Rozhlasové zařízení</t>
  </si>
  <si>
    <t>PS 00-02-21</t>
  </si>
  <si>
    <t>122.01</t>
  </si>
  <si>
    <t>Rozhlas</t>
  </si>
  <si>
    <t>742330005</t>
  </si>
  <si>
    <t>Montáž strukturované kabeláže rozvaděče stojanového přes 30U</t>
  </si>
  <si>
    <t>KUS</t>
  </si>
  <si>
    <t>CS ÚRS 2023 01</t>
  </si>
  <si>
    <t>R122.01.01</t>
  </si>
  <si>
    <t>19' rozvaděč stojanový 47U/600x800, 2 páry vertikálních 19" posuvných lišt L, značení jednotlivých instalační pozic včetně čísla pozice, 1 pár bočních panelů se zámkem, přední skleněné dveře s pákovým</t>
  </si>
  <si>
    <t>19' rozvaděč stojanový 47U/600x800,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 konstrukce min z 1,5mm plechu, nosnost min. 500kg, krytí min. IP30, úhel otevírání dveří 180 st.</t>
  </si>
  <si>
    <t>R122.01.02</t>
  </si>
  <si>
    <t>Montáž ventilační jednotky do 19" rozvaděče</t>
  </si>
  <si>
    <t>R122.01.03</t>
  </si>
  <si>
    <t>Ventilační jednotka -  4 x ventilátor s termostatem, instal. do střechy/dna rozvaděče hloubky 600, 800 a 1200 mm</t>
  </si>
  <si>
    <t>742330022</t>
  </si>
  <si>
    <t>Montáž strukturované kabeláže příslušenství a ostatní práce k rozvaděčům napájecího panelu</t>
  </si>
  <si>
    <t>R122.01.04</t>
  </si>
  <si>
    <t>19',8xCZ zásuvka,bleskojistka,3x1.5mm 2m kabel CZ-DE, RAL9005</t>
  </si>
  <si>
    <t>742330021</t>
  </si>
  <si>
    <t>Montáž strukturované kabeláže příslušenství a ostatní práce k rozvaděčům police</t>
  </si>
  <si>
    <t>R122.01.05</t>
  </si>
  <si>
    <t>19" ukládací polička s podpěrami, hloubka 450mm, výška 1U; pro 20kg</t>
  </si>
  <si>
    <t>R122.01.06</t>
  </si>
  <si>
    <t>Montáž ústředny rozhlasu</t>
  </si>
  <si>
    <t>742410201</t>
  </si>
  <si>
    <t>Montáž rozhlasu nastavení a oživení ústředny rozhlasu a naprogramování</t>
  </si>
  <si>
    <t>R122.01.07</t>
  </si>
  <si>
    <t>Rozhlasová ústředna, plně dálkově ovladatelná a dohledovatelná, výstupní výkon do 100V rozvodu 300W, integrovaný vstup VoIP pro přímé připojení do  digitální infrastruktury, 6 výstupních smyček se sam</t>
  </si>
  <si>
    <t>Rozhlasová ústředna, plně dálkově ovladatelná a dohledovatelná, výstupní výkon do 100V rozvodu 300W, integrovaný vstup VoIP pro přímé připojení do  digitální infrastruktury, 6 výstupních smyček se samostatnou indikací  proběhlého hlášení, komunikace a ovládání pomoci standardních  protokolů (HTML, SNMP, NTP, SYSLOG), možnost přímého propojení se systémem automatických hlášení, 19“ modul výšky 3U, napájecí napětí 230 V ±10 %, 50 Hz, max. 8 A, LAN (ethernet) – 2× RJ45, mikrofonní vstup, linkový vstup a výstup pro analogové nahrávání</t>
  </si>
  <si>
    <t>742410101</t>
  </si>
  <si>
    <t>Montáž rozhlasu dálkové stanice hlasatele</t>
  </si>
  <si>
    <t>R122.01.08</t>
  </si>
  <si>
    <t>VoIP telefon - pult obsluhy pro RÚ - ovládací pult pro manuální hlášení – mikrofonní pult</t>
  </si>
  <si>
    <t>742410063</t>
  </si>
  <si>
    <t>Montáž rozhlasu reproduktoru nástěnného</t>
  </si>
  <si>
    <t>R122.01.09</t>
  </si>
  <si>
    <t>Reproduktor 6.5" s uzavřenou ozvučnicí pro přisazenou instalaci nebo zavěšení od stropu, 20/10W @ 8 Ohm / 6/3/1,5W @ 100V, citlivost 96dB @ 1W/1m, max. SPL 106dB @ 1m, frekvenční rozsah 100Hz-15kHz @</t>
  </si>
  <si>
    <t>Reproduktor 6.5" s uzavřenou ozvučnicí pro přisazenou instalaci nebo zavěšení od stropu, 20/10W @ 8 Ohm / 6/3/1,5W @ 100V, citlivost 96dB @ 1W/1m, max. SPL 106dB @ 1m, frekvenční rozsah 100Hz-15kHz @ ±3dB / 70Hz-18kHz @ -10dB, vyzařovací úhel 140°. V zadní stěně 2 otvory pro šrouby pro přisazenou instalaci a 3 kovová závitová hnízda pro zavěšení pomocí volitelné závěsné sady CSK100, 2 integrované kabelové průchodky umožňující průběžné zapojení linky s pokračujícím vedením na další reproduktor, svorkovnice SnapConnect™ pro rychlé připojení vodičů bez šroubování. Tělo ABS plast, mřížka kov, barva bílá. Rozměry (OxV) 206,5x95mm.</t>
  </si>
  <si>
    <t>742410061</t>
  </si>
  <si>
    <t>Montáž rozhlasu reproduktoru podhledového bez krytu</t>
  </si>
  <si>
    <t>R122.01.10</t>
  </si>
  <si>
    <t>Stropní reproduktor dvoupásmový koaxiální 8"+1" s bezrámečkovým designem, 80/40W @ 8 Ohm / 24/12/6W @ 100V, citlivost 89dB @ 1W/1m, frekvenční rozsah 40Hz-20kHz @ ±3dB / 33Hz-20kHz @ -10dB, vyzařovací</t>
  </si>
  <si>
    <t>Stropní reproduktor dvoupásmový koaxiální 8"+1" s bezrámečkovým designem, 80/40W @ 8 Ohm / 24/12/6W @ 100V, citlivost 89dB @ 1W/1m, frekvenční rozsah 40Hz-20kHz @ ±3dB / 33Hz-20kHz @ -10dB, vyzařovací úhel 140°, polypropylenová membrána, krycí mřížka TwistFix™ s bajonetovým uchycením, svorkovnice FastCon™ pro rychlé připojení k vedení. Rozměry (OxV) 270x82mm, hmotnost 1,75kg, bílý</t>
  </si>
  <si>
    <t>18</t>
  </si>
  <si>
    <t>742410064</t>
  </si>
  <si>
    <t>Montáž rozhlasu reproduktoru směrového</t>
  </si>
  <si>
    <t>19</t>
  </si>
  <si>
    <t>R122.01.11</t>
  </si>
  <si>
    <t>Reproduktor směrový 4" se zvukovodem, 40/20W @ 8 Ohm / 20/10/5W @ 100V, citlivost 96dB @ 1W/1m, max. SPL 109dB @ 1m, frekvenční rozsah 180Hz-13kHz @ ±3dB, 150Hz-15kHz @ -10dB, vyzařovací úhel 60°x80°,</t>
  </si>
  <si>
    <t>Reproduktor směrový 4" se zvukovodem, 40/20W @ 8 Ohm / 20/10/5W @ 100V, citlivost 96dB @ 1W/1m, max. SPL 109dB @ 1m, frekvenční rozsah 180Hz-13kHz @ ±3dB, 150Hz-15kHz @ -10dB, vyzařovací úhel 60°x80°, stupeň krytí IP65, otočný vodotěsný konektor AWX-5, tělo ABS plast se sníženou hořlavostí, krycí mřížka a montážní konzola hliník, šedý</t>
  </si>
  <si>
    <t>20</t>
  </si>
  <si>
    <t>742121001</t>
  </si>
  <si>
    <t>Montáž kabelů sdělovacích pro vnitřní rozvody počtu žil do 15</t>
  </si>
  <si>
    <t>M</t>
  </si>
  <si>
    <t>21</t>
  </si>
  <si>
    <t>R122.01.12</t>
  </si>
  <si>
    <t>U/UTP 4x2x0,5 CAT.6 - kabel komunikační</t>
  </si>
  <si>
    <t>22</t>
  </si>
  <si>
    <t>742121001.1</t>
  </si>
  <si>
    <t>23</t>
  </si>
  <si>
    <t>R122.01.13</t>
  </si>
  <si>
    <t>CYKY 2x1,5 - kabel napájecí</t>
  </si>
  <si>
    <t>24</t>
  </si>
  <si>
    <t>742110002</t>
  </si>
  <si>
    <t>Montáž trubek elektroinstalačních plastových ohebných uložených pod omítku</t>
  </si>
  <si>
    <t>25</t>
  </si>
  <si>
    <t>R122.01.14</t>
  </si>
  <si>
    <t>Elektroinstalační ohebná trubka 25mm, samozhášivá, nízká mechanická odolnost</t>
  </si>
  <si>
    <t>26</t>
  </si>
  <si>
    <t>R122.01.15</t>
  </si>
  <si>
    <t>Montáž protahovacího drátu</t>
  </si>
  <si>
    <t>27</t>
  </si>
  <si>
    <t>R122.01.16</t>
  </si>
  <si>
    <t>AY2,5 - protahovací drát</t>
  </si>
  <si>
    <t>28</t>
  </si>
  <si>
    <t>R122.01.17</t>
  </si>
  <si>
    <t>Montáž svazkového držáku pro 15 kabelů</t>
  </si>
  <si>
    <t>KS</t>
  </si>
  <si>
    <t>29</t>
  </si>
  <si>
    <t>R122.01.18</t>
  </si>
  <si>
    <t>Svazkový držák Grip 15x NYM3x1,5, kovový</t>
  </si>
  <si>
    <t>30</t>
  </si>
  <si>
    <t>742110505</t>
  </si>
  <si>
    <t>Montáž krabic elektroinstalačních s víčkem zapuštěných plastových odbočných čtyřhranných</t>
  </si>
  <si>
    <t>31</t>
  </si>
  <si>
    <t>R122.01.19</t>
  </si>
  <si>
    <t>KO125 - krabice pod omítku, odbočná</t>
  </si>
  <si>
    <t>32</t>
  </si>
  <si>
    <t>R122.01.20</t>
  </si>
  <si>
    <t>Montáž příchytky</t>
  </si>
  <si>
    <t>33</t>
  </si>
  <si>
    <t>R122.01.21</t>
  </si>
  <si>
    <t>Příchytka pro jednotlivý kabel 8mm vč. hmoždinky a šroubu</t>
  </si>
  <si>
    <t>34</t>
  </si>
  <si>
    <t>R122.01.22</t>
  </si>
  <si>
    <t>Vysekání drážky 5x5cm</t>
  </si>
  <si>
    <t>35</t>
  </si>
  <si>
    <t>R122.01.23</t>
  </si>
  <si>
    <t>Integrace do DDTS</t>
  </si>
  <si>
    <t>36</t>
  </si>
  <si>
    <t>742190004</t>
  </si>
  <si>
    <t>Ostatní práce pro trasy vložení požárně těsnicího materiálu pro prostup</t>
  </si>
  <si>
    <t>37</t>
  </si>
  <si>
    <t>R122.01.24</t>
  </si>
  <si>
    <t>Protipožární pěna pro zdivo, beton a sádrokarton, přetíratelný, 325ml</t>
  </si>
  <si>
    <t>38</t>
  </si>
  <si>
    <t>R122.01.25</t>
  </si>
  <si>
    <t>Montáž lišt do 19" rozvaděče</t>
  </si>
  <si>
    <t>39</t>
  </si>
  <si>
    <t>R122.01.26</t>
  </si>
  <si>
    <t>DIN lišta určená k montáži do 19" rozvaděče</t>
  </si>
  <si>
    <t>40</t>
  </si>
  <si>
    <t>R122.01.27</t>
  </si>
  <si>
    <t>Demontáž stávajících kabelových tras a zařízení analogového rozhlasu</t>
  </si>
  <si>
    <t>HOD</t>
  </si>
  <si>
    <t>41</t>
  </si>
  <si>
    <t>R122.01.28</t>
  </si>
  <si>
    <t>Ostatní montážní materiál - zahrnuje dodávku veškerého dalšího instalačního materiálu nutného k zajištění plné funkčnosti a splnění všech norem uvedených v technické zprávě a jeho řádné předání objedn</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</si>
  <si>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</si>
  <si>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42</t>
  </si>
  <si>
    <t>R122.01.29</t>
  </si>
  <si>
    <t>Stavební přípomoci - Cena zahrnuje komplexní náklady na tyto drobné stavení činnosti včetně materiálu. Jedná se o veškeré průrazy a jejich utěsnění po montáži a jiné drobné stavební činnosti nutné pro</t>
  </si>
  <si>
    <t>Stavební přípomoci - Cena zahrnuje komplexní náklady na tyto drobné stavení činnosti včetně materiálu. Jedná se o veškeré průrazy a jejich utěsnění po montáži a jiné drobné stavební činnosti nutné pro instalaci systému a jeho vedení</t>
  </si>
  <si>
    <t>43</t>
  </si>
  <si>
    <t>R122.01.30</t>
  </si>
  <si>
    <t>Přesun hmot pro rozhlas v objektech přes 12 do 24 m</t>
  </si>
  <si>
    <t>VRN1</t>
  </si>
  <si>
    <t>Průzkumné, geodetické a projektové práce</t>
  </si>
  <si>
    <t>44</t>
  </si>
  <si>
    <t>013294000</t>
  </si>
  <si>
    <t>Ostatní dokumentace</t>
  </si>
  <si>
    <t>Ostatní dokumentace dílenská dokumentace</t>
  </si>
  <si>
    <t xml:space="preserve">  PS 00-02-41</t>
  </si>
  <si>
    <t>D.1.2.4.1 - PZTS, EKV, EPH - související s provozem dráhy</t>
  </si>
  <si>
    <t>PS 00-02-41</t>
  </si>
  <si>
    <t>1241.01</t>
  </si>
  <si>
    <t>Poplachový zabezpečovací a tísňový systém PZTS</t>
  </si>
  <si>
    <t>R1241.01.01</t>
  </si>
  <si>
    <t>R1241.01.02</t>
  </si>
  <si>
    <t>R1241.01.03</t>
  </si>
  <si>
    <t>R1241.01.04</t>
  </si>
  <si>
    <t>R1241.01.05</t>
  </si>
  <si>
    <t>R1241.01.06</t>
  </si>
  <si>
    <t>Propojovací kabel RJ45/RJ45, CAT.6, UTP, délka 10m</t>
  </si>
  <si>
    <t>742220003</t>
  </si>
  <si>
    <t>Montáž ústředny PZTS s komunikátorem na PCO a zdrojem přes 48 do 520 zón a 32 podsystémů</t>
  </si>
  <si>
    <t>R1241.01.07</t>
  </si>
  <si>
    <t>Ústředna pro velké instalace, 16 zón na základní desce,  520 zón, 8 PGM výstupů na základní desce, 32 podsystémů, paměť 1500 událostí, vestavěný komunikátor s formátem Contact iD, homologace do katego</t>
  </si>
  <si>
    <t>Ústředna pro velké instalace, 16 zón na základní desce,  520 zón, 8 PGM výstupů na základní desce, 32 podsystémů, paměť 1500 událostí, vestavěný komunikátor s formátem Contact iD, homologace do kategorie 3 dle ČSN EN 50131-2</t>
  </si>
  <si>
    <t>742220171</t>
  </si>
  <si>
    <t>Montáž komunikátoru do ústředny telefonní</t>
  </si>
  <si>
    <t>R1241.01.08</t>
  </si>
  <si>
    <t>Systémový Ethernet (TCP/IP) komunikátor bez krytu v provedení plošného spoje. Modul slouží pro monitoring, správu uživatelů a konfiguraci ústředen ze softwaru v prostředí sítí LAN a WAN s protokolem T</t>
  </si>
  <si>
    <t>Systémový Ethernet (TCP/IP) komunikátor bez krytu v provedení plošného spoje. Modul slouží pro monitoring, správu uživatelů a konfiguraci ústředen ze softwaru v prostředí sítí LAN a WAN s protokolem TCP/IP</t>
  </si>
  <si>
    <t>R1241.01.09</t>
  </si>
  <si>
    <t>Komunikační modul pro integraci ústředen PZTS do programu třetích stran</t>
  </si>
  <si>
    <t>R1241.01.10</t>
  </si>
  <si>
    <t>Volitelný plug-in modul TCPIP (XPORT) do komunikačního modulu</t>
  </si>
  <si>
    <t>742220141</t>
  </si>
  <si>
    <t>Montáž klávesnice pro dodanou ústřednu</t>
  </si>
  <si>
    <t>R1241.01.11</t>
  </si>
  <si>
    <t>Programovací a ovládací klávesnice v klasickém provedení s LCD dvouřádkovým displejem a podsvícením</t>
  </si>
  <si>
    <t>742220031</t>
  </si>
  <si>
    <t>Montáž koncentrátoru nebo expanderu pro PZTS</t>
  </si>
  <si>
    <t>742220051</t>
  </si>
  <si>
    <t>Montáž krabice pro expander uložené na omítce</t>
  </si>
  <si>
    <t>R1241.01.12</t>
  </si>
  <si>
    <t>Koncentrátor v kovovém krytu pro 8 zón se 4 PGM výstupy</t>
  </si>
  <si>
    <t>[bez vazby na CS]</t>
  </si>
  <si>
    <t>742220071</t>
  </si>
  <si>
    <t>Montáž dveřního modulu pro připojení čteček v krytu</t>
  </si>
  <si>
    <t>R1241.01.13</t>
  </si>
  <si>
    <t>Řídící modul, který rozšiřuje systém EZS o kontrolu přístupu pro jedny nebo dvoje nezávislé dveře. Modul bude podporovat připojení dvou čteček stejného typu s výstupním formátem Wiegand až do délky 40</t>
  </si>
  <si>
    <t>Řídící modul, který rozšiřuje systém EZS o kontrolu přístupu pro jedny nebo dvoje nezávislé dveře. Modul bude podporovat připojení dvou čteček stejného typu s výstupním formátem Wiegand až do délky 40 bitů, bude podporovat například rozdělení uživatelů do skupin a přístupových šablon</t>
  </si>
  <si>
    <t>742220081</t>
  </si>
  <si>
    <t>Montáž čtečky bezkontaktních karet</t>
  </si>
  <si>
    <t>R1241.01.14</t>
  </si>
  <si>
    <t>Bezkontaktní čtečka iClass, Mifare a DESFire karet s podporou SIO objektů (dle konfigurace může číst iCLASS a/nebo iCLASS SE), základní úzké provedení. Velmi vysoké zabezpečení přenášených dat díky SI</t>
  </si>
  <si>
    <t>Bezkontaktní čtečka iClass, Mifare a DESFire karet s podporou SIO objektů (dle konfigurace může číst iCLASS a/nebo iCLASS SE), základní úzké provedení. Velmi vysoké zabezpečení přenášených dat díky SIO (Secure Identity Object), Wiegand výstup, napájení 5-16VDC, odběr 45mA, krytí IP55, pracovní teplota -35 - 65 °C, pracovní frekvence 13,56MHz, výstupní formát Wiegand</t>
  </si>
  <si>
    <t>742320011</t>
  </si>
  <si>
    <t>Montáž elektricky ovládaných zámků elektromechanických samozamykacích s panikovou funkcí</t>
  </si>
  <si>
    <t>R1241.01.15</t>
  </si>
  <si>
    <t>Elektromechanický úzký samozamykací panikový zámek backset 35mm</t>
  </si>
  <si>
    <t>R1241.01.16</t>
  </si>
  <si>
    <t>6m propojovací kabel s konektorem pro el.zámky</t>
  </si>
  <si>
    <t>R1241.01.17</t>
  </si>
  <si>
    <t>Kabelová průchodka do křídla dveří, délka 478 mm</t>
  </si>
  <si>
    <t>R1241.01.18</t>
  </si>
  <si>
    <t>Bezpečnostní kování klika x klika pro elektromechanický zámek, dělený čtyřhran</t>
  </si>
  <si>
    <t>R1241.01.19</t>
  </si>
  <si>
    <t>Univerzální protiplech pro elektromech. zámky, šířka 23,8 mm</t>
  </si>
  <si>
    <t>742320032</t>
  </si>
  <si>
    <t>Montáž elektricky ovládaných zámků ostatní prvky elektrického otvírače 12 V a stavitelnou střelkou</t>
  </si>
  <si>
    <t>R1241.01.20</t>
  </si>
  <si>
    <t>Elektrická otevírač do zárubně, 12VDC, nízkoodběrový, stavitelná střelka, momentový kolík</t>
  </si>
  <si>
    <t>742123001</t>
  </si>
  <si>
    <t>Montáž přepěťové ochrany pro slaboproudá zařízení</t>
  </si>
  <si>
    <t>R1241.01.21</t>
  </si>
  <si>
    <t>Přepěťová ochrana III.stupně, 230V, 1f, 6A</t>
  </si>
  <si>
    <t>742220211</t>
  </si>
  <si>
    <t>Montáž zálohového napájecího zdroje s dobíječem a akumulátorem</t>
  </si>
  <si>
    <t>R1241.01.22</t>
  </si>
  <si>
    <t>Spínaný zdroj v kovovém krytu 13,8 VDC/10A s reléovými výstupy "výpadek sítě" a "vybitý AKU", prostor pro AKU 40Ah, max. velikost dobíj. proudu do AKU nastavitelná na 1-8 A, ochrana AKU proti hlubokém</t>
  </si>
  <si>
    <t>Spínaný zdroj v kovovém krytu 13,8 VDC/10A s reléovými výstupy "výpadek sítě" a "vybitý AKU", prostor pro AKU 40Ah, max. velikost dobíj. proudu do AKU nastavitelná na 1-8 A, ochrana AKU proti hlubokému vybití</t>
  </si>
  <si>
    <t>742220161</t>
  </si>
  <si>
    <t>Montáž akumulátoru 12V</t>
  </si>
  <si>
    <t>R1241.01.23</t>
  </si>
  <si>
    <t>Akumulátor 12VDC/24Ah</t>
  </si>
  <si>
    <t>R1241.01.24</t>
  </si>
  <si>
    <t>Akumulátor 12VDC/65Ah</t>
  </si>
  <si>
    <t>742220255</t>
  </si>
  <si>
    <t>Montáž příslušenství pro PZTS siréna vnitřní pro vyhlášení poplachu</t>
  </si>
  <si>
    <t>R1241.01.25</t>
  </si>
  <si>
    <t>vnitřní nezálohovaná plastová siréna s blikačem, napájení 11 - 14 Vss / 110 mA, akustický výkon 110 dB / 1m, barva bílá</t>
  </si>
  <si>
    <t>742220232</t>
  </si>
  <si>
    <t>Montáž příslušenství pro PZTS detektor na stěnu nebo na strop</t>
  </si>
  <si>
    <t>R1241.01.26</t>
  </si>
  <si>
    <t>Duální čidlo PIR/MW, dosah 12x12m, vyjímatelná svorkovnice, odběr 10mA,  napájecí napětí 9-15VDC, montážní výška 2,2-2,75m, homologace do kategorie 2 dle ČSN EN 50131-2</t>
  </si>
  <si>
    <t>742220232.1</t>
  </si>
  <si>
    <t>45</t>
  </si>
  <si>
    <t>R1241.01.27</t>
  </si>
  <si>
    <t>Detektor tříštění skla s dosahem až 7,6m i pro skla s fóliemi, napájení 6-18VDC, odběr 13mA, homologace do kategorie 2 dle ČSN EN 50131-2</t>
  </si>
  <si>
    <t>46</t>
  </si>
  <si>
    <t>742220232.2</t>
  </si>
  <si>
    <t>47</t>
  </si>
  <si>
    <t>R1241.01.28</t>
  </si>
  <si>
    <t>Hlásič certifikovaný dle EN 54-5 a EN54-7 používá optickou detekci kouře s aut. dorovnáváním citlivosti a teplotní detekci reagující na dosažení nom. teploty 58 °C nebo na rychlý nárůst teploty, napáj</t>
  </si>
  <si>
    <t>Hlásič certifikovaný dle EN 54-5 a EN54-7 používá optickou detekci kouře s aut. dorovnáváním citlivosti a teplotní detekci reagující na dosažení nom. teploty 58 °C nebo na rychlý nárůst teploty, napájení 8-30VDC vč. patice</t>
  </si>
  <si>
    <t>48</t>
  </si>
  <si>
    <t>742220052</t>
  </si>
  <si>
    <t>Montáž krabice s ocelovým štítem proti odvrtání se svorkovnicemi</t>
  </si>
  <si>
    <t>49</t>
  </si>
  <si>
    <t>R1241.01.29</t>
  </si>
  <si>
    <t>Propojovací krabice 18+2 pájecí svorky do krabice KU68</t>
  </si>
  <si>
    <t>50</t>
  </si>
  <si>
    <t>742220236</t>
  </si>
  <si>
    <t>Montáž příslušenství pro PZTS magnetický kontakt závrtný čtyřdrátový</t>
  </si>
  <si>
    <t>51</t>
  </si>
  <si>
    <t>R1241.01.30</t>
  </si>
  <si>
    <t>Magnetický kontakt čtyřdrátový, závrtný, homologace do kategorie 2 dle ČSN EN 50131-3</t>
  </si>
  <si>
    <t>52</t>
  </si>
  <si>
    <t>742220235</t>
  </si>
  <si>
    <t>Montáž příslušenství pro PZTS magnetický kontakt povrchový</t>
  </si>
  <si>
    <t>53</t>
  </si>
  <si>
    <t>R1241.01.31</t>
  </si>
  <si>
    <t>Magnetický kontakt vratový čtyřdrátový s pracovní mezerou 55mm , homologace do kategorie 2 dle ČSN EN 50131-3</t>
  </si>
  <si>
    <t>54</t>
  </si>
  <si>
    <t>55</t>
  </si>
  <si>
    <t>R1241.01.32</t>
  </si>
  <si>
    <t>F/UTP 4x2x0,5 CAT.5e - kabel komunikační, stíněný</t>
  </si>
  <si>
    <t>56</t>
  </si>
  <si>
    <t>57</t>
  </si>
  <si>
    <t>R1241.01.33</t>
  </si>
  <si>
    <t>CYSY 2x1,5 - kabel napájecí</t>
  </si>
  <si>
    <t>58</t>
  </si>
  <si>
    <t>742121001.2</t>
  </si>
  <si>
    <t>59</t>
  </si>
  <si>
    <t>R1241.01.34</t>
  </si>
  <si>
    <t>SYKFY 2x2x0,5 - kabel sdělovací</t>
  </si>
  <si>
    <t>60</t>
  </si>
  <si>
    <t>742121001.3</t>
  </si>
  <si>
    <t>61</t>
  </si>
  <si>
    <t>R1241.01.35</t>
  </si>
  <si>
    <t>SYKFY 3x2x0,5 - kabel sdělovací</t>
  </si>
  <si>
    <t>62</t>
  </si>
  <si>
    <t>63</t>
  </si>
  <si>
    <t>R1241.01.36</t>
  </si>
  <si>
    <t>Elektroinstalační ohebná trubka 32mm, samozhášivá, nízká mechanická odolnost</t>
  </si>
  <si>
    <t>64</t>
  </si>
  <si>
    <t>742110002.1</t>
  </si>
  <si>
    <t>65</t>
  </si>
  <si>
    <t>R1241.01.37</t>
  </si>
  <si>
    <t>66</t>
  </si>
  <si>
    <t>742110002.2</t>
  </si>
  <si>
    <t>67</t>
  </si>
  <si>
    <t>R1241.01.38</t>
  </si>
  <si>
    <t>Elektroinstalační ohebná trubka 48mm, samozhášivá, nízká mechanická odolnost</t>
  </si>
  <si>
    <t>68</t>
  </si>
  <si>
    <t>R1241.01.39</t>
  </si>
  <si>
    <t>69</t>
  </si>
  <si>
    <t>R1241.01.40</t>
  </si>
  <si>
    <t>70</t>
  </si>
  <si>
    <t>R1241.01.41</t>
  </si>
  <si>
    <t>71</t>
  </si>
  <si>
    <t>R1241.01.42</t>
  </si>
  <si>
    <t>72</t>
  </si>
  <si>
    <t>742110504</t>
  </si>
  <si>
    <t>Montáž krabic elektroinstalačních s víčkem zapuštěných plastových odbočných kruhových</t>
  </si>
  <si>
    <t>73</t>
  </si>
  <si>
    <t>R1241.01.43</t>
  </si>
  <si>
    <t>KU68 - krabice rozvodná univerzální pod omítku s víčkem</t>
  </si>
  <si>
    <t>74</t>
  </si>
  <si>
    <t>75</t>
  </si>
  <si>
    <t>R1241.01.44</t>
  </si>
  <si>
    <t>76</t>
  </si>
  <si>
    <t>77</t>
  </si>
  <si>
    <t>R1241.01.45</t>
  </si>
  <si>
    <t>78</t>
  </si>
  <si>
    <t>R1241.01.46</t>
  </si>
  <si>
    <t>79</t>
  </si>
  <si>
    <t>R1241.01.47</t>
  </si>
  <si>
    <t>Integrace do stávající grafické nadstavby</t>
  </si>
  <si>
    <t>80</t>
  </si>
  <si>
    <t>742220401</t>
  </si>
  <si>
    <t>Nastavení a oživení PZTS programování základních parametrů ústředny</t>
  </si>
  <si>
    <t>81</t>
  </si>
  <si>
    <t>742220402</t>
  </si>
  <si>
    <t>Nastavení a oživení PZTS programování systému na jeden detektor</t>
  </si>
  <si>
    <t>82</t>
  </si>
  <si>
    <t>742220411</t>
  </si>
  <si>
    <t>Nastavení a oživení PZTS oživení systému na jeden detektor</t>
  </si>
  <si>
    <t>83</t>
  </si>
  <si>
    <t>742220511</t>
  </si>
  <si>
    <t>Zkoušky a revize PZTS revize výchozí systému PZTS</t>
  </si>
  <si>
    <t>84</t>
  </si>
  <si>
    <t>R1241.01.48</t>
  </si>
  <si>
    <t>Kompletní programování systému PZTS</t>
  </si>
  <si>
    <t>85</t>
  </si>
  <si>
    <t>742240022</t>
  </si>
  <si>
    <t>Montáž elekronické kontroly vstupu přístupového softwaru k dodanému HW, multilicence</t>
  </si>
  <si>
    <t>86</t>
  </si>
  <si>
    <t>R1241.01.49</t>
  </si>
  <si>
    <t>Software pro uživatelskou správu systému PZTS, pro OS Windows 7 a 10, zadávání nových karet či uživatelů, vyhodnocování historie událostí v objektu, provádění obsluhy, síťová verze, komunikace s ústře</t>
  </si>
  <si>
    <t>Software pro uživatelskou správu systému PZTS, pro OS Windows 7 a 10, zadávání nových karet či uživatelů, vyhodnocování historie událostí v objektu, provádění obsluhy, síťová verze, komunikace s ústřednou přes TCP/IP</t>
  </si>
  <si>
    <t>87</t>
  </si>
  <si>
    <t>742240023</t>
  </si>
  <si>
    <t>Montáž elekronické kontroly vstupu nastavení PC, 10/100 dle doporučení výrobce SW, monitor 19", klávesnice, myš</t>
  </si>
  <si>
    <t>88</t>
  </si>
  <si>
    <t>742240007</t>
  </si>
  <si>
    <t>Montáž elekronické kontroly vstupu ovládacího scriptu</t>
  </si>
  <si>
    <t>89</t>
  </si>
  <si>
    <t>R1241.01.50</t>
  </si>
  <si>
    <t>90</t>
  </si>
  <si>
    <t>R1241.01.51</t>
  </si>
  <si>
    <t>91</t>
  </si>
  <si>
    <t>R1241.01.52</t>
  </si>
  <si>
    <t>Přesun hmot pro poplachový zabezpečovací systém v objektech přes 12 do 24 m</t>
  </si>
  <si>
    <t>93</t>
  </si>
  <si>
    <t xml:space="preserve">  PS 00-02-42</t>
  </si>
  <si>
    <t>D.1.2.4.2 - PZTS, dálkové zamykání, VDS - nesouvisející s provozem dráhy</t>
  </si>
  <si>
    <t>PS 00-02-42</t>
  </si>
  <si>
    <t>1242.01</t>
  </si>
  <si>
    <t>Dálkové zamykání</t>
  </si>
  <si>
    <t>R1242.01.01</t>
  </si>
  <si>
    <t>R1242.01.02</t>
  </si>
  <si>
    <t>Ústředna s kapacitou 1 linky RS485 (30 adres na lince),  pro střední instalace, obsahuje linkový modul 8 zón, modul 4 relé, Ethernet rozhraní RJ45, napájecí zdroj, kovový kryt</t>
  </si>
  <si>
    <t>R1242.01.03</t>
  </si>
  <si>
    <t>Ovládací a programovací LCD klávesnice, 2 řádkový displej 2x20 znaků, napájení 12VDC, odběr 200mA</t>
  </si>
  <si>
    <t>R1242.01.04</t>
  </si>
  <si>
    <t>R1242.01.05</t>
  </si>
  <si>
    <t>R1242.01.06</t>
  </si>
  <si>
    <t>Akumulátor 12VDC/40Ah</t>
  </si>
  <si>
    <t>R1242.01.07</t>
  </si>
  <si>
    <t>R1242.01.08</t>
  </si>
  <si>
    <t>R1242.01.09</t>
  </si>
  <si>
    <t>Koncentrátor 8 zón v kovovém krytu se sabotážním kontaktem, odběr 10mA</t>
  </si>
  <si>
    <t>R1242.01.10</t>
  </si>
  <si>
    <t>Univerzální modul 6 zón, připojení pro 2 čtečky, 2x relé, kovový kryt se sabotážním kontaktem</t>
  </si>
  <si>
    <t>R1242.01.11</t>
  </si>
  <si>
    <t>R1242.01.12</t>
  </si>
  <si>
    <t>R1242.01.13</t>
  </si>
  <si>
    <t>R1242.01.14</t>
  </si>
  <si>
    <t>R1242.01.15</t>
  </si>
  <si>
    <t>R1242.01.16</t>
  </si>
  <si>
    <t>R1242.01.17</t>
  </si>
  <si>
    <t>R1242.01.18</t>
  </si>
  <si>
    <t>R1242.01.19</t>
  </si>
  <si>
    <t>Spínaný zdroj v kovovém krytu 13,8 VDC/5A s reléovými výstupy "výpadek sítě" a "vybitý AKU", prostor pro AKU 40Ah, max. velikost dobíj. proudu do AKU nastavitelná na 1-8 A, ochrana AKU proti hlubokému</t>
  </si>
  <si>
    <t>Spínaný zdroj v kovovém krytu 13,8 VDC/5A s reléovými výstupy "výpadek sítě" a "vybitý AKU", prostor pro AKU 40Ah, max. velikost dobíj. proudu do AKU nastavitelná na 1-8 A, ochrana AKU proti hlubokému vybití</t>
  </si>
  <si>
    <t>R1242.01.20</t>
  </si>
  <si>
    <t>R1242.01.21</t>
  </si>
  <si>
    <t>R1242.01.22</t>
  </si>
  <si>
    <t>R1242.01.23</t>
  </si>
  <si>
    <t>R1242.01.24</t>
  </si>
  <si>
    <t>R1242.01.25</t>
  </si>
  <si>
    <t>R1242.01.26</t>
  </si>
  <si>
    <t>R1242.01.27</t>
  </si>
  <si>
    <t>R1242.01.28</t>
  </si>
  <si>
    <t>R1242.01.29</t>
  </si>
  <si>
    <t>R1242.01.30</t>
  </si>
  <si>
    <t>R1242.01.31</t>
  </si>
  <si>
    <t>R1242.01.32</t>
  </si>
  <si>
    <t>R1242.01.33</t>
  </si>
  <si>
    <t>R1242.01.34</t>
  </si>
  <si>
    <t>R1242.01.35</t>
  </si>
  <si>
    <t>R1242.01.36</t>
  </si>
  <si>
    <t>R1242.01.37</t>
  </si>
  <si>
    <t>Přesun hmot pro dálkové zamykání v objektech přes 12 do 24 m</t>
  </si>
  <si>
    <t>1242.02</t>
  </si>
  <si>
    <t>IP ozvučení</t>
  </si>
  <si>
    <t>R1242.02.01</t>
  </si>
  <si>
    <t>Montáž IP reproduktoru na stěnu</t>
  </si>
  <si>
    <t>Montáž IP reproduktoru na stěnu vč. zprovoznění, nastavení a naprogramování</t>
  </si>
  <si>
    <t>R1242.02.02</t>
  </si>
  <si>
    <t>IP reproduktor 10W (PoE),   100dB (SPLmax), 8 ohm, 75 Hz – 20 KHz, protokol SIP a ONVIF S, napájení 12 VDC/2 A nebo z LAN:  PoE IEEE 802.3af, konektor RJ45</t>
  </si>
  <si>
    <t>R1242.02.03</t>
  </si>
  <si>
    <t>Ostatní montážní materiál - vruty, hmoždinky, sádra apod.)</t>
  </si>
  <si>
    <t>R1242.02.04</t>
  </si>
  <si>
    <t>R1242.02.05</t>
  </si>
  <si>
    <t>R1242.02.06</t>
  </si>
  <si>
    <t>Přesun hmot pro IP ozvučení v objektech přes 12 do 24 m</t>
  </si>
  <si>
    <t xml:space="preserve">  PS 00-02-43</t>
  </si>
  <si>
    <t>D.1.2.4 - Videodohledové systémy - související s provozem dráhy</t>
  </si>
  <si>
    <t>PS 00-02-43</t>
  </si>
  <si>
    <t>124.01</t>
  </si>
  <si>
    <t>Kamerový systém VSS</t>
  </si>
  <si>
    <t>R124.01.01</t>
  </si>
  <si>
    <t>R124.01.02</t>
  </si>
  <si>
    <t>R124.01.03</t>
  </si>
  <si>
    <t>R124.01.04</t>
  </si>
  <si>
    <t>R124.01.05</t>
  </si>
  <si>
    <t>R742330023</t>
  </si>
  <si>
    <t>Montáž strukturované kabeláže příslušenství a ostatní práce k rozvaděčům vyvazovacíhoho panelu 2U</t>
  </si>
  <si>
    <t>R124.01.06</t>
  </si>
  <si>
    <t>19" vyvazovací panel 2U - jednostranný, plastová oka 60 x 80mm</t>
  </si>
  <si>
    <t>742330024</t>
  </si>
  <si>
    <t>Montáž strukturované kabeláže příslušenství a ostatní práce k rozvaděčům patch panelu 24 portů</t>
  </si>
  <si>
    <t>R124.01.07</t>
  </si>
  <si>
    <t>Patch panel pro 24 modulů RJ45, neosazený (modulární), popisky, černý</t>
  </si>
  <si>
    <t>R124.01.08</t>
  </si>
  <si>
    <t>Keystone modul UTP, CAT.6, černý</t>
  </si>
  <si>
    <t>R124.01.09</t>
  </si>
  <si>
    <t>Propojovací kabel RJ45/RJ45, CAT.6, UTP, délka 2m</t>
  </si>
  <si>
    <t>R124.01.10</t>
  </si>
  <si>
    <t>Patch kabel optický E2000/LC, duplex, délka 3m</t>
  </si>
  <si>
    <t>R124.01.11</t>
  </si>
  <si>
    <t>Patch kabel optický LC/LC, duplex, délka 3m</t>
  </si>
  <si>
    <t>R124.01.12</t>
  </si>
  <si>
    <t>Propojovací kabel RJ45/RJ45, CAT.6, UTP, délka 10m - kamery parkoviště</t>
  </si>
  <si>
    <t>R124.01.13</t>
  </si>
  <si>
    <t>Montáž strukturované kabeláže příslušenství a ostatní práce k rozvaděčům panelu pro 24 x optický konektor včetně vany</t>
  </si>
  <si>
    <t>R124.01.14</t>
  </si>
  <si>
    <t>Kompletně vybavená optická vana 19" 1U, výsuvná, včetně popisek, vyvazovací oka pro organizaci, černá, 16x pigtail 9/125 E2000/APC, optické kazety, ochrany svárů</t>
  </si>
  <si>
    <t>742330029</t>
  </si>
  <si>
    <t>Montáž strukturované kabeláže příslušenství a ostatní práce k rozvaděčům konektoru MM/SM</t>
  </si>
  <si>
    <t>742330031</t>
  </si>
  <si>
    <t>Montáž strukturované kabeláže příslušenství a ostatní práce k rozvaděčům teplem smrštitelná ochrana sváru</t>
  </si>
  <si>
    <t>742230003</t>
  </si>
  <si>
    <t>Montáž kamerového systému venkovní kamery</t>
  </si>
  <si>
    <t>742230004</t>
  </si>
  <si>
    <t>Montáž kamerového systému vnitřní kamery</t>
  </si>
  <si>
    <t>R124.01.15</t>
  </si>
  <si>
    <t>Dome kamera, počet megapixelů: 4 megapixely; Venkovní provedení; Délka přísvitu: 30 metrů; Typ objektivu: motorický; objektiv 2,8-12mm; WDR: 120dB reálné; Citlivost: vysoká - Light Fighter</t>
  </si>
  <si>
    <t>R124.01.16</t>
  </si>
  <si>
    <t>Bullet kamera, 4 megapixely, Venkovní provedení, délka přísvitu 50 metrů, objektiv motorický, objektiv 2,8-12mm, WDR 140dB; citlivost extra vysoká - na sloupy</t>
  </si>
  <si>
    <t>R124.01.17</t>
  </si>
  <si>
    <t>Montáž redukce na sloup</t>
  </si>
  <si>
    <t>R124.01.18</t>
  </si>
  <si>
    <t>Redukce pro montáž na sloup, průměr 67-127mm</t>
  </si>
  <si>
    <t>R124.01.19</t>
  </si>
  <si>
    <t>Montáž extenderu</t>
  </si>
  <si>
    <t>R124.01.20</t>
  </si>
  <si>
    <t>Extender LAN 10/100Mbps + PoE, prodloužení LAN o 100m + PoE, napájení PoE/24V</t>
  </si>
  <si>
    <t>R124.01.21</t>
  </si>
  <si>
    <t>Montáž konektoru RJ45</t>
  </si>
  <si>
    <t>R124.01.22</t>
  </si>
  <si>
    <t>Konektor RJ45, CAT.6 pro ukončení kabelu u IP kamery</t>
  </si>
  <si>
    <t>742230103</t>
  </si>
  <si>
    <t>Montáž kamerového systému nastavení a instalace nastavení záběru podle přání uživatele</t>
  </si>
  <si>
    <t>R124.01.23</t>
  </si>
  <si>
    <t>Montáž boxu do 19" rozvaděče</t>
  </si>
  <si>
    <t>R124.01.24</t>
  </si>
  <si>
    <t>Montážní box 19" pro plošné spoje přepěťové ochrany</t>
  </si>
  <si>
    <t>R124.01.25</t>
  </si>
  <si>
    <t>Dvoustupňová přepěťová ochrana do CAT6 v kombinaci se speciální ochranou PoE</t>
  </si>
  <si>
    <t>R124.01.26</t>
  </si>
  <si>
    <t>Montáž rozvaděče na sloup vč. příslušenství</t>
  </si>
  <si>
    <t>R124.01.27</t>
  </si>
  <si>
    <t>Ocelový rozváděč s krytím IP66, vhodný pro venkovní instalace switchů, rozměr 400 x 600 x 250 mm, testováno dle EN 61439-1; výstroj: jistič 4A charakteristika C, přepěťová ochrana 1. + 2. stupně, zálo</t>
  </si>
  <si>
    <t>Ocelový rozváděč s krytím IP66, vhodný pro venkovní instalace switchů, rozměr 400 x 600 x 250 mm, testováno dle EN 61439-1; výstroj: jistič 4A charakteristika C, přepěťová ochrana 1. + 2. stupně, zálohovatelný napájecí zdroj 110W/13,8V(8A)/48V (2A), zásuvka 230V</t>
  </si>
  <si>
    <t>R124.01.28</t>
  </si>
  <si>
    <t>Zámek pro ocelové rozváděče, 2x klíč</t>
  </si>
  <si>
    <t>R124.01.29</t>
  </si>
  <si>
    <t>Montážní sada na sloup</t>
  </si>
  <si>
    <t>R124.01.30</t>
  </si>
  <si>
    <t>Optická kazeta na 12 svárů s držákem na DIN lištu</t>
  </si>
  <si>
    <t>R124.01.31</t>
  </si>
  <si>
    <t>Montáž průmyslového swithce vč. nastavení</t>
  </si>
  <si>
    <t>R124.01.32</t>
  </si>
  <si>
    <t>Průmyslový switch s 2x SFP slot, 3x FE port, redundantní vstup napájení, jemné přepěťové ochrany, EVENT MANAGEMENT: SMTP, TCP eventy, ETH eventy, HTTP klient (řízení kamer), 8x IPWatchdog, provozní te</t>
  </si>
  <si>
    <t>Průmyslový switch s 2x SFP slot, 3x FE port, redundantní vstup napájení, jemné přepěťové ochrany, EVENT MANAGEMENT: SMTP, TCP eventy, ETH eventy, HTTP klient (řízení kamer), 8x IPWatchdog, provozní teplota –40…+70°C, VLAN, QoS, IGMP, SNMPv2/v3, SNTP, instalace na rovný podklad nebo DIN35, 12VDC/24VDC/48VDC/12VAC/24VAC/56VDC</t>
  </si>
  <si>
    <t>R124.01.33</t>
  </si>
  <si>
    <t>Průmyslový switch s 2x COMBO port (SFP/RJ45), 8x SFP slot 100BASE-X, 2x RS485 / 1x RS422, 2x digitální vstup s podporou vyvážených smyček, 2 vstupy napájení, 1x programovatelné relé, podpora vizualiza</t>
  </si>
  <si>
    <t>Průmyslový switch s 2x COMBO port (SFP/RJ45), 8x SFP slot 100BASE-X, 2x RS485 / 1x RS422, 2x digitální vstup s podporou vyvážených smyček, 2 vstupy napájení, 1x programovatelné relé, podpora vizualizačního softwaru, Event management s podporou: ovládání kamer přes HTTP/ONVIF, vyvážené smyčky, digitální vstupy, MIOS moduly a čidla, E-mail, IP Watchdogy, ETH eventy, TCP eventy; podpora kruhové topologie LAN-RING.v1 a .v2, VLAN, QoS, SNMP, SMTP, SNTP, IGMP, RSTP, RSTP-M, pracovní teplota od – 40°C do +70°C, instalace na rovný podklad / na DIN35 / do 10" stojanu, 12VDC/24VDC/48VDC/12VAC/24VAC/56VDC</t>
  </si>
  <si>
    <t>R124.01.34</t>
  </si>
  <si>
    <t>Montáž redukce 19"/10" do 19" rozvaděče</t>
  </si>
  <si>
    <t>R124.01.35</t>
  </si>
  <si>
    <t>Instalační redukce 19"/10" pro switch šíře 10", instalace do 19" stojanu</t>
  </si>
  <si>
    <t>R124.01.36</t>
  </si>
  <si>
    <t>Montáž průmyslového zdroje vč. DIN lišty do 19" rozvaděče</t>
  </si>
  <si>
    <t>R124.01.37</t>
  </si>
  <si>
    <t>Průmyslový spínaný zdroj 230V/48VDC-240W s nastavitelným výstupním napětím až + 55VDC (PoE+), účinnost 94%, pracovní teplota –25...+70°C, instalace na DIN35, 230VAC</t>
  </si>
  <si>
    <t>R124.01.38</t>
  </si>
  <si>
    <t>R124.01.39</t>
  </si>
  <si>
    <t>Montáž SFP modulu</t>
  </si>
  <si>
    <t>R124.01.40</t>
  </si>
  <si>
    <t>Small Form-factor Pluggable transceivery, 100BaseBX (200M), Tx1310nm/Rx1550nm, MM/SM univerzální, WDM (obousměrná komunikace po jednom vláknu), rozsah pracovních teplot od -40 do +70 °C, 3.3VDC, optic</t>
  </si>
  <si>
    <t>Small Form-factor Pluggable transceivery, 100BaseBX (200M), Tx1310nm/Rx1550nm, MM/SM univerzální, WDM (obousměrná komunikace po jednom vláknu), rozsah pracovních teplot od -40 do +70 °C, 3.3VDC, optický konektor SC/PC.</t>
  </si>
  <si>
    <t>R124.01.41</t>
  </si>
  <si>
    <t>Small Form-factor Pluggable transceivery, 100BaseBX (200M), Tx1550nm/Rx1310nm, MM/SM univerzální, WDM (obousměrná komunikace po jednom vláknu), rozsah pracovních teplot od -40 do +70 °C, 3.3VDC, optic</t>
  </si>
  <si>
    <t>Small Form-factor Pluggable transceivery, 100BaseBX (200M), Tx1550nm/Rx1310nm, MM/SM univerzální, WDM (obousměrná komunikace po jednom vláknu), rozsah pracovních teplot od -40 do +70 °C, 3.3VDC, optický konektor SC/PC.</t>
  </si>
  <si>
    <t>R124.01.42</t>
  </si>
  <si>
    <t>Patch kabel optický SC/LC, duplex, délka 2m</t>
  </si>
  <si>
    <t>R124.01.43</t>
  </si>
  <si>
    <t>Pigtail SC/APC, 9um SM, délka 1m</t>
  </si>
  <si>
    <t>742330012</t>
  </si>
  <si>
    <t>Montáž strukturované kabeláže zařízení do rozvaděče switche, UPS, DVR, server bez nastavení</t>
  </si>
  <si>
    <t>R124.01.44</t>
  </si>
  <si>
    <t>Nastavení switchů a parametrů sítě</t>
  </si>
  <si>
    <t>R124.01.45</t>
  </si>
  <si>
    <t>Řízený L3 switch 24x10/100/1000 + 4xSFP, podpora napájení po Ethernetu (PoE - 370W), plně duplexní režim, QOS, CLI, síťové standardy IEEE 802.1D,IEEE 802.1Q,IEEE 802.1p,IEEE 802.1s,IEEE 802.1w,IEEE 80</t>
  </si>
  <si>
    <t>Řízený L3 switch 24x10/100/1000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</si>
  <si>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R124.01.46</t>
  </si>
  <si>
    <t>Modul SFP+ do switche, LC, duplex</t>
  </si>
  <si>
    <t>742230001</t>
  </si>
  <si>
    <t>Montáž kamerového systému DVR nebo NAS, nahrávacího zařízení pro kamery</t>
  </si>
  <si>
    <t>R124.01.47</t>
  </si>
  <si>
    <t>Síťový NVR rekordér pro 32 kamer; max. rozlišení záznamu: 12 Megapixel; 4 HDD sloty; video výstup 2x HDMI / VGA; 16x alarm vstup / 8x výstup; 1x audio vstup / 1x audio výstup; datová propustnost (In /</t>
  </si>
  <si>
    <t>Síťový NVR rekordér pro 32 kamer; max. rozlišení záznamu: 12 Megapixel; 4 HDD sloty; video výstup 2x HDMI / VGA; 16x alarm vstup / 8x výstup; 1x audio vstup / 1x audio výstup; datová propustnost (In / Out): 320 / 256 Mbps</t>
  </si>
  <si>
    <t>R124.01.48</t>
  </si>
  <si>
    <t>Přídavný HDD, 4TB, navržen speciálně pro kamerové systémy (DVR, HVR a NVR) a jejich provoz 24/7</t>
  </si>
  <si>
    <t>R124.01.49</t>
  </si>
  <si>
    <t>Nastavení a naprogramování NVR, integrace do stávajícího zobrazovacího SW</t>
  </si>
  <si>
    <t>742230002</t>
  </si>
  <si>
    <t>Montáž kamerového systému PC pro sledování kamerového systému, OS, monitor, klávesnice myš</t>
  </si>
  <si>
    <t>R124.01.50</t>
  </si>
  <si>
    <t>PC sestava jako pracovní stanice pro VSS vč. monitoru 27", OS, klávesnice a myši</t>
  </si>
  <si>
    <t>460520172</t>
  </si>
  <si>
    <t>Montáž trubek ochranných uložených volně do rýhy plastových ohebných, vnitřního průměru přes 32 do 50 mm</t>
  </si>
  <si>
    <t>R124.01.51</t>
  </si>
  <si>
    <t>Dvouplášťová chránička kabelu průměru 40mm</t>
  </si>
  <si>
    <t>R124.01.52</t>
  </si>
  <si>
    <t>Spojka dvouplášťové chráničky průměru 40mm</t>
  </si>
  <si>
    <t>R124.01.53</t>
  </si>
  <si>
    <t>Těsnící kroužek dvouplášťové chráničky průměru 40mm</t>
  </si>
  <si>
    <t>742330102</t>
  </si>
  <si>
    <t>Montáž strukturované kabeláže měření segmentu optického, měření útlumu, 2 okna</t>
  </si>
  <si>
    <t>R124.01.54</t>
  </si>
  <si>
    <t>R124.01.55</t>
  </si>
  <si>
    <t>R124.01.56</t>
  </si>
  <si>
    <t>Přesun hmot pro kamerový systém VSS v objektech přes 12 do 24 m</t>
  </si>
  <si>
    <t>Ostatní dokumentace Poznámka k položce: dílenská dokumentace</t>
  </si>
  <si>
    <t xml:space="preserve">  PS 00-02-61</t>
  </si>
  <si>
    <t>D.1.2.6 - Informační systém pro cestující</t>
  </si>
  <si>
    <t>PS 00-02-61</t>
  </si>
  <si>
    <t>301</t>
  </si>
  <si>
    <t>Informační systém</t>
  </si>
  <si>
    <t>301I101R</t>
  </si>
  <si>
    <t>Odjezdový monitor</t>
  </si>
  <si>
    <t>"1.NP - m. č. 1.01.01" 1 
A1: A1  
"1.NP - m. č. 1.01.01" 1 
Součet: 1,00  
"Celkem: "A1</t>
  </si>
  <si>
    <t>Odjezdový monitor Podrobná specifikace viz. SO 00-02-61 - D.2.2.4 - 3. 302 Výpis informačního systému - prvek I - 101</t>
  </si>
  <si>
    <t>301I102R</t>
  </si>
  <si>
    <t>Informační panel</t>
  </si>
  <si>
    <t>"1.NP - m. č. 1.01.01" 1 
A2: A2  
"1.NP - m. č. 1.01.01" 1 
Součet: 1,00  
"Celkem: "A2</t>
  </si>
  <si>
    <t>Informační panel Podrobná specifikace viz. SO 00-02-61 - D.1.2.6 - 3. 302 Výpis informačního systému - prvek I - 102</t>
  </si>
  <si>
    <t>301I104R</t>
  </si>
  <si>
    <t>Hodiny věžní</t>
  </si>
  <si>
    <t>"Jihozápadní fasáda - vstup" 1 
A4: A4  
"Jihozápadní fasáda - vstup" 1 
Součet: 1,00  
"Celkem: "A4</t>
  </si>
  <si>
    <t>Hodiny věžní Podrobná specifikace viz. SO 00-02-61 - D.1.2.6 - 3. 302 Výpis informačního systému - prvek I - 104</t>
  </si>
  <si>
    <t>302001R</t>
  </si>
  <si>
    <t>Přesun hmot pro informační systém</t>
  </si>
  <si>
    <t xml:space="preserve">  PS 00-02-71</t>
  </si>
  <si>
    <t>D.1.2.7.1 - Společná televizní anténa, domácí telefon</t>
  </si>
  <si>
    <t>PS 00-02-71</t>
  </si>
  <si>
    <t>1271.01</t>
  </si>
  <si>
    <t>Společná televizní anténa STA</t>
  </si>
  <si>
    <t>742420011</t>
  </si>
  <si>
    <t>Montáž společné televizní antény FM antény</t>
  </si>
  <si>
    <t>R1271.01.01</t>
  </si>
  <si>
    <t>Venkovní anténa pro příjem VKV; možnost příjmu ze všech směrů, zisk 2,5 dB; materiál - hliník, v kombinaci s plastovými prvky. Kovový pozinkovaný třmen s možností upevnění na trubku; plastová krabice;</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</si>
  <si>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</si>
  <si>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742420001</t>
  </si>
  <si>
    <t>Montáž společné televizní antény venkovní televizní antény</t>
  </si>
  <si>
    <t>R1271.01.02</t>
  </si>
  <si>
    <t>Kompaktní DVB-T širokopásmová anténa vhodná pro příjem digitálního pozemního vysílání DVB-T; zisk 10-12 dB, horizontální i vertikální příjem</t>
  </si>
  <si>
    <t>742420021</t>
  </si>
  <si>
    <t>Montáž společné televizní antény antenního stožáru včetně upevňovacího materiálu</t>
  </si>
  <si>
    <t>R1271.01.03</t>
  </si>
  <si>
    <t>Stožár průměr 48mm o výšce 1,5m, povrchově upraveno žárovým zinkem</t>
  </si>
  <si>
    <t>R1271.01.04</t>
  </si>
  <si>
    <t>Držák stožáru</t>
  </si>
  <si>
    <t>R1271.01.05</t>
  </si>
  <si>
    <t>Zátka pro zakrytí stožárů, anténních držáků apod. o vnějším průměru 48 mm</t>
  </si>
  <si>
    <t>R1271.01.06</t>
  </si>
  <si>
    <t>Svorka pro spojení hromosvodového drátu FeZn, pozinkovaná</t>
  </si>
  <si>
    <t>R1271.01.07</t>
  </si>
  <si>
    <t>Montáž bleskojistek</t>
  </si>
  <si>
    <t>R1271.01.08</t>
  </si>
  <si>
    <t>Bleskojistka pro kabely od antén</t>
  </si>
  <si>
    <t>742420041</t>
  </si>
  <si>
    <t>Montáž společné televizní antény antenního domovního zesilovače</t>
  </si>
  <si>
    <t>R1271.01.09</t>
  </si>
  <si>
    <t>Širokopásmový zesilovač s regulací, oddělené pásmové vstupy, zabudovaný napájecí zdroj, vstupy pro pásma: VHF I, VHF/FM, VHF III, UHF IV/V; zesílení: VHF I až UHF V: 30 dB; regulace výstupní úrovně: H</t>
  </si>
  <si>
    <t>Širokopásmový zesilovač s regulací, oddělené pásmové vstupy, zabudovaný napájecí zdroj, vstupy pro pásma: VHF I, VHF/FM, VHF III, UHF IV/V; zesílení: VHF I až UHF V: 30 dB; regulace výstupní úrovně: HF/FM: 0 až -15 dB, TV: 0 až -10 dB; šumové číslo: VHF I/VHF III:  5-6 dB, VHF/FM/UHF IV-V: 7 dB; max. výstupní úroveň: EN 50083-5 / 66dB KMA: 114 dbµV, EN 50083-3 / 60dB IMA2: 114 dbµV; napájení: 230V~/50 Hz; výkonový odběr: max. 8 W</t>
  </si>
  <si>
    <t>742420201</t>
  </si>
  <si>
    <t>Montáž společné televizní antény nastavení zesilovače dle úrovně na zásuvkách</t>
  </si>
  <si>
    <t>742420111</t>
  </si>
  <si>
    <t>Montáž společné televizní antény F konektoru</t>
  </si>
  <si>
    <t>R1271.01.10</t>
  </si>
  <si>
    <t>F konektor kompresní</t>
  </si>
  <si>
    <t>R1271.01.11</t>
  </si>
  <si>
    <t>Montáž dvojzásuvky</t>
  </si>
  <si>
    <t>R1271.01.12</t>
  </si>
  <si>
    <t>Dvojzásuvka vč.krabice na povrch (do rozvaděče)</t>
  </si>
  <si>
    <t>742420051</t>
  </si>
  <si>
    <t>Montáž společné televizní antény antenního rozbočovače</t>
  </si>
  <si>
    <t>R1271.01.13</t>
  </si>
  <si>
    <t>Rozbočovač 2x výstup 6,2dB, šířka pásma 5-1000 MHz, kryt z poniklované zinkové slitiny, provedení na konektory F</t>
  </si>
  <si>
    <t>R1271.01.14</t>
  </si>
  <si>
    <t>Rozbočovač 3x výstup 6,2dB, šířka pásma 5-1000 MHz, kryt z poniklované zinkové slitiny, provedení na konektory F</t>
  </si>
  <si>
    <t>R1271.01.15</t>
  </si>
  <si>
    <t>Rozbočovač 4x výstup 6,2dB, šířka pásma 5-1000 MHz, kryt z poniklované zinkové slitiny, provedení na konektory F</t>
  </si>
  <si>
    <t>R1271.01.16</t>
  </si>
  <si>
    <t>Rozbočovač 6x výstup 6,2dB, šířka pásma 5-1000 MHz, kryt z poniklované zinkové slitiny, provedení na konektory F</t>
  </si>
  <si>
    <t>742420121</t>
  </si>
  <si>
    <t>Montáž společné televizní antény televizní zásuvky koncové nebo průběžné</t>
  </si>
  <si>
    <t>R1271.01.17</t>
  </si>
  <si>
    <t>Kompletní účastnická zásuvka TV+R, vč. krytky a rámečku</t>
  </si>
  <si>
    <t>R1271.01.18</t>
  </si>
  <si>
    <t>Montáž rozvodnice STA</t>
  </si>
  <si>
    <t>R1271.01.19</t>
  </si>
  <si>
    <t>Rozvaděč 600x400x150mm (šxvxh) uzamykatelný, s plným zadním čelem pro TV nebo SAT prvky, plechový, bílý</t>
  </si>
  <si>
    <t>R1271.01.20</t>
  </si>
  <si>
    <t>TS-703J - koaxiální kabel 75ohm, střední vodič 1,13mm, dielektrikum 4,8mm, průměr pláště 6,9mm</t>
  </si>
  <si>
    <t>R1271.01.21</t>
  </si>
  <si>
    <t>H125 Cu PE - koaxiální kabel 75ohm, barva černá, venkovní provedení PE, průměr pláště 7,0mm</t>
  </si>
  <si>
    <t>R1271.01.22</t>
  </si>
  <si>
    <t>R1271.01.23</t>
  </si>
  <si>
    <t>R1271.01.24</t>
  </si>
  <si>
    <t>R1271.01.25</t>
  </si>
  <si>
    <t>R1271.01.26</t>
  </si>
  <si>
    <t>R1271.01.27</t>
  </si>
  <si>
    <t>R1271.01.28</t>
  </si>
  <si>
    <t>R1271.01.29</t>
  </si>
  <si>
    <t>R1271.01.30</t>
  </si>
  <si>
    <t>R1271.01.31</t>
  </si>
  <si>
    <t>Demontáž stívajících kabelových rozvodů a zařízení STA</t>
  </si>
  <si>
    <t>R1271.01.32</t>
  </si>
  <si>
    <t>R1271.01.33</t>
  </si>
  <si>
    <t>R1271.01.34</t>
  </si>
  <si>
    <t>Přesun hmot společná televizní anténa STA v objektech přes 12 do 24 m</t>
  </si>
  <si>
    <t>1271.02</t>
  </si>
  <si>
    <t>Domácí telefon</t>
  </si>
  <si>
    <t>742310002</t>
  </si>
  <si>
    <t>Montáž domovního telefonu komunikačního tabla</t>
  </si>
  <si>
    <t>1271.02.01</t>
  </si>
  <si>
    <t>Audio digitalizační modul pro systém BUS2, bez tlačítka, leštěná nerez ocel</t>
  </si>
  <si>
    <t>1271.02.02</t>
  </si>
  <si>
    <t>Audio digitalizační modul pro systém BUS2, 1 tlačítko, leštěná nerez ocel</t>
  </si>
  <si>
    <t>1271.02.03</t>
  </si>
  <si>
    <t>Audio digitalizační modul pro systém BUS2, 2 tlačítka, leštěná nerez ocel</t>
  </si>
  <si>
    <t>1271.02.04</t>
  </si>
  <si>
    <t>Rozšiřující tlačítkový modul pro digitální systémy, 3 tlačítka, nerez</t>
  </si>
  <si>
    <t>1271.02.05</t>
  </si>
  <si>
    <t>Rozšiřující tlačítkový modul pro digitální systémy, 5 tlačítek, nerez</t>
  </si>
  <si>
    <t>742310004</t>
  </si>
  <si>
    <t>Montáž domovního telefonu elektroinstalační krabice pod tablo</t>
  </si>
  <si>
    <t>1271.02.06</t>
  </si>
  <si>
    <t>Montážní rámeček pro 1 modul, montážní krabička (plastová) pro zapuštěnou montáž, montážní rámeček s těsněním a bezpečnostními šrouby k připevnění rámečku k montážní krabičce, chrom</t>
  </si>
  <si>
    <t>1271.02.07</t>
  </si>
  <si>
    <t>Montážní rámeček pro 2 moduly, montážní krabička (plastová) pro zapuštěnou montáž, montážní rámeček s těsněním a bezpečnostními šrouby k připevnění rámečku k montážní krabičce, chrom</t>
  </si>
  <si>
    <t>742310001</t>
  </si>
  <si>
    <t>Montáž domovního telefonu napájecího modulu na DIN lištu</t>
  </si>
  <si>
    <t>1271.02.08</t>
  </si>
  <si>
    <t>Napáječ zálohovaný pro systém 2 drátové sběrnice</t>
  </si>
  <si>
    <t>1271.02.09</t>
  </si>
  <si>
    <t>Montáž rozvaděče 12 modulů</t>
  </si>
  <si>
    <t>1271.02.10</t>
  </si>
  <si>
    <t>Rozvaděč elektro, 12 modulů, dvířka, montáž na omítku</t>
  </si>
  <si>
    <t>742310006</t>
  </si>
  <si>
    <t>Montáž domovního telefonu nástěnného audio/video telefonu</t>
  </si>
  <si>
    <t>1271.02.11</t>
  </si>
  <si>
    <t>Digitální BUS2 audiotelefon s elektronickým vyzváněním (3 úrovně nastavení hlasitosti), možnost výběru z 9 vyzváněcích melodií, tlačítko pro otevření dveří a druhé servisní tlačítko</t>
  </si>
  <si>
    <t>1271.02.12</t>
  </si>
  <si>
    <t>Montáž zvonkového tlačítka</t>
  </si>
  <si>
    <t>1271.02.13</t>
  </si>
  <si>
    <t>Ovládač tlačítkový pro zvonek, vč. krytky, rámečku a krabice</t>
  </si>
  <si>
    <t>1271.02.14</t>
  </si>
  <si>
    <t>1271.02.15</t>
  </si>
  <si>
    <t>1271.02.16</t>
  </si>
  <si>
    <t>1271.02.17</t>
  </si>
  <si>
    <t>1271.02.18</t>
  </si>
  <si>
    <t>1271.02.19</t>
  </si>
  <si>
    <t>J-Y(st)Y 2x2x0,8 - kabel sdělovací</t>
  </si>
  <si>
    <t>1271.02.20</t>
  </si>
  <si>
    <t>1271.02.21</t>
  </si>
  <si>
    <t>1271.02.22</t>
  </si>
  <si>
    <t>1271.02.23</t>
  </si>
  <si>
    <t>1271.02.24</t>
  </si>
  <si>
    <t>1271.02.25</t>
  </si>
  <si>
    <t>1271.02.26</t>
  </si>
  <si>
    <t>1271.02.27</t>
  </si>
  <si>
    <t>1271.02.28</t>
  </si>
  <si>
    <t>Demontáž stávajících rozvodů a zařízení domácího telefonu</t>
  </si>
  <si>
    <t>1271.02.29</t>
  </si>
  <si>
    <t>1271.02.30</t>
  </si>
  <si>
    <t>92</t>
  </si>
  <si>
    <t>1271.02.31</t>
  </si>
  <si>
    <t>Přesun hmot pro domácí telefon v objektech přes 12 do 24 m</t>
  </si>
  <si>
    <t>1271.03</t>
  </si>
  <si>
    <t>Autonomní detekce požáru</t>
  </si>
  <si>
    <t>1271.03.01</t>
  </si>
  <si>
    <t>Montáž autonomního hlásiče</t>
  </si>
  <si>
    <t>94</t>
  </si>
  <si>
    <t>1271.03.02</t>
  </si>
  <si>
    <t>Autonomní opticko-kouřový detektor včetně 9V baterie, bzučák 85dB/3m, testovací tlačítko, 4°C až 38°C, certifikát CPD</t>
  </si>
  <si>
    <t>95</t>
  </si>
  <si>
    <t>1271.03.03</t>
  </si>
  <si>
    <t>Montážní materiál (vruty, hmoždinky, sádra apod.)</t>
  </si>
  <si>
    <t>96</t>
  </si>
  <si>
    <t>1271.03.04</t>
  </si>
  <si>
    <t>Přesun hmot pro autonomní detekce požáru v objektech přes 12 do 24 m</t>
  </si>
  <si>
    <t>97</t>
  </si>
  <si>
    <t xml:space="preserve">  PS 00-02-72</t>
  </si>
  <si>
    <t>D.1.2.7.2 - Strukturovaná kabeláž - provoz dráhy</t>
  </si>
  <si>
    <t>PS 00-02-72</t>
  </si>
  <si>
    <t>1272.01</t>
  </si>
  <si>
    <t>Strukturovaná kabeláž</t>
  </si>
  <si>
    <t>R1272.01.01</t>
  </si>
  <si>
    <t>R1272.01.02</t>
  </si>
  <si>
    <t>R1272.01.03</t>
  </si>
  <si>
    <t>742330001</t>
  </si>
  <si>
    <t>Montáž strukturované kabeláže rozvaděče nástěnného</t>
  </si>
  <si>
    <t>R1272.01.04</t>
  </si>
  <si>
    <t>Závěsný nedělený 19" rozvaděč, výška 18U, 600x500mm, 1 pár 19" vertikálních posuvných lišt, prosklené dveře se zámkem, odnímatelné bočnice se zámkem, zemnící sada</t>
  </si>
  <si>
    <t>R1272.01.05</t>
  </si>
  <si>
    <t>R1272.01.06</t>
  </si>
  <si>
    <t>742330023</t>
  </si>
  <si>
    <t>Montáž strukturované kabeláže příslušenství a ostatní práce k rozvaděčům vyvazovacíhoho panelu 1U</t>
  </si>
  <si>
    <t>R1272.01.07</t>
  </si>
  <si>
    <t>R1272.01.08</t>
  </si>
  <si>
    <t>R1272.01.09</t>
  </si>
  <si>
    <t>R1272.01.10</t>
  </si>
  <si>
    <t>Propojovací kabel RJ45/RJ45, CAT.6, UTP, délka 0,3m</t>
  </si>
  <si>
    <t>R1272.01.11</t>
  </si>
  <si>
    <t>Propojovací kabel RJ45/RJ45, CAT.6, UTP, délka 3m</t>
  </si>
  <si>
    <t>742330041</t>
  </si>
  <si>
    <t>Montáž strukturované kabeláže zásuvek datových pod omítku, do nábytku, do parapetního žlabu nebo podlahové krabice 1 až 6 pozic</t>
  </si>
  <si>
    <t>R1272.01.12</t>
  </si>
  <si>
    <t>Kompletní datová modulární zásuvka 1xRJ45 CAT.6 UTP vč. krabice, rámečku a krytky</t>
  </si>
  <si>
    <t>742330042</t>
  </si>
  <si>
    <t>R1272.01.13</t>
  </si>
  <si>
    <t>Kompletní datová modulární zásuvka 2xRJ45 CAT.6 UTP vč. krabice, rámečku a krytky</t>
  </si>
  <si>
    <t>R1272.01.14</t>
  </si>
  <si>
    <t>R1272.01.15</t>
  </si>
  <si>
    <t>Kompletně vybavená optická vana 19" 1U, výsuvná, včetně popisek, vyvazovací oka pro organizaci, černá, 12x pigtail 9/125 E2000/APC, optické kazety, ochrany svárů</t>
  </si>
  <si>
    <t>R1272.01.16</t>
  </si>
  <si>
    <t>R1272.01.17</t>
  </si>
  <si>
    <t>R1272.01.18</t>
  </si>
  <si>
    <t>Řízený L3 switch 24x10/100/1000 + 4xSFP, podpora napájení po Ethernetu (PoE - 740W), plně duplexní režim, QOS, CLI, síťové standardy IEEE 802.1D,IEEE 802.1Q,IEEE 802.1p,IEEE 802.1s,IEEE 802.1w,IEEE 80</t>
  </si>
  <si>
    <t>Řízený L3 switch 24x10/100/1000 + 4xSFP, podpora napájení po Ethernetu (PoE - 740W), plně duplexní režim, QOS, CLI, síťové standardy IEEE 802.1D,IEEE 802.1Q,IEEE 802.1p,IEEE 802.1s,IEEE 802.1w,IEEE 802.1x,IEEE 802.3,IEEE 802.3ab,IEEE 802.3ad,IEEE 802.3af,IEEE 802.3at,IEEE 802.3bz,IEEE 802.3u,IEEE 802.3x,IEEE 802.3z, podpora kontroly toku, STP, podpora VLAN (4096), kapacita přepínání 56Gbit/s, rychlost přetáčení 41,66Mpps, tabulka MAC adres 16000 pol., podpora Jumbo Frames, vyrovnávací paměť pro pakety 6MB, ACL, šifrování 128-bit AES, tabulka skupinových MAC adres 1000 pol., protokolypro management SNMPv1/v2c/v3, DRAM, vnitřní paměť 2GB, paměť flash 4GB, podpora redundantního napájení RPS, 24 portů PoE+, Essentials licence určená pro 24portový přepínač na 5 let, dodávka vč. stohovacího kabelu a nutného příslušenství</t>
  </si>
  <si>
    <t>R1272.01.19</t>
  </si>
  <si>
    <t>Řízený L3 switch 48x10/100/1000 + 4xSFP, podpora napájení po Ethernetu (PoE - 370W), plně duplexní režim, QOS, CLI, síťové standardy IEEE 802.1D,IEEE 802.1Q,IEEE 802.1p,IEEE 802.1s,IEEE 802.1w,IEEE 80</t>
  </si>
  <si>
    <t>Řízený L3 switch 48x10/100/1000 + 4xSFP, podpora napájení po Ethernetu (PoE - 370W), plně duplexní režim, QOS, CLI, síťové standardy IEEE 802.1D,IEEE 802.1Q,IEEE 802.1p,IEEE 802.1s,IEEE 802.1w,IEEE 802.1x,IEEE 802.3,IEEE 802.3ab,IEEE 802.3ad,IEEE 802.3af,IEEE 802.3at,IEEE 802.3bz,IEEE 802.3u,IEEE 802.3x,IEEE 802.3z, podpora kontroly toku, STP, podpora VLAN (4096), kapacita přepínání 104Gbit/s, rychlost přetáčení 77,38Mpps, tabulka MAC adres 16000 pol., podpora Jumbo Frames, vyrovnávací paměť pro pakety 6MB, ACL, šifrování 128-bit AES, tabulka skupinových MAC adres 1000 pol., protokolypro management SNMPv1/v2c/v3, DRAM, vnitřní paměť 2GB, paměť flash 4GB, podpora redundantního napájení RPS, 48 portů PoE+, Essentials licence určená pro 48portový přepínač na 5 let, dodávka vč. stohovacího kabelu a nutného příslušenství</t>
  </si>
  <si>
    <t>R1272.01.20</t>
  </si>
  <si>
    <t>R1272.01.21</t>
  </si>
  <si>
    <t>R1272.01.22</t>
  </si>
  <si>
    <t>24x9/125 - kabel optický, univerzální</t>
  </si>
  <si>
    <t>R1272.01.23</t>
  </si>
  <si>
    <t>R1272.01.24</t>
  </si>
  <si>
    <t>R1272.01.25</t>
  </si>
  <si>
    <t>R1272.01.26</t>
  </si>
  <si>
    <t>R1272.01.27</t>
  </si>
  <si>
    <t>R1272.01.28</t>
  </si>
  <si>
    <t>R1272.01.29</t>
  </si>
  <si>
    <t>R1272.01.30</t>
  </si>
  <si>
    <t>Montáž drátěného kabelového žlabu 100/500 vč. příslušenství a montážního materiálu</t>
  </si>
  <si>
    <t>R1272.01.31</t>
  </si>
  <si>
    <t>Drátěný kabelový žlab 100/500, kompletní - včetně příslušenství, konzol, závěsů, spojek apod.</t>
  </si>
  <si>
    <t>R1272.01.32</t>
  </si>
  <si>
    <t>R1272.01.33</t>
  </si>
  <si>
    <t>742330051</t>
  </si>
  <si>
    <t>Montáž strukturované kabeláže zásuvek datových popis portu zásuvky</t>
  </si>
  <si>
    <t>742330052</t>
  </si>
  <si>
    <t>Montáž strukturované kabeláže zásuvek datových popis portů patchpanelu</t>
  </si>
  <si>
    <t>742330101</t>
  </si>
  <si>
    <t>Montáž strukturované kabeláže měření segmentu metalického s vyhotovením protokolu</t>
  </si>
  <si>
    <t>R1272.01.34</t>
  </si>
  <si>
    <t>Instalace a nastavení</t>
  </si>
  <si>
    <t>R1272.01.35</t>
  </si>
  <si>
    <t>PC průmyslová sestava pro záznamové zařízení vč. monitoru 23", OS, klávesnice a myši, 19" provedení</t>
  </si>
  <si>
    <t>R1272.01.36</t>
  </si>
  <si>
    <t>HW karty pro záznam</t>
  </si>
  <si>
    <t>R1272.01.37</t>
  </si>
  <si>
    <t>HDD RAID1</t>
  </si>
  <si>
    <t>R1272.01.38</t>
  </si>
  <si>
    <t>SW vybavení záznamového zařízení</t>
  </si>
  <si>
    <t>R1272.01.39</t>
  </si>
  <si>
    <t>Licence záznamového zařízení pro IP technologii</t>
  </si>
  <si>
    <t>R1272.01.40</t>
  </si>
  <si>
    <t>IP licence</t>
  </si>
  <si>
    <t>R1272.01.41</t>
  </si>
  <si>
    <t>Licence do KAT</t>
  </si>
  <si>
    <t>R1272.01.42</t>
  </si>
  <si>
    <t>licence dohledu SNMP</t>
  </si>
  <si>
    <t>R1272.01.43</t>
  </si>
  <si>
    <t>R1272.01.44</t>
  </si>
  <si>
    <t>Demontáž stávajících rozvodů a zařízení strukturované kabeláže a telefonních rozvodů</t>
  </si>
  <si>
    <t>R1272.01.45</t>
  </si>
  <si>
    <t>Součinnost správce zařízení</t>
  </si>
  <si>
    <t>R1272.01.46</t>
  </si>
  <si>
    <t>Zajištění provizorních stavů</t>
  </si>
  <si>
    <t>KPL</t>
  </si>
  <si>
    <t>R1272.01.47</t>
  </si>
  <si>
    <t>R1272.01.48</t>
  </si>
  <si>
    <t>R1272.01.49</t>
  </si>
  <si>
    <t>Přesun hmot pro strukturovanou kabeláž v objektech výšky přes 12 do 24 m</t>
  </si>
  <si>
    <t xml:space="preserve">  PS 00-02-73</t>
  </si>
  <si>
    <t>D.1.2.7.3 - Strukturovaná kabeláž - nesouvisející s provozem dráhy</t>
  </si>
  <si>
    <t>PS 00-02-73</t>
  </si>
  <si>
    <t>1273.01</t>
  </si>
  <si>
    <t>R1273.01.01</t>
  </si>
  <si>
    <t>R1273.01.02</t>
  </si>
  <si>
    <t>R1273.01.03</t>
  </si>
  <si>
    <t>R1273.01.04</t>
  </si>
  <si>
    <t>Závěsný nedělený 19" rozvaděč, výška 12U, 600x400mm, 1 pár 19" vertikálních posuvných lišt, prosklené dveře se zámkem, odnímatelné bočnice se zámkem, zemnící sada</t>
  </si>
  <si>
    <t>R1273.01.05</t>
  </si>
  <si>
    <t>Závěsný nedělený 19" rozvaděč, výška 12U, 600x500mm, 1 pár 19" vertikálních posuvných lišt, prosklené dveře se zámkem, odnímatelné bočnice se zámkem, zemnící sada</t>
  </si>
  <si>
    <t>R1273.01.06</t>
  </si>
  <si>
    <t>R1273.01.07</t>
  </si>
  <si>
    <t>R1273.01.08</t>
  </si>
  <si>
    <t>R1273.01.09</t>
  </si>
  <si>
    <t>R1273.01.10</t>
  </si>
  <si>
    <t>R1273.01.11</t>
  </si>
  <si>
    <t>R1273.01.12</t>
  </si>
  <si>
    <t>R1273.01.13</t>
  </si>
  <si>
    <t>R1273.01.14</t>
  </si>
  <si>
    <t>R1273.01.15</t>
  </si>
  <si>
    <t>R1273.01.16</t>
  </si>
  <si>
    <t>Konektor RJ45, CAT.6 pro ukončení kabelu u IP reproduktoru, stojanu</t>
  </si>
  <si>
    <t>R1273.01.17</t>
  </si>
  <si>
    <t>R1273.01.18</t>
  </si>
  <si>
    <t>R1273.01.19</t>
  </si>
  <si>
    <t>Kompletně vybavená optická vana 19" 1U, výsuvná, včetně popisek, vyvazovací oka pro organizaci, černá, 6x pigtail 9/125 E2000/APC, optické kazety, ochrany svárů</t>
  </si>
  <si>
    <t>R1273.01.20</t>
  </si>
  <si>
    <t>Kompletně vybavená optická vana 19" 1U, výsuvná, včetně popisek, vyvazovací oka pro organizaci, černá, 3x pigtail 9/125 E2000/APC, optické kazety, ochrany svárů</t>
  </si>
  <si>
    <t>R1273.01.21</t>
  </si>
  <si>
    <t>R1273.01.22</t>
  </si>
  <si>
    <t>Montáž bytového rozvaděče vč. příslušenství</t>
  </si>
  <si>
    <t>R1273.01.23</t>
  </si>
  <si>
    <t>Multimediální rozvodnice pod omítku s býlími plechovými dveřmi s perforací, velikost 36 modulů (rozměr 360x590x100mm), DIN lišta, perforovaný montážní panel, držák přístrojů, držák vodičů, dvozásuvka</t>
  </si>
  <si>
    <t>R1273.01.24</t>
  </si>
  <si>
    <t>Patch panel 6 portů, plastový, montáž na DIN lištu</t>
  </si>
  <si>
    <t>R1273.01.25</t>
  </si>
  <si>
    <t>Záslepky do patch panelu</t>
  </si>
  <si>
    <t>R1273.01.26</t>
  </si>
  <si>
    <t>Prachotěsný kartáč</t>
  </si>
  <si>
    <t>R1273.01.27</t>
  </si>
  <si>
    <t>Zásuvkový panel 230V</t>
  </si>
  <si>
    <t>R1273.01.28</t>
  </si>
  <si>
    <t>Konektor RJ45, typ keystone, cat.6, UTP</t>
  </si>
  <si>
    <t>R1273.01.29</t>
  </si>
  <si>
    <t>Krycí lišty</t>
  </si>
  <si>
    <t>R1273.01.30</t>
  </si>
  <si>
    <t>Univerzální držáky na DIN lištu pro uchycení aktivního prvku (switch, router atd.)</t>
  </si>
  <si>
    <t>R1273.01.31</t>
  </si>
  <si>
    <t>Montáž optické zásuvky 3M</t>
  </si>
  <si>
    <t>Montáž optické zásuvky 3M Poznámka k položce: Poznámka k položce: Poznámka k položce: Vč. svařování optického vlákna</t>
  </si>
  <si>
    <t>R1273.01.32</t>
  </si>
  <si>
    <t>Kompletní optická 3M zásuvka vč. konektoru SC/APC</t>
  </si>
  <si>
    <t>R1273.01.33</t>
  </si>
  <si>
    <t>R1273.01.34</t>
  </si>
  <si>
    <t>R1273.01.35</t>
  </si>
  <si>
    <t>R1273.01.36</t>
  </si>
  <si>
    <t>R1273.01.37</t>
  </si>
  <si>
    <t>EZ-Bend 3,0 - Optický 1 vláknový kabel se sníženou citlivostí vůči makro ohybům a odolností proti nešetrné instalaci</t>
  </si>
  <si>
    <t>R1273.01.38</t>
  </si>
  <si>
    <t>R1273.01.39</t>
  </si>
  <si>
    <t>R1273.01.40</t>
  </si>
  <si>
    <t>U/UTP 4x2x0,5 CAT.6 PE - kabel komunikační venkovní, černý (situace)</t>
  </si>
  <si>
    <t>742121001.4</t>
  </si>
  <si>
    <t>R1273.01.41</t>
  </si>
  <si>
    <t>4x9/125 - optický kabel venkovní, plášť PE, gelový, černý (situace)</t>
  </si>
  <si>
    <t>R1273.01.42</t>
  </si>
  <si>
    <t>R1273.01.43</t>
  </si>
  <si>
    <t>R1273.01.44</t>
  </si>
  <si>
    <t>R1273.01.45</t>
  </si>
  <si>
    <t>R1273.01.46</t>
  </si>
  <si>
    <t>R1273.01.47</t>
  </si>
  <si>
    <t>R1273.01.48</t>
  </si>
  <si>
    <t>R1273.01.49</t>
  </si>
  <si>
    <t>R1273.01.50</t>
  </si>
  <si>
    <t>460010023</t>
  </si>
  <si>
    <t>Vytyčení trasy vedení kabelového (podzemního) ve volném terénu</t>
  </si>
  <si>
    <t>KM</t>
  </si>
  <si>
    <t>460161142</t>
  </si>
  <si>
    <t>Hloubení zapažených i nezapažených kabelových rýh ručně včetně urovnání dna s přemístěním výkopku do vzdálenosti 3 m od okraje jámy nebo s naložením na dopravní prostředek šířky 35 cm hloubky 50 cm v</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</si>
  <si>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</si>
  <si>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460150153</t>
  </si>
  <si>
    <t>Hloubení zapažených i nezapažených kabelových rýh ručně včetně urovnání dna s přemístěním výkopku do vzdálenosti 3 m od okraje jámy nebo s naložením na dopravní prostředek šířky 35 cm hloubky 70 cm v</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</si>
  <si>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</si>
  <si>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460161462</t>
  </si>
  <si>
    <t>Hloubení zapažených i nezapažených kabelových rýh ručně včetně urovnání dna s přemístěním výkopku do vzdálenosti 3 m od okraje jámy nebo s naložením na dopravní prostředek šířky 65 cm hloubky 100 cm v</t>
  </si>
  <si>
    <t>Hloubení zapažených i nezapažených kabelových rýh ručně včetně urovnání dna s přemístěním výkopku do vzdálenosti 3 m od okraje jámy nebo s naložením na dopravní prostředek šířky 65 cm hloubky 100 cm v hornině třídy těžitelnosti I skupiny 3</t>
  </si>
  <si>
    <t>460661311</t>
  </si>
  <si>
    <t>Kabelové lože z písku včetně podsypu, zhutnění a urovnání povrchu pro kabely nn zakryté betonovými deskami (materiál ve specifikaci), šířky do 30 cm</t>
  </si>
  <si>
    <t>460661314</t>
  </si>
  <si>
    <t>Kabelové lože z písku včetně podsypu, zhutnění a urovnání povrchu pro kabely nn zakryté betonovými deskami (materiál ve specifikaci), šířky přes 50 do 60 cm</t>
  </si>
  <si>
    <t>460431132</t>
  </si>
  <si>
    <t>Zásyp kabelových rýh ručně s přemístění sypaniny ze vzdálenosti do 10 m, s uložením výkopku ve vrstvách včetně zhutnění a úpravy povrchu šířky 35 cm hloubky 30 cm z horniny třídy těžitelnosti I skupin</t>
  </si>
  <si>
    <t>Zásyp kabelových rýh ručně s přemístění sypaniny ze vzdálenosti do 10 m, s uložením výkopku ve vrstvách včetně zhutnění a úpravy povrchu šířky 35 cm hloubky 30 cm z horniny třídy těžitelnosti I skupiny 3</t>
  </si>
  <si>
    <t>460560133</t>
  </si>
  <si>
    <t>Zásyp kabelových rýh ručně s přemístění sypaniny ze vzdálenosti do 10 m, s uložením výkopku ve vrstvách včetně zhutnění a úpravy povrchu šířky 35 cm hloubky 50 cm z hornině třídy těžitelnosti I skupin</t>
  </si>
  <si>
    <t>Zásyp kabelových rýh ručně s přemístění sypaniny ze vzdálenosti do 10 m, s uložením výkopku ve vrstvách včetně zhutnění a úpravy povrchu šířky 35 cm hloubky 50 cm z hornině třídy těžitelnosti I skupiny 3</t>
  </si>
  <si>
    <t>460431462</t>
  </si>
  <si>
    <t>Zásyp kabelových rýh ručně s přemístění sypaniny ze vzdálenosti do 10 m, s uložením výkopku ve vrstvách včetně zhutnění a úpravy povrchu šířky 65 cm hloubky 80 cm z horniny třídy těžitelnosti I skupin</t>
  </si>
  <si>
    <t>Zásyp kabelových rýh ručně s přemístění sypaniny ze vzdálenosti do 10 m, s uložením výkopku ve vrstvách včetně zhutnění a úpravy povrchu šířky 65 cm hloubky 80 cm z horniny třídy těžitelnosti I skupiny 3</t>
  </si>
  <si>
    <t>R1273.01.51</t>
  </si>
  <si>
    <t>Krycí deska 300 x 1000 mm s popisem</t>
  </si>
  <si>
    <t>R1273.01.52</t>
  </si>
  <si>
    <t>Montáž ucpávky do obvodové zdi</t>
  </si>
  <si>
    <t>R1273.01.53</t>
  </si>
  <si>
    <t>Ucpávka do obvodové zdi s odolností proti vlhkosti</t>
  </si>
  <si>
    <t>R1273.01.54</t>
  </si>
  <si>
    <t>R1273.01.55</t>
  </si>
  <si>
    <t>R1273.01.56</t>
  </si>
  <si>
    <t>R1273.01.57</t>
  </si>
  <si>
    <t>R1273.01.58</t>
  </si>
  <si>
    <t>R1273.01.59</t>
  </si>
  <si>
    <t>R1273.01.60</t>
  </si>
  <si>
    <t>R1273.01.61</t>
  </si>
  <si>
    <t>98</t>
  </si>
  <si>
    <t>R1273.01.62</t>
  </si>
  <si>
    <t>99</t>
  </si>
  <si>
    <t>R1273.01.63</t>
  </si>
  <si>
    <t>100</t>
  </si>
  <si>
    <t xml:space="preserve">  PS 00-02-74</t>
  </si>
  <si>
    <t>D.1.2.7.4 - Jednotný čas</t>
  </si>
  <si>
    <t>PS 00-02-74</t>
  </si>
  <si>
    <t>1274.01</t>
  </si>
  <si>
    <t>Jednotný čas</t>
  </si>
  <si>
    <t>R1274.01.01</t>
  </si>
  <si>
    <t>R1274.01.02</t>
  </si>
  <si>
    <t>R1274.01.03</t>
  </si>
  <si>
    <t>742340003</t>
  </si>
  <si>
    <t>Montáž jednotného času hodin hlavních jednotného času</t>
  </si>
  <si>
    <t>742340011</t>
  </si>
  <si>
    <t>Montáž jednotného času přijímače synchronizovaného signálu</t>
  </si>
  <si>
    <t>R1274.01.04</t>
  </si>
  <si>
    <t>Hlavní hodiny pro řízení podružných hodin polarizovanými minutovými, půlminutovými nebo sekundovými impulsy v klimaticky náročných podmínkách, dodávka vč. DCF přijímače, řízení chodu hodin přijímačem</t>
  </si>
  <si>
    <t>Hlavní hodiny pro řízení podružných hodin polarizovanými minutovými, půlminutovými nebo sekundovými impulsy v klimaticky náročných podmínkách, dodávka vč. DCF přijímače, řízení chodu hodin přijímačem DCF, napěťová a proudová kontrola linky mikroprocesorem, nastavitelná šířka impulsu od 0,4 do 3,5 s, optimalizované dobíhání urychlující nastavení podružných hodin, automatický přechod letní zimní čas, automatické nastavení času a data</t>
  </si>
  <si>
    <t>R1274.01.05</t>
  </si>
  <si>
    <t>Montáž soumrakového spínače</t>
  </si>
  <si>
    <t>R1274.01.06</t>
  </si>
  <si>
    <t>Soumrakový spínač do hodin na fasádě, nastavitelná úroveň osvětlení, 1x výstupní kontakt, napájení 230VAC</t>
  </si>
  <si>
    <t>742340001</t>
  </si>
  <si>
    <t>Montáž jednotného času hodin závěsných</t>
  </si>
  <si>
    <t>R1274.01.07</t>
  </si>
  <si>
    <t>Dvoustranné hodiny o průměru 60cm, design dle směrnice SŽ, vteřinová ručička, uchycení horní nebo boční, sklo s bezpečnostní folií, LED podsvícení, napájení hodin i vteřinové ručičky 230V, způsob říze</t>
  </si>
  <si>
    <t>Dvoustranné hodiny o průměru 60cm, design dle směrnice SŽ, vteřinová ručička, uchycení horní nebo boční, sklo s bezpečnostní folií, LED podsvícení, napájení hodin i vteřinové ručičky 230V, způsob řízení datový přes RS485 nebo impulzní, včetně osvětlení i držáku</t>
  </si>
  <si>
    <t>742340002</t>
  </si>
  <si>
    <t>Montáž jednotného času hodin nástěnných</t>
  </si>
  <si>
    <t>R1274.01.08</t>
  </si>
  <si>
    <t>Vnitřní hodiny o průměru 40cm určené k zavěšení na stěnu,plastové s průhledným krytem číselníku, řízení pomocí linky podružných hodin</t>
  </si>
  <si>
    <t>Vnitřní hodiny o průměru 40cm určené k zavěšení na stěnu,plastové s průhledným krytem číselníku, řízení pomocí linky podružných hodin  
Podrobná specifikace viz. SO 00-02-61 - D.1.2.6 - 3. 302 Výpis informačního systému - prvek I - 103</t>
  </si>
  <si>
    <t>R1274.01.09</t>
  </si>
  <si>
    <t>R1274.01.10</t>
  </si>
  <si>
    <t>R1274.01.11</t>
  </si>
  <si>
    <t>R1274.01.12</t>
  </si>
  <si>
    <t>R1274.01.13</t>
  </si>
  <si>
    <t>R1274.01.14</t>
  </si>
  <si>
    <t>R1274.01.15</t>
  </si>
  <si>
    <t>R1274.01.16</t>
  </si>
  <si>
    <t>R1274.01.17</t>
  </si>
  <si>
    <t>Demontáž stávajících kabelových tras a zařízení jednotného času</t>
  </si>
  <si>
    <t>R1274.01.18</t>
  </si>
  <si>
    <t>R1274.01.19</t>
  </si>
  <si>
    <t>R1274.01.20</t>
  </si>
  <si>
    <t>Přesun hmot pro jednotný čas v objektech přes 12 do 24 m</t>
  </si>
  <si>
    <t>D.2.1</t>
  </si>
  <si>
    <t>Inženýrské objekty</t>
  </si>
  <si>
    <t xml:space="preserve">  SO 00-31-01</t>
  </si>
  <si>
    <t>D.2.1.6 - Systém likvidace dešťových vod - areálové rozvody dešťové kanalizace</t>
  </si>
  <si>
    <t>SO 00-31-01</t>
  </si>
  <si>
    <t>Zemní práce</t>
  </si>
  <si>
    <t>131213701</t>
  </si>
  <si>
    <t>Hloubení nezapažených jam ručně s urovnáním dna do předepsaného profilu a spádu v hornině třídy těžitelnosti I skupiny 3 soudržných</t>
  </si>
  <si>
    <t>M3</t>
  </si>
  <si>
    <t>(3*7*2.8)*0.5</t>
  </si>
  <si>
    <t>131251102</t>
  </si>
  <si>
    <t>Hloubení nezapažených jam a zářezů strojně s urovnáním dna do předepsaného profilu a spádu v hornině třídy těžitelnosti I skupiny 3 přes 20 do 50 m3</t>
  </si>
  <si>
    <t>132212331</t>
  </si>
  <si>
    <t>Hloubení nezapažených rýh šířky přes 800 do 2 000 mm ručně s urovnáním dna do předepsaného profilu a spádu v hornině třídy těžitelnosti I skupiny 3 soudržných</t>
  </si>
  <si>
    <t>(35*1.3*1.65+14*1.36*1.7+34*1.4*1.7)*0.8</t>
  </si>
  <si>
    <t>132251252</t>
  </si>
  <si>
    <t>Hloubení nezapažených rýh šířky přes 800 do 2 000 mm strojně s urovnáním dna do předepsaného profilu a spádu v hornině třídy těžitelnosti I skupiny 3 přes 20 do 50 m3</t>
  </si>
  <si>
    <t>(35*1.3*1.65+14*1.36*1.7+34*1.4*1.7)*0.2</t>
  </si>
  <si>
    <t>151101102</t>
  </si>
  <si>
    <t>Zřízení pažení a rozepření stěn rýh pro podzemní vedení příložné pro jakoukoliv mezerovitost, hloubky přes 2 do 4 m</t>
  </si>
  <si>
    <t>M2</t>
  </si>
  <si>
    <t>151101112</t>
  </si>
  <si>
    <t>Odstranění pažení a rozepření stěn rýh pro podzemní vedení s uložením materiálu na vzdálenost do 3 m od kraje výkopu příložné, hloubky přes 2 do 4 m</t>
  </si>
  <si>
    <t>151101302</t>
  </si>
  <si>
    <t>Zřízení rozepření zapažených stěn výkopů s potřebným přepažováním při pažení příložném, hloubky přes 4 do 8 m</t>
  </si>
  <si>
    <t>151101312</t>
  </si>
  <si>
    <t>Odstranění rozepření stěn výkopů s uložením materiálu na vzdálenost do 3 m od okraje výkopu pažení příložného, hloubky přes 4 do 8 m</t>
  </si>
  <si>
    <t>151102202</t>
  </si>
  <si>
    <t>Zřízení pažení stěn výkopu bez rozepření nebo vzepření při překopech inženýrských sítí plochy do 30 m2 příložné, hloubky přes 4 do 8 m</t>
  </si>
  <si>
    <t>151102212</t>
  </si>
  <si>
    <t>Odstranění pažení stěn výkopu bez rozepření nebo vzepření při překopech inženýrských sítí plochy do 30 m2 s uložením pažin na vzdálenost do 3 m od okraje výkopu příložné, hloubky přes 4 do 8 m</t>
  </si>
  <si>
    <t>162211311</t>
  </si>
  <si>
    <t>Vodorovné přemístění výkopku nebo sypaniny stavebním kolečkem s vyprázdněním kolečka na hromady nebo do dopravního prostředku na vzdálenost do 10 m z horniny třídy těžitelnosti I, skupiny 1 až 3</t>
  </si>
  <si>
    <t>162211319</t>
  </si>
  <si>
    <t>Vodorovné přemístění výkopku nebo sypaniny stavebním kolečkem s vyprázdněním kolečka na hromady nebo do dopravního prostředku na vzdálenost do 10 m Příplatek za každých dalších 10 m k ceně -1311</t>
  </si>
  <si>
    <t>174151101</t>
  </si>
  <si>
    <t>Zásyp sypaninou z jakékoliv horniny strojně s uložením výkopku ve vrstvách se zhutněním jam, šachet, rýh nebo kolem objektů v těchto vykopávkách</t>
  </si>
  <si>
    <t>35*(1.4*1.6)+14*(1.36*1.6)+35*(1.25*1.6)</t>
  </si>
  <si>
    <t>175111201</t>
  </si>
  <si>
    <t>Obsypání objektů nad přilehlým původním terénem ručně sypaninou z vhodných hornin třídy těžitelnosti I a II, skupiny 1 až 4 nebo materiálem uloženým ve vzdálenosti do 3 m od vnějšího kraje objektu pro</t>
  </si>
  <si>
    <t>3*6.5*0.41</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</si>
  <si>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</si>
  <si>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175111209</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</si>
  <si>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</si>
  <si>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175151101</t>
  </si>
  <si>
    <t>Obsypání potrubí strojně sypaninou z vhodných třídy těžitelnosti I a II, skupiny 1 až 4 nebo materiálem připraveným podél výkopu ve vzdálenosti do 3 m od jeho kraje, pro jakoukoliv hloubku výkopu a mí</t>
  </si>
  <si>
    <t>35*(1.4*0.35)+15*(1.36*0.3)+35*(1.25*0.2)</t>
  </si>
  <si>
    <t>Obsypání potrubí strojně sypaninou z vhodných třídy těžitelnosti I a II, skupiny 1 až 4 nebo materiálem připraveným podél výkopu ve vzdálenosti do 3 m od jeho kraje, pro jakoukoliv hloubku výkopu a míru zhutnění bez prohození sypaniny</t>
  </si>
  <si>
    <t>58337303</t>
  </si>
  <si>
    <t>štěrkopísek frakce 0/8</t>
  </si>
  <si>
    <t>Svislé a kompletní konstrukce</t>
  </si>
  <si>
    <t>386110104</t>
  </si>
  <si>
    <t>Montáž odlučovačů ropných látek betonových, průtoku 15 l/s</t>
  </si>
  <si>
    <t>59431302</t>
  </si>
  <si>
    <t>odlučovač ropných látek betonový, objem kalojemu 1,5m3, jmenovitý průtok 15L/s</t>
  </si>
  <si>
    <t>Vodorovné konstrukce</t>
  </si>
  <si>
    <t>451572111</t>
  </si>
  <si>
    <t>Lože pod potrubí, stoky a drobné objekty v otevřeném výkopu z kameniva drobného těženého 0 až 4 mm</t>
  </si>
  <si>
    <t>34*(1.4*0.1+0.25*0.2)+14*(1.35*0.1+0.25*0.2)+30*(1.25*0.1+0.25*0.2)-0.03*(35+34+14)</t>
  </si>
  <si>
    <t>59224185</t>
  </si>
  <si>
    <t>prstenec šachtový vyrovnávací betonový 625x120x60mm</t>
  </si>
  <si>
    <t>59224315</t>
  </si>
  <si>
    <t>deska betonová zákrytová pro kruhové šachty 100/62,5x16,5cm</t>
  </si>
  <si>
    <t>59224065</t>
  </si>
  <si>
    <t>skruž betonová DN 1000x250, 100x25x12cm</t>
  </si>
  <si>
    <t>59224067</t>
  </si>
  <si>
    <t>skruž betonová DN 1000x500, 100x50x12cm</t>
  </si>
  <si>
    <t>59224069</t>
  </si>
  <si>
    <t>skruž betonová DN 1000x1000, 100x100x12cm</t>
  </si>
  <si>
    <t>59224353</t>
  </si>
  <si>
    <t>dno betonové šachty kanalizační jednolité 100x68x30cm</t>
  </si>
  <si>
    <t>59224187</t>
  </si>
  <si>
    <t>prstenec šachtový vyrovnávací betonový 625x120x100mm</t>
  </si>
  <si>
    <t>59224188</t>
  </si>
  <si>
    <t>prstenec šachtový vyrovnávací betonový 625x120x120mm</t>
  </si>
  <si>
    <t>Komunikace pozemní</t>
  </si>
  <si>
    <t>0006003OZR</t>
  </si>
  <si>
    <t>Těsnění elastomerové pro spojení šachtových dílů  EMT DN 1200</t>
  </si>
  <si>
    <t>724</t>
  </si>
  <si>
    <t>Zdravotechnika - strojní vybavení</t>
  </si>
  <si>
    <t>724149102</t>
  </si>
  <si>
    <t>Čerpadla vodovodní strojní bez potrubí montáž čerpadel ponorných bez potrubí a příslušenství o výkonu od 56 l do 108 l</t>
  </si>
  <si>
    <t>600001R</t>
  </si>
  <si>
    <t>ponorné kalové čerpadlo pro čerpání</t>
  </si>
  <si>
    <t>ponorné kalové čerpadlo pro čerpání napětí 230 V, maximální provozní tlak 6 bar, max. dopravní výška 11 m, maximální průtok 10 m3/h</t>
  </si>
  <si>
    <t>998724103</t>
  </si>
  <si>
    <t>Přesun hmot pro strojní vybavení stanovený z hmotnosti přesunovaného materiálu vodorovná dopravní vzdálenost do 50 m v objektech výšky přes 12 do 24 m</t>
  </si>
  <si>
    <t>Trubní vedení</t>
  </si>
  <si>
    <t>871214201</t>
  </si>
  <si>
    <t>Montáž kanalizačního potrubí z plastů z polyetylenu PE 100 svařovaných na tupo v otevřeném výkopu ve sklonu do 20 % SDR 11/PN16 D 50 x 4,6 mm</t>
  </si>
  <si>
    <t>17+6+6+3+3</t>
  </si>
  <si>
    <t>28613141</t>
  </si>
  <si>
    <t>potrubí vodovodní třívrstvé PE100 RC+ SDR11 125x11,4 dl 12m s dodatečným opláštěním</t>
  </si>
  <si>
    <t>871313121</t>
  </si>
  <si>
    <t>Montáž kanalizačního potrubí z plastů z tvrdého PVC těsněných gumovým kroužkem v otevřeném výkopu ve sklonu do 20 % DN 160</t>
  </si>
  <si>
    <t>8+2.5+2.5+1</t>
  </si>
  <si>
    <t>28611131</t>
  </si>
  <si>
    <t>trubka kanalizační PVC DN 160x1000mm SN4</t>
  </si>
  <si>
    <t>871353121</t>
  </si>
  <si>
    <t>Montáž kanalizačního potrubí z plastů z tvrdého PVC těsněných gumovým kroužkem v otevřeném výkopu ve sklonu do 20 % DN 200</t>
  </si>
  <si>
    <t>17+6+1+1+6+3</t>
  </si>
  <si>
    <t>28611136</t>
  </si>
  <si>
    <t>trubka kanalizační PVC DN 200x1000mm SN4</t>
  </si>
  <si>
    <t>877310310</t>
  </si>
  <si>
    <t>Montáž tvarovek na kanalizačním plastovém potrubí z polypropylenu PP hladkého plnostěnného kolen DN 150</t>
  </si>
  <si>
    <t>28617172</t>
  </si>
  <si>
    <t>koleno kanalizační PP SN16 30° DN 150</t>
  </si>
  <si>
    <t>28617182</t>
  </si>
  <si>
    <t>koleno kanalizační PP SN16 45° DN 150</t>
  </si>
  <si>
    <t>877350310</t>
  </si>
  <si>
    <t>Montáž tvarovek na kanalizačním plastovém potrubí z polypropylenu PP hladkého plnostěnného kolen DN 200</t>
  </si>
  <si>
    <t>28617173</t>
  </si>
  <si>
    <t>koleno kanalizační PP SN16 30° DN 200</t>
  </si>
  <si>
    <t>894118001</t>
  </si>
  <si>
    <t>Šachty kanalizační zděné Příplatek k cenám za každých dalších 0,60 m výšky vstupu</t>
  </si>
  <si>
    <t>894411211R</t>
  </si>
  <si>
    <t>Zřízení šachet kanalizačních z betonových dílců výšky vstupu do 1,50 m s obložením dna kameninou nebo kanalizačními cihlami, na potrubí DN do 200</t>
  </si>
  <si>
    <t>600002R</t>
  </si>
  <si>
    <t>poklop B125, bez odvětrání, vč. rámu</t>
  </si>
  <si>
    <t>899721112</t>
  </si>
  <si>
    <t>Signalizační vodič na potrubí DN nad 150 mm</t>
  </si>
  <si>
    <t>17+6+6+3</t>
  </si>
  <si>
    <t>899722113</t>
  </si>
  <si>
    <t>Krytí potrubí z plastů výstražnou fólií z PVC šířky 34 cm</t>
  </si>
  <si>
    <t>12+34+35</t>
  </si>
  <si>
    <t>Ostatní konstrukce a práce, bourání</t>
  </si>
  <si>
    <t>935932617</t>
  </si>
  <si>
    <t>Odvodňovací plastový žlab vpusť s kalovým košem pro žlab vnitřní šířky 200 mm</t>
  </si>
  <si>
    <t>R935001</t>
  </si>
  <si>
    <t>Betonová retenční nádrž objem 39 m3, dodávka vč. montáže</t>
  </si>
  <si>
    <t>Součástí retenční nádrže je betonový poklop s výlezem do nádrže a schůdky. Nádrž bude mít jeden přítok a jeden čerpaný odtok. Pod nádrží bude podkladní beton C16/20 tl. 150 mm a hutněný štěrk F8-16 tl. 150 mm.</t>
  </si>
  <si>
    <t>998</t>
  </si>
  <si>
    <t>Přesun hmot</t>
  </si>
  <si>
    <t>998276101</t>
  </si>
  <si>
    <t>Přesun hmot pro trubní vedení hloubené z trub z plastických hmot nebo sklolaminátových pro vodovody nebo kanalizace v otevřeném výkopu dopravní vzdálenost do 15 m</t>
  </si>
  <si>
    <t xml:space="preserve">  SO 00-51-01</t>
  </si>
  <si>
    <t>D.2.1.8 - Parkovací a cyklo-parkovací stání pro veřejnost a přístřešky</t>
  </si>
  <si>
    <t>SO 00-51-01</t>
  </si>
  <si>
    <t>Zakládání</t>
  </si>
  <si>
    <t>273321311</t>
  </si>
  <si>
    <t>Základy z betonu železového (bez výztuže) desky z betonu bez zvláštních nároků na prostředí tř. C 16/20</t>
  </si>
  <si>
    <t>""exteriér - chiller" 
2*1.21*0.25</t>
  </si>
  <si>
    <t>273321411</t>
  </si>
  <si>
    <t>Základy z betonu železového (bez výztuže) desky z betonu bez zvláštních nároků na prostředí tř. C 20/25</t>
  </si>
  <si>
    <t>"základ pod parkovací automat" 0.6*0.5*0.25</t>
  </si>
  <si>
    <t>273351121</t>
  </si>
  <si>
    <t>Bednění základů desek zřízení</t>
  </si>
  <si>
    <t>"základ pro parkovací automat" 2*(0.5+0.6)*0.25 
""exteriér - chiller" 
2*4.54*0.25 
A3: A3  
"základ pro parkovací automat" 2*(0.5+0.6)*0.25 
Součet: 0,55  
B3: B3  
2*4.54*0.25 
Součet: 2,27  
"Celkem: "A3+B3</t>
  </si>
  <si>
    <t>273351122</t>
  </si>
  <si>
    <t>Bednění základů desek odstranění</t>
  </si>
  <si>
    <t>"základ pro parkovací automat" 2*(0.5+0.6)*0.25 
""exteriér - chiller" 
2*4.54*0.25 
A4: A4  
"základ pro parkovací automat" 2*(0.5+0.6)*0.25 
Součet: 0,55  
B4: B4  
2*4.54*0.25 
Součet: 2,27  
"Celkem: "A4+B4</t>
  </si>
  <si>
    <t>274313611</t>
  </si>
  <si>
    <t>Základy z betonu prostého pasy betonu kamenem neprokládaného tř. C 16/20</t>
  </si>
  <si>
    <t>""základové pasy pro cykloboxy" 
2*11*0.6*0.6</t>
  </si>
  <si>
    <t>275313711</t>
  </si>
  <si>
    <t>Základy z betonu prostého patky a bloky z betonu kamenem neprokládaného tř. C 20/25</t>
  </si>
  <si>
    <t>""stojan na kola" 
 (0.35*0.35*0.35)*16</t>
  </si>
  <si>
    <t>274351121</t>
  </si>
  <si>
    <t>Bednění základů pasů rovné zřízení</t>
  </si>
  <si>
    <t>""cykloboxy" 
2*(2*11+2*0.6)*0.6</t>
  </si>
  <si>
    <t>274351122</t>
  </si>
  <si>
    <t>Bednění základů pasů rovné odstranění</t>
  </si>
  <si>
    <t>275313611</t>
  </si>
  <si>
    <t>Základy z betonu prostého patky a bloky z betonu kamenem neprokládaného tř. C 16/20</t>
  </si>
  <si>
    <t>""základové pasy - přístřešek na kontejnéry" 
0.6*0.6*0.6*5 
""základové pasy - přístřešek na nabíjení kol" 
0.6*0.6*0.6*10 
A9: A9  
0.6*0.6*0.6*5 
Součet: 1,08  
B9: B9  
0.6*0.6*0.6*10 
Součet: 2,16  
"Celkem: "A9+B9</t>
  </si>
  <si>
    <t>275351121</t>
  </si>
  <si>
    <t>Bednění základů patek zřízení</t>
  </si>
  <si>
    <t>""přístřešek na kontejnéry" 
(4*(0.6*0.6))*5 
""přístřešek na nabíjení kol" 
(4*(0.6*0.6))*10 
""stojan na kola" 
(4*(0.35*0.35))*16 
A10: A10  
(4*(0.6*0.6))*5 
Součet: 7,20  
B10: B10  
(4*(0.6*0.6))*10 
Součet: 14,40  
C10: C10  
(4*(0.35*0.35))*16 
Součet: 7,84  
"Celkem: "A10+B10+C10</t>
  </si>
  <si>
    <t>275351122</t>
  </si>
  <si>
    <t>Bednění základů patek odstranění</t>
  </si>
  <si>
    <t>""přístřešek na kontejnéry" 
(4*(0.6*0.6))*5 
""přístřešek na nabíjení kol" 
(4*(0.6*0.6))*10 
""stojan na kola" 
(4*(0.35*0.35))*16 
A11: A11  
(4*(0.6*0.6))*5 
Součet: 7,20  
B11: B11  
(4*(0.6*0.6))*10 
Součet: 14,40  
C11: C11  
(4*(0.35*0.35))*16 
Součet: 7,84  
"Celkem: "A11+B11+C11</t>
  </si>
  <si>
    <t>608</t>
  </si>
  <si>
    <t>Ostatní výrobky</t>
  </si>
  <si>
    <t>608O13R</t>
  </si>
  <si>
    <t>Elektromechanický zámek</t>
  </si>
  <si>
    <t>Elektromechanický zámek 1. V ceně jsou zahrnuty náklady na dodávku materiálu včetně montáže. 2. V ceně jsou zahrnuty náklady na veškerý kotvící, upevňovací a pomocný materiál.  
Podrobná specifikace viz. D.2.2.1 - SO 00-71-01.01 - 3.608a - Výpis ostatních prvků - prvek O – 13</t>
  </si>
  <si>
    <t>608O15R</t>
  </si>
  <si>
    <t>Dobíjecí stanice pro elektrokola</t>
  </si>
  <si>
    <t>Dobíjecí stanice pro elektrokola 1. V ceně jsou zahrnuty náklady na dodávku materiálu včetně montáže. 2. V ceně jsou zahrnuty náklady na veškerý kotvící, upevňovací a pomocný materiál.  
Podrobná specifikace viz. D.2.2.1 - SO 00-71-01.01 - 3.608a - Výpis ostatních prvků - prvek O – 15</t>
  </si>
  <si>
    <t>764</t>
  </si>
  <si>
    <t>Konstrukce klempířské</t>
  </si>
  <si>
    <t>764212631</t>
  </si>
  <si>
    <t>Oplechování střešních prvků z pozinkovaného plechu s povrchovou úpravou štítu závětrnou lištou rš 160 mm</t>
  </si>
  <si>
    <t>"přístřešek na cykloboxy - K-01" 10.5</t>
  </si>
  <si>
    <t>Oplechování střešních prvků z pozinkovaného plechu s povrchovou úpravou štítu závětrnou lištou rš 160 mm vč. povrchové úpravy, kotvícího a spojovacího materiálu</t>
  </si>
  <si>
    <t>764311603</t>
  </si>
  <si>
    <t>Lemování zdí z pozinkovaného plechu s povrchovou úpravou boční nebo horní rovné, střech s krytinou prejzovou nebo vlnitou rš 250 mm</t>
  </si>
  <si>
    <t>"přístřešek cykloboxy - K-02" 2*2.2</t>
  </si>
  <si>
    <t>Lemování zdí z pozinkovaného plechu s povrchovou úpravou boční nebo horní rovné, střech s krytinou prejzovou nebo vlnitou rš 250 mm vč. povrchové úpravy, kotvícího a spojovacího materiálu</t>
  </si>
  <si>
    <t>998764101</t>
  </si>
  <si>
    <t>Přesun hmot pro konstrukce klempířské stanovený z hmotnosti přesunovaného materiálu vodorovná dopravní vzdálenost do 50 m v objektech výšky do 6 m</t>
  </si>
  <si>
    <t>766</t>
  </si>
  <si>
    <t>Konstrukce truhlářské</t>
  </si>
  <si>
    <t>766412222</t>
  </si>
  <si>
    <t>Montáž obložení stěn palubkami na pero a drážku plochy přes 5 m2 modřínovými, šířky přes 60 do 80 mm</t>
  </si>
  <si>
    <t>""přístřešek na kontejnéry" 
3.86*2+6.2+2*0.25+3.66*2+5.72 
""přístřešek na nabíjení kol" 
10.2*2+0.25*2+17.5+4.3*2+12.15+5.75*2+5.6+0.25+5.5*2+11.7+1.55+7.4 
""cykloboxy" 
3.72*2+18.3+3.11*18+2*0.17+1.47*10+0.17*9 
A21: A21  
3.86*2+6.2+2*0.25+3.66*2+5.72 
Součet: 27,46  
B21: B21  
10.2*2+0.25*2+17.5+4.3*2+12.15+5.75*2+5.6+0.25+5.5*2+11.7+1.55+7.4 
Součet: 108,15  
C21: C21  
3.72*2+18.3+3.11*18+2*0.17+1.47*10+0.17*9 
Součet: 98,29  
"Celkem: "A21+B21+C21</t>
  </si>
  <si>
    <t>61191160</t>
  </si>
  <si>
    <t>palubky obkladové sibiřský modřín profil rhombus 20x95mm jakost A/B</t>
  </si>
  <si>
    <t>palubky obkladové sibiřský modřín profil rhombus 20x95mm jakost A/B Podrobná specifikace viz. D.2.2.1 - SO 00-71-01.01 - 3.610 - Výpis technických listů – 04/21</t>
  </si>
  <si>
    <t>766660712</t>
  </si>
  <si>
    <t>Montáž dveřních doplňků dokování závěsů na křídlo a zárubeň dveří dvoukřídlových</t>
  </si>
  <si>
    <t>"dveře cykloboxy" 10*2 
"dveře k chilleru" 3*2 
A23: A23  
"dveře cykloboxy" 10*2 
Součet: 20,00  
B23: B23  
"dveře k chilleru" 3*2 
Součet: 6,00  
"Celkem: "A23+B23</t>
  </si>
  <si>
    <t>549001R</t>
  </si>
  <si>
    <t>závěs dveřní</t>
  </si>
  <si>
    <t>766660728</t>
  </si>
  <si>
    <t>Montáž dveřních doplňků dveřního kování interiérového zámku</t>
  </si>
  <si>
    <t>"dveře k chilleru" 1</t>
  </si>
  <si>
    <t>54925801</t>
  </si>
  <si>
    <t>zámek přídavný dveřní</t>
  </si>
  <si>
    <t>998766101</t>
  </si>
  <si>
    <t>Přesun hmot pro konstrukce truhlářské stanovený z hmotnosti přesunovaného materiálu vodorovná dopravní vzdálenost do 50 m v objektech výšky do 6 m</t>
  </si>
  <si>
    <t>767</t>
  </si>
  <si>
    <t>Konstrukce zámečnické</t>
  </si>
  <si>
    <t>767391113</t>
  </si>
  <si>
    <t>Montáž krytiny z tvarovaných plechů trapézových nebo vlnitých, uchycených přistřelením</t>
  </si>
  <si>
    <t>""cykloboxy" 
2.2*10.5</t>
  </si>
  <si>
    <t>15484140</t>
  </si>
  <si>
    <t>plech trapézový 55/235 940 Pz tl 0,70mm</t>
  </si>
  <si>
    <t>plech trapézový 55/235 940 Pz tl 0,70mm vč. povrchové úpravy  
Podrobná specifikace viz D.2.1.8 - SO 00-51-01 Parkovací a cyklo-parkovací stání pro veejnost a přístřešky výkres 2.201 až 2.203</t>
  </si>
  <si>
    <t>767995111</t>
  </si>
  <si>
    <t>Montáž ostatních atypických zámečnických konstrukcí hmotnosti do 5 kg</t>
  </si>
  <si>
    <t>KG</t>
  </si>
  <si>
    <t>"patní plech P15" 173.90 
"JEKL 50x50x3" 121.55 
A30: A30  
"patní plech P15" 173.90 
Součet: 173,90  
B30: B30  
"JEKL 50x50x3" 121.55 
Součet: 121,55  
"Celkem: "A30+B30</t>
  </si>
  <si>
    <t>13611238</t>
  </si>
  <si>
    <t>plech ocelový hladký jakost S235JR tl 15mm tabule</t>
  </si>
  <si>
    <t>""patní plech přístřešek na kontejnéry" 
5*4.7/1000 
""patní plech přístřešek na nabíjení kol" 
10*4.7/1000 
""patní plech cykloboxy" 
22*4.7/1000 
A31: A31  
5*4.7/1000 
Součet: 0,024  
B31: B31  
10*4.7/1000 
Součet: 0,047  
C31: C31  
22*4.7/1000 
Součet: 0,103  
"Celkem: "A31+B31+C31 
D31: D31  
"Celkem: "A31+B31+C31 
Součet: 0,174  
D31 * 1.15"Koeficient množství</t>
  </si>
  <si>
    <t>14550246</t>
  </si>
  <si>
    <t>profil ocelový svařovaný jakost S235 průřez čtvercový 50x50x3mm</t>
  </si>
  <si>
    <t>""cykloboxy" 
"příčle: JEKL 50x50x3, dl. 1,05 m, 10 ks" 4.16*1.05*10/1000 
"příčle: JEKL 50x50x3, dl. 0,80 m, 20 ks" 4.16*0.8*20/1000 
""přístřešek na nabíjení kol" 
"příčle: JEKL 50x50x3, dl. 0,68 m, 4 ks" 4.16*0.68*4/1000 
A32: A32  
"příčle: JEKL 50x50x3, dl. 1,05 m, 10 ks" 4.16*1.05*10/1000 
Součet: 0,044  
B32: B32  
"příčle: JEKL 50x50x3, dl. 0,80 m, 20 ks" 4.16*0.8*20/1000 
Součet: 0,067  
C32: C32  
"příčle: JEKL 50x50x3, dl. 0,68 m, 4 ks" 4.16*0.68*4/1000 
Součet: 0,011  
"Celkem: "A32+B32+C32 
D32: D32  
"Celkem: "A32+B32+C32 
Součet: 0,122  
D32 * 1.15"Koeficient množství</t>
  </si>
  <si>
    <t>profil ocelový svařovaný jakost S235 průřez čtvercový 50x50x3mm vč. povrchové úpravy  
Podrobná specifikace viz D.2.1.8 - SO 00-51-01 Parkovací a cyklo-parkovací stání pro veejnost a přístřešky výkres 2.201 až 2.203</t>
  </si>
  <si>
    <t>767995112</t>
  </si>
  <si>
    <t>Montáž ostatních atypických zámečnických konstrukcí hmotnosti přes 5 do 10 kg</t>
  </si>
  <si>
    <t>"JEKL 50x50x3" 219.35</t>
  </si>
  <si>
    <t>14550246.1</t>
  </si>
  <si>
    <t>""přístřešek na nabíjení kol" 
"sloupek: JEKL 50x50x3, dl. 1,5 m, 4 ks"  4.16*1.5*4/1000 
"příčle: JEKL 50x50x3, dl. 1,22 m, 4 ks" 4.16*1.22*4/1000 
""cykloboxy" 
"sloupek: JEKL 50x50x3, dl. 1,5 m, 20 ks"  4.16*1.5*10/1000 
"příčle: JEKL 50x50x3, dl. 1,22 m, 20 ks" 4.16*1.22*22/1000 
A34: A34  
"sloupek: JEKL 50x50x3, dl. 1,5 m, 4 ks"  4.16*1.5*4/1000 
Součet: 0,025  
B34: B34  
"příčle: JEKL 50x50x3, dl. 1,22 m, 4 ks" 4.16*1.22*4/1000 
Součet: 0,02  
C34: C34  
"sloupek: JEKL 50x50x3, dl. 1,5 m, 20 ks"  4.16*1.5*10/1000 
Součet: 0,062  
D34: D34  
"příčle: JEKL 50x50x3, dl. 1,22 m, 20 ks" 4.16*1.22*22/1000 
Součet: 0,112  
"Celkem: "A34+B34+C34+D34 
E34: E34  
"Celkem: "A34+B34+C34+D34 
Součet: 0,219  
E34 * 1.15"Koeficient množství</t>
  </si>
  <si>
    <t>767995113</t>
  </si>
  <si>
    <t>Montáž ostatních atypických zámečnických konstrukcí hmotnosti přes 10 do 20 kg</t>
  </si>
  <si>
    <t>"profil L70x70x6" 225.28</t>
  </si>
  <si>
    <t>13010428</t>
  </si>
  <si>
    <t>úhelník ocelový rovnostranný jakost S235JR (11 375) 70x70x6mm</t>
  </si>
  <si>
    <t>""přístřešek na kontejnéry" 
"sloupek: L 70x70x6, dl. 2,00 m, 4ks"  6.4*2*4/1000 
""přístřešek na nabíjení kol" 
"sloupek: L 70x70x6, dl. 1,70 m, 16ks"  6.4*1.7*16/1000 
A36: A36  
"sloupek: L 70x70x6, dl. 2,00 m, 4ks"  6.4*2*4/1000 
Součet: 0,051  
B36: B36  
"sloupek: L 70x70x6, dl. 1,70 m, 16ks"  6.4*1.7*16/1000 
Součet: 0,174  
"Celkem: "A36+B36 
C36: C36  
"Celkem: "A36+B36 
Součet: 0,225  
C36 * 1.15"Koeficient množství</t>
  </si>
  <si>
    <t>úhelník ocelový rovnostranný jakost S235JR (11 375) 70x70x6mm vč. povrchové úpravy  
Podrobná specifikace viz D.2.1.8 - SO 00-51-01 Parkovací a cyklo-parkovací stání pro veejnost a přístřešky výkres 2.201 až 2.203</t>
  </si>
  <si>
    <t>767995114</t>
  </si>
  <si>
    <t>Montáž ostatních atypických zámečnických konstrukcí hmotnosti přes 20 do 50 kg</t>
  </si>
  <si>
    <t>"JEKL 100x100x5" 2212.55 
"JEKL 100x50x5" 1013.24 
A37: A37  
"JEKL 100x100x5" 2212.55 
Součet: 2212,55  
B37: B37  
"JEKL 100x50x5" 1013.24 
Součet: 1013,24  
"Celkem: "A37+B37</t>
  </si>
  <si>
    <t>14550301</t>
  </si>
  <si>
    <t>profil ocelový svařovaný jakost S235 průřez čtvercový 100x100x5mm</t>
  </si>
  <si>
    <t>""přístřešek na kontejnéry" 
"sloupek: JEKL 100x100x5, dl. 2,00 m, 5ks"  14.48*2*5/1000 
"příčle: JEKL 100x100x5, dl. 2,05 m, 4 ks" 14.48*2.05*4/1000 
"příčle: JEKL 100x100x5, dl. 1,70 m, 4 ks" 14.48*1.70*4/1000 
""přístřešek na nabíjení kol" 
"sloupek: JEKL 100x100x5, dl. 2,10 m, 10ks"  14.48*2.1*10/1000 
"příčle: JEKL 100x100x5, dl. 2,4 m, 4 ks" 14.48*2.5*4/1000 
"příčle: JEKL 100x100x5, dl. 3,3 m, 12 ks" 14.48*3.3*12/1000 
"příčle: JEKL 100x100x5, dl. 3,4 m, 4 ks" 14.48*3.3*4/1000 
""cykloboxy" 
"sloupek: JEKL 100x100x5, dl. 2,03 m, 11ks"  14.48*2.03*11/1000 
"sloupek: JEKL 100x100x5, dl. 1,97 m, 11ks"  14.48*1.97*11/1000 
A38: A38  
"sloupek: JEKL 100x100x5, dl. 2,00 m, 5ks"  14.48*2*5/1000 
Součet: 0,145  
B38: B38  
"příčle: JEKL 100x100x5, dl. 2,05 m, 4 ks" 14.48*2.05*4/1000 
Součet: 0,119  
C38: C38  
"příčle: JEKL 100x100x5, dl. 1,70 m, 4 ks" 14.48*1.70*4/1000 
Součet: 0,098  
D38: D38  
"sloupek: JEKL 100x100x5, dl. 2,10 m, 10ks"  14.48*2.1*10/1000 
Součet: 0,304  
E38: E38  
"příčle: JEKL 100x100x5, dl. 2,4 m, 4 ks" 14.48*2.5*4/1000 
Součet: 0,145  
F38: F38  
"příčle: JEKL 100x100x5, dl. 3,3 m, 12 ks" 14.48*3.3*12/1000 
Součet: 0,573  
G38: G38  
"příčle: JEKL 100x100x5, dl. 3,4 m, 4 ks" 14.48*3.3*4/1000 
Součet: 0,191  
H38: H38  
"sloupek: JEKL 100x100x5, dl. 2,03 m, 11ks"  14.48*2.03*11/1000 
Součet: 0,323  
I38: I38  
"sloupek: JEKL 100x100x5, dl. 1,97 m, 11ks"  14.48*1.97*11/1000 
Součet: 0,314  
"Celkem: "A38+B38+C38+D38+E38+F38+G38+H38+I38 
J38: J38  
"Celkem: "A38+B38+C38+D38+E38+F38+G38+H38+I38 
Součet: 2,212  
J38 * 1.15"Koeficient množství</t>
  </si>
  <si>
    <t>profil ocelový svařovaný jakost S235 průřez čtvercový 100x100x5mm vč. povrchové úpravy  
Podrobná specifikace viz D.2.1.8 - SO 00-51-01 Parkovací a cyklo-parkovací stání pro veejnost a přístřešky výkres 2.201 až 2.203</t>
  </si>
  <si>
    <t>14550323</t>
  </si>
  <si>
    <t>profil ocelový svařovaný jakost S235 průřez obdelníkový 100x50x5mm</t>
  </si>
  <si>
    <t>""přístřešek na nabíjení kol" 
"sloupek: JEKL 100x50x5, dl. 1,5 m, 9ks"  10.86*1.5*9/1000 
""cykloboxy" 
"příčle: JEKL 100x50x5, dl. 0,95 m, 40 ks" 10.86*0.95*40/1000 
"příčle: JEKL 100x50x5, dl. 1,9 m, 22 ks" 10.86*1.9*22/1000 
A39: A39  
"sloupek: JEKL 100x50x5, dl. 1,5 m, 9ks"  10.86*1.5*9/1000 
Součet: 0,147  
B39: B39  
"příčle: JEKL 100x50x5, dl. 0,95 m, 40 ks" 10.86*0.95*40/1000 
Součet: 0,413  
C39: C39  
"příčle: JEKL 100x50x5, dl. 1,9 m, 22 ks" 10.86*1.9*22/1000 
Součet: 0,454  
"Celkem: "A39+B39+C39 
D39: D39  
"Celkem: "A39+B39+C39 
Součet: 1,014  
D39 * 1.15"Koeficient množství</t>
  </si>
  <si>
    <t>profil ocelový svařovaný jakost S235 průřez obdelníkový 100x50x5mm vč. povrchové úpravy  
Podrobná specifikace viz D.2.1.8 - SO 00-51-01 Parkovací a cyklo-parkovací stání pro veejnost a přístřešky výkres 2.201 až 2.203</t>
  </si>
  <si>
    <t>998767101</t>
  </si>
  <si>
    <t>Přesun hmot pro zámečnické konstrukce stanovený z hmotnosti přesunovaného materiálu vodorovná dopravní vzdálenost do 50 m v objektech výšky do 6 m</t>
  </si>
  <si>
    <t>783</t>
  </si>
  <si>
    <t>Dokončovací práce - nátěry</t>
  </si>
  <si>
    <t>783101403</t>
  </si>
  <si>
    <t>Příprava podkladu truhlářských konstrukcí před provedením nátěru oprášení</t>
  </si>
  <si>
    <t>""přístřešek na kontejnéry" 
3.86*2+6.2+2*0.25+3.66*2+5.72 
""přístřešek na nabíjení kol" 
10.2*2+0.25*2+17.5+4.3*2+12.15+5.75*2+5.6+0.25+5.5*2+11.7+1.55+7.4 
""cykloboxy" 
3.72*2+18.3+3.11*18+2*0.17+1.47*10+0.17*9 
A41: A41  
3.86*2+6.2+2*0.25+3.66*2+5.72 
Součet: 27,46  
B41: B41  
10.2*2+0.25*2+17.5+4.3*2+12.15+5.75*2+5.6+0.25+5.5*2+11.7+1.55+7.4 
Součet: 108,15  
C41: C41  
3.72*2+18.3+3.11*18+2*0.17+1.47*10+0.17*9 
Součet: 98,29  
"Celkem: "A41+B41+C41</t>
  </si>
  <si>
    <t>783113111</t>
  </si>
  <si>
    <t>Napouštěcí nátěr truhlářských konstrukcí jednonásobný fungicidní syntetický</t>
  </si>
  <si>
    <t>""přístřešek na kontejnéry" 
3.86*2+6.2+2*0.25+3.66*2+5.72 
""přístřešek na nabíjení kol" 
10.2*2+0.25*2+17.5+4.3*2+12.15+5.75*2+5.6+0.25+5.5*2+11.7+1.55+7.4 
""cykloboxy" 
3.72*2+18.3+3.11*18+2*0.17+1.47*10+0.17*9 
A42: A42  
3.86*2+6.2+2*0.25+3.66*2+5.72 
Součet: 27,46  
B42: B42  
10.2*2+0.25*2+17.5+4.3*2+12.15+5.75*2+5.6+0.25+5.5*2+11.7+1.55+7.4 
Součet: 108,15  
C42: C42  
3.72*2+18.3+3.11*18+2*0.17+1.47*10+0.17*9 
Součet: 98,29  
"Celkem: "A42+B42+C42</t>
  </si>
  <si>
    <t>783164101</t>
  </si>
  <si>
    <t>Základní nátěr truhlářských konstrukcí jednonásobný olejový</t>
  </si>
  <si>
    <t>""přístřešek na kontejnéry" 
3.86*2+6.2+2*0.25+3.66*2+5.72 
""přístřešek na nabíjení kol" 
10.2*2+0.25*2+17.5+4.3*2+12.15+5.75*2+5.6+0.25+5.5*2+11.7+1.55+7.4 
""cykloboxy" 
3.72*2+18.3+3.11*18+2*0.17+1.47*10+0.17*9 
A43: A43  
3.86*2+6.2+2*0.25+3.66*2+5.72 
Součet: 27,46  
B43: B43  
10.2*2+0.25*2+17.5+4.3*2+12.15+5.75*2+5.6+0.25+5.5*2+11.7+1.55+7.4 
Součet: 108,15  
C43: C43  
3.72*2+18.3+3.11*18+2*0.17+1.47*10+0.17*9 
Součet: 98,29  
"Celkem: "A43+B43+C43</t>
  </si>
  <si>
    <t>783168211</t>
  </si>
  <si>
    <t>Lakovací nátěr truhlářských konstrukcí dvojnásobný s mezibroušením olejový</t>
  </si>
  <si>
    <t>""přístřešek na kontejnéry" 
3.86*2+6.2+2*0.25+3.66*2+5.72 
""přístřešek na nabíjení kol" 
10.2*2+0.25*2+17.5+4.3*2+12.15+5.75*2+5.6+0.25+5.5*2+11.7+1.55+7.4 
""cykloboxy" 
3.72*2+18.3+3.11*18+2*0.17+1.47*10+0.17*9 
A44: A44  
3.86*2+6.2+2*0.25+3.66*2+5.72 
Součet: 27,46  
B44: B44  
10.2*2+0.25*2+17.5+4.3*2+12.15+5.75*2+5.6+0.25+5.5*2+11.7+1.55+7.4 
Součet: 108,15  
C44: C44  
3.72*2+18.3+3.11*18+2*0.17+1.47*10+0.17*9 
Součet: 98,29  
"Celkem: "A44+B44+C44</t>
  </si>
  <si>
    <t>936001001</t>
  </si>
  <si>
    <t>Montáž prvků městské a zahradní architektury hmotnosti do 0,1 t</t>
  </si>
  <si>
    <t>"M-05 - stojan na kola" 8</t>
  </si>
  <si>
    <t>Montáž prvků městské a zahradní architektury hmotnosti do 0,1 t Jedná se pouze o montáž materiálu. Dodávka materiálu vč. dopravy materiálu není součástí tohoto rozpočtu. Materiál zajišťuje investor v rámci nákupu oficiální mobiliáře SŽ</t>
  </si>
  <si>
    <t>953965121</t>
  </si>
  <si>
    <t>Kotvy chemické s vyvrtáním otvoru kotevní šrouby pro chemické kotvy, velikost M 12, délka 160 mm</t>
  </si>
  <si>
    <t>""stojan na kola" 
8*4</t>
  </si>
  <si>
    <t>Kotvy chemické s vyvrtáním otvoru kotevní šrouby pro chemické kotvy, velikost M 12, délka 160 mm Podrobná specifikace kotvení viz. D.2.2.1 - SO 00-71-01.01 - 3.609a - Výpis mobiliáře - stavební přípravenost - prvek M – 05</t>
  </si>
  <si>
    <t>953965123</t>
  </si>
  <si>
    <t>Kotvy chemické s vyvrtáním otvoru kotevní šrouby pro chemické kotvy, velikost M 12, délka 260 mm</t>
  </si>
  <si>
    <t>"přístřešek na odpadky" 5*4 
"přístřešek pro nabíjení kol" 10*4 
"přístřešek pro cykloboxy" 22*4 
A14: A14  
"přístřešek na odpadky" 5*4 
Součet: 20,00  
B14: B14  
"přístřešek pro nabíjení kol" 10*4 
Součet: 40,00  
C14: C14  
"přístřešek pro cykloboxy" 22*4 
Součet: 88,00  
"Celkem: "A14+B14+C14</t>
  </si>
  <si>
    <t>998011001</t>
  </si>
  <si>
    <t>Přesun hmot pro budovy občanské výstavby, bydlení, výrobu a služby s nosnou svislou konstrukcí zděnou z cihel, tvárnic nebo kamene vodorovná dopravní vzdálenost do 100 m pro budovy výšky do 6 m</t>
  </si>
  <si>
    <t xml:space="preserve">  SO 00-52-01</t>
  </si>
  <si>
    <t>D.2.1.8 - Areál - dopravní napojení, komunikace a zpevněné plochy</t>
  </si>
  <si>
    <t>SO 00-52-01</t>
  </si>
  <si>
    <t>113106161</t>
  </si>
  <si>
    <t>Rozebrání dlažeb vozovek a ploch s přemístěním hmot na skládku na vzdálenost do 3 m nebo s naložením na dopravní prostředek, s jakoukoliv výplní spár ručně z drobných kostek nebo odseků s ložem z kame</t>
  </si>
  <si>
    <t>"rozebrání dlažebních kostek severně od výpravní budovy" 85</t>
  </si>
  <si>
    <t>Rozebrání dlažeb vozovek a ploch s přemístěním hmot na skládku na vzdálenost do 3 m nebo s naložením na dopravní prostředek, s jakoukoliv výplní spár ručně z drobných kostek nebo odseků s ložem z kameniva</t>
  </si>
  <si>
    <t>113107163</t>
  </si>
  <si>
    <t>Odstranění podkladů nebo krytů strojně plochy jednotlivě přes 50 m2 do 200 m2 s přemístěním hmot na skládku na vzdálenost do 20 m nebo s naložením na dopravní prostředek z kameniva hrubého drceného, o</t>
  </si>
  <si>
    <t>Odstranění podkladů nebo krytů strojně plochy jednotlivě přes 50 m2 do 200 m2 s přemístěním hmot na skládku na vzdálenost do 20 m nebo s naložením na dopravní prostředek z kameniva hrubého drceného, o tl. vrstvy přes 200 do 300 mm</t>
  </si>
  <si>
    <t>113107223</t>
  </si>
  <si>
    <t>Odstranění podkladů nebo krytů strojně plochy jednotlivě přes 200 m2 s přemístěním hmot na skládku na vzdálenost do 20 m nebo s naložením na dopravní prostředek z kameniva hrubého drceného, o tl. vrst</t>
  </si>
  <si>
    <t>Odstranění podkladů nebo krytů strojně plochy jednotlivě přes 200 m2 s přemístěním hmot na skládku na vzdálenost do 20 m nebo s naložením na dopravní prostředek z kameniva hrubého drceného, o tl. vrstvy přes 200 do 300 mm</t>
  </si>
  <si>
    <t>113107232</t>
  </si>
  <si>
    <t>Odstranění podkladů nebo krytů strojně plochy jednotlivě přes 200 m2 s přemístěním hmot na skládku na vzdálenost do 20 m nebo s naložením na dopravní prostředek z betonu prostého, o tl. vrstvy přes 15</t>
  </si>
  <si>
    <t>"odstranění podkladních vrstev" 420+646+120</t>
  </si>
  <si>
    <t>Odstranění podkladů nebo krytů strojně plochy jednotlivě přes 200 m2 s přemístěním hmot na skládku na vzdálenost do 20 m nebo s naložením na dopravní prostředek z betonu prostého, o tl. vrstvy přes 150 do 300 mm</t>
  </si>
  <si>
    <t>113107242</t>
  </si>
  <si>
    <t>Odstranění podkladů nebo krytů strojně plochy jednotlivě přes 200 m2 s přemístěním hmot na skládku na vzdálenost do 20 m nebo s naložením na dopravní prostředek živičných, o tl. vrstvy přes 50 do 100</t>
  </si>
  <si>
    <t>"odstranění asfaltové konstrukce" 420+646+120</t>
  </si>
  <si>
    <t>Odstranění podkladů nebo krytů strojně plochy jednotlivě přes 200 m2 s přemístěním hmot na skládku na vzdálenost do 20 m nebo s naložením na dopravní prostředek živičných, o tl. vrstvy přes 50 do 100 mm</t>
  </si>
  <si>
    <t>113202111</t>
  </si>
  <si>
    <t>Vytrhání obrub s vybouráním lože, s přemístěním hmot na skládku na vzdálenost do 3 m nebo s naložením na dopravní prostředek z krajníků nebo obrubníků stojatých</t>
  </si>
  <si>
    <t>"vytrhání stávajících obrub v okolí výpravní budovy" 80</t>
  </si>
  <si>
    <t>121151123</t>
  </si>
  <si>
    <t>Sejmutí ornice strojně při souvislé ploše přes 500 m2, tl. vrstvy do 200 mm</t>
  </si>
  <si>
    <t>162351103</t>
  </si>
  <si>
    <t>Vodorovné přemístění výkopku nebo sypaniny po suchu na obvyklém dopravním prostředku, bez naložení výkopku, avšak se složením bez rozhrnutí z horniny třídy těžitelnosti I skupiny 1 až 3 na vzdálenost</t>
  </si>
  <si>
    <t>0.2*100</t>
  </si>
  <si>
    <t>Vodorovné přemístění výkopku nebo sypaniny po suchu na obvyklém dopravním prostředku, bez naložení výkopku, avšak se složením bez rozhrnutí z horniny třídy těžitelnosti I skupiny 1 až 3 na vzdálenost přes 50 do 500 m</t>
  </si>
  <si>
    <t>171251201</t>
  </si>
  <si>
    <t>Uložení sypaniny na skládky nebo meziskládky bez hutnění s upravením uložené sypaniny do předepsaného tvaru</t>
  </si>
  <si>
    <t>181151321</t>
  </si>
  <si>
    <t>Plošná úprava terénu v zemině skupiny 1 až 4 s urovnáním povrchu bez doplnění ornice souvislé plochy přes 500 m2 při nerovnostech terénu přes 100 do 150 mm v rovině nebo na svahu do 1:5</t>
  </si>
  <si>
    <t>181951112</t>
  </si>
  <si>
    <t>Úprava pláně vyrovnáním výškových rozdílů strojně v hornině třídy těžitelnosti I, skupiny 1 až 3 se zhutněním</t>
  </si>
  <si>
    <t>"hutnění pláně minimálální hodnota modulu přetvárnosti podložní zeminy Edef=45 MPa" 1480</t>
  </si>
  <si>
    <t>561081111</t>
  </si>
  <si>
    <t>Zřízení podkladu ze zeminy upravené hydraulickými pojivy vápnem, cementem nebo směsnými pojivy (materiál ve specifikaci) s rozprostřením, promísením, vlhčením, zhutněním a ošetřením vodou plochy do 1</t>
  </si>
  <si>
    <t>Zřízení podkladu ze zeminy upravené hydraulickými pojivy vápnem, cementem nebo směsnými pojivy (materiál ve specifikaci) s rozprostřením, promísením, vlhčením, zhutněním a ošetřením vodou plochy do 1 000 m2, tloušťka po zhutnění přes 450 do 500 mm</t>
  </si>
  <si>
    <t>58530170</t>
  </si>
  <si>
    <t>vápno nehašené CL 90-Q pro úpravu zemin standardní</t>
  </si>
  <si>
    <t>564851111</t>
  </si>
  <si>
    <t>Podklad ze štěrkodrti ŠD s rozprostřením a zhutněním plochy přes 100 m2, po zhutnění tl. 150 mm</t>
  </si>
  <si>
    <t>"štěrkodrť 0/63 vozovky" 80 
"štěrkodrť 0/63 chodníky" 2850-140-1415-15+20 
A14: A14  
"štěrkodrť 0/63 vozovky" 80 
Součet: 80,00  
B14: B14  
"štěrkodrť 0/63 chodníky" 2850-140-1415-15+20 
Součet: 1300,00  
"Celkem: "A14+B14</t>
  </si>
  <si>
    <t>564952111</t>
  </si>
  <si>
    <t>Podklad z mechanicky zpevněného kameniva MZK (minerální beton) s rozprostřením a s hutněním, po zhutnění tl. 150 mm</t>
  </si>
  <si>
    <t>"parkovací stání" 12*8.4</t>
  </si>
  <si>
    <t>565135121</t>
  </si>
  <si>
    <t>Asfaltový beton vrstva podkladní ACP 16 (obalované kamenivo střednězrnné - OKS) s rozprostřením a zhutněním v pruhu šířky přes 3 m, po zhutnění tl. 50 mm</t>
  </si>
  <si>
    <t>567122112</t>
  </si>
  <si>
    <t>Podklad ze směsi stmelené cementem SC bez dilatačních spár, s rozprostřením a zhutněním SC C 8/10 (KSC I), po zhutnění tl. 130 mm</t>
  </si>
  <si>
    <t>"vozovka" 80 
"parkovaci stání A17 manipulační plocha" 12*8.4 
A17: A17  
"vozovka" 80 
Součet: 80,00  
B17: B17  
"parkovaci stání A17 manipulační plocha" 12*8.4 
Součet: 100,80  
"Celkem: "A17+B17</t>
  </si>
  <si>
    <t>573111112</t>
  </si>
  <si>
    <t>Postřik infiltrační PI z asfaltu silničního s posypem kamenivem, v množství 1,00 kg/m2</t>
  </si>
  <si>
    <t>"vozovka" 80</t>
  </si>
  <si>
    <t>573211106</t>
  </si>
  <si>
    <t>Postřik spojovací PS bez posypu kamenivem z asfaltu silničního, v množství 0,20 kg/m2</t>
  </si>
  <si>
    <t>"vozovka 2x nátěr" 80*2</t>
  </si>
  <si>
    <t>577134111</t>
  </si>
  <si>
    <t>Asfaltový beton vrstva obrusná ACO 11 (ABS) s rozprostřením a se zhutněním z nemodifikovaného asfaltu v pruhu šířky do 3 m tř. I, po zhutnění tl. 40 mm</t>
  </si>
  <si>
    <t>578143113</t>
  </si>
  <si>
    <t>Litý asfalt MA 11 (LAS) s rozprostřením z nemodifikovaného asfaltu v pruhu šířky do 3 m tl. 40 mm</t>
  </si>
  <si>
    <t>2*50</t>
  </si>
  <si>
    <t>596211113</t>
  </si>
  <si>
    <t>Kladení dlažby z betonových zámkových dlaždic komunikací pro pěší ručně s ložem z kameniva těženého nebo drceného tl. do 40 mm, s vyplněním spár s dvojitým hutněním, vibrováním a se smetením přebytečn</t>
  </si>
  <si>
    <t>"chodník" 2850-140-1415-15+20-730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</si>
  <si>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</si>
  <si>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59245015</t>
  </si>
  <si>
    <t>dlažba zámková tvaru I 200x165x60mm přírodní</t>
  </si>
  <si>
    <t>59245222</t>
  </si>
  <si>
    <t>dlažba zámková tvaru I základní pro nevidomé 196x161x60mm barevná</t>
  </si>
  <si>
    <t>596211213</t>
  </si>
  <si>
    <t>12*8.4</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</si>
  <si>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</si>
  <si>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59245213</t>
  </si>
  <si>
    <t>dlažba zámková tvaru I 196x161x80mm přírodní</t>
  </si>
  <si>
    <t>596811223</t>
  </si>
  <si>
    <t>Kladení dlažby z betonových nebo kameninových dlaždic komunikací pro pěší s vyplněním spár a se smetením přebytečného materiálu na vzdálenost do 3 m s ložem z kameniva těženého tl. do 30 mm velikosti</t>
  </si>
  <si>
    <t>"nástupiště" 730</t>
  </si>
  <si>
    <t>Kladení dlažby z betonových nebo kameninových dlaždic komunikací pro pěší s vyplněním spár a se smetením přebytečného materiálu na vzdálenost do 3 m s ložem z kameniva těženého tl. do 30 mm velikosti dlaždic přes 0,09 m2 do 0,25 m2, pro plochy přes 300 m2</t>
  </si>
  <si>
    <t>R592001</t>
  </si>
  <si>
    <t>betonová dlažba - třída betonu A (C 55/67) v provedení dvouvrstvém – lícní beton ze stálobarevné drtě z přírodního kamene a barevnými pigmenty odolnými vůči UV záření v souladu se VL Ž8 10, barva (ant</t>
  </si>
  <si>
    <t>betonová dlažba - třída betonu A (C 55/67) v provedení dvouvrstvém – lícní beton ze stálobarevné drtě z přírodního kamene a barevnými pigmenty odolnými vůči UV záření v souladu se VL Ž8 10, barva (antracit/šedá)</t>
  </si>
  <si>
    <t>914111111</t>
  </si>
  <si>
    <t>Montáž svislé dopravní značky základní velikosti do 1 m2 objímkami na sloupky nebo konzoly</t>
  </si>
  <si>
    <t>40445625</t>
  </si>
  <si>
    <t>informativní značky provozní IP8, IP9, IP11-IP13 500x700mm</t>
  </si>
  <si>
    <t>"dopravní značka IP 13e" 1 
A30: A30  
"dopravní značka IP 13e" 1 
Součet: 1,00  
"Celkem: "A30</t>
  </si>
  <si>
    <t>914511111</t>
  </si>
  <si>
    <t>Montáž sloupku dopravních značek délky do 3,5 m do betonového základu</t>
  </si>
  <si>
    <t>40445230</t>
  </si>
  <si>
    <t>sloupek pro dopravní značku Zn D 70mm v 3,5m</t>
  </si>
  <si>
    <t>40445254</t>
  </si>
  <si>
    <t>víčko plastové na sloupek D 70mm</t>
  </si>
  <si>
    <t>915131111</t>
  </si>
  <si>
    <t>Vodorovné dopravní značení stříkané barvou přechody pro chodce, šipky, symboly bílé základní</t>
  </si>
  <si>
    <t>915131112</t>
  </si>
  <si>
    <t>Vodorovné dopravní značení stříkané barvou přechody pro chodce, šipky, symboly bílé retroreflexní</t>
  </si>
  <si>
    <t>915621111</t>
  </si>
  <si>
    <t>Předznačení pro vodorovné značení stříkané barvou nebo prováděné z nátěrových hmot plošné šipky, symboly, nápisy</t>
  </si>
  <si>
    <t>916131213</t>
  </si>
  <si>
    <t>Osazení silničního obrubníku betonového se zřízením lože, s vyplněním a zatřením spár cementovou maltou stojatého s boční opěrou z betonu prostého, do lože z betonu prostého</t>
  </si>
  <si>
    <t>45+5+90</t>
  </si>
  <si>
    <t>59217031</t>
  </si>
  <si>
    <t>obrubník betonový silniční 1000x150x250mm</t>
  </si>
  <si>
    <t>916331112</t>
  </si>
  <si>
    <t>Osazení zahradního obrubníku betonového s ložem tl. od 50 do 100 mm z betonu prostého tř. C 12/15 s boční opěrou z betonu prostého tř. C 12/15</t>
  </si>
  <si>
    <t>25+50+10+15+20+10</t>
  </si>
  <si>
    <t>59217008</t>
  </si>
  <si>
    <t>obrubník betonový parkový 1000x80x200mm</t>
  </si>
  <si>
    <t>919726123</t>
  </si>
  <si>
    <t>Geotextilie netkaná pro ochranu, separaci nebo filtraci měrná hmotnost přes 300 do 500 g/m2</t>
  </si>
  <si>
    <t>919732211</t>
  </si>
  <si>
    <t>Styčná pracovní spára při napojení nového živičného povrchu na stávající se zalitím za tepla modifikovanou asfaltovou hmotou s posypem vápenným hydrátem šířky do 15 mm, hloubky do 25 mm včetně prořezá</t>
  </si>
  <si>
    <t>Styčná pracovní spára při napojení nového živičného povrchu na stávající se zalitím za tepla modifikovanou asfaltovou hmotou s posypem vápenným hydrátem šířky do 15 mm, hloubky do 25 mm včetně prořezání spáry</t>
  </si>
  <si>
    <t>919735114</t>
  </si>
  <si>
    <t>Řezání stávajícího živičného krytu nebo podkladu hloubky přes 150 do 200 mm</t>
  </si>
  <si>
    <t>919735124</t>
  </si>
  <si>
    <t>Řezání stávajícího betonového krytu nebo podkladu hloubky přes 150 do 200 mm</t>
  </si>
  <si>
    <t>935114112</t>
  </si>
  <si>
    <t>Štěrbinový odvodňovací betonový žlab se základem z betonu prostého a s obetonováním rozměru 220x260 mm (mikroštěrbinový) se spádem dna 0,5 %</t>
  </si>
  <si>
    <t>938908411</t>
  </si>
  <si>
    <t>Čištění vozovek splachováním vodou povrchu podkladu nebo krytu živičného, betonového nebo dlážděného</t>
  </si>
  <si>
    <t>80+100+1300+50</t>
  </si>
  <si>
    <t>938909311</t>
  </si>
  <si>
    <t>Čištění vozovek metením bláta, prachu nebo hlinitého nánosu s odklizením na hromady na vzdálenost do 20 m nebo naložením na dopravní prostředek strojně povrchu podkladu nebo krytu betonového nebo živi</t>
  </si>
  <si>
    <t>100+80+50</t>
  </si>
  <si>
    <t>Čištění vozovek metením bláta, prachu nebo hlinitého nánosu s odklizením na hromady na vzdálenost do 20 m nebo naložením na dopravní prostředek strojně povrchu podkladu nebo krytu betonového nebo živičného</t>
  </si>
  <si>
    <t>938909331</t>
  </si>
  <si>
    <t>Čištění vozovek metením bláta, prachu nebo hlinitého nánosu s odklizením na hromady na vzdálenost do 20 m nebo naložením na dopravní prostředek ručně povrchu podkladu nebo krytu betonového nebo živičn</t>
  </si>
  <si>
    <t>Čištění vozovek metením bláta, prachu nebo hlinitého nánosu s odklizením na hromady na vzdálenost do 20 m nebo naložením na dopravní prostředek ručně povrchu podkladu nebo krytu betonového nebo živičného</t>
  </si>
  <si>
    <t>966006211</t>
  </si>
  <si>
    <t>Odstranění (demontáž) svislých dopravních značek s odklizením materiálu na skládku na vzdálenost do 20 m nebo s naložením na dopravní prostředek ze sloupů, sloupků nebo konzol</t>
  </si>
  <si>
    <t>997006002</t>
  </si>
  <si>
    <t>Úprava stavebního odpadu třídění hrubé</t>
  </si>
  <si>
    <t>997006006</t>
  </si>
  <si>
    <t>Úprava stavebního odpadu drcení s dopravou na vzdálenost do 100 m a naložením do drtícího zařízení ze zdiva betonového</t>
  </si>
  <si>
    <t>741.25+16.4</t>
  </si>
  <si>
    <t>27.2+37.4+184.8+20*1.8</t>
  </si>
  <si>
    <t>Likvidace odpadů zeminy a kamení na recyklační skládce kód odpadu 17 05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</si>
  <si>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Likvidace odpadů na recyklační skládce odpadu z prostého betonu zatříděného do Katalogu odpadů pod kódem 17 01 01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</si>
  <si>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15.3+4.6+26</t>
  </si>
  <si>
    <t>Likvidace odpadů stavebního a demoličního odpadu pod kódem 17 09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</si>
  <si>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260.92</t>
  </si>
  <si>
    <t>Likvidace odpadů na recyklační skládce odpadu asfaltového bez obsahu dehtu zatříděného do Katalogu odpadů pod kódem 17 03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</si>
  <si>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998223011</t>
  </si>
  <si>
    <t>Přesun hmot pro pozemní komunikace s krytem dlážděným dopravní vzdálenost do 200 m jakékoliv délky objektu</t>
  </si>
  <si>
    <t>D.2.2</t>
  </si>
  <si>
    <t>Pozemní stavební objekty a technické vybavení pozemních stavebních objektů</t>
  </si>
  <si>
    <t xml:space="preserve">  OST</t>
  </si>
  <si>
    <t>Ostatní náklady</t>
  </si>
  <si>
    <t>OST</t>
  </si>
  <si>
    <t>012103000</t>
  </si>
  <si>
    <t>Geodetické práce před výstavbou</t>
  </si>
  <si>
    <t>R01</t>
  </si>
  <si>
    <t>Ověření polohy a výšky hrany 1. nástupiště vůči průjezdnému profilu</t>
  </si>
  <si>
    <t>VRN4</t>
  </si>
  <si>
    <t>Inženýrská činnost</t>
  </si>
  <si>
    <t>045203000</t>
  </si>
  <si>
    <t>Kompletační činnost</t>
  </si>
  <si>
    <t>Kompletační činnost Zajišťování činností souvisejících se zakázkou - tj. účasti všech zainteresovaných stran ve všech fázích přípravy, realizace i dokončení zakázky, komplexního vyzkoušení a měření, odstranění vad díla podléhajících záruční lhůtě, zajišťování podkladů (výkresů, rozpočtů, posudků, zkoušek, protokolů apod.), včetně zakreslování změn do výkresů, ke kterým došlo v průběhu výstavby, zajišťování provozu potřebných zařízení (např. provozu zařízení staveniště), zajišťování kontroly činností na staveništi, výše uvedených činností i souvisejících správních činností (kontroly plnění náležitostí smlouvy o dílo, cenové kontroly, kontroly včasnosti i kontroly proplácení fakturace aj.), vedení stavebního deníku.</t>
  </si>
  <si>
    <t>045303000</t>
  </si>
  <si>
    <t>Koordinační činnost</t>
  </si>
  <si>
    <t>Koordinační činnost Zajišťování koordinace prací a dodávek mezi dodavateli, stanovení pořadí případně souběžného provádění prací a doby realizace. Předávání informací (výkresů a dalších podkladů) o změnách, ke kterým došlo v průběhu realizace, dotyčným účastníkům. Vyřešení vazeb na okolí staveniště. Týká se především působení hluku, otřesů, vzniklé dopravy apod. vůči okolí. Jedná se o zátěž mající svůj původ v provádění výstavby nebo v montáži technologického celku. Jde o minimalizaci (někdy i kompenzaci) této zátěže, upravení harmonogramu zátěže v průběhu dne a týdne.</t>
  </si>
  <si>
    <t>VRN6</t>
  </si>
  <si>
    <t>Územní vlivy</t>
  </si>
  <si>
    <t>064002000</t>
  </si>
  <si>
    <t>Práce ve zdraví škodlivém prostředí</t>
  </si>
  <si>
    <t>Práce ve zdraví škodlivém prostředí veškerá opatření týkajícího se nakládání se škodlivými materiály</t>
  </si>
  <si>
    <t>064203000</t>
  </si>
  <si>
    <t>Práce se škodlivými materiály</t>
  </si>
  <si>
    <t>VRN7</t>
  </si>
  <si>
    <t>Provozní vlivy</t>
  </si>
  <si>
    <t>071002000</t>
  </si>
  <si>
    <t>Provoz investora, třetích osob</t>
  </si>
  <si>
    <t>Provoz investora, třetích osob opatření k zajištění nepřerušenému pohybu cestujících, zaměstnanců a nájemníků. Provizorní opatření k zajištění provozu výpravní budovy a zejména dopravní kanceláře. (zajištění bezprašnosti, zakrývání a ochrana strojů a zařízení, ochrana užívaných prostor při výměně otvorů atd.)</t>
  </si>
  <si>
    <t>072103001</t>
  </si>
  <si>
    <t>Projednání DIO a zajištění DIR komunikace II.a III. třídy</t>
  </si>
  <si>
    <t>072103011</t>
  </si>
  <si>
    <t>Zajištění DIO komunikace II. a III. třídy - jednoduché el. vedení</t>
  </si>
  <si>
    <t xml:space="preserve">  POV</t>
  </si>
  <si>
    <t>Provizorní opatření</t>
  </si>
  <si>
    <t>POV</t>
  </si>
  <si>
    <t>119003223</t>
  </si>
  <si>
    <t>Pomocné konstrukce při zabezpečení výkopu svislé ocelové mobilní oplocení, výšky přes 1,5 do 2,2 m panely vyplněné profilovaným plechem zřízení</t>
  </si>
  <si>
    <t>119003224</t>
  </si>
  <si>
    <t>Pomocné konstrukce při zabezpečení výkopu svislé ocelové mobilní oplocení, výšky přes 1,5 do 2,2 m panely vyplněné profilovaným plechem odstranění</t>
  </si>
  <si>
    <t>23-M</t>
  </si>
  <si>
    <t>Montáže potrubí</t>
  </si>
  <si>
    <t>230086115</t>
  </si>
  <si>
    <t>Demontáž plastového potrubí dn do 110 mm</t>
  </si>
  <si>
    <t>46-M</t>
  </si>
  <si>
    <t>Zemní práce při extr.mont.pracích</t>
  </si>
  <si>
    <t>460742111</t>
  </si>
  <si>
    <t>Osazení kabelových prostupů včetně utěsnění a spárování z trub plastových do rýhy, bez výkopových prací bez obsypu, vnitřního průměru do 10 cm</t>
  </si>
  <si>
    <t>460001R</t>
  </si>
  <si>
    <t>dvouplášťová trubka o průměru 50 mm</t>
  </si>
  <si>
    <t>Úpravy povrchů, podlahy a osazování výplní</t>
  </si>
  <si>
    <t>619996117</t>
  </si>
  <si>
    <t>Ochrana stavebních konstrukcí a samostatných prvků včetně pozdějšího odstranění obedněním z OSB desek podlahy</t>
  </si>
  <si>
    <t>"pochozí plocha pro cestující" 300</t>
  </si>
  <si>
    <t>915223111</t>
  </si>
  <si>
    <t>Orientační prvky pro nevidomé z plastu na pozemních komunikacích a komunikacích pro pěší varovný pás šířky 420 mm</t>
  </si>
  <si>
    <t>R915001</t>
  </si>
  <si>
    <t>Signalizační pás - dodávka vč. montáže</t>
  </si>
  <si>
    <t>721</t>
  </si>
  <si>
    <t>Zdravotechnika - vnitřní kanalizace</t>
  </si>
  <si>
    <t>721171808</t>
  </si>
  <si>
    <t>Demontáž potrubí z novodurových trub odpadních nebo připojovacích přes 75 do D 114</t>
  </si>
  <si>
    <t>721173401</t>
  </si>
  <si>
    <t>Potrubí z trub PVC SN4 svodné (ležaté) DN 110</t>
  </si>
  <si>
    <t>998721101</t>
  </si>
  <si>
    <t>Přesun hmot pro vnitřní kanalizace stanovený z hmotnosti přesunovaného materiálu vodorovná dopravní vzdálenost do 50 m v objektech výšky do 6 m</t>
  </si>
  <si>
    <t>722</t>
  </si>
  <si>
    <t>Zdravotechnika - vnitřní vodovod</t>
  </si>
  <si>
    <t>722130103</t>
  </si>
  <si>
    <t>Potrubí z ocelových trubek pozinkovaných hladkých pro zavodněný systém spojovaných lisováním PN 16 do 110°C O 22/1,5</t>
  </si>
  <si>
    <t>722130801</t>
  </si>
  <si>
    <t>Demontáž potrubí z ocelových trubek pozinkovaných závitových do DN 25</t>
  </si>
  <si>
    <t>998722101</t>
  </si>
  <si>
    <t>Přesun hmot pro vnitřní vodovod stanovený z hmotnosti přesunovaného materiálu vodorovná dopravní vzdálenost do 50 m v objektech výšky do 6 m</t>
  </si>
  <si>
    <t>741</t>
  </si>
  <si>
    <t>Elektroinstalace - silnoproud</t>
  </si>
  <si>
    <t>741122231</t>
  </si>
  <si>
    <t>Montáž kabelů měděných bez ukončení uložených volně nebo v liště plných kulatých (např. CYKY) počtu a průřezu žil 5x1,5 až 2,5 mm2</t>
  </si>
  <si>
    <t>"provizorní připojení mobilních buňěk" 45</t>
  </si>
  <si>
    <t>34111094</t>
  </si>
  <si>
    <t>kabel instalační jádro Cu plné izolace PVC plášť PVC 450/750V (CYKY) 5x2,5mm2</t>
  </si>
  <si>
    <t>741122851</t>
  </si>
  <si>
    <t>Demontáž kabelů měděných uložených volně nebo v liště plných kulatých počtu a průřezu žil 2x1,5 až 6 mm2, 3x1,5 až 10 mm2, 4x1,5 až 10 mm2, 5x1,5 až 6 mm2, 7x1,5 až 4 mm2, 12x1,5 mm2</t>
  </si>
  <si>
    <t>998741101</t>
  </si>
  <si>
    <t>Přesun hmot pro silnoproud stanovený z hmotnosti přesunovaného materiálu vodorovná dopravní vzdálenost do 50 m v objektech výšky do 6 m</t>
  </si>
  <si>
    <t>742</t>
  </si>
  <si>
    <t>Elektroinstalace - slaboproud</t>
  </si>
  <si>
    <t>742001R</t>
  </si>
  <si>
    <t>Kabel U/UTP drát CAT6</t>
  </si>
  <si>
    <t>Kabel U/UTP drát CAT6 vč. zapojení a oživení koncového zařízení</t>
  </si>
  <si>
    <t>997013111</t>
  </si>
  <si>
    <t>Vnitrostaveništní doprava suti a vybouraných hmot vodorovně do 50 m svisle s použitím mechanizace pro budovy a haly výšky do 6 m</t>
  </si>
  <si>
    <t>Likvidace odpadů nekontaminovaných - 17 02 01 dřevo po stavebním použití, z demolic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</si>
  <si>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0.022</t>
  </si>
  <si>
    <t>Likvidace odpadů nekontaminovaných - 16 02 14 elektrošrot (vyřazená el. zařízení a přístr. - al, cu a vz. kovy)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</si>
  <si>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0.064</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</si>
  <si>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</si>
  <si>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0.059</t>
  </si>
  <si>
    <t>Likvidace odpadů z plastických hmot pod kódem 17 04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</si>
  <si>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Mobilní buňky</t>
  </si>
  <si>
    <t>POV001R</t>
  </si>
  <si>
    <t>Čekárna</t>
  </si>
  <si>
    <t>Čekárna 1. Položka obsahuje: • dovoz a osazení mobilní buňky • provoz a údržba • připojení na energie • odpojení a odvoz mobilní buňky 2. Mobilní buňka obsahuje: • vytápění a klimatizovaní  
pronájem 18 měsíců</t>
  </si>
  <si>
    <t>POV002R</t>
  </si>
  <si>
    <t>Pokladna</t>
  </si>
  <si>
    <t>Pokladna 1. Položka obsahuje: • dovoz a osazení mobilní buňky • provoz a údržba • připojení na energie • odpojení a odvoz mobilní buňky 2. Mobilní buňka obsahuje: • o minimální ploše 12 m2 • vytápění a klimatizovaní • zabezpečení EZS • umyvadlo s teplou vodou, připojení na elektřinu (7 zásuvek) a elektronické komunikace (2x LAN) • výdejní okénko se stříškou  
pronájem 18 měsíců</t>
  </si>
  <si>
    <t>POV003R</t>
  </si>
  <si>
    <t>Útulek vlakvedoucích</t>
  </si>
  <si>
    <t>Útulek vlakvedoucích 1. Položka obsahuje: • dovoz a osazení mobilní buňky • provoz a údržba • připojení na energie • odpojení a odvoz mobilní buňky 2. Mobilní buňka obsahuje: • vytápění a klimatizovaní • zabezpečení EZS • umyvadlo s teplou vodou, připojení na elektřinu  
pronájem 18 měsíců</t>
  </si>
  <si>
    <t>POV004R</t>
  </si>
  <si>
    <t>Útulek a sklad pro ST</t>
  </si>
  <si>
    <t>Útulek a sklad pro ST 1. Položka obsahuje: • dovoz a osazení mobilní buňky • provoz a údržba • připojení na energie • odpojení a odvoz mobilní buňky 2. Mobilní buňka obsahuje: • vytápění a klimatizovaní • zabezpečení EZS • připojení na elektřinu  
pronájem 18 měsíců</t>
  </si>
  <si>
    <t>POV005R</t>
  </si>
  <si>
    <t>Mobilní buňky WC</t>
  </si>
  <si>
    <t>"WC ženy" 1 
"WC muži" 1 
"WC pro ČD - uzamykatelné" 1 
"WC pro SŽ - uzamykatelné" 1 
A29: A29  
"WC ženy" 1 
Součet: 1,00  
B29: B29  
"WC muži" 1 
Součet: 1,00  
C29: C29  
"WC pro ČD - uzamykatelné" 1 
Součet: 1,00  
D29: D29  
"WC pro SŽ - uzamykatelné" 1 
Součet: 1,00  
"Celkem: "A29+B29+C29+D29</t>
  </si>
  <si>
    <t>Mobilní buňky WC 1. Položka obsahuje: • dovoz a osazení mobilní buňky • provoz a údržba • připojení na energie • odpojení a odvoz mobilní buňky  
pronájem 18 měsíců</t>
  </si>
  <si>
    <t xml:space="preserve">  SO 00-71-01.00</t>
  </si>
  <si>
    <t>D.2.2.1 - Bourací práce a demolice</t>
  </si>
  <si>
    <t>SO 00-71-01.00</t>
  </si>
  <si>
    <t>119001401</t>
  </si>
  <si>
    <t>Dočasné zajištění podzemního potrubí nebo vedení ve výkopišti ve stavu i poloze, ve kterých byla na začátku zemních prací a to s podepřením, vzepřením nebo vyvěšením, případně s ochranným bedněním, se</t>
  </si>
  <si>
    <t>"vodovod" 15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</si>
  <si>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</si>
  <si>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119001405</t>
  </si>
  <si>
    <t>"teplovod" 25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</si>
  <si>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</si>
  <si>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119001411</t>
  </si>
  <si>
    <t>"kanalizace" 155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</si>
  <si>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do 200 mm</t>
  </si>
  <si>
    <t>119001421</t>
  </si>
  <si>
    <t>"silnoproud, slaboproud" 275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</si>
  <si>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</si>
  <si>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1101.232*0.85</t>
  </si>
  <si>
    <t>131251104</t>
  </si>
  <si>
    <t>Hloubení nezapažených jam a zářezů strojně s urovnáním dna do předepsaného profilu a spádu v hornině třídy těžitelnosti I skupiny 3 přes 100 do 500 m3</t>
  </si>
  <si>
    <t>1101.232*0.15</t>
  </si>
  <si>
    <t>131213711</t>
  </si>
  <si>
    <t>Hloubení zapažených jam ručně s urovnáním dna do předepsaného profilu a spádu v hornině třídy těžitelnosti I skupiny 3 soudržných</t>
  </si>
  <si>
    <t>252.364*0.85+30.611</t>
  </si>
  <si>
    <t>131251202</t>
  </si>
  <si>
    <t>Hloubení zapažených jam a zářezů strojně s urovnáním dna do předepsaného profilu a spádu v hornině třídy těžitelnosti I skupiny 3 přes 20 do 50 m3</t>
  </si>
  <si>
    <t>252.364*0.15</t>
  </si>
  <si>
    <t>132212131</t>
  </si>
  <si>
    <t>Hloubení nezapažených rýh šířky do 800 mm ručně s urovnáním dna do předepsaného profilu a spádu v hornině třídy těžitelnosti I skupiny 3 soudržných</t>
  </si>
  <si>
    <t>5.46*0.85</t>
  </si>
  <si>
    <t>132253101</t>
  </si>
  <si>
    <t>Hloubení nezapažených rýh šířky do 800 mm strojně s urovnáním dna do předepsaného profilu a spádu v omezeném prostoru v hornině třídy těžitelnosti I skupiny 3 do 20 m3</t>
  </si>
  <si>
    <t>5.46*0.15</t>
  </si>
  <si>
    <t>30.611</t>
  </si>
  <si>
    <t>162451105</t>
  </si>
  <si>
    <t>1101.232+252.364+5.46</t>
  </si>
  <si>
    <t>Vodorovné přemístění výkopku nebo sypaniny po suchu na obvyklém dopravním prostředku, bez naložení výkopku, avšak se složením bez rozhrnutí z horniny třídy těžitelnosti I skupiny 1 až 3 na vzdálenost přes 1 000 do 1 500 m</t>
  </si>
  <si>
    <t>167151111</t>
  </si>
  <si>
    <t>Nakládání, skládání a překládání neulehlého výkopku nebo sypaniny strojně nakládání, množství přes 100 m3, z hornin třídy těžitelnosti I, skupiny 1 až 3</t>
  </si>
  <si>
    <t>(30.611+1101.232+252.364+5.46)*2</t>
  </si>
  <si>
    <t>30.611+1101.232+252.364+5.46</t>
  </si>
  <si>
    <t>525991121</t>
  </si>
  <si>
    <t>Demontáž kolejnic všech soustav do 50 kg/m</t>
  </si>
  <si>
    <t>21.2</t>
  </si>
  <si>
    <t>762</t>
  </si>
  <si>
    <t>Konstrukce tesařské</t>
  </si>
  <si>
    <t>762331911</t>
  </si>
  <si>
    <t>Vyřezání části střešní vazby vázané konstrukce krovů průřezové plochy řeziva do 120 cm2, délky vyřezané části krovového prvku do 3 m</t>
  </si>
  <si>
    <t>64.8*0.2</t>
  </si>
  <si>
    <t>762331921</t>
  </si>
  <si>
    <t>Vyřezání části střešní vazby vázané konstrukce krovů průřezové plochy řeziva přes 120 do 224 cm2, délky vyřezané části krovového prvku do 3 m</t>
  </si>
  <si>
    <t>1007.06*0.2</t>
  </si>
  <si>
    <t>762331931</t>
  </si>
  <si>
    <t>Vyřezání části střešní vazby vázané konstrukce krovů průřezové plochy řeziva přes 224 do 288 cm2, délky vyřezané části krovového prvku do 3 m</t>
  </si>
  <si>
    <t>1860.71*0.2</t>
  </si>
  <si>
    <t>762331941</t>
  </si>
  <si>
    <t>Vyřezání části střešní vazby vázané konstrukce krovů průřezové plochy řeziva přes 288 do 450 cm2, délky vyřezané části krovového prvku do 3 m</t>
  </si>
  <si>
    <t>542.68*0.2</t>
  </si>
  <si>
    <t>762341811</t>
  </si>
  <si>
    <t>Demontáž bednění a laťování bednění střech rovných, obloukových, sklonu do 60° se všemi nadstřešními konstrukcemi z prken hrubých, hoblovaných tl. do 32 mm</t>
  </si>
  <si>
    <t>1490.304+13.851</t>
  </si>
  <si>
    <t>762341821</t>
  </si>
  <si>
    <t>Demontáž bednění a laťování bednění střech rovných, obloukových, sklonu do 60° se všemi nadstřešními konstrukcemi z fošen hrubých, hoblovaných</t>
  </si>
  <si>
    <t>30.495</t>
  </si>
  <si>
    <t>762331821</t>
  </si>
  <si>
    <t>Demontáž vázaných konstrukcí krovů k dalšímu použití sklonu do 60° z hranolů, hranolků, fošen, průřezové plochy do 120 cm2</t>
  </si>
  <si>
    <t>23.4</t>
  </si>
  <si>
    <t>762521811</t>
  </si>
  <si>
    <t>Demontáž podlah bez polštářů z prken tl. do 32 mm</t>
  </si>
  <si>
    <t>734.78+441.48+23.41</t>
  </si>
  <si>
    <t>762521812</t>
  </si>
  <si>
    <t>Demontáž podlah bez polštářů z prken nebo fošen tl. přes 32 mm</t>
  </si>
  <si>
    <t>481.5</t>
  </si>
  <si>
    <t>762522811</t>
  </si>
  <si>
    <t>Demontáž podlah s polštáři z prken tl. do 32 mm</t>
  </si>
  <si>
    <t>239.54+18.86+6.68+61.44</t>
  </si>
  <si>
    <t>762821951</t>
  </si>
  <si>
    <t>Vyřezání části stropního trámu průřezové plochy přes 450 cm2, délky vyřezané části trámu přes 1 do 3 m</t>
  </si>
  <si>
    <t>2547.52*0.2</t>
  </si>
  <si>
    <t>762953802</t>
  </si>
  <si>
    <t>Demontáž teras nášlapné vrstvy z dřevěných nebo dřevoplastových prken, připevněných lepením nebo skrytými spojkami</t>
  </si>
  <si>
    <t>29.844</t>
  </si>
  <si>
    <t>762953811</t>
  </si>
  <si>
    <t>Demontáž teras podkladního roštu z plných nebo dutých profilů jakékoli vzdálenosti podpěr</t>
  </si>
  <si>
    <t>763</t>
  </si>
  <si>
    <t>Konstrukce suché výstavby</t>
  </si>
  <si>
    <t>763111812</t>
  </si>
  <si>
    <t>Demontáž příček ze sádrokartonových desek s nosnou konstrukcí z ocelových profilů jednoduchých, opláštění dvojité</t>
  </si>
  <si>
    <t>20.843</t>
  </si>
  <si>
    <t>763121812</t>
  </si>
  <si>
    <t>Demontáž předsazených nebo šachtových stěn ze sádrokartonových desek s nosnou konstrukcí z ocelových profilů jednoduchých, opláštění dvojité</t>
  </si>
  <si>
    <t>43.515</t>
  </si>
  <si>
    <t>763131822</t>
  </si>
  <si>
    <t>Demontáž podhledu nebo samostatného požárního předělu ze sádrokartonových desek s nosnou konstrukcí dvouvrstvou z ocelových profilů, opláštění dvojité</t>
  </si>
  <si>
    <t>131.53</t>
  </si>
  <si>
    <t>764001821</t>
  </si>
  <si>
    <t>Demontáž klempířských konstrukcí krytiny ze svitků nebo tabulí do suti</t>
  </si>
  <si>
    <t>764002841</t>
  </si>
  <si>
    <t>Demontáž klempířských konstrukcí oplechování horních ploch zdí a nadezdívek do suti</t>
  </si>
  <si>
    <t>764002851</t>
  </si>
  <si>
    <t>Demontáž klempířských konstrukcí oplechování parapetů do suti</t>
  </si>
  <si>
    <t>764002861</t>
  </si>
  <si>
    <t>Demontáž klempířských konstrukcí oplechování říms do suti</t>
  </si>
  <si>
    <t>190+5</t>
  </si>
  <si>
    <t>764002871</t>
  </si>
  <si>
    <t>Demontáž klempířských konstrukcí lemování zdí do suti</t>
  </si>
  <si>
    <t>764002881</t>
  </si>
  <si>
    <t>Demontáž klempířských konstrukcí lemování střešních prostupů do suti</t>
  </si>
  <si>
    <t>(40+85)*0.5</t>
  </si>
  <si>
    <t>764002891</t>
  </si>
  <si>
    <t>Demontáž klempířských konstrukcí lemování sloupků komínových lávek do suti</t>
  </si>
  <si>
    <t>"oplechování kruhových prostupů" 9</t>
  </si>
  <si>
    <t>764004801</t>
  </si>
  <si>
    <t>Demontáž klempířských konstrukcí žlabu podokapního do suti</t>
  </si>
  <si>
    <t>764004821</t>
  </si>
  <si>
    <t>Demontáž klempířských konstrukcí žlabu nástřešního do suti</t>
  </si>
  <si>
    <t>764004861</t>
  </si>
  <si>
    <t>Demontáž klempířských konstrukcí svodu do suti</t>
  </si>
  <si>
    <t>766111820</t>
  </si>
  <si>
    <t>Demontáž dřevěných stěn plných</t>
  </si>
  <si>
    <t>224.695</t>
  </si>
  <si>
    <t>766411821</t>
  </si>
  <si>
    <t>Demontáž obložení stěn palubkami</t>
  </si>
  <si>
    <t>19.376</t>
  </si>
  <si>
    <t>766673810</t>
  </si>
  <si>
    <t>Demontáž střešních oken na krytině vlnité a prejzové, sklonu do 30°</t>
  </si>
  <si>
    <t>766681821</t>
  </si>
  <si>
    <t>Demontáž zárubní k opětovnému použití rámových, plochy otvoru do 2 m2</t>
  </si>
  <si>
    <t>13.222</t>
  </si>
  <si>
    <t>766681822</t>
  </si>
  <si>
    <t>Demontáž zárubní k opětovnému použití rámových, plochy otvoru přes 2 m2</t>
  </si>
  <si>
    <t>58.111</t>
  </si>
  <si>
    <t>766691914</t>
  </si>
  <si>
    <t>Ostatní práce vyvěšení nebo zavěšení křídel dřevěných dveřních, plochy do 2 m2</t>
  </si>
  <si>
    <t>115</t>
  </si>
  <si>
    <t>766691915</t>
  </si>
  <si>
    <t>Ostatní práce vyvěšení nebo zavěšení křídel dřevěných dveřních, plochy přes 2 m2</t>
  </si>
  <si>
    <t>766812830</t>
  </si>
  <si>
    <t>Demontáž kuchyňských linek dřevěných nebo kovových včetně skříněk uchycených na stěně, délky přes 1500 do 1800 mm</t>
  </si>
  <si>
    <t>766812840</t>
  </si>
  <si>
    <t>Demontáž kuchyňských linek dřevěných nebo kovových včetně skříněk uchycených na stěně, délky přes 1800 do 2100 mm</t>
  </si>
  <si>
    <t>101</t>
  </si>
  <si>
    <t>767392802</t>
  </si>
  <si>
    <t>Demontáž krytin střech z plechů šroubovaných do suti</t>
  </si>
  <si>
    <t>594.19+59.4</t>
  </si>
  <si>
    <t>102</t>
  </si>
  <si>
    <t>767641800</t>
  </si>
  <si>
    <t>Demontáž dveřních zárubní odřezáním od upevnění, plochy dveří do 2,5 m2</t>
  </si>
  <si>
    <t>103</t>
  </si>
  <si>
    <t>767661811</t>
  </si>
  <si>
    <t>Demontáž mříží pevných nebo otevíravých</t>
  </si>
  <si>
    <t>26.83</t>
  </si>
  <si>
    <t>104</t>
  </si>
  <si>
    <t>767996703</t>
  </si>
  <si>
    <t>Demontáž ostatních zámečnických konstrukcí řezáním o hmotnosti jednotlivých dílů přes 100 do 250 kg</t>
  </si>
  <si>
    <t>150</t>
  </si>
  <si>
    <t>105</t>
  </si>
  <si>
    <t>767996801</t>
  </si>
  <si>
    <t>Demontáž ostatních zámečnických konstrukcí rozebráním o hmotnosti jednotlivých dílů do 50 kg</t>
  </si>
  <si>
    <t>967.795+576.18</t>
  </si>
  <si>
    <t>106</t>
  </si>
  <si>
    <t>767996803</t>
  </si>
  <si>
    <t>Demontáž ostatních zámečnických konstrukcí rozebráním o hmotnosti jednotlivých dílů přes 100 do 250 kg</t>
  </si>
  <si>
    <t>30070.938</t>
  </si>
  <si>
    <t>771</t>
  </si>
  <si>
    <t>Podlahy z dlaždic</t>
  </si>
  <si>
    <t>107</t>
  </si>
  <si>
    <t>771471810</t>
  </si>
  <si>
    <t>Demontáž soklíků z dlaždic keramických kladených do malty rovných</t>
  </si>
  <si>
    <t>43.65</t>
  </si>
  <si>
    <t>108</t>
  </si>
  <si>
    <t>771531801</t>
  </si>
  <si>
    <t>Demontáž podlah z dlaždic cihelných nebo portlanských kladených do malty</t>
  </si>
  <si>
    <t>69.42</t>
  </si>
  <si>
    <t>109</t>
  </si>
  <si>
    <t>771551810</t>
  </si>
  <si>
    <t>Demontáž podlah z dlaždic teracových kladených do malty</t>
  </si>
  <si>
    <t>370.3+33.66</t>
  </si>
  <si>
    <t>110</t>
  </si>
  <si>
    <t>771571810</t>
  </si>
  <si>
    <t>Demontáž podlah z dlaždic keramických kladených do malty</t>
  </si>
  <si>
    <t>27.08+52.14+18.86+23.41</t>
  </si>
  <si>
    <t>772</t>
  </si>
  <si>
    <t>Podlahy z kamene</t>
  </si>
  <si>
    <t>111</t>
  </si>
  <si>
    <t>772522811</t>
  </si>
  <si>
    <t>Demontáž dlažby z kamene do suti z tvrdých kamenů kladených do malty</t>
  </si>
  <si>
    <t>115.22+12.18+33.65+6.68</t>
  </si>
  <si>
    <t>776</t>
  </si>
  <si>
    <t>Podlahy povlakové</t>
  </si>
  <si>
    <t>112</t>
  </si>
  <si>
    <t>776201811</t>
  </si>
  <si>
    <t>Demontáž povlakových podlahovin lepených ručně bez podložky</t>
  </si>
  <si>
    <t>8.9+110.84+112.18+239.54+441.48</t>
  </si>
  <si>
    <t>113</t>
  </si>
  <si>
    <t>776410811</t>
  </si>
  <si>
    <t>Demontáž soklíků nebo lišt pryžových nebo plastových</t>
  </si>
  <si>
    <t>387.05+227.76+80.275+84.74+11.2</t>
  </si>
  <si>
    <t>781</t>
  </si>
  <si>
    <t>Dokončovací práce - obklady</t>
  </si>
  <si>
    <t>114</t>
  </si>
  <si>
    <t>781471810</t>
  </si>
  <si>
    <t>Demontáž obkladů z dlaždic keramických kladených do malty</t>
  </si>
  <si>
    <t>352.428</t>
  </si>
  <si>
    <t>784</t>
  </si>
  <si>
    <t>Dokončovací práce - malby a tapety</t>
  </si>
  <si>
    <t>784121001</t>
  </si>
  <si>
    <t>Oškrabání malby v místnostech výšky do 3,80 m</t>
  </si>
  <si>
    <t>3008.302</t>
  </si>
  <si>
    <t>116</t>
  </si>
  <si>
    <t>784121003</t>
  </si>
  <si>
    <t>Oškrabání malby v místnostech výšky přes 3,80 do 5,00 m</t>
  </si>
  <si>
    <t>904.3</t>
  </si>
  <si>
    <t>117</t>
  </si>
  <si>
    <t>784121005</t>
  </si>
  <si>
    <t>Oškrabání malby v místnostech výšky přes 5,00 m</t>
  </si>
  <si>
    <t>641.58</t>
  </si>
  <si>
    <t>118</t>
  </si>
  <si>
    <t>784121007</t>
  </si>
  <si>
    <t>Oškrabání malby na schodišti o výšce podlaží do 3,80 m</t>
  </si>
  <si>
    <t>723.139</t>
  </si>
  <si>
    <t>899101211</t>
  </si>
  <si>
    <t>Demontáž poklopů litinových a ocelových včetně rámů, hmotnosti jednotlivě do 50 kg</t>
  </si>
  <si>
    <t>962022490</t>
  </si>
  <si>
    <t>Bourání zdiva nadzákladového kamenného na maltu cementovou, objemu do 1 m3</t>
  </si>
  <si>
    <t>19.644</t>
  </si>
  <si>
    <t>961044111</t>
  </si>
  <si>
    <t>Bourání základů z betonu prostého</t>
  </si>
  <si>
    <t>2.602+19.2</t>
  </si>
  <si>
    <t>962031132</t>
  </si>
  <si>
    <t>Bourání příček z cihel, tvárnic nebo příčkovek z cihel pálených, plných nebo dutých na maltu vápennou nebo vápenocementovou, tl. do 100 mm</t>
  </si>
  <si>
    <t>193.644</t>
  </si>
  <si>
    <t>962031133</t>
  </si>
  <si>
    <t>Bourání příček z cihel, tvárnic nebo příčkovek z cihel pálených, plných nebo dutých na maltu vápennou nebo vápenocementovou, tl. do 150 mm</t>
  </si>
  <si>
    <t>369.078</t>
  </si>
  <si>
    <t>962032231</t>
  </si>
  <si>
    <t>Bourání zdiva nadzákladového z cihel nebo tvárnic z cihel pálených nebo vápenopískových, na maltu vápennou nebo vápenocementovou, objemu přes 1 m3</t>
  </si>
  <si>
    <t>34.094</t>
  </si>
  <si>
    <t>963051113</t>
  </si>
  <si>
    <t>Bourání železobetonových stropů deskových, tl. přes 80 mm</t>
  </si>
  <si>
    <t>1.98</t>
  </si>
  <si>
    <t>965042141</t>
  </si>
  <si>
    <t>Bourání mazanin betonových nebo z litého asfaltu tl. do 100 mm, plochy přes 4 m2</t>
  </si>
  <si>
    <t>515.42*0.1+0.08*283.12+0.06*463.4+0.1*200.05+5.925+2.732</t>
  </si>
  <si>
    <t>965046111</t>
  </si>
  <si>
    <t>Broušení stávajících betonových podlah úběr do 3 mm</t>
  </si>
  <si>
    <t>"vyrovnání povrchu po bouracích pracích" 591.32+283.12</t>
  </si>
  <si>
    <t>965082923</t>
  </si>
  <si>
    <t>Odstranění násypu pod podlahami nebo ochranného násypu na střechách tl. do 100 mm, plochy přes 2 m2</t>
  </si>
  <si>
    <t>200.05*0.07+308.96*0.05</t>
  </si>
  <si>
    <t>965082941</t>
  </si>
  <si>
    <t>Odstranění násypu pod podlahami nebo ochranného násypu na střechách tl. přes 200 mm jakékoliv plochy</t>
  </si>
  <si>
    <t>463.4*0.35</t>
  </si>
  <si>
    <t>965083122</t>
  </si>
  <si>
    <t>Odstranění násypu mezi stropními trámy tl. do 200 mm, plochy přes 2 m2</t>
  </si>
  <si>
    <t>717.29*0.15+308.96*0.15</t>
  </si>
  <si>
    <t>968072354</t>
  </si>
  <si>
    <t>Vybourání kovových rámů oken s křídly, dveřních zárubní, vrat, stěn, ostění nebo obkladů okenních rámů s křídly zdvojených, plochy do 1 m2</t>
  </si>
  <si>
    <t>7.136</t>
  </si>
  <si>
    <t>968072355</t>
  </si>
  <si>
    <t>Vybourání kovových rámů oken s křídly, dveřních zárubní, vrat, stěn, ostění nebo obkladů okenních rámů s křídly zdvojených, plochy do 2 m2</t>
  </si>
  <si>
    <t>31.599</t>
  </si>
  <si>
    <t>968072356</t>
  </si>
  <si>
    <t>Vybourání kovových rámů oken s křídly, dveřních zárubní, vrat, stěn, ostění nebo obkladů okenních rámů s křídly zdvojených, plochy do 4 m2</t>
  </si>
  <si>
    <t>144.384</t>
  </si>
  <si>
    <t>968072357</t>
  </si>
  <si>
    <t>Vybourání kovových rámů oken s křídly, dveřních zárubní, vrat, stěn, ostění nebo obkladů okenních rámů s křídly zdvojených, plochy přes 4 m2</t>
  </si>
  <si>
    <t>217.153</t>
  </si>
  <si>
    <t>968072747</t>
  </si>
  <si>
    <t>Vybourání kovových rámů oken s křídly, dveřních zárubní, vrat, stěn, ostění nebo obkladů stěn výkladních pevných nebo otevíratelných, plochy přes 4 m2</t>
  </si>
  <si>
    <t>125</t>
  </si>
  <si>
    <t>971033441</t>
  </si>
  <si>
    <t>Vybourání otvorů ve zdivu základovém nebo nadzákladovém z cihel, tvárnic, příčkovek z cihel pálených na maltu vápennou nebo vápenocementovou plochy do 0,25 m2, tl. do 300 mm</t>
  </si>
  <si>
    <t>971033451</t>
  </si>
  <si>
    <t>Vybourání otvorů ve zdivu základovém nebo nadzákladovém z cihel, tvárnic, příčkovek z cihel pálených na maltu vápennou nebo vápenocementovou plochy do 0,25 m2, tl. do 450 mm</t>
  </si>
  <si>
    <t>971033541</t>
  </si>
  <si>
    <t>Vybourání otvorů ve zdivu základovém nebo nadzákladovém z cihel, tvárnic, příčkovek z cihel pálených na maltu vápennou nebo vápenocementovou plochy do 1 m2, tl. do 300 mm</t>
  </si>
  <si>
    <t>0.456</t>
  </si>
  <si>
    <t>971033561</t>
  </si>
  <si>
    <t>Vybourání otvorů ve zdivu základovém nebo nadzákladovém z cihel, tvárnic, příčkovek z cihel pálených na maltu vápennou nebo vápenocementovou plochy do 1 m2, tl. do 600 mm</t>
  </si>
  <si>
    <t>0.698</t>
  </si>
  <si>
    <t>971033621</t>
  </si>
  <si>
    <t>Vybourání otvorů ve zdivu základovém nebo nadzákladovém z cihel, tvárnic, příčkovek z cihel pálených na maltu vápennou nebo vápenocementovou plochy do 4 m2, tl. do 100 mm</t>
  </si>
  <si>
    <t>7.908</t>
  </si>
  <si>
    <t>971033631</t>
  </si>
  <si>
    <t>Vybourání otvorů ve zdivu základovém nebo nadzákladovém z cihel, tvárnic, příčkovek z cihel pálených na maltu vápennou nebo vápenocementovou plochy do 4 m2, tl. do 150 mm</t>
  </si>
  <si>
    <t>19.31</t>
  </si>
  <si>
    <t>971033641</t>
  </si>
  <si>
    <t>Vybourání otvorů ve zdivu základovém nebo nadzákladovém z cihel, tvárnic, příčkovek z cihel pálených na maltu vápennou nebo vápenocementovou plochy do 4 m2, tl. do 300 mm</t>
  </si>
  <si>
    <t>8.301</t>
  </si>
  <si>
    <t>971033651</t>
  </si>
  <si>
    <t>Vybourání otvorů ve zdivu základovém nebo nadzákladovém z cihel, tvárnic, příčkovek z cihel pálených na maltu vápennou nebo vápenocementovou plochy do 4 m2, tl. do 600 mm</t>
  </si>
  <si>
    <t>12.309</t>
  </si>
  <si>
    <t>973031151</t>
  </si>
  <si>
    <t>Vysekání výklenků nebo kapes ve zdivu z cihel na maltu vápennou nebo vápenocementovou výklenků, pohledové plochy přes 0,25 m2</t>
  </si>
  <si>
    <t>0.168</t>
  </si>
  <si>
    <t>974031143</t>
  </si>
  <si>
    <t>Vysekání rýh ve zdivu cihelném na maltu vápennou nebo vápenocementovou do hl. 70 mm a šířky do 100 mm</t>
  </si>
  <si>
    <t>348.7</t>
  </si>
  <si>
    <t>977151113</t>
  </si>
  <si>
    <t>Jádrové vrty diamantovými korunkami do stavebních materiálů (železobetonu, betonu, cihel, obkladů, dlažeb, kamene) průměru přes 40 do 50 mm</t>
  </si>
  <si>
    <t>977151114</t>
  </si>
  <si>
    <t>Jádrové vrty diamantovými korunkami do stavebních materiálů (železobetonu, betonu, cihel, obkladů, dlažeb, kamene) průměru přes 50 do 60 mm</t>
  </si>
  <si>
    <t>12.5</t>
  </si>
  <si>
    <t>977151126</t>
  </si>
  <si>
    <t>Jádrové vrty diamantovými korunkami do stavebních materiálů (železobetonu, betonu, cihel, obkladů, dlažeb, kamene) průměru přes 200 do 225 mm</t>
  </si>
  <si>
    <t>21.62</t>
  </si>
  <si>
    <t>977151128</t>
  </si>
  <si>
    <t>Jádrové vrty diamantovými korunkami do stavebních materiálů (železobetonu, betonu, cihel, obkladů, dlažeb, kamene) průměru přes 250 do 300 mm</t>
  </si>
  <si>
    <t>2.85</t>
  </si>
  <si>
    <t>977151216</t>
  </si>
  <si>
    <t>Jádrové vrty diamantovými korunkami do stavebních materiálů (železobetonu, betonu, cihel, obkladů, dlažeb, kamene) dovrchní (směrem vzhůru), průměru přes 70 do 80 mm</t>
  </si>
  <si>
    <t>17.5</t>
  </si>
  <si>
    <t>977151226</t>
  </si>
  <si>
    <t>Jádrové vrty diamantovými korunkami do stavebních materiálů (železobetonu, betonu, cihel, obkladů, dlažeb, kamene) dovrchní (směrem vzhůru), průměru přes 200 do 225 mm</t>
  </si>
  <si>
    <t>10.85</t>
  </si>
  <si>
    <t>978011191</t>
  </si>
  <si>
    <t>Otlučení vápenných nebo vápenocementových omítek vnitřních ploch stropů, v rozsahu přes 50 do 100 %</t>
  </si>
  <si>
    <t>623.161</t>
  </si>
  <si>
    <t>978013191</t>
  </si>
  <si>
    <t>Otlučení vápenných nebo vápenocementových omítek vnitřních ploch stěn s vyškrabáním spar, s očištěním zdiva, v rozsahu přes 50 do 100 %</t>
  </si>
  <si>
    <t>2024.024+51.578</t>
  </si>
  <si>
    <t>997006005</t>
  </si>
  <si>
    <t>Úprava stavebního odpadu drcení s dopravou na vzdálenost do 100 m a naložením do drtícího zařízení ze zdiva cihelného, kamenného a smíšeného</t>
  </si>
  <si>
    <t>31.03+49.110 
25.367+96.329+61.369+2*0.414+0.821+1.256+1.423+5.214+14.942+22.156 
A53: A53  
31.03+49.110 
Součet: 80,14  
B53: B53  
25.367+96.329+61.369+2*0.414+0.821+1.256+1.423+5.214+14.942+22.156 
Součet: 229,705  
"Celkem: "A53+B53</t>
  </si>
  <si>
    <t>43.604+4.752+287.448</t>
  </si>
  <si>
    <t>997013115</t>
  </si>
  <si>
    <t>Vnitrostaveništní doprava suti a vybouraných hmot vodorovně do 50 m svisle s použitím mechanizace pro budovy a haly výšky přes 15 do 18 m</t>
  </si>
  <si>
    <t>31.03+49.110</t>
  </si>
  <si>
    <t>Likvidace odpadů na recyklační skládce odpadu z prostého betonu zatříděného do Katalogu odpadů pod kódem 17 01 01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</si>
  <si>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25.367+96.329+61.369+2*0.414+0.821+1.256+1.423+5.214+14.942+22.156+0.302+4.533+0.138+0.078+1.881+0.456+0.193+0.944+5.276</t>
  </si>
  <si>
    <t>Likvidace odpadů na recyklační skládce odpadu cihelného zatříděného do Katalogu odpadů pod kódem 17 01 02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</si>
  <si>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41.233+227.066+215.513+31.158+95.478+6.132+56.352+2.52+1.636-2.2</t>
  </si>
  <si>
    <t>Likvidace odpadů stavebního a demoličního odpadu pod kódem 17 09 04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Poznámka k položce: položka se oceňuje pouze v objektu SO 90-90 Odpadové hospodářství</t>
  </si>
  <si>
    <t>1.047+1+12.038+37.384+5.766</t>
  </si>
  <si>
    <t>Likvidace odpadů železo a ocel pod kódem 17 04 05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</si>
  <si>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0.512+10.104+28.724</t>
  </si>
  <si>
    <t>Likvidace odpadů na recyklační skládce odpadu z tašek a keramických výrobků zatříděného do Katalogu odpadů pod kódem 17 01 03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</si>
  <si>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88.753+11.299</t>
  </si>
  <si>
    <t>Likvidace odpadů odpadu dřevěného zatříděného do Katalogu odpadů pod kódem 17 02 01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</si>
  <si>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17.681</t>
  </si>
  <si>
    <t>Likvidace odpadů odpadu ze skla zatříděného do Katalogu odpadů pod kódem 17 01 03 včetně dopravy Poznámka k souboru cen: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</si>
  <si>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2.2</t>
  </si>
  <si>
    <t>Likvidace odpadů materiálu obsahující azbest zatříděného do Katalogu odpadů pod kódem 17 06 05 bčetně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</si>
  <si>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998011003</t>
  </si>
  <si>
    <t>Přesun hmot pro budovy občanské výstavby, bydlení, výrobu a služby s nosnou svislou konstrukcí zděnou z cihel, tvárnic nebo kamene vodorovná dopravní vzdálenost do 100 m pro budovy výšky přes 12 do 24</t>
  </si>
  <si>
    <t>Přesun hmot pro budovy občanské výstavby, bydlení, výrobu a služby s nosnou svislou konstrukcí zděnou z cihel, tvárnic nebo kamene vodorovná dopravní vzdálenost do 100 m pro budovy výšky přes 12 do 24 m</t>
  </si>
  <si>
    <t>119</t>
  </si>
  <si>
    <t xml:space="preserve">  SO 00-71-01.01</t>
  </si>
  <si>
    <t>D.2.2.1 - Architektonicko stavební řešení</t>
  </si>
  <si>
    <t>SO 00-71-01.01</t>
  </si>
  <si>
    <t>151101101</t>
  </si>
  <si>
    <t>Zřízení pažení a rozepření stěn rýh pro podzemní vedení příložné pro jakoukoliv mezerovitost, hloubky do 2 m</t>
  </si>
  <si>
    <t>13.206</t>
  </si>
  <si>
    <t>146.219</t>
  </si>
  <si>
    <t>151101111</t>
  </si>
  <si>
    <t>Odstranění pažení a rozepření stěn rýh pro podzemní vedení s uložením materiálu na vzdálenost do 3 m od kraje výkopu příložné, hloubky do 2 m</t>
  </si>
  <si>
    <t>151101201</t>
  </si>
  <si>
    <t>Zřízení pažení stěn výkopu bez rozepření nebo vzepření příložné, hloubky do 4 m</t>
  </si>
  <si>
    <t>182</t>
  </si>
  <si>
    <t>151101211</t>
  </si>
  <si>
    <t>Odstranění pažení stěn výkopu bez rozepření nebo vzepření s uložením pažin na vzdálenost do 3 m od okraje výkopu příložné, hloubky do 4 m</t>
  </si>
  <si>
    <t>174111101</t>
  </si>
  <si>
    <t>Zásyp sypaninou z jakékoliv horniny ručně s uložením výkopku ve vrstvách se zhutněním jam, šachet, rýh nebo kolem objektů v těchto vykopávkách</t>
  </si>
  <si>
    <t>1064.243*0.5</t>
  </si>
  <si>
    <t>174111102</t>
  </si>
  <si>
    <t>Zásyp sypaninou z jakékoliv horniny ručně s uložením výkopku ve vrstvách se zhutněním v uzavřených prostorách s urovnáním povrchu zásypu</t>
  </si>
  <si>
    <t>56.096</t>
  </si>
  <si>
    <t>271562211</t>
  </si>
  <si>
    <t>Podsyp pod základové konstrukce se zhutněním a urovnáním povrchu z kameniva drobného, frakce 0 - 4 mm</t>
  </si>
  <si>
    <t>128.143</t>
  </si>
  <si>
    <t>271532213</t>
  </si>
  <si>
    <t>Podsyp pod základové konstrukce se zhutněním a urovnáním povrchu z kameniva hrubého, frakce 8 - 16 mm</t>
  </si>
  <si>
    <t>135.783</t>
  </si>
  <si>
    <t>273362021</t>
  </si>
  <si>
    <t>Výztuž základů desek ze svařovaných sítí z drátů typu KARI</t>
  </si>
  <si>
    <t>88.62*3.03/1000</t>
  </si>
  <si>
    <t>273313611</t>
  </si>
  <si>
    <t>Základy z betonu prostého desky z betonu kamenem neprokládaného tř. C 16/20</t>
  </si>
  <si>
    <t>30.735+48.83*0.16</t>
  </si>
  <si>
    <t>88.62*0.1</t>
  </si>
  <si>
    <t>48.615</t>
  </si>
  <si>
    <t>274321211</t>
  </si>
  <si>
    <t>Základy z betonu železového (bez výztuže) pasy z betonu bez zvláštních nároků na prostředí tř. C 12/15</t>
  </si>
  <si>
    <t>0.997</t>
  </si>
  <si>
    <t>274321311</t>
  </si>
  <si>
    <t>Základy z betonu železového (bez výztuže) pasy z betonu bez zvláštních nároků na prostředí tř. C 16/20</t>
  </si>
  <si>
    <t>4.218</t>
  </si>
  <si>
    <t>16.434+5.062</t>
  </si>
  <si>
    <t>279113131</t>
  </si>
  <si>
    <t>Základové zdi z tvárnic ztraceného bednění včetně výplně z betonu bez zvláštních nároků na vliv prostředí třídy C 16/20, tloušťky zdiva 150 mm</t>
  </si>
  <si>
    <t>4.06</t>
  </si>
  <si>
    <t>Základové zdi z tvárnic ztraceného bednění včetně výplně z betonu bez zvláštních nároků na vliv prostředí třídy C 16/20, tloušťky zdiva 150 mm Podrobná specifikace viz. D.2.2.1 - SO 00-71-01.01 - 3.610 - Výpis technických listů – 01/01</t>
  </si>
  <si>
    <t>279113132</t>
  </si>
  <si>
    <t>Základové zdi z tvárnic ztraceného bednění včetně výplně z betonu bez zvláštních nároků na vliv prostředí třídy C 16/20, tloušťky zdiva přes 150 do 200 mm</t>
  </si>
  <si>
    <t>112.431</t>
  </si>
  <si>
    <t>Základové zdi z tvárnic ztraceného bednění včetně výplně z betonu bez zvláštních nároků na vliv prostředí třídy C 16/20, tloušťky zdiva přes 150 do 200 mm Podrobná specifikace viz. D.2.2.1 - SO 00-71-01.01 - 3.610 - Výpis technických listů – 01/01</t>
  </si>
  <si>
    <t>279113134</t>
  </si>
  <si>
    <t>Základové zdi z tvárnic ztraceného bednění včetně výplně z betonu bez zvláštních nároků na vliv prostředí třídy C 16/20, tloušťky zdiva přes 250 do 300 mm</t>
  </si>
  <si>
    <t>8.788</t>
  </si>
  <si>
    <t>Základové zdi z tvárnic ztraceného bednění včetně výplně z betonu bez zvláštních nároků na vliv prostředí třídy C 16/20, tloušťky zdiva přes 250 do 300 mm Podrobná specifikace viz. D.2.2.1 - SO 00-71-01.01 - 3.610 - Výpis technických listů – 01/01</t>
  </si>
  <si>
    <t>279361821</t>
  </si>
  <si>
    <t>Výztuž základových zdí nosných svislých nebo odkloněných od svislice, rovinných nebo oblých, deskových nebo žebrových, včetně výztuže jejich žeber z betonářské oceli 10 505 (R) nebo BSt 500</t>
  </si>
  <si>
    <t>(112.431*0.2+8.788*0.3+4.06*0.15)*0.04</t>
  </si>
  <si>
    <t>310238211</t>
  </si>
  <si>
    <t>Zazdívka otvorů ve zdivu nadzákladovém cihlami pálenými plochy přes 0,25 m2 do 1 m2 na maltu vápenocementovou</t>
  </si>
  <si>
    <t>1.572</t>
  </si>
  <si>
    <t>310239211</t>
  </si>
  <si>
    <t>Zazdívka otvorů ve zdivu nadzákladovém cihlami pálenými plochy přes 1 m2 do 4 m2 na maltu vápenocementovou</t>
  </si>
  <si>
    <t>26.651</t>
  </si>
  <si>
    <t>311272211</t>
  </si>
  <si>
    <t>Zdivo z pórobetonových tvárnic na tenké maltové lože, tl. zdiva 300 mm pevnost tvárnic do P2, objemová hmotnost do 450 kg/m3 hladkých</t>
  </si>
  <si>
    <t>23.051</t>
  </si>
  <si>
    <t>Zdivo z pórobetonových tvárnic na tenké maltové lože, tl. zdiva 300 mm pevnost tvárnic do P2, objemová hmotnost do 450 kg/m3 hladkých Podrobná specifikace viz. D.2.2.1 - SO 00-71-01.01 - 3.610 - Výpis technických listů – 01/04</t>
  </si>
  <si>
    <t>311273121</t>
  </si>
  <si>
    <t>Zdivo tepelněizolační z pórobetonových tvárnic na tenkovrstvou maltu, pevnost tvárnic do P2, objemová hmotnost do 400 kg/m3,součinitel prostupu tepla U přes 0,18 do 0,22, tl. zdiva 450 mm</t>
  </si>
  <si>
    <t>8.098</t>
  </si>
  <si>
    <t>Zdivo tepelněizolační z pórobetonových tvárnic na tenkovrstvou maltu, pevnost tvárnic do P2, objemová hmotnost do 400 kg/m3,součinitel prostupu tepla U přes 0,18 do 0,22, tl. zdiva 450 mm Podrobná specifikace viz. D.2.2.1 - SO 00-71-01.01 - 3.610 - Výpis technických listů – 01/04</t>
  </si>
  <si>
    <t>316121001</t>
  </si>
  <si>
    <t>Montáž krycí desky prefabrikované</t>
  </si>
  <si>
    <t>17+17+1</t>
  </si>
  <si>
    <t>59882240</t>
  </si>
  <si>
    <t>deska krycí jednoprůduchová základní</t>
  </si>
  <si>
    <t>59882252</t>
  </si>
  <si>
    <t>deska krycí dvouprůduchová základní</t>
  </si>
  <si>
    <t>59882558</t>
  </si>
  <si>
    <t>deska krycí tříprůduchová s přívodem vzduchu</t>
  </si>
  <si>
    <t>317168021</t>
  </si>
  <si>
    <t>Překlady keramické ploché osazené do maltového lože, výšky překladu 71 mm šířky 145 mm, délky 1000 mm</t>
  </si>
  <si>
    <t>317168022</t>
  </si>
  <si>
    <t>Překlady keramické ploché osazené do maltového lože, výšky překladu 71 mm šířky 145 mm, délky 1250 mm</t>
  </si>
  <si>
    <t>317168026</t>
  </si>
  <si>
    <t>Překlady keramické ploché osazené do maltového lože, výšky překladu 71 mm šířky 145 mm, délky 2250 mm</t>
  </si>
  <si>
    <t>317235511</t>
  </si>
  <si>
    <t>Doplnění říms z cihelných příčkovek na cementovou maltu (s dodáním hmot) vyložených do 300 mm</t>
  </si>
  <si>
    <t>474.3*0.5</t>
  </si>
  <si>
    <t>317235811</t>
  </si>
  <si>
    <t>Doplnění zdiva hlavních a kordonových říms s dodáním hmot, cihlami pálenými na maltu</t>
  </si>
  <si>
    <t>21.52*0.2</t>
  </si>
  <si>
    <t>319202321</t>
  </si>
  <si>
    <t>Vyrovnání nerovného povrchu vnitřního i vnějšího zdiva přizděním, tl. přes 30 do 80 mm</t>
  </si>
  <si>
    <t>2023.439*0.1</t>
  </si>
  <si>
    <t>342244111</t>
  </si>
  <si>
    <t>Příčky jednoduché z cihel děrovaných klasických spojených na pero a drážku na maltu M5, pevnost cihel do P15, tl. příčky 115 mm</t>
  </si>
  <si>
    <t>166.763</t>
  </si>
  <si>
    <t>Příčky jednoduché z cihel děrovaných klasických spojených na pero a drážku na maltu M5, pevnost cihel do P15, tl. příčky 115 mm Podrobná specifikace viz. D.2.2.1 - SO 00-71-01.01 - 3.610 - Výpis technických listů – 01/02</t>
  </si>
  <si>
    <t>342272245</t>
  </si>
  <si>
    <t>Příčky z pórobetonových tvárnic hladkých na tenké maltové lože objemová hmotnost do 500 kg/m3, tloušťka příčky 150 mm</t>
  </si>
  <si>
    <t>7.171</t>
  </si>
  <si>
    <t>Příčky z pórobetonových tvárnic hladkých na tenké maltové lože objemová hmotnost do 500 kg/m3, tloušťka příčky 150 mm Podrobná specifikace viz. D.2.2.1 - SO 00-71-01.01 - 3.610 - Výpis technických listů – 01/04</t>
  </si>
  <si>
    <t>346272216</t>
  </si>
  <si>
    <t>Přizdívky z pórobetonových tvárnic objemová hmotnost do 500 kg/m3, na tenké maltové lože, tloušťka přizdívky 50 mm</t>
  </si>
  <si>
    <t>126.043</t>
  </si>
  <si>
    <t>Přizdívky z pórobetonových tvárnic objemová hmotnost do 500 kg/m3, na tenké maltové lože, tloušťka přizdívky 50 mm Podrobná specifikace viz. D.2.2.1 - SO 00-71-01.01 - 3.610 - Výpis technických listů – 01/04</t>
  </si>
  <si>
    <t>346272256</t>
  </si>
  <si>
    <t>Přizdívky z pórobetonových tvárnic objemová hmotnost do 500 kg/m3, na tenké maltové lože, tloušťka přizdívky 150 mm</t>
  </si>
  <si>
    <t>9.825</t>
  </si>
  <si>
    <t>Přizdívky z pórobetonových tvárnic objemová hmotnost do 500 kg/m3, na tenké maltové lože, tloušťka přizdívky 150 mm Podrobná specifikace viz. D.2.2.1 - SO 00-71-01.01 - 3.610 - Výpis technických listů – 01/04</t>
  </si>
  <si>
    <t>349235851</t>
  </si>
  <si>
    <t>Doplnění plošných fasádních prvků (s dodáním hmot) vyložených do 80 mm</t>
  </si>
  <si>
    <t>227.58</t>
  </si>
  <si>
    <t>607</t>
  </si>
  <si>
    <t>460771111</t>
  </si>
  <si>
    <t>Osazení kabelových multikanálů plastových včetně osazení, utěsnění a spojování do rýhy, bez výkopových prací bez obsypu 4-cestných</t>
  </si>
  <si>
    <t>83.9</t>
  </si>
  <si>
    <t>multikanál plastový</t>
  </si>
  <si>
    <t>609</t>
  </si>
  <si>
    <t>460771141</t>
  </si>
  <si>
    <t>Osazení kabelových multikanálů plastových včetně osazení, utěsnění a spojování do otvoru ve zdivu, včetně vybourání, zazdění a začištění 4-cestných</t>
  </si>
  <si>
    <t>6+7</t>
  </si>
  <si>
    <t>610</t>
  </si>
  <si>
    <t>460002R</t>
  </si>
  <si>
    <t>multikanál plastový včetně víka pro zádlažbu B125</t>
  </si>
  <si>
    <t>611</t>
  </si>
  <si>
    <t>460003R</t>
  </si>
  <si>
    <t>multikanál plastový menší včetně víka pro zádlažbu B125</t>
  </si>
  <si>
    <t>612</t>
  </si>
  <si>
    <t>469981111</t>
  </si>
  <si>
    <t>Přesun hmot pro pomocné stavební práce při elektromontážích dopravní vzdálenost do 1 000 m</t>
  </si>
  <si>
    <t>611121101</t>
  </si>
  <si>
    <t>Zatření spár vnitřních povrchů cementovou maltou, ploch z cihel stropů</t>
  </si>
  <si>
    <t>623.161+23.38</t>
  </si>
  <si>
    <t>611131301</t>
  </si>
  <si>
    <t>Podkladní a spojovací vrstva vnitřních omítaných ploch cementový postřik nanášený strojně celoplošně stropů</t>
  </si>
  <si>
    <t>611321341</t>
  </si>
  <si>
    <t>Omítka vápenocementová vnitřních ploch nanášená strojně dvouvrstvá, tloušťky jádrové omítky do 10 mm a tloušťky štuku do 3 mm štuková vodorovných konstrukcí stropů rovných</t>
  </si>
  <si>
    <t>12.65</t>
  </si>
  <si>
    <t>611325418</t>
  </si>
  <si>
    <t>Oprava vápenocementové omítky vnitřních ploch hladké, tloušťky do 20 mm, s celoplošným přeštukováním, tloušťky štuku 3 mm stropů, v rozsahu opravované plochy přes 30 do 50%</t>
  </si>
  <si>
    <t>357.62+56.31+72.084</t>
  </si>
  <si>
    <t>611331341</t>
  </si>
  <si>
    <t>Omítka cementová vnitřních ploch nanášená strojně dvouvrstvá, tloušťky jádrové omítky do 10 mm a tloušťky štuku do 3 mm štuková plstí hlazená vodorovných konstrukcí stropů rovných</t>
  </si>
  <si>
    <t>23.38</t>
  </si>
  <si>
    <t>611331343</t>
  </si>
  <si>
    <t>Omítka cementová vnitřních ploch nanášená strojně dvouvrstvá, tloušťky jádrové omítky do 10 mm a tloušťky štuku do 3 mm štuková plstí hlazená vodorovných konstrukcí kleneb nebo skořepin</t>
  </si>
  <si>
    <t>611331391</t>
  </si>
  <si>
    <t>Omítka cementová vnitřních ploch nanášená strojně Příplatek k cenám za každých dalších i započatých 5 mm tloušťky omítky přes 10 mm stropů</t>
  </si>
  <si>
    <t>612131351</t>
  </si>
  <si>
    <t>Sanační postřik vnitřních omítaných ploch vápenocementový nanášený strojně celoplošně stěn</t>
  </si>
  <si>
    <t>2324.236</t>
  </si>
  <si>
    <t>612142001</t>
  </si>
  <si>
    <t>Potažení vnitřních ploch pletivem v ploše nebo pruzích, na plném podkladu sklovláknitým vtlačením do tmelu stěn</t>
  </si>
  <si>
    <t>10.62</t>
  </si>
  <si>
    <t>612316321</t>
  </si>
  <si>
    <t>Omítka sanační vápenná vnitřních ploch jednovrstvá jednovrstvá, tloušťky do 20 mm nanášená strojně svislých konstrukcí stěn</t>
  </si>
  <si>
    <t>612321341</t>
  </si>
  <si>
    <t>Omítka vápenocementová vnitřních ploch nanášená strojně dvouvrstvá, tloušťky jádrové omítky do 10 mm a tloušťky štuku do 3 mm štuková svislých konstrukcí stěn</t>
  </si>
  <si>
    <t>637.149+90</t>
  </si>
  <si>
    <t>612321341.1</t>
  </si>
  <si>
    <t>612325419</t>
  </si>
  <si>
    <t>Oprava vápenocementové omítky vnitřních ploch hladké, tloušťky do 20 mm, s celoplošným přeštukováním, tloušťky štuku 3 mm stěn, v rozsahu opravované plochy přes 30 do 50%</t>
  </si>
  <si>
    <t>5119.447</t>
  </si>
  <si>
    <t>617325418</t>
  </si>
  <si>
    <t>Oprava vápenocementové omítky vnitřních ploch hladké, tloušťky do 20 mm, s celoplošným přeštukováním, tloušťky štuku 3 mm světlíků nebo výtahových šachet, v rozsahu opravované plochy přes 30 do 50%</t>
  </si>
  <si>
    <t>113.046</t>
  </si>
  <si>
    <t>619996137</t>
  </si>
  <si>
    <t>Ochrana stavebních konstrukcí a samostatných prvků včetně pozdějšího odstranění obedněním z OSB desek samostatných konstrukcí a prvků</t>
  </si>
  <si>
    <t>21.166</t>
  </si>
  <si>
    <t>622131321</t>
  </si>
  <si>
    <t>Podkladní a spojovací vrstva vnějších omítaných ploch penetrace nanášená strojně stěn</t>
  </si>
  <si>
    <t>2023.439</t>
  </si>
  <si>
    <t>622135000</t>
  </si>
  <si>
    <t>Vyrovnání nerovností podkladu vnějších omítaných ploch maltou, tloušťky do 10 mm vápennou stěn</t>
  </si>
  <si>
    <t>622135090</t>
  </si>
  <si>
    <t>Vyrovnání nerovností podkladu vnějších omítaných ploch tmelem, tloušťky do 2 mm Příplatek k ceně za každých dalších 5 mm tloušťky podkladní vrstvy přes 10 mm maltou vápennou stěn</t>
  </si>
  <si>
    <t>2023.439*2</t>
  </si>
  <si>
    <t>622325559</t>
  </si>
  <si>
    <t>Oprava vápenné omítky s celoplošným přeštukováním vnějších ploch stupně členitosti 4, v rozsahu opravované plochy přes 80 do 100%</t>
  </si>
  <si>
    <t>Oprava vápenné omítky s celoplošným přeštukováním vnějších ploch stupně členitosti 4, v rozsahu opravované plochy přes 80 do 100% vč. vytvoření nových prvků na fasádě</t>
  </si>
  <si>
    <t>629135101</t>
  </si>
  <si>
    <t>Vyrovnávací vrstva z cementové malty pod klempířskými prvky šířky do 150 mm</t>
  </si>
  <si>
    <t>"K-04" 229.30 
"K-05" 189.23 
"K-06" 42.55 
A63: A63  
"K-04" 229.30 
Součet: 229,30  
B63: B63  
"K-05" 189.23 
Součet: 189,23  
C63: C63  
"K-06" 42.55 
Součet: 42,55  
"Celkem: "A63+B63+C63</t>
  </si>
  <si>
    <t>629135102</t>
  </si>
  <si>
    <t>Vyrovnávací vrstva z cementové malty pod klempířskými prvky šířky přes 150 do 300 mm</t>
  </si>
  <si>
    <t>"K-07" 19.8 
"K-15" 63.6 
A64: A64  
"K-07" 19.8 
Součet: 19,80  
B64: B64  
"K-15" 63.6 
Součet: 63,60  
"Celkem: "A64+B64</t>
  </si>
  <si>
    <t>629991011</t>
  </si>
  <si>
    <t>Zakrytí vnějších ploch před znečištěním včetně pozdějšího odkrytí výplní otvorů a svislých ploch fólií přilepenou lepící páskou</t>
  </si>
  <si>
    <t>424.07</t>
  </si>
  <si>
    <t>629995101</t>
  </si>
  <si>
    <t>Očištění vnějších ploch tlakovou vodou omytím</t>
  </si>
  <si>
    <t>2023.439+56.74</t>
  </si>
  <si>
    <t>629995213</t>
  </si>
  <si>
    <t>Očištění vnějších ploch tryskáním křemičitým pískem nesušeným ( metodou torbo tryskání), povrchu kamenného přírodního tvrdého</t>
  </si>
  <si>
    <t>56.74</t>
  </si>
  <si>
    <t>631311115</t>
  </si>
  <si>
    <t>Mazanina z betonu prostého bez zvýšených nároků na prostředí tl. přes 50 do 80 mm tř. C 20/25</t>
  </si>
  <si>
    <t>9.046 
(121.657+36.71)*0.04 
(409.42+48.09)*0.07 
(31.57+167.82)*0.04 
A68: A68  
9.046 
Součet: 9,046  
B68: B68  
(121.657+36.71)*0.04 
Součet: 6,335  
C68: C68  
(409.42+48.09)*0.07 
Součet: 32,026  
D68: D68  
(31.57+167.82)*0.04 
Součet: 7,976  
"Celkem: "A68+B68+C68+D68</t>
  </si>
  <si>
    <t>631311125</t>
  </si>
  <si>
    <t>Mazanina z betonu prostého bez zvýšených nároků na prostředí tl. přes 80 do 120 mm tř. C 20/25</t>
  </si>
  <si>
    <t>591.593*0.09</t>
  </si>
  <si>
    <t>631311135</t>
  </si>
  <si>
    <t>Mazanina z betonu prostého bez zvýšených nároků na prostředí tl. přes 120 do 240 mm tř. C 20/25</t>
  </si>
  <si>
    <t>120.81*0.2</t>
  </si>
  <si>
    <t>631319191</t>
  </si>
  <si>
    <t>Příplatek k cenám mazanin za práci v nízkém (do 1,30 m) prostoru mazanina tl. přes 50 do 80 mm</t>
  </si>
  <si>
    <t>9.046</t>
  </si>
  <si>
    <t>631319195</t>
  </si>
  <si>
    <t>Příplatek k cenám mazanin za malou plochu do 5 m2 jednotlivě mazanina tl. přes 50 do 80 mm</t>
  </si>
  <si>
    <t>R631001</t>
  </si>
  <si>
    <t>Zásyp granulátem z expandovaných jílů zpevněný cementem, dodávka vč. montáže</t>
  </si>
  <si>
    <t>464.5*0.14 
203.67*0.12 
A73: A73  
464.5*0.14 
Součet: 65,03  
B73: B73  
203.67*0.12 
Součet: 24,44  
"Celkem: "A73+B73</t>
  </si>
  <si>
    <t>631342114</t>
  </si>
  <si>
    <t>Mazanina z betonu lehkého tepelně-izolačního polystyrénového tl. přes 50 do 80 mm, objemové hmotnosti 900 kg/m3</t>
  </si>
  <si>
    <t>203.67*0.03</t>
  </si>
  <si>
    <t>631342134</t>
  </si>
  <si>
    <t>Mazanina z betonu lehkého tepelně-izolačního polystyrénového tl. přes 120 do 240 mm, objemové hmotnosti 900 kg/m3</t>
  </si>
  <si>
    <t>464.5*0.14</t>
  </si>
  <si>
    <t>631362021</t>
  </si>
  <si>
    <t>Výztuž mazanin ze svařovaných sítí z drátů typu KARI</t>
  </si>
  <si>
    <t>591.593*3.033/1000 
(121.657+36.71)*3.033/1000 
(409.42+48.09)*3.033/1000 
(31.57+167.82)*3.033/1000 
120.81*2*3.033/1000 
A76: A76  
591.593*3.033/1000 
Součet: 1,794  
B76: B76  
(121.657+36.71)*3.033/1000 
Součet: 0,48  
C76: C76  
(409.42+48.09)*3.033/1000 
Součet: 1,388  
D76: D76  
(31.57+167.82)*3.033/1000 
Součet: 0,605  
E76: E76  
120.81*2*3.033/1000 
Součet: 0,733  
"Celkem: "A76+B76+C76+D76+E76</t>
  </si>
  <si>
    <t>634112112</t>
  </si>
  <si>
    <t>Obvodová dilatace mezi stěnou a mazaninou nebo potěrem podlahovým páskem z pěnového PE tl. do 10 mm, výšky 100 mm</t>
  </si>
  <si>
    <t>610.38</t>
  </si>
  <si>
    <t>634112113</t>
  </si>
  <si>
    <t>Obvodová dilatace mezi stěnou a mazaninou nebo potěrem podlahovým páskem z pěnového PE tl. do 10 mm, výšky 80 mm</t>
  </si>
  <si>
    <t>219.58+228.13+393.78+493.76</t>
  </si>
  <si>
    <t>634112115</t>
  </si>
  <si>
    <t>Obvodová dilatace mezi stěnou a mazaninou nebo potěrem podlahovým páskem z pěnového PE tl. do 10 mm, výšky 150 mm</t>
  </si>
  <si>
    <t>173.78</t>
  </si>
  <si>
    <t>634112117</t>
  </si>
  <si>
    <t>Obvodová dilatace mezi stěnou a mazaninou nebo potěrem podlahovým páskem z pěnového PE tl. do 10 mm, výšky 200 mm</t>
  </si>
  <si>
    <t>90.26</t>
  </si>
  <si>
    <t>642945111</t>
  </si>
  <si>
    <t>Osazování ocelových zárubní protipožárních nebo protiplynových dveří do vynechaného otvoru, s obetonováním, dveří jednokřídlových do 2,5 m2</t>
  </si>
  <si>
    <t>"DN-30" 1</t>
  </si>
  <si>
    <t>R604DN30Z</t>
  </si>
  <si>
    <t>zárubeň jednokřídlá ocelová pro zdění s protipožární úpravou tl stěny 75-100mm rozměru 900/1970, 2100mm pro dveře DN-30</t>
  </si>
  <si>
    <t>"m. č. S.01.22 " 1</t>
  </si>
  <si>
    <t>zárubeň jednokřídlá ocelová pro zdění s protipožární úpravou tl stěny 75-100mm rozměru 900/1970, 2100mm pro dveře DN-30 jedná se o kompletní výrobek, vč. povrchové úpravy  
Podrobná specifikace viz. D.2.2.1 - SO 00-71-01.01 - 3.604 - Výpis dveří nových - prvek DN-30</t>
  </si>
  <si>
    <t>642946111</t>
  </si>
  <si>
    <t>Osazení stavebního pouzdra posuvných dveří do zděné příčky s jednou kapsou pro jedno dveřní křídlo průchozí šířky do 800 mm</t>
  </si>
  <si>
    <t>"DN-29" 1</t>
  </si>
  <si>
    <t>R604DN29P</t>
  </si>
  <si>
    <t>pouzdro stavební posuvných dveří pro dveře DN-29</t>
  </si>
  <si>
    <t>"m. č. 1.04.07 " 1</t>
  </si>
  <si>
    <t>pouzdro stavební posuvných dveří pro dveře DN-29 jedná se o kompletní výrobek, vč. povrchové úpravy  
Podrobná specifikace viz. D.2.2.1 - SO 00-71-01.01 - 3.604 - Výpis dveří nových - prvek DN-29</t>
  </si>
  <si>
    <t>608O06R</t>
  </si>
  <si>
    <t>Bezpečnostní značky dle PBŘ</t>
  </si>
  <si>
    <t>Bezpečnostní značky dle PBŘ 1. V ceně jsou zahrnuty náklady na dodávku materiálu včetně montáže. 2. V ceně jsou zahrnuty náklady na veškerý kotvící, upevňovací a pomocný materiál.  
Podrobná specifikace viz. D.2.2.1 - SO 00-71-01.01 - 3.608a - Výpis ostatních prvků - prvek O – 06</t>
  </si>
  <si>
    <t>608O08R</t>
  </si>
  <si>
    <t>Revizní dvířka exteriérová - skrytá</t>
  </si>
  <si>
    <t>Revizní dvířka exteriérová - skrytá 1. V ceně jsou zahrnuty náklady na dodávku materiálu včetně montáže. 2. V ceně jsou zahrnuty náklady na veškerý kotvící, upevňovací a pomocný materiál.  
Podrobná specifikace viz. D.2.2.1 - SO 00-71-01.01 - 3.608a - Výpis ostatních prvků - prvek O – 08</t>
  </si>
  <si>
    <t>608O10R</t>
  </si>
  <si>
    <t>Revizní dvířka pod obkladem</t>
  </si>
  <si>
    <t>Revizní dvířka pod obkladem 1. V ceně jsou zahrnuty náklady na dodávku materiálu včetně montáže. 2. V ceně jsou zahrnuty náklady na veškerý kotvící, upevňovací a pomocný materiál.  
Podrobná specifikace viz. D.2.2.1 - SO 00-71-01.01 - 3.608a - Výpis ostatních prvků - prvek O – 10</t>
  </si>
  <si>
    <t>608O11R</t>
  </si>
  <si>
    <t>Dveřní zarážka na stěnu</t>
  </si>
  <si>
    <t>Dveřní zarážka na stěnu 1. V ceně jsou zahrnuty náklady na dodávku materiálu včetně montáže.  
Podrobná specifikace viz. D.2.2.1 - SO 00-71-01.01 - 3.608a - Výpis ostatních prvků - prvek O – 11</t>
  </si>
  <si>
    <t>608O12R</t>
  </si>
  <si>
    <t>Dveřní zarážka podlahová</t>
  </si>
  <si>
    <t>Dveřní zarážka podlahová 1. V ceně jsou zahrnuty náklady na dodávku materiálu včetně montáže.  
Podrobná specifikace viz. D.2.2.1 - SO 00-71-01.01 - 3.608a - Výpis ostatních prvků - prvek O – 12</t>
  </si>
  <si>
    <t>608O14R</t>
  </si>
  <si>
    <t>Záchytný systém</t>
  </si>
  <si>
    <t>Záchytný systém 1. V ceně jsou zahrnuty náklady na dodávku materiálu včetně montáže. 2. V ceně jsou zahrnuty náklady na veškerý kotvící, upevňovací a pomocný materiál.  
Podrobná specifikace viz. D.2.2.1 - SO 00-71-01.01 - 3.608a - Výpis ostatních prvků - prvek O – 14</t>
  </si>
  <si>
    <t>608O22R</t>
  </si>
  <si>
    <t>Sklopné zrcadlo nad umyvadlo u bezbariérového WC</t>
  </si>
  <si>
    <t>Sklopné zrcadlo nad umyvadlo u bezbariérového WC 1. V ceně jsou zahrnuty náklady na dodávku materiálu včetně montáže. 2. V ceně jsou zahrnuty náklady na veškerý kotvící, upevňovací a pomocný materiál.  
Podrobná specifikace viz. D.2.2.1 - SO 00-71-01.01 - 3.608 - Výpis ostatních prvků - prvek O – 22</t>
  </si>
  <si>
    <t>120</t>
  </si>
  <si>
    <t>608O27R</t>
  </si>
  <si>
    <t>Ochranná síť proti holubům</t>
  </si>
  <si>
    <t>Ochranná síť proti holubům 1. V ceně jsou zahrnuty náklady na dodávku materiálu včetně montáže. 2. V ceně jsou zahrnuty náklady na veškerý kotvící, upevňovací a pomocný materiál.  
Podrobná specifikace viz. D.2.2.1 - SO 00-71-01.01 - 3.608a - Výpis ostatních prvků - prvek O – 27</t>
  </si>
  <si>
    <t>711</t>
  </si>
  <si>
    <t>Izolace proti vodě, vlhkosti a plynům</t>
  </si>
  <si>
    <t>121</t>
  </si>
  <si>
    <t>711111001</t>
  </si>
  <si>
    <t>Provedení izolace proti zemní vlhkosti natěradly a tmely za studena na ploše vodorovné V nátěrem penetračním</t>
  </si>
  <si>
    <t>591.593+166.26+64.97+88.62</t>
  </si>
  <si>
    <t>122</t>
  </si>
  <si>
    <t>11163150</t>
  </si>
  <si>
    <t>lak penetrační asfaltový</t>
  </si>
  <si>
    <t>lak penetrační asfaltový Podrobná specifikace viz. D.2.2.1 - SO 00-71-01.01 - 3.610 - Výpis technických listů – 07/05</t>
  </si>
  <si>
    <t>123</t>
  </si>
  <si>
    <t>711112001</t>
  </si>
  <si>
    <t>Provedení izolace proti zemní vlhkosti natěradly a tmely za studena na ploše svislé S nátěrem penetračním</t>
  </si>
  <si>
    <t>611.38*0.1+166.26*0.1+1883.902</t>
  </si>
  <si>
    <t>124</t>
  </si>
  <si>
    <t>11163150.1</t>
  </si>
  <si>
    <t>711141559</t>
  </si>
  <si>
    <t>Provedení izolace proti zemní vlhkosti pásy přitavením NAIP na ploše vodorovné V</t>
  </si>
  <si>
    <t>126</t>
  </si>
  <si>
    <t>62853004</t>
  </si>
  <si>
    <t>pás asfaltový natavitelný modifikovaný SBS tl 4,0mm s vložkou ze skleněné tkaniny a spalitelnou PE fólií nebo jemnozrnným minerálním posypem na horním povrchu</t>
  </si>
  <si>
    <t>pás asfaltový natavitelný modifikovaný SBS tl 4,0mm s vložkou ze skleněné tkaniny a spalitelnou PE fólií nebo jemnozrnným minerálním posypem na horním povrchu Podrobná specifikace viz. D.2.2.1 - SO 00-71-01.01 - 3.610 - Výpis technických listů – 07/01</t>
  </si>
  <si>
    <t>127</t>
  </si>
  <si>
    <t>711142559</t>
  </si>
  <si>
    <t>Provedení izolace proti zemní vlhkosti pásy přitavením NAIP na ploše svislé S</t>
  </si>
  <si>
    <t>611.38*0.25+166.26*0.1+1883.902</t>
  </si>
  <si>
    <t>128</t>
  </si>
  <si>
    <t>62853004.1</t>
  </si>
  <si>
    <t>129</t>
  </si>
  <si>
    <t>711161212</t>
  </si>
  <si>
    <t>Izolace proti zemní vlhkosti a beztlakové vodě nopovými fóliemi na ploše svislé S vrstva ochranná, odvětrávací a drenážní výška nopku 8,0 mm, tl. fólie do 0,6 mm</t>
  </si>
  <si>
    <t>622.927</t>
  </si>
  <si>
    <t>Izolace proti zemní vlhkosti a beztlakové vodě nopovými fóliemi na ploše svislé S vrstva ochranná, odvětrávací a drenážní výška nopku 8,0 mm, tl. fólie do 0,6 mm Podrobná specifikace viz. D.2.2.1 - SO 00-71-01.01 - 3.610 - Výpis technických listů – 07/04</t>
  </si>
  <si>
    <t>130</t>
  </si>
  <si>
    <t>711491172</t>
  </si>
  <si>
    <t>Provedení doplňků izolace proti vodě textilií na ploše vodorovné V vrstva ochranná</t>
  </si>
  <si>
    <t>131</t>
  </si>
  <si>
    <t>69311082</t>
  </si>
  <si>
    <t>geotextilie netkaná separační, ochranná, filtrační, drenážní PP 500g/m2</t>
  </si>
  <si>
    <t>geotextilie netkaná separační, ochranná, filtrační, drenážní PP 500g/m2 Podrobná specifikace viz. D.2.2.1 - SO 00-71-01.01 - 3.610 - Výpis technických listů – 07/02</t>
  </si>
  <si>
    <t>132</t>
  </si>
  <si>
    <t>998711103</t>
  </si>
  <si>
    <t>Přesun hmot pro izolace proti vodě, vlhkosti a plynům stanovený z hmotnosti přesunovaného materiálu vodorovná dopravní vzdálenost do 50 m v objektech výšky přes 12 do 60 m</t>
  </si>
  <si>
    <t>712</t>
  </si>
  <si>
    <t>Povlakové krytiny</t>
  </si>
  <si>
    <t>133</t>
  </si>
  <si>
    <t>712998004</t>
  </si>
  <si>
    <t>Provedení povlakové krytiny střech - ostatní práce montáž odvodňovacího prvku atikového chrliče z PVC na dešťovou vodu DN 110</t>
  </si>
  <si>
    <t>"odvodnění anglického dvorku" 30</t>
  </si>
  <si>
    <t>134</t>
  </si>
  <si>
    <t>28342470</t>
  </si>
  <si>
    <t>chrlič atikový DN 110 s manžetou pro hydroizolaci z PVC-P</t>
  </si>
  <si>
    <t>135</t>
  </si>
  <si>
    <t>998712103</t>
  </si>
  <si>
    <t>Přesun hmot pro povlakové krytiny stanovený z hmotnosti přesunovaného materiálu vodorovná dopravní vzdálenost do 50 m v objektech výšky přes 12 do 24 m</t>
  </si>
  <si>
    <t>713</t>
  </si>
  <si>
    <t>Izolace tepelné</t>
  </si>
  <si>
    <t>136</t>
  </si>
  <si>
    <t>713121111</t>
  </si>
  <si>
    <t>Montáž tepelné izolace podlah rohožemi, pásy, deskami, dílci, bloky (izolační materiál ve specifikaci) kladenými volně jednovrstvá</t>
  </si>
  <si>
    <t>121.657+36.71+409.42+48.09+31.57+167.82+169.02+163 
333.37+117.16+88.62 
A136: A136  
121.657+36.71+409.42+48.09+31.57+167.82+169.02+163 
Součet: 1147,287  
B136: B136  
333.37+117.16+88.62 
Součet: 539,15  
"Celkem: "A136+B136</t>
  </si>
  <si>
    <t>137</t>
  </si>
  <si>
    <t>28375927</t>
  </si>
  <si>
    <t>deska EPS 200 pro konstrukce s velmi vysokým zatížením ?=0,034 tl 120mm</t>
  </si>
  <si>
    <t>deska EPS 200 pro konstrukce s velmi vysokým zatížením ?=0,034 tl 120mm Podrobná specifikace viz. D.2.2.1 - SO 00-71-01.01 - 3.610 - Výpis technických listů – 06/01</t>
  </si>
  <si>
    <t>138</t>
  </si>
  <si>
    <t>28375960</t>
  </si>
  <si>
    <t>deska EPS 200 pro konstrukce s velmi vysokým zatížením ?=0,034 tl 140mm</t>
  </si>
  <si>
    <t>409.42+48.09 
A138: A138  
409.42+48.09 
Součet: 457,51  
A138 * 1.02"Koeficient množství</t>
  </si>
  <si>
    <t>deska EPS 200 pro konstrukce s velmi vysokým zatížením ?=0,034 tl 140mm Podrobná specifikace viz. D.2.2.1 - SO 00-71-01.01 - 3.610 - Výpis technických listů – 06/01</t>
  </si>
  <si>
    <t>139</t>
  </si>
  <si>
    <t>63141432</t>
  </si>
  <si>
    <t>deska tepelně izolační minerální plovoucích podlah ?=0,033-0,035 tl 30mm</t>
  </si>
  <si>
    <t>deska tepelně izolační minerální plovoucích podlah ?=0,033-0,035 tl 30mm Podrobná specifikace viz. D.2.2.1 - SO 00-71-01.01 - 3.610 - Výpis technických listů – 06/04</t>
  </si>
  <si>
    <t>140</t>
  </si>
  <si>
    <t>63150942</t>
  </si>
  <si>
    <t>deska tepelně izolační minerální plovoucích podlah ?=0,033-0,035 tl 15mm</t>
  </si>
  <si>
    <t>333.37+117.16 
A140: A140  
333.37+117.16 
Součet: 450,53  
A140 * 1.02"Koeficient množství</t>
  </si>
  <si>
    <t>deska tepelně izolační minerální plovoucích podlah ?=0,033-0,035 tl 15mm Podrobná specifikace viz. D.2.2.1 - SO 00-71-01.01 - 3.610 - Výpis technických listů – 06/04</t>
  </si>
  <si>
    <t>141</t>
  </si>
  <si>
    <t>28372305</t>
  </si>
  <si>
    <t>deska EPS 100 pro konstrukce s běžným zatížením ?=0,037 tl 50mm</t>
  </si>
  <si>
    <t>31.57+167.82+88.62 
A141: A141  
31.57+167.82+88.62 
Součet: 288,01  
A141 * 1.02"Koeficient množství</t>
  </si>
  <si>
    <t>deska EPS 100 pro konstrukce s běžným zatížením ?=0,037 tl 50mm Podrobná specifikace viz. D.2.2.1 - SO 00-71-01.01 - 3.610 - Výpis technických listů – 06/02</t>
  </si>
  <si>
    <t>142</t>
  </si>
  <si>
    <t>713121112</t>
  </si>
  <si>
    <t>Montáž tepelné izolace podlah rohožemi, pásy, deskami, dílci, bloky (izolační materiál ve specifikaci) kladenými volně jednovrstvá mezi trámy nebo rošt</t>
  </si>
  <si>
    <t>340.04+481.47+1175.273</t>
  </si>
  <si>
    <t>143</t>
  </si>
  <si>
    <t>63148105</t>
  </si>
  <si>
    <t>deska tepelně izolační minerální univerzální ?=0,038-0,039 tl 120mm</t>
  </si>
  <si>
    <t>340.04+481.47 
A143: A143  
340.04+481.47 
Součet: 821,51  
A143 * 1.02"Koeficient množství</t>
  </si>
  <si>
    <t>deska tepelně izolační minerální univerzální ?=0,038-0,039 tl 120mm Podrobná specifikace viz. D.2.2.1 - SO 00-71-01.01 - 3.610 - Výpis technických listů – 06/03</t>
  </si>
  <si>
    <t>144</t>
  </si>
  <si>
    <t>63148011</t>
  </si>
  <si>
    <t>deska tepelně izolační minerální univerzální ?=0,038-0,039 tl 200mm</t>
  </si>
  <si>
    <t>1175.273 
A144: A144  
1175.273 
Součet: 1175,273  
A144 * 1.02"Koeficient množství</t>
  </si>
  <si>
    <t>deska tepelně izolační minerální univerzální ?=0,038-0,039 tl 200mm Podrobná specifikace viz. D.2.2.1 - SO 00-71-01.01 - 3.610 - Výpis technických listů – 06/03</t>
  </si>
  <si>
    <t>145</t>
  </si>
  <si>
    <t>713121121</t>
  </si>
  <si>
    <t>Montáž tepelné izolace podlah rohožemi, pásy, deskami, dílci, bloky (izolační materiál ve specifikaci) kladenými volně dvouvrstvá</t>
  </si>
  <si>
    <t>31.57+167.82</t>
  </si>
  <si>
    <t>146</t>
  </si>
  <si>
    <t>63141432.1</t>
  </si>
  <si>
    <t>147</t>
  </si>
  <si>
    <t>713121131</t>
  </si>
  <si>
    <t>Montáž tepelné izolace podlah parotěsnými reflexními pásy, tloušťka izolace do 5 mm</t>
  </si>
  <si>
    <t>148</t>
  </si>
  <si>
    <t>28329233</t>
  </si>
  <si>
    <t>fólie univerzální pro parotěsnou vrstvu s proměnlivou difúzní tloušťkou a UV stabilizací</t>
  </si>
  <si>
    <t>149</t>
  </si>
  <si>
    <t>998713103</t>
  </si>
  <si>
    <t>Přesun hmot pro izolace tepelné stanovený z hmotnosti přesunovaného materiálu vodorovná dopravní vzdálenost do 50 m v objektech výšky přes 12 m do 24 m</t>
  </si>
  <si>
    <t>721173315</t>
  </si>
  <si>
    <t>Potrubí z trub PVC SN4 dešťové DN 110</t>
  </si>
  <si>
    <t>"odvodnění anglického dvorku" 30*1</t>
  </si>
  <si>
    <t>151</t>
  </si>
  <si>
    <t>998721103</t>
  </si>
  <si>
    <t>Přesun hmot pro vnitřní kanalizace stanovený z hmotnosti přesunovaného materiálu vodorovná dopravní vzdálenost do 50 m v objektech výšky přes 12 do 24 m</t>
  </si>
  <si>
    <t>152</t>
  </si>
  <si>
    <t>762085103</t>
  </si>
  <si>
    <t>Montáž ocelových spojovacích prostředků (materiál ve specifikaci) kotevních želez příložek, patek, táhel</t>
  </si>
  <si>
    <t>153</t>
  </si>
  <si>
    <t>R762002</t>
  </si>
  <si>
    <t>příložky, patky</t>
  </si>
  <si>
    <t>154</t>
  </si>
  <si>
    <t>762085112</t>
  </si>
  <si>
    <t>Montáž ocelových spojovacích prostředků (materiál ve specifikaci) svorníků nebo šroubů délky přes 150 do 300 mm</t>
  </si>
  <si>
    <t>155</t>
  </si>
  <si>
    <t>31197006</t>
  </si>
  <si>
    <t>tyč závitová Pz 4.6 M16</t>
  </si>
  <si>
    <t>110*0.3</t>
  </si>
  <si>
    <t>156</t>
  </si>
  <si>
    <t>R762001</t>
  </si>
  <si>
    <t>kruhové hmoždinky pro spoj trámů na stříh</t>
  </si>
  <si>
    <t>110*2</t>
  </si>
  <si>
    <t>157</t>
  </si>
  <si>
    <t>762311001</t>
  </si>
  <si>
    <t>Celodřevěný plátový spoj s šikmými čely tříkolíkový, průřezové plochy do 120 cm2</t>
  </si>
  <si>
    <t>158</t>
  </si>
  <si>
    <t>762311002</t>
  </si>
  <si>
    <t>Celodřevěný plátový spoj s šikmými čely tříkolíkový, průřezové plochy přes 120 do 224 cm2</t>
  </si>
  <si>
    <t>159</t>
  </si>
  <si>
    <t>762311003</t>
  </si>
  <si>
    <t>Celodřevěný plátový spoj s šikmými čely tříkolíkový, průřezové plochy přes 224 do 288 cm2</t>
  </si>
  <si>
    <t>160</t>
  </si>
  <si>
    <t>762311004</t>
  </si>
  <si>
    <t>Celodřevěný plátový spoj s šikmými čely tříkolíkový, průřezové plochy přes 288 do 450 cm2</t>
  </si>
  <si>
    <t>161</t>
  </si>
  <si>
    <t>762313005</t>
  </si>
  <si>
    <t>Celodřevěný plátový spoj s šikmými čely jednohmoždíkový se dvěma kolíky, průřezové plochy přes 450 do 600 cm2</t>
  </si>
  <si>
    <t>162</t>
  </si>
  <si>
    <t>762332921</t>
  </si>
  <si>
    <t>Doplnění střešní vazby řezivem (materiál v ceně) průřezové plochy do 120 cm2</t>
  </si>
  <si>
    <t>163</t>
  </si>
  <si>
    <t>762332922</t>
  </si>
  <si>
    <t>Doplnění střešní vazby řezivem (materiál v ceně) průřezové plochy přes 120 do 224 cm2</t>
  </si>
  <si>
    <t>801.08*0.2</t>
  </si>
  <si>
    <t>164</t>
  </si>
  <si>
    <t>762332923</t>
  </si>
  <si>
    <t>Doplnění střešní vazby řezivem (materiál v ceně) průřezové plochy přes 224 do 288 cm2</t>
  </si>
  <si>
    <t>165</t>
  </si>
  <si>
    <t>762332924</t>
  </si>
  <si>
    <t>Doplnění střešní vazby řezivem (materiál v ceně) průřezové plochy přes 288 do 450 cm2</t>
  </si>
  <si>
    <t>166</t>
  </si>
  <si>
    <t>762341017</t>
  </si>
  <si>
    <t>Bednění střech střech rovných sklonu do 60° s vyřezáním otvorů z dřevoštěpkových desek OSB šroubovaných na krokve na sraz, tloušťky desky 25 mm</t>
  </si>
  <si>
    <t>1491.479</t>
  </si>
  <si>
    <t>167</t>
  </si>
  <si>
    <t>762341250</t>
  </si>
  <si>
    <t>Montáž bednění střech rovných a šikmých sklonu do 60° s vyřezáním otvorů z prken hoblovaných</t>
  </si>
  <si>
    <t>240.576</t>
  </si>
  <si>
    <t>168</t>
  </si>
  <si>
    <t>60515111</t>
  </si>
  <si>
    <t>řezivo jehličnaté boční prkno 20-30mm</t>
  </si>
  <si>
    <t>240.576*0.03 
A168: A168  
240.576*0.03 
Součet: 7,217  
A168 * 1.05"Koeficient množství</t>
  </si>
  <si>
    <t>169</t>
  </si>
  <si>
    <t>762342511</t>
  </si>
  <si>
    <t>Montáž laťování montáž kontralatí na podklad bez tepelné izolace</t>
  </si>
  <si>
    <t>1728.39+306.99</t>
  </si>
  <si>
    <t>170</t>
  </si>
  <si>
    <t>60514114</t>
  </si>
  <si>
    <t>řezivo jehličnaté lať impregnovaná dl 4 m</t>
  </si>
  <si>
    <t>(1728.39+306.99)*0.04*0.06 
A170: A170  
(1728.39+306.99)*0.04*0.06 
Součet: 4,885  
A170 * 1.05"Koeficient množství</t>
  </si>
  <si>
    <t>171</t>
  </si>
  <si>
    <t>762361311</t>
  </si>
  <si>
    <t>Konstrukční vrstva pod klempířské prvky pro oplechování horních ploch zdí a nadezdívek (atik) z desek dřevoštěpkových šroubovaných do podkladu, tloušťky desky 18 mm</t>
  </si>
  <si>
    <t>"K-10" 0.3*5.86</t>
  </si>
  <si>
    <t>172</t>
  </si>
  <si>
    <t>762395000</t>
  </si>
  <si>
    <t>Spojovací prostředky krovů, bednění a laťování, nadstřešních konstrukcí svory, prkna, hřebíky, pásová ocel, vruty</t>
  </si>
  <si>
    <t>7.578+5.129</t>
  </si>
  <si>
    <t>173</t>
  </si>
  <si>
    <t>762431032</t>
  </si>
  <si>
    <t>Obložení stěn z dřevoštěpkových desek OSB přibíjených na pero a drážku broušených, tloušťky desky 12 mm</t>
  </si>
  <si>
    <t>174</t>
  </si>
  <si>
    <t>762511163</t>
  </si>
  <si>
    <t>Podlahové konstrukce podkladové z cementotřískových desek jednovrstvých šroubovaných na pero a drážku broušených, tloušťky desky 16 mm</t>
  </si>
  <si>
    <t>(340.04+481.47)*2+1</t>
  </si>
  <si>
    <t>Podlahové konstrukce podkladové z cementotřískových desek jednovrstvých šroubovaných na pero a drážku broušených, tloušťky desky 16 mm Podrobná specifikace viz. D.2.2.1 - SO 00-71-01.01 - 3.610 - Výpis technických listů – 08/01</t>
  </si>
  <si>
    <t>175</t>
  </si>
  <si>
    <t>762511173</t>
  </si>
  <si>
    <t>Podlahové konstrukce podkladové z cementotřískových desek dvouvrstvých šroubovaných na sraz, tloušťky desky 2x12 mm</t>
  </si>
  <si>
    <t>169.02+163</t>
  </si>
  <si>
    <t>Podlahové konstrukce podkladové z cementotřískových desek dvouvrstvých šroubovaných na sraz, tloušťky desky 2x12 mm Podrobná specifikace viz. D.2.2.1 - SO 00-71-01.01 - 3.610 - Výpis technických listů – 08/01</t>
  </si>
  <si>
    <t>176</t>
  </si>
  <si>
    <t>762511175</t>
  </si>
  <si>
    <t>Podlahové konstrukce podkladové z cementotřískových desek dvouvrstvých šroubovaných na sraz, tloušťky desky 2x14 mm</t>
  </si>
  <si>
    <t>333.37+117.16</t>
  </si>
  <si>
    <t>Podlahové konstrukce podkladové z cementotřískových desek dvouvrstvých šroubovaných na sraz, tloušťky desky 2x14 mm Podrobná specifikace viz. D.2.2.1 - SO 00-71-01.01 - 3.610 - Výpis technických listů – 08/01</t>
  </si>
  <si>
    <t>177</t>
  </si>
  <si>
    <t>762525104</t>
  </si>
  <si>
    <t>Položení podlah hoblovaných na pero a drážku z palubek</t>
  </si>
  <si>
    <t>1175.273</t>
  </si>
  <si>
    <t>178</t>
  </si>
  <si>
    <t>61189995</t>
  </si>
  <si>
    <t>palubky podlahové smrk tl 24mm A/B</t>
  </si>
  <si>
    <t>179</t>
  </si>
  <si>
    <t>762595001</t>
  </si>
  <si>
    <t>Spojovací prostředky podlah a podkladových konstrukcí hřebíky, vruty</t>
  </si>
  <si>
    <t>180</t>
  </si>
  <si>
    <t>762822925</t>
  </si>
  <si>
    <t>Doplnění části stropního trámu (materiál v ceně) z hranolů, nebo hranolků, průřezové plochy přes 450 do 600 cm2</t>
  </si>
  <si>
    <t>181</t>
  </si>
  <si>
    <t>998762103</t>
  </si>
  <si>
    <t>Přesun hmot pro konstrukce tesařské stanovený z hmotnosti přesunovaného materiálu vodorovná dopravní vzdálenost do 50 m v objektech výšky přes 12 do 24 m</t>
  </si>
  <si>
    <t>763111417</t>
  </si>
  <si>
    <t>Příčka ze sádrokartonových desek s nosnou konstrukcí z jednoduchých ocelových profilů UW, CW dvojitě opláštěná deskami standardními A tl. 2 x 12,5 mm s izolací, EI 60, příčka tl. 150 mm, profil 100, R</t>
  </si>
  <si>
    <t>55.784</t>
  </si>
  <si>
    <t>Příčka ze sádrokartonových desek s nosnou konstrukcí z jednoduchých ocelových profilů UW, CW dvojitě opláštěná deskami standardními A tl. 2 x 12,5 mm s izolací, EI 60, příčka tl. 150 mm, profil 100, Rw do 56 dB Podrobná specifikace viz. D.2.2.1 - SO 00-71-01.01 - 3.610 - Výpis technických listů – 02/02</t>
  </si>
  <si>
    <t>183</t>
  </si>
  <si>
    <t>763111431</t>
  </si>
  <si>
    <t>Příčka ze sádrokartonových desek s nosnou konstrukcí z jednoduchých ocelových profilů UW, CW dvojitě opláštěná deskami impregnovanými H2 tl. 2 x 12,5 mm EI 60, příčka tl. 100 mm, profil 50, s izolací,</t>
  </si>
  <si>
    <t>23.492</t>
  </si>
  <si>
    <t>Příčka ze sádrokartonových desek s nosnou konstrukcí z jednoduchých ocelových profilů UW, CW dvojitě opláštěná deskami impregnovanými H2 tl. 2 x 12,5 mm EI 60, příčka tl. 100 mm, profil 50, s izolací, Rw do 51 dB Podrobná specifikace viz. D.2.2.1 - SO 00-71-01.01 - 3.610 - Výpis technických listů – 02/02</t>
  </si>
  <si>
    <t>184</t>
  </si>
  <si>
    <t>763111437</t>
  </si>
  <si>
    <t>Příčka ze sádrokartonových desek s nosnou konstrukcí z jednoduchých ocelových profilů UW, CW dvojitě opláštěná deskami impregnovanými H2 tl. 2 x 12,5 mm EI 60, příčka tl. 150 mm, profil 100, s izolací</t>
  </si>
  <si>
    <t>202.517</t>
  </si>
  <si>
    <t>Příčka ze sádrokartonových desek s nosnou konstrukcí z jednoduchých ocelových profilů UW, CW dvojitě opláštěná deskami impregnovanými H2 tl. 2 x 12,5 mm EI 60, příčka tl. 150 mm, profil 100, s izolací, Rw do 56 dB Podrobná specifikace viz. D.2.2.1 - SO 00-71-01.01 - 3.610 - Výpis technických listů – 02/02</t>
  </si>
  <si>
    <t>185</t>
  </si>
  <si>
    <t>763111717</t>
  </si>
  <si>
    <t>Příčka ze sádrokartonových desek ostatní konstrukce a práce na příčkách ze sádrokartonových desek základní penetrační nátěr (oboustranný)</t>
  </si>
  <si>
    <t>319.952</t>
  </si>
  <si>
    <t>186</t>
  </si>
  <si>
    <t>763111719</t>
  </si>
  <si>
    <t>Příčka ze sádrokartonových desek ostatní konstrukce a práce na příčkách ze sádrokartonových desek úprava styku příčky a podhledu (oboustranně) akrylátovým tmelem</t>
  </si>
  <si>
    <t>857.93</t>
  </si>
  <si>
    <t>187</t>
  </si>
  <si>
    <t>763111720</t>
  </si>
  <si>
    <t>Příčka ze sádrokartonových desek ostatní konstrukce a práce na příčkách ze sádrokartonových desek vyztužení příčky pro osazení skříněk, polic atd.</t>
  </si>
  <si>
    <t>242.85</t>
  </si>
  <si>
    <t>188</t>
  </si>
  <si>
    <t>763112325</t>
  </si>
  <si>
    <t>Příčka mezibytová ze sádrokartonových desek s nosnou konstrukcí ze zdvojených ocelových profilů UW, CW dvojitě opláštěná deskami protipožárními DF tl. 2 x 12,5 mm s dvojitou izolací, EI 90, příčka tl.</t>
  </si>
  <si>
    <t>219.26</t>
  </si>
  <si>
    <t>Příčka mezibytová ze sádrokartonových desek s nosnou konstrukcí ze zdvojených ocelových profilů UW, CW dvojitě opláštěná deskami protipožárními DF tl. 2 x 12,5 mm s dvojitou izolací, EI 90, příčka tl. 205 mm, profil 75, Rw do 69 dB Podrobná specifikace viz. D.2.2.1 - SO 00-71-01.01 - 3.610 - Výpis technických listů – 02/01</t>
  </si>
  <si>
    <t>189</t>
  </si>
  <si>
    <t>763001R</t>
  </si>
  <si>
    <t>Příčka instalační ze sádrokartonových desek s nosnou konstrukcí ocelových profilů UW, CW dvojitě opláštěná deskami impregnovanými H2 tl. 2 x 12,5 mm s izolací z jedné strany, příčka tl. 150 mm</t>
  </si>
  <si>
    <t>82.692</t>
  </si>
  <si>
    <t>Příčka instalační ze sádrokartonových desek s nosnou konstrukcí ocelových profilů UW, CW dvojitě opláštěná deskami impregnovanými H2 tl. 2 x 12,5 mm s izolací z jedné strany, příčka tl. 150 mm Podrobná specifikace viz. D.2.2.1 - SO 00-71-01.01 - 3.610 - Výpis technických listů – 02/05</t>
  </si>
  <si>
    <t>190</t>
  </si>
  <si>
    <t>763114110</t>
  </si>
  <si>
    <t>Příčka bezpečnostní ze sádrokartonových desek bezpečnostní třída RC3 s nosnou konstrukcí z jednoduchých ocelových profilů UW, CW a s ocelovým plechem tl. 0,55 mm na obou stranách profilů dvojitě opláš</t>
  </si>
  <si>
    <t>19.156</t>
  </si>
  <si>
    <t>Příčka bezpečnostní ze sádrokartonových desek bezpečnostní třída RC3 s nosnou konstrukcí z jednoduchých ocelových profilů UW, CW a s ocelovým plechem tl. 0,55 mm na obou stranách profilů dvojitě opláštěná deskami standardními A tl. 2 x 12,5 mm s izolací, EI 60, příčka tl. 101 mm, profil 50, Rw do 51 dB</t>
  </si>
  <si>
    <t>191</t>
  </si>
  <si>
    <t>763121423</t>
  </si>
  <si>
    <t>Stěna předsazená ze sádrokartonových desek s nosnou konstrukcí z ocelových profilů CW, UW jednoduše opláštěná deskou protipožární DF tl. 12,5 mm s izolací, EI 30, stěna tl. 87,5 mm, profil 75, Rw do 1</t>
  </si>
  <si>
    <t>287.188</t>
  </si>
  <si>
    <t>Stěna předsazená ze sádrokartonových desek s nosnou konstrukcí z ocelových profilů CW, UW jednoduše opláštěná deskou protipožární DF tl. 12,5 mm s izolací, EI 30, stěna tl. 87,5 mm, profil 75, Rw do 12 dB Podrobná specifikace viz. D.2.2.1 - SO 00-71-01.01 - 3.610 - Výpis technických listů – 02/03</t>
  </si>
  <si>
    <t>192</t>
  </si>
  <si>
    <t>763121432</t>
  </si>
  <si>
    <t>Stěna předsazená ze sádrokartonových desek s nosnou konstrukcí z ocelových profilů CW, UW jednoduše opláštěná deskou protipožární impregnovanou DFH2 tl. 12,5 mm s izolací, EI 30, Rw do 12 dB, stěna tl</t>
  </si>
  <si>
    <t>40.967</t>
  </si>
  <si>
    <t>Stěna předsazená ze sádrokartonových desek s nosnou konstrukcí z ocelových profilů CW, UW jednoduše opláštěná deskou protipožární impregnovanou DFH2 tl. 12,5 mm s izolací, EI 30, Rw do 12 dB, stěna tl. 87,5 mm, profil 75 Podrobná specifikace viz. D.2.2.1 - SO 00-71-01.01 - 3.610 - Výpis technických listů – 02/03</t>
  </si>
  <si>
    <t>193</t>
  </si>
  <si>
    <t>763121714</t>
  </si>
  <si>
    <t>Stěna předsazená ze sádrokartonových desek ostatní konstrukce a práce na předsazených stěnách ze sádrokartonových desek základní penetrační nátěr</t>
  </si>
  <si>
    <t>277.489</t>
  </si>
  <si>
    <t>194</t>
  </si>
  <si>
    <t>763122402</t>
  </si>
  <si>
    <t>Stěna šachtová ze sádrokartonových desek s nosnou konstrukcí z ocelových profilů CW, UW jednoduše opláštěná deskou protipožární DF tl. 12,5 mm bez izolace, EI 15, stěna tl. 87,5 mm, profil 75</t>
  </si>
  <si>
    <t>7.601</t>
  </si>
  <si>
    <t>Stěna šachtová ze sádrokartonových desek s nosnou konstrukcí z ocelových profilů CW, UW jednoduše opláštěná deskou protipožární DF tl. 12,5 mm bez izolace, EI 15, stěna tl. 87,5 mm, profil 75 Podrobná specifikace viz. D.2.2.1 - SO 00-71-01.01 - 3.610 - Výpis technických listů – 02/04</t>
  </si>
  <si>
    <t>195</t>
  </si>
  <si>
    <t>763123113</t>
  </si>
  <si>
    <t>Stěna předsazená bezpečnostní ze sádrokartonových desek bezpečnostní třída RC3 s nosnou konstrukcí ze zdvojených ocelových profilů CD a UD s kotvením, se dvěma ocelovými plechy tl. 0,55 mm stěna tl. 1</t>
  </si>
  <si>
    <t>Stěna předsazená bezpečnostní ze sádrokartonových desek bezpečnostní třída RC3 s nosnou konstrukcí ze zdvojených ocelových profilů CD a UD s kotvením, se dvěma ocelovými plechy tl. 0,55 mm stěna tl. 150 mm, s izolací 2 x dvojitě opláštěná deskami tl. 2 x 2 x 12,5 mm standardními A, EI 30</t>
  </si>
  <si>
    <t>196</t>
  </si>
  <si>
    <t>763131511</t>
  </si>
  <si>
    <t>Podhled ze sádrokartonových desek jednovrstvá zavěšená spodní konstrukce z ocelových profilů CD, UD jednoduše opláštěná deskou standardní A, tl. 12,5 mm, bez izolace</t>
  </si>
  <si>
    <t>611.26</t>
  </si>
  <si>
    <t>Podhled ze sádrokartonových desek jednovrstvá zavěšená spodní konstrukce z ocelových profilů CD, UD jednoduše opláštěná deskou standardní A, tl. 12,5 mm, bez izolace Podrobná specifikace viz. D.2.2.1 - SO 00-71-01.01 - 3.610 - Výpis technických listů – 03/02</t>
  </si>
  <si>
    <t>197</t>
  </si>
  <si>
    <t>763131551</t>
  </si>
  <si>
    <t>Podhled ze sádrokartonových desek jednovrstvá zavěšená spodní konstrukce z ocelových profilů CD, UD jednoduše opláštěná deskou impregnovanou H2, tl. 12,5 mm, bez izolace</t>
  </si>
  <si>
    <t>74.5</t>
  </si>
  <si>
    <t>Podhled ze sádrokartonových desek jednovrstvá zavěšená spodní konstrukce z ocelových profilů CD, UD jednoduše opláštěná deskou impregnovanou H2, tl. 12,5 mm, bez izolace Podrobná specifikace viz. D.2.2.1 - SO 00-71-01.01 - 3.610 - Výpis technických listů – 03/01</t>
  </si>
  <si>
    <t>198</t>
  </si>
  <si>
    <t>763131714</t>
  </si>
  <si>
    <t>Podhled ze sádrokartonových desek ostatní práce a konstrukce na podhledech ze sádrokartonových desek základní penetrační nátěr</t>
  </si>
  <si>
    <t>611.26+74.5</t>
  </si>
  <si>
    <t>199</t>
  </si>
  <si>
    <t>763131721</t>
  </si>
  <si>
    <t>Podhled ze sádrokartonových desek ostatní práce a konstrukce na podhledech ze sádrokartonových desek skokové změny výšky podhledu do 0,5 m</t>
  </si>
  <si>
    <t>1.95</t>
  </si>
  <si>
    <t>200</t>
  </si>
  <si>
    <t>763131761</t>
  </si>
  <si>
    <t>Podhled ze sádrokartonových desek Příplatek k cenám za plochu do 3 m2 jednotlivě</t>
  </si>
  <si>
    <t>23.89</t>
  </si>
  <si>
    <t>201</t>
  </si>
  <si>
    <t>763135101</t>
  </si>
  <si>
    <t>Montáž sádrokartonového podhledu kazetového demontovatelného, velikosti kazet 600x600 mm včetně zavěšené nosné konstrukce viditelné</t>
  </si>
  <si>
    <t>373.67+25.3</t>
  </si>
  <si>
    <t>202</t>
  </si>
  <si>
    <t>590001R</t>
  </si>
  <si>
    <t>podhled kazetový tl. 10 mm 600x600mm obyčejné</t>
  </si>
  <si>
    <t>podhled kazetový tl. 10 mm 600x600mm obyčejné Podrobná specifikace viz. D.2.2.1 - SO 00-71-01.01 - 3.610 - Výpis technických listů – 03/03</t>
  </si>
  <si>
    <t>203</t>
  </si>
  <si>
    <t>590002R</t>
  </si>
  <si>
    <t>podhled kazetový tl. 15 mm 600x600mm vlhké prostředí</t>
  </si>
  <si>
    <t>podhled kazetový tl. 15 mm 600x600mm vlhké prostředí Podrobná specifikace viz. D.2.2.1 - SO 00-71-01.01 - 3.610 - Výpis technických listů – 03/04</t>
  </si>
  <si>
    <t>204</t>
  </si>
  <si>
    <t>763172325</t>
  </si>
  <si>
    <t>Montáž dvířek pro konstrukce ze sádrokartonových desek revizních jednoplášťových pro příčky a předsazené stěny velikost (šxv) 600 x 600 mm</t>
  </si>
  <si>
    <t>205</t>
  </si>
  <si>
    <t>59030714</t>
  </si>
  <si>
    <t>dvířka revizní jednokřídlá s automatickým zámkem 600x600mm</t>
  </si>
  <si>
    <t>dvířka revizní jednokřídlá s automatickým zámkem 600x600mm Podrobná specifikace viz. D.2.2.1 - SO 00-71-01.01 - 3.608a - Výpis ostatních prvků - prvek O – 09</t>
  </si>
  <si>
    <t>206</t>
  </si>
  <si>
    <t>763172356</t>
  </si>
  <si>
    <t>Montáž dvířek pro konstrukce ze sádrokartonových desek revizních jednoplášťových pro podhledy velikost (šxv) 700 x 700 mm</t>
  </si>
  <si>
    <t>207</t>
  </si>
  <si>
    <t>59030740</t>
  </si>
  <si>
    <t>dvířka revizní jednokřídlá s automatickým zámkem 700x700mm</t>
  </si>
  <si>
    <t>dvířka revizní jednokřídlá s automatickým zámkem 700x700mm Podrobná specifikace viz. D.2.2.1 - SO 00-71-01.01 - 3.608a - Výpis ostatních prvků - prvek O – 07</t>
  </si>
  <si>
    <t>208</t>
  </si>
  <si>
    <t>763181311</t>
  </si>
  <si>
    <t>Výplně otvorů konstrukcí ze sádrokartonových desek montáž zárubně kovové s konstrukcí jednokřídlové</t>
  </si>
  <si>
    <t>209</t>
  </si>
  <si>
    <t>55331591</t>
  </si>
  <si>
    <t>zárubeň jednokřídlá ocelová pro sádrokartonové příčky tl stěny 75-100mm rozměru 900/1970, 2100mm</t>
  </si>
  <si>
    <t>210</t>
  </si>
  <si>
    <t>763181422</t>
  </si>
  <si>
    <t>Výplně otvorů konstrukcí ze sádrokartonových desek ztužující výplň otvoru pro dveře s UA a UW profilem, výšky příčky přes 3,25 do 3,75 m</t>
  </si>
  <si>
    <t>211</t>
  </si>
  <si>
    <t>998763303</t>
  </si>
  <si>
    <t>Přesun hmot pro konstrukce montované z desek sádrokartonových, sádrovláknitých, cementovláknitých nebo cementových stanovený z hmotnosti přesunovaného materiálu vodorovná dopravní vzdálenost do 50 m v</t>
  </si>
  <si>
    <t>Přesun hmot pro konstrukce montované z desek sádrokartonových, sádrovláknitých, cementovláknitých nebo cementových stanovený z hmotnosti přesunovaného materiálu vodorovná dopravní vzdálenost do 50 m v objektech výšky přes 12 do 24 m</t>
  </si>
  <si>
    <t>212</t>
  </si>
  <si>
    <t>764002414</t>
  </si>
  <si>
    <t>Montáž strukturované oddělovací rohože jakékoli rš</t>
  </si>
  <si>
    <t>213</t>
  </si>
  <si>
    <t>28329223</t>
  </si>
  <si>
    <t>fólie difuzně propustné s nakašírovanou strukturovanou rohoží pod hladkou plechovou krytinu</t>
  </si>
  <si>
    <t>fólie difuzně propustné s nakašírovanou strukturovanou rohoží pod hladkou plechovou krytinu Podrobná specifikace viz. D.2.2.1 - SO 00-71-01.01 - 3.610 - Výpis technických listů – 07/10</t>
  </si>
  <si>
    <t>214</t>
  </si>
  <si>
    <t>764141411</t>
  </si>
  <si>
    <t>Krytina ze svitků nebo tabulí z titanzinkového předzvětralého plechu s úpravou u okapů, prostupů a výčnělků střechy rovné drážkováním ze svitků rš 670 mm, sklon střechy do 30°</t>
  </si>
  <si>
    <t>1491.479+240.576</t>
  </si>
  <si>
    <t>Krytina ze svitků nebo tabulí z titanzinkového lesklého válcovaného plechu s úpravou u okapů, prostupů a výčnělků střechy rovné drážkováním ze svitků rš 670 mm, sklon střechy do 30°</t>
  </si>
  <si>
    <t>215</t>
  </si>
  <si>
    <t>764242404</t>
  </si>
  <si>
    <t>Oplechování střešních prvků z titanzinkového předzvětralého plechu štítu závětrnou lištou rš 330 mm</t>
  </si>
  <si>
    <t>"K-14" 14.55</t>
  </si>
  <si>
    <t>Oplechování střešních prvků z titanzinkového předzvětralého plechu štítu závětrnou lištou rš 330 mm Podrobná specifikace viz. D.2.2.1 - SO 00-71-01.01 - 3.607 - Výpis klempířských konstrukcí - prvek K – 14</t>
  </si>
  <si>
    <t>216</t>
  </si>
  <si>
    <t>764242433</t>
  </si>
  <si>
    <t>Oplechování střešních prvků z titanzinkového předzvětralého plechu okapu okapovým plechem střechy rovné rš 250 mm</t>
  </si>
  <si>
    <t>"K-17" 34.10</t>
  </si>
  <si>
    <t>Oplechování střešních prvků z titanzinkového předzvětralého plechu okapu okapovým plechem střechy rovné rš 250 mm Podrobná specifikace viz. D.2.2.1 - SO 00-71-01.01 - 3.607 - Výpis klempířských konstrukcí - prvek K – 17</t>
  </si>
  <si>
    <t>217</t>
  </si>
  <si>
    <t>764242434</t>
  </si>
  <si>
    <t>Oplechování střešních prvků z titanzinkového předzvětralého plechu okapu okapovým plechem střechy rovné rš 330 mm</t>
  </si>
  <si>
    <t>"K-01" 700</t>
  </si>
  <si>
    <t>Oplechování střešních prvků z titanzinkového předzvětralého plechu okapu okapovým plechem střechy rovné rš 330 mm Podrobná specifikace viz. D.2.2.1 - SO 00-71-01.01 - 3.607 - Výpis klempířských konstrukcí - prvek K – 01</t>
  </si>
  <si>
    <t>218</t>
  </si>
  <si>
    <t>764243456</t>
  </si>
  <si>
    <t>Oplechování střešních prvků z titanzinkového předzvětralého plechu sněhový zachytávač průbežný dvoutrubkový</t>
  </si>
  <si>
    <t>Oplechování střešních prvků z titanzinkového předzvětralého plechu sněhový zachytávač průbežný dvoutrubkový Podrobná specifikace viz. D.2.2.1 - SO 00-71-01.01 - 3.605 - Výpis zámečnických konstrukcí - prvek Z – 29</t>
  </si>
  <si>
    <t>219</t>
  </si>
  <si>
    <t>764246403</t>
  </si>
  <si>
    <t>Oplechování parapetů z titanzinkového předzvětralého plechu rovných mechanicky kotvené, bez rohů rš 250 mm</t>
  </si>
  <si>
    <t>""K-06" 
"1.NP" 1.6 
"2.NP" 2.55 
"3.NP" 40 
A219: A219  
"1.NP" 1.6 
Součet: 1,60  
B219: B219  
"2.NP" 2.55 
Součet: 2,55  
C219: C219  
"3.NP" 40 
Součet: 40,00  
"Celkem: "A219+B219+C219</t>
  </si>
  <si>
    <t>Oplechování parapetů z titanzinkového předzvětralého plechu rovných mechanicky kotvené, bez rohů rš 250 mm Podrobná specifikace viz. D.2.2.1 - SO 00-71-01.01 - 3.607 - Výpis klempířských konstrukcí - prvek K – 06</t>
  </si>
  <si>
    <t>220</t>
  </si>
  <si>
    <t>764246405</t>
  </si>
  <si>
    <t>Oplechování parapetů z titanzinkového předzvětralého plechu rovných mechanicky kotvené, bez rohů rš 400 mm</t>
  </si>
  <si>
    <t>"K-07" 19.8 
"K-15 " 63.60 
A220: A220  
"K-07" 19.8 
Součet: 19,80  
B220: B220  
"K-15 " 63.60 
Součet: 63,60  
"Celkem: "A220+B220</t>
  </si>
  <si>
    <t>Oplechování parapetů z titanzinkového předzvětralého plechu rovných mechanicky kotvené, bez rohů rš 400 mm Podrobná specifikace viz. D.2.2.1 - SO 00-71-01.01 - 3.607 - Výpis klempířských konstrukcí - prvek K – 07, K - 15</t>
  </si>
  <si>
    <t>221</t>
  </si>
  <si>
    <t>764248404</t>
  </si>
  <si>
    <t>Oplechování říms a ozdobných prvků z titanzinkového předzvětralého plechu rovných, bez rohů mechanicky kotvené rš 330 mm</t>
  </si>
  <si>
    <t>""K-04" 
"3.NP" 112.80 
"střecha" 116.5 
A221: A221  
"3.NP" 112.80 
Součet: 112,80  
B221: B221  
"střecha" 116.5 
Součet: 116,50  
"Mezisoučet: "A221+B221 
""K-05" 
"2.NP" 76.03 
"3.NP" 113.20 
D221: D221  
"2.NP" 76.03 
Součet: 76,03  
E221: E221  
"3.NP" 113.20 
Součet: 113,20  
"Mezisoučet: "D221+E221 
A221: A221  
"3.NP" 112.80 
Součet: 112,80  
B221: B221  
"střecha" 116.5 
Součet: 116,50  
D221: D221  
"2.NP" 76.03 
Součet: 76,03  
E221: E221  
"3.NP" 113.20 
Součet: 113,20  
"Celkem: "A221+B221+D221+E221</t>
  </si>
  <si>
    <t>Oplechování říms a ozdobných prvků z titanzinkového předzvětralého plechu rovných, bez rohů mechanicky kotvené rš 330 mm Podrobná specifikace viz. D.2.2.1 - SO 00-71-01.01 - 3.607 - Výpis klempířských konstrukcí - prvek K – 04, K - 05</t>
  </si>
  <si>
    <t>222</t>
  </si>
  <si>
    <t>764248454</t>
  </si>
  <si>
    <t>Oplechování říms a ozdobných prvků z titanzinkového předzvětralého plechu oblých nebo ze segmentů, včetně rohů mechanicky kotvené rš 330 mm</t>
  </si>
  <si>
    <t>"K-13" 5.03</t>
  </si>
  <si>
    <t>223</t>
  </si>
  <si>
    <t>764248457</t>
  </si>
  <si>
    <t>Oplechování říms a ozdobných prvků z titanzinkového předzvětralého plechu oblých nebo ze segmentů, včetně rohů mechanicky kotvené rš 670 mm</t>
  </si>
  <si>
    <t>"K-09" 4.68 
"K-10" 5.86 
A223: A223  
"K-09" 4.68 
Součet: 4,68  
B223: B223  
"K-10" 5.86 
Součet: 5,86  
"Celkem: "A223+B223</t>
  </si>
  <si>
    <t>Oplechování říms a ozdobných prvků z titanzinkového předzvětralého plechu oblých nebo ze segmentů, včetně rohů mechanicky kotvené rš 670 mm Podrobná specifikace viz. D.2.2.1 - SO 00-71-01.01 - 3.607 - Výpis klempířských konstrukcí - prvek K – 09, K - 10</t>
  </si>
  <si>
    <t>224</t>
  </si>
  <si>
    <t>764341403</t>
  </si>
  <si>
    <t>Lemování zdí z titanzinkového předzvětralého plechu boční nebo horní rovných, střech s krytinou prejzovou nebo vlnitou rš 250 mm</t>
  </si>
  <si>
    <t>"K-12" 69.28</t>
  </si>
  <si>
    <t>Lemování zdí z titanzinkového předzvětralého plechu boční nebo horní rovných, střech s krytinou prejzovou nebo vlnitou rš 250 mm Podrobná specifikace viz. D.2.2.1 - SO 00-71-01.01 - 3.607 - Výpis klempířských konstrukcí - prvek K – 12</t>
  </si>
  <si>
    <t>225</t>
  </si>
  <si>
    <t>764341413</t>
  </si>
  <si>
    <t>Lemování zdí z titanzinkového předzvětralého plechu boční nebo horní rovných, střech s krytinou skládanou mimo prejzovou rš 250 mm</t>
  </si>
  <si>
    <t>"K-03" 87.90</t>
  </si>
  <si>
    <t>Lemování zdí z titanzinkového předzvětralého plechu boční nebo horní rovných, střech s krytinou skládanou mimo prejzovou rš 250 mm Podrobná specifikace viz. D.2.2.1 - SO 00-71-01.01 - 3.607 - Výpis klempířských konstrukcí - prvek K – 03</t>
  </si>
  <si>
    <t>226</t>
  </si>
  <si>
    <t>764342414</t>
  </si>
  <si>
    <t>Lemování zdí z titanzinkového předzvětralého plechu spodní s formováním do tvaru krytiny rovných, střech s krytinou skládanou mimo prejzovou rš 330 mm</t>
  </si>
  <si>
    <t>"K-08" 3.7</t>
  </si>
  <si>
    <t>Lemování zdí z titanzinkového předzvětralého plechu spodní s formováním do tvaru krytiny rovných, střech s krytinou skládanou mimo prejzovou rš 330 mm Podrobná specifikace viz. D.2.2.1 - SO 00-71-01.01 - 3.607 - Výpis klempířských konstrukcí - prvek K – 08</t>
  </si>
  <si>
    <t>227</t>
  </si>
  <si>
    <t>764345423</t>
  </si>
  <si>
    <t>Lemování trub, konzol, držáků a ostatních prvků z titanzinkového předzvětralého plechu střech s krytinou skládanou mimo prejzovou nebo z plechu, průměr přes 100 do 150 mm</t>
  </si>
  <si>
    <t>"K-16" 9+2</t>
  </si>
  <si>
    <t>Lemování trub, konzol, držáků a ostatních prvků z titanzinkového předzvětralého plechu střech s krytinou skládanou mimo prejzovou nebo z plechu, průměr přes 100 do 150 mm Podrobná specifikace viz. D.2.2.1 - SO 00-71-01.01 - 3.607 - Výpis klempířských konstrukcí - prvek K – 16</t>
  </si>
  <si>
    <t>228</t>
  </si>
  <si>
    <t>764345424</t>
  </si>
  <si>
    <t>Lemování trub, konzol, držáků a ostatních prvků z titanzinkového předzvětralého plechu střech s krytinou skládanou mimo prejzovou nebo z plechu, průměr přes 150 do 200 mm</t>
  </si>
  <si>
    <t>"K-16" 1</t>
  </si>
  <si>
    <t>Lemování trub, konzol, držáků a ostatních prvků z titanzinkového předzvětralého plechu střech s krytinou skládanou mimo prejzovou nebo z plechu, průměr přes 150 do 200 mm Podrobná specifikace viz. D.2.2.1 - SO 00-71-01.01 - 3.607 - Výpis klempířských konstrukcí - prvek K – 16</t>
  </si>
  <si>
    <t>229</t>
  </si>
  <si>
    <t>764543406</t>
  </si>
  <si>
    <t>Žlab nadokapní (nástřešní) z titanzinkového předzvětralého plechu oblého tvaru, včetně háků, čel a hrdel rš 500 mm</t>
  </si>
  <si>
    <t>"K-02" 286.07</t>
  </si>
  <si>
    <t>Žlab nadokapní (nástřešní) z titanzinkového předzvětralého plechu oblého tvaru, včetně háků, čel a hrdel rš 500 mm Podrobná specifikace viz. D.2.2.1 - SO 00-71-01.01 - 3.607 - Výpis klempířských konstrukcí - prvek K – 02</t>
  </si>
  <si>
    <t>230</t>
  </si>
  <si>
    <t>764543426</t>
  </si>
  <si>
    <t>Žlab nadokapní (nástřešní) z titanzinkového předzvětralého plechu Příplatek k cenám za zvýšenou pracnost při provedení rohu nebo koutu rš 500 mm</t>
  </si>
  <si>
    <t>231</t>
  </si>
  <si>
    <t>764545411</t>
  </si>
  <si>
    <t>Žlab mezistřešní nebo zaatikový z titanzinkového předzvětralého plechu včetně čel a hrdel uložený v lůžku bez háků rš 1100 mm</t>
  </si>
  <si>
    <t>"K-18" 34.10</t>
  </si>
  <si>
    <t>Žlab mezistřešní nebo zaatikový z titanzinkového předzvětralého plechu včetně čel a hrdel uložený v lůžku bez háků rš 1100 mm Podrobná specifikace viz. D.2.2.1 - SO 00-71-01.01 - 3.607 - Výpis klempířských konstrukcí - prvek K – 18</t>
  </si>
  <si>
    <t>232</t>
  </si>
  <si>
    <t>764548423</t>
  </si>
  <si>
    <t>Svod z titanzinkového předzvětralého plechu včetně objímek, kolen a odskoků kruhový, průměru 100 mm</t>
  </si>
  <si>
    <t>""K-11"  
"střecha" 130.2 
"zastřešení nástupiště" 8 
A232: A232  
"střecha" 130.2 
Součet: 130,20  
B232: B232  
"zastřešení nástupiště" 8 
Součet: 8,00  
"Celkem: "A232+B232</t>
  </si>
  <si>
    <t>Svod z titanzinkového předzvětralého plechu včetně objímek, kolen a odskoků kruhový, průměru 100 mm Podrobná specifikace viz. D.2.2.1 - SO 00-71-01.01 - 3.607 - Výpis klempířských konstrukcí - prvek K – 11</t>
  </si>
  <si>
    <t>233</t>
  </si>
  <si>
    <t>998764103</t>
  </si>
  <si>
    <t>Přesun hmot pro konstrukce klempířské stanovený z hmotnosti přesunovaného materiálu vodorovná dopravní vzdálenost do 50 m v objektech výšky přes 12 do 24 m</t>
  </si>
  <si>
    <t>765</t>
  </si>
  <si>
    <t>Krytina skládaná</t>
  </si>
  <si>
    <t>234</t>
  </si>
  <si>
    <t>765191023</t>
  </si>
  <si>
    <t>Montáž pojistné hydroizolační nebo parotěsné fólie kladené ve sklonu přes 20° s lepenými přesahy na bednění nebo tepelnou izolaci</t>
  </si>
  <si>
    <t>235</t>
  </si>
  <si>
    <t>63150818</t>
  </si>
  <si>
    <t>fólie kontaktní difuzně propustná pro doplňkovou hydroizolační vrstvu, jednovrstvá mikrovláknitá s reflexní a funkční vrstvou tl 175µm</t>
  </si>
  <si>
    <t>fólie kontaktní difuzně propustná pro doplňkovou hydroizolační vrstvu, jednovrstvá mikrovláknitá s reflexní a funkční vrstvou tl 175µm Podrobná specifikace viz. D.2.2.1 - SO 00-71-01.01 - 3.610 - Výpis technických listů – 07/09</t>
  </si>
  <si>
    <t>236</t>
  </si>
  <si>
    <t>765191031</t>
  </si>
  <si>
    <t>Montáž pojistné hydroizolační nebo parotěsné fólie lepení těsnících pásků pod kontralatě</t>
  </si>
  <si>
    <t>1728.39</t>
  </si>
  <si>
    <t>237</t>
  </si>
  <si>
    <t>28329303</t>
  </si>
  <si>
    <t>páska těsnící jednostranně lepící butylkaučuková pod kontralatě š 50mm</t>
  </si>
  <si>
    <t>238</t>
  </si>
  <si>
    <t>998765103</t>
  </si>
  <si>
    <t>Přesun hmot pro krytiny skládané stanovený z hmotnosti přesunovaného materiálu vodorovná dopravní vzdálenost do 50 m na objektech výšky přes 12 do 24 m</t>
  </si>
  <si>
    <t>239</t>
  </si>
  <si>
    <t>602W08R</t>
  </si>
  <si>
    <t>Repase stávajícího okna W-08</t>
  </si>
  <si>
    <t>""1.PP" 
"m. č. S.01.27" 1 
A239: A239  
"m. č. S.01.27" 1 
Součet: 1,00  
"Celkem: "A239</t>
  </si>
  <si>
    <t>Repase stávajícího okna W-08 jedná se o kompletní výrobek, vč. kování, povrchové úpravy, parapetu   
Podrobná specifikace viz. D.2.2.1 - SO 00-71-01.01 - 3.602 - Výpis oken a prosklených stěn - prvek W - 08</t>
  </si>
  <si>
    <t>240</t>
  </si>
  <si>
    <t>602W11R</t>
  </si>
  <si>
    <t>Repase stávajícího jednoduchého okna W-11</t>
  </si>
  <si>
    <t>""1.NP" 
"m. č. 1.02.06" 1 
A240: A240  
"m. č. 1.02.06" 1 
Součet: 1,00  
"Celkem: "A240</t>
  </si>
  <si>
    <t>Repase stávajícího jednoduchého okna W-11 jedná se o kompletní výrobek, vč. kování, povrchové úpravy, parapetu Podrobná specifikace viz. D.2.2.1 - SO 00-71-01.01 - 3.602 - Výpis oken a prosklených stěn - prvek W - 11</t>
  </si>
  <si>
    <t>241</t>
  </si>
  <si>
    <t>602W14R</t>
  </si>
  <si>
    <t>Nová prosklená stěna W-14</t>
  </si>
  <si>
    <t>""1.NP" 
"m. č. 1.01.01" 1 
A241: A241  
"m. č. 1.01.01" 1 
Součet: 1,00  
"Celkem: "A241</t>
  </si>
  <si>
    <t>Nová prosklená stěna W-14 1. V ceně jsou zahrnuty náklady na dodávku materiálu včetně montáže. 2. V ceně jsou zahrnuty náklady na veškerý kotvící, upevňovací a pomocný materiál.  
jedná se o kompletní výrobek, vč. kování, povrchové úpravy, parapetu Podrobná specifikace viz. D.2.2.1 - SO 00-71-01.01 - 3.602 - Výpis oken a prosklených stěn - prvek W - 14</t>
  </si>
  <si>
    <t>242</t>
  </si>
  <si>
    <t>602W20R</t>
  </si>
  <si>
    <t>Repase stávajícího jednoduchého okna W-20</t>
  </si>
  <si>
    <t>""2.NP" 
"m. č. 2.02.05" 1 
A242: A242  
"m. č. 2.02.05" 1 
Součet: 1,00  
"Celkem: "A242</t>
  </si>
  <si>
    <t>Repase stávajícího jednoduchého okna W-20 jedná se o kompletní výrobek, vč. kování, povrchové úpravy, parapetu Podrobná specifikace viz. D.2.2.1 - SO 00-71-01.01 - 3.602 - Výpis oken a prosklených stěn - prvek W - 20</t>
  </si>
  <si>
    <t>243</t>
  </si>
  <si>
    <t>602W21R</t>
  </si>
  <si>
    <t>Repase stávajícího jednoduchého okna W-21</t>
  </si>
  <si>
    <t>""2.NP" 
"m. č. 2.02.06" 1 
A243: A243  
"m. č. 2.02.06" 1 
Součet: 1,00  
"Celkem: "A243</t>
  </si>
  <si>
    <t>Repase stávajícího jednoduchého okna W-21 jedná se o kompletní výrobek, vč. kování, povrchové úpravy, parapetu Podrobná specifikace viz. D.2.2.1 - SO 00-71-01.01 - 3.602 - Výpis oken a prosklených stěn - prvek W - 21</t>
  </si>
  <si>
    <t>244</t>
  </si>
  <si>
    <t>602W35R</t>
  </si>
  <si>
    <t>Repase stávajícího okna W-35</t>
  </si>
  <si>
    <t>""3.NP" 
"m. č. 3.02.06, 3.02.05" 2 
A244: A244  
"m. č. 3.02.06, 3.02.05" 2 
Součet: 2,00  
"Celkem: "A244</t>
  </si>
  <si>
    <t>Repase stávajícího okna W-35 jedná se o kompletní výrobek, vč. kování, povrchové úpravy, parapetu Podrobná specifikace viz. D.2.2.1 - SO 00-71-01.01 - 3.602 - Výpis oken a prosklených stěn - prvek W - 35</t>
  </si>
  <si>
    <t>245</t>
  </si>
  <si>
    <t>602W37R</t>
  </si>
  <si>
    <t>Repase stávajících světlíku W-37</t>
  </si>
  <si>
    <t>""3.NP" 
"m. č. 3.02.04, 3.10.05" 2 
A245: A245  
"m. č. 3.02.04, 3.10.05" 2 
Součet: 2,00  
"Celkem: "A245</t>
  </si>
  <si>
    <t>Repase stávajících světlíku W-37 jedná se o kompletní výrobek, vč. kování, povrchové úpravy, parapetu Podrobná specifikace viz. D.2.2.1 - SO 00-71-01.01 - 3.602 - Výpis oken a prosklených stěn - prvek W - 37</t>
  </si>
  <si>
    <t>246</t>
  </si>
  <si>
    <t>604DN01R</t>
  </si>
  <si>
    <t>Exteriérové vstupní dveře do objektu</t>
  </si>
  <si>
    <t>"m. č. 1.01.01" 6</t>
  </si>
  <si>
    <t>Exteriérové vstupní dveře do objektu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DN-01</t>
  </si>
  <si>
    <t>247</t>
  </si>
  <si>
    <t>604DN02R</t>
  </si>
  <si>
    <t>Exteriérové vstupní dveře do objektu s bezbariérovým madlem</t>
  </si>
  <si>
    <t>"m. č. 1.01.01" 1</t>
  </si>
  <si>
    <t>Exteriérové vstupní dveře do objektu s bezbariérovým madlem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DN-02</t>
  </si>
  <si>
    <t>248</t>
  </si>
  <si>
    <t>604DN03R</t>
  </si>
  <si>
    <t>Vstupní dveře do objektu z nástupiště</t>
  </si>
  <si>
    <t>"m. č. 1.07.01, 1.08.01, 1.08.02, 1.04.05, 1.01.01, 1.09.01, 1.09.02, 1.09.04 " 10</t>
  </si>
  <si>
    <t>Vstupní dveře do objektu z nástupiště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DN-03</t>
  </si>
  <si>
    <t>249</t>
  </si>
  <si>
    <t>604DN04R</t>
  </si>
  <si>
    <t>Vstupní dveře do objektu z nástupiště s bezbariérovým madlem</t>
  </si>
  <si>
    <t>Vstupní dveře do objektu z nástupiště s bezbariérovým madlem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DN-04</t>
  </si>
  <si>
    <t>250</t>
  </si>
  <si>
    <t>604DN05R</t>
  </si>
  <si>
    <t>Exteriérové vstupní dveře do bytu (jižní část budovy) - služební vstup</t>
  </si>
  <si>
    <t>"m. č. 1.06.01, 1.05.06, 1.06.12" 3</t>
  </si>
  <si>
    <t>Exteriérové vstupní dveře do bytu (jižní část budovy) -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DN-05</t>
  </si>
  <si>
    <t>251</t>
  </si>
  <si>
    <t>604DN06R</t>
  </si>
  <si>
    <t>Exteriérové vstupní dveře do bytu (severní část budovy)</t>
  </si>
  <si>
    <t>"m. č. 1.02.02, 1.02.05" 2</t>
  </si>
  <si>
    <t>Exteriérové vstupní dveře do bytu (severní část budovy)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DN-06</t>
  </si>
  <si>
    <t>252</t>
  </si>
  <si>
    <t>604DN07R</t>
  </si>
  <si>
    <t>Vnitřní dveře v zádveří</t>
  </si>
  <si>
    <t>Vnitřní dveře v zádveří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DN-07</t>
  </si>
  <si>
    <t>253</t>
  </si>
  <si>
    <t>604DN08R</t>
  </si>
  <si>
    <t>Exteriérové dveře pro služební vstup</t>
  </si>
  <si>
    <t>"m. č. 1.06.10" 1 
A253: A253  
"m. č. 1.06.10" 1 
Součet: 1,00  
"Celkem: "A253</t>
  </si>
  <si>
    <t>Exteriérové dveře pro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DN-08</t>
  </si>
  <si>
    <t>254</t>
  </si>
  <si>
    <t>604DN09R</t>
  </si>
  <si>
    <t>"m. č. 1.02.04, 1.02.01 " 2</t>
  </si>
  <si>
    <t>Exteriérové dveře pro služební vstup 1. V ceně jsou zahrnuty náklady na dodávku materiálu včetně montáže. 2. V ceně jsou zahrnuty náklady na veškerý kotvící, upevňovací a pomocný materiál.  
jedná se o kompletní výrobek, vč. povrchové úpravy Podrobná specifikace viz. D.2.2.1 - SO 00-71-01.01 - 3.604 - Výpis dveří nových - prvek DN-09</t>
  </si>
  <si>
    <t>255</t>
  </si>
  <si>
    <t>766311111</t>
  </si>
  <si>
    <t>Montáž zábradlí dřevěného vnitřního</t>
  </si>
  <si>
    <t>1.2</t>
  </si>
  <si>
    <t>Montáž zábradlí dřevěného vnitřního Podrobná specifikace viz. D.2.2.1 - SO 00-71-01.01 - 3.606 - Výpis truhlářských konstrukcí - prvek T – 03</t>
  </si>
  <si>
    <t>256</t>
  </si>
  <si>
    <t>553001R</t>
  </si>
  <si>
    <t>doplnění stávajícího zábradlí ve 4.NP</t>
  </si>
  <si>
    <t>257</t>
  </si>
  <si>
    <t>766621111</t>
  </si>
  <si>
    <t>Montáž oken dřevěných včetně montáže rámu plochy přes 1 m2 špaletových do zdiva, výšky do 1,5 m</t>
  </si>
  <si>
    <t>"W-18" 1.05*2.0</t>
  </si>
  <si>
    <t>258</t>
  </si>
  <si>
    <t>602W18R</t>
  </si>
  <si>
    <t>replika stávajícího špaletového okna W-18</t>
  </si>
  <si>
    <t>""2.NP" 
"m. č. 2.11.02" 1 
A258: A258  
"m. č. 2.11.02" 1 
Součet: 1,00  
"Celkem: "A258</t>
  </si>
  <si>
    <t>replika stávajícího špaletového okna W-18 jedná se o kompletní výrobek, vč. kování, povrchové úpravy, parapetu   
Podrobná specifikace viz. D.2.2.1 - SO 00-71-01.01 - 3.602 - Výpis oken a prosklených stěn - prvek W - 18</t>
  </si>
  <si>
    <t>259</t>
  </si>
  <si>
    <t>766621112</t>
  </si>
  <si>
    <t>Montáž oken dřevěných včetně montáže rámu plochy přes 1 m2 špaletových do zdiva, výšky přes 1,5 do 2,5 m</t>
  </si>
  <si>
    <t>"W-01" 1*1.6*2.5 
"W-03" 11*1.25*3.35 
"W-04" 1*1.65*3.35 
"W-05" 2*1.3*3.2 
"W-15" 9*1.25*2.8 
"W-16" 9*1.35*2.8 
"W-26" 22*1.35*3.25 
"W-29" 8*0.75*3.25 
"W-30" 4*1.35*3.4 
A259: A259  
"W-01" 1*1.6*2.5 
Součet: 4,00  
B259: B259  
"W-03" 11*1.25*3.35 
Součet: 46,063  
C259: C259  
"W-04" 1*1.65*3.35 
Součet: 5,528  
D259: D259  
"W-05" 2*1.3*3.2 
Součet: 8,32  
E259: E259  
"W-15" 9*1.25*2.8 
Součet: 31,50  
F259: F259  
"W-16" 9*1.35*2.8 
Součet: 34,02  
G259: G259  
"W-26" 22*1.35*3.25 
Součet: 96,525  
H259: H259  
"W-29" 8*0.75*3.25 
Součet: 19,50  
I259: I259  
"W-30" 4*1.35*3.4 
Součet: 18,36  
"Celkem: "A259+B259+C259+D259+E259+F259+G259+H259+I259</t>
  </si>
  <si>
    <t>260</t>
  </si>
  <si>
    <t>602W01R</t>
  </si>
  <si>
    <t>replika stávajícího špaletového okna W-01</t>
  </si>
  <si>
    <t>""1.NP" 
"m. č. 1.06.12" 1 
A260: A260  
"m. č. 1.06.12" 1 
Součet: 1,00  
"Celkem: "A260</t>
  </si>
  <si>
    <t>replika stávajícího špaletového okna W-01 jedná se o kompletní výrobek, vč. kování, povrchové úpravy, parapetu   
Podrobná specifikace viz. D.2.2.1 - SO 00-71-01.01 - 3.602 - Výpis oken a prosklených stěn - prvek W - 01</t>
  </si>
  <si>
    <t>261</t>
  </si>
  <si>
    <t>602W03R</t>
  </si>
  <si>
    <t>replika stávajícího špaletového okna W-03</t>
  </si>
  <si>
    <t>""1.NP" 
"m. č. 1.05.06, 1.10.02, 1.10.04, 1.10.03, 1.06.04, 1.06.03, 1.06.08, 1.06.07 " 11 
A261: A261  
"m. č. 1.05.06, 1.10.02, 1.10.04, 1.10.03, 1.06.04, 1.06.03, 1.06.08, 1.06.07 " 11 
Součet: 11,00  
"Celkem: "A261</t>
  </si>
  <si>
    <t>replika stávajícího špaletového okna W-03 jedná se o kompletní výrobek, vč. kování, povrchové úpravy, parapetu   
Podrobná specifikace viz. D.2.2.1 - SO 00-71-01.01 - 3.602 - Výpis oken a prosklených stěn - prvek W - 03</t>
  </si>
  <si>
    <t>262</t>
  </si>
  <si>
    <t>602W04R</t>
  </si>
  <si>
    <t>replika stávajícího špaletového okna W-04</t>
  </si>
  <si>
    <t>""1.NP" 
"m. č. 1.06.04" 1 
A262: A262  
"m. č. 1.06.04" 1 
Součet: 1,00  
"Celkem: "A262</t>
  </si>
  <si>
    <t>replika stávajícího špaletového okna W-04 jedná se o kompletní výrobek, vč. kování, povrchové úpravy, parapetu   
Podrobná specifikace viz. D.2.2.1 - SO 00-71-01.01 - 3.602 - Výpis oken a prosklených stěn - prvek W - 04</t>
  </si>
  <si>
    <t>263</t>
  </si>
  <si>
    <t>602W05R</t>
  </si>
  <si>
    <t>replika stávajícího špaletového okna W-05</t>
  </si>
  <si>
    <t>""1.NP" 
"m. č. 1.01.05, 1.06.10" 2 
A263: A263  
"m. č. 1.01.05, 1.06.10" 2 
Součet: 2,00  
"Celkem: "A263</t>
  </si>
  <si>
    <t>replika stávajícího špaletového okna W-05 jedná se o kompletní výrobek, vč. kování, povrchové úpravy, parapetu   
Podrobná specifikace viz. D.2.2.1 - SO 00-71-01.01 - 3.602 - Výpis oken a prosklených stěn - prvek W - 05</t>
  </si>
  <si>
    <t>264</t>
  </si>
  <si>
    <t>602W15R</t>
  </si>
  <si>
    <t>replika stávajícího špaletového okna W-15</t>
  </si>
  <si>
    <t>""2.NP" 
"m. č. 2.10.08, 2.10.10, 2.10.09, 2.10.03, 2.10.02, 2.10.04" 9 
A264: A264  
"m. č. 2.10.08, 2.10.10, 2.10.09, 2.10.03, 2.10.02, 2.10.04" 9 
Součet: 9,00  
"Celkem: "A264</t>
  </si>
  <si>
    <t>replika stávajícího špaletového okna W-15 jedná se o kompletní výrobek, vč. kování, povrchové úpravy, parapetu   
Podrobná specifikace viz. D.2.2.1 - SO 00-71-01.01 - 3.602 - Výpis oken a prosklených stěn - prvek W - 15</t>
  </si>
  <si>
    <t>265</t>
  </si>
  <si>
    <t>602W16R</t>
  </si>
  <si>
    <t>replika stávajícího špaletového okna W-16</t>
  </si>
  <si>
    <t>""2.NP" 
"m. č. 2.10.19, 2.10.20, 2.10.18, 2.10.13, 2.10.15, 2.10.14" 9 
A265: A265  
"m. č. 2.10.19, 2.10.20, 2.10.18, 2.10.13, 2.10.15, 2.10.14" 9 
Součet: 9,00  
"Celkem: "A265</t>
  </si>
  <si>
    <t>replika stávajícího špaletového okna W-16 jedná se o kompletní výrobek, vč. kování, povrchové úpravy, parapetu   
Podrobná specifikace viz. D.2.2.1 - SO 00-71-01.01 - 3.602 - Výpis oken a prosklených stěn - prvek W - 16</t>
  </si>
  <si>
    <t>266</t>
  </si>
  <si>
    <t>602W26R</t>
  </si>
  <si>
    <t>replika stávajícího špaletového okna W-26</t>
  </si>
  <si>
    <t>""3.NP" 
""m. č. 3.10.22, 3.10.23, 3.10.24, 3.10.28, 3.10.06, 3.10.07, 3.10.03, 3.10.02, 3.10.14, 3.10.15, 3.10.08, 3.10.09,"  
"m. č. 3.10.31, 3.10.30, 3.10.29, 3.10.19, 3.10.18, 3.02.03" 22 
A266: A266  
"m. č. 3.10.31, 3.10.30, 3.10.29, 3.10.19, 3.10.18, 3.02.03" 22 
Součet: 22,00  
"Celkem: "A266</t>
  </si>
  <si>
    <t>replika stávajícího špaletového okna W-26 jedná se o kompletní výrobek, vč. kování, povrchové úpravy, parapetu   
Podrobná specifikace viz. D.2.2.1 - SO 00-71-01.01 - 3.602 - Výpis oken a prosklených stěn - prvek W - 26</t>
  </si>
  <si>
    <t>267</t>
  </si>
  <si>
    <t>602W29R</t>
  </si>
  <si>
    <t>replika stávajícího špaletového okna W-29</t>
  </si>
  <si>
    <t>""3.NP" 
"m. č. 3.10.22, 3.02.03, 3.10.18, 3.10.14, 3.02.01, 3.10.01, " 8 
A267: A267  
"m. č. 3.10.22, 3.02.03, 3.10.18, 3.10.14, 3.02.01, 3.10.01, " 8 
Součet: 8,00  
"Celkem: "A267</t>
  </si>
  <si>
    <t>replika stávajícího špaletového okna W-29 jedná se o kompletní výrobek, vč. kování, povrchové úpravy, parapetu   
Podrobná specifikace viz. D.2.2.1 - SO 00-71-01.01 - 3.602 - Výpis oken a prosklených stěn - prvek W - 29</t>
  </si>
  <si>
    <t>268</t>
  </si>
  <si>
    <t>602W30R</t>
  </si>
  <si>
    <t>replika stávajícího špaletového okna W-30</t>
  </si>
  <si>
    <t>""3.NP" 
"m. č. 3.10.22, 3.10.18, 3.10.14, 3.10.04" 4 
A268: A268  
"m. č. 3.10.22, 3.10.18, 3.10.14, 3.10.04" 4 
Součet: 4,00  
"Celkem: "A268</t>
  </si>
  <si>
    <t>replika stávajícího špaletového okna W-30 jedná se o kompletní výrobek, vč. kování, povrchové úpravy, parapetu   
Podrobná specifikace viz. D.2.2.1 - SO 00-71-01.01 - 3.602 - Výpis oken a prosklených stěn - prvek W - 30</t>
  </si>
  <si>
    <t>269</t>
  </si>
  <si>
    <t>766621113</t>
  </si>
  <si>
    <t>Montáž oken dřevěných včetně montáže rámu plochy přes 1 m2 špaletových do zdiva, výšky přes 2,5 m</t>
  </si>
  <si>
    <t>"W-02" 10*1.75*3.25 
"W-06" 2*2.1*3.55 
"W-07" 1*1.9*3.65 
"W-10" 5*1.4*3.55 
A269: A269  
"W-02" 10*1.75*3.25 
Součet: 56,875  
B269: B269  
"W-06" 2*2.1*3.55 
Součet: 14,91  
C269: C269  
"W-07" 1*1.9*3.65 
Součet: 6,935  
D269: D269  
"W-10" 5*1.4*3.55 
Součet: 24,85  
"Celkem: "A269+B269+C269+D269</t>
  </si>
  <si>
    <t>270</t>
  </si>
  <si>
    <t>602W02R</t>
  </si>
  <si>
    <t>replika stávajícího špaletového okna W-02</t>
  </si>
  <si>
    <t>""1.NP" 
"m. č. 1.07.02, 1.07.01, 1.04.05, 1.01.01, 1.05.01, 1.05.03, 1.09.01, " 10 
A270: A270  
"m. č. 1.07.02, 1.07.01, 1.04.05, 1.01.01, 1.05.01, 1.05.03, 1.09.01, " 10 
Součet: 10,00  
"Celkem: "A270</t>
  </si>
  <si>
    <t>replika stávajícího špaletového okna W-02 jedná se o kompletní výrobek, vč. kování, povrchové úpravy, parapetu   
Podrobná specifikace viz. D.2.2.1 - SO 00-71-01.01 - 3.602 - Výpis oken a prosklených stěn - prvek W - 02</t>
  </si>
  <si>
    <t>271</t>
  </si>
  <si>
    <t>602W06R</t>
  </si>
  <si>
    <t>replika stávajícího špaletového okna W-06</t>
  </si>
  <si>
    <t>""1.NP" 
"m. č. 1.01.04, 1.06.11" 2 
A271: A271  
"m. č. 1.01.04, 1.06.11" 2 
Součet: 2,00  
"Celkem: "A271</t>
  </si>
  <si>
    <t>replika stávajícího špaletového okna W-06 jedná se o kompletní výrobek, vč. kování, povrchové úpravy, parapetu   
Podrobná specifikace viz. D.2.2.1 - SO 00-71-01.01 - 3.602 - Výpis oken a prosklených stěn - prvek W - 06</t>
  </si>
  <si>
    <t>272</t>
  </si>
  <si>
    <t>602W07R</t>
  </si>
  <si>
    <t>replika stávajícího špaletového okna W-07</t>
  </si>
  <si>
    <t>""1.NP" 
"m. č. 1.06.11" 1 
A272: A272  
"m. č. 1.06.11" 1 
Součet: 1,00  
"Celkem: "A272</t>
  </si>
  <si>
    <t>replika stávajícího špaletového okna W-07 jedná se o kompletní výrobek, vč. kování, povrchové úpravy, parapetu   
Podrobná specifikace viz. D.2.2.1 - SO 00-71-01.01 - 3.602 - Výpis oken a prosklených stěn - prvek W - 07</t>
  </si>
  <si>
    <t>273</t>
  </si>
  <si>
    <t>602W10R</t>
  </si>
  <si>
    <t>replika stávajícího špaletového okna W-10</t>
  </si>
  <si>
    <t>""1.NP" 
"m. č. 1.11.02, 1.11.01, 1.01.01" 5 
A273: A273  
"m. č. 1.11.02, 1.11.01, 1.01.01" 5 
Součet: 5,00  
"Celkem: "A273</t>
  </si>
  <si>
    <t>replika stávajícího špaletového okna W-10 jedná se o kompletní výrobek, vč. kování, povrchové úpravy, parapetu   
Podrobná specifikace viz. D.2.2.1 - SO 00-71-01.01 - 3.602 - Výpis oken a prosklených stěn - prvek W - 10</t>
  </si>
  <si>
    <t>274</t>
  </si>
  <si>
    <t>766621211</t>
  </si>
  <si>
    <t>Montáž oken dřevěných včetně montáže rámu plochy přes 1 m2 otevíravých do zdiva, výšky do 1,5 m</t>
  </si>
  <si>
    <t>"W-19" 2*1.05*2 
"W-27" 4*0.95*1.3 
A274: A274  
"W-19" 2*1.05*2 
Součet: 4,20  
B274: B274  
"W-27" 4*0.95*1.3 
Součet: 4,94  
"Celkem: "A274+B274</t>
  </si>
  <si>
    <t>275</t>
  </si>
  <si>
    <t>602W19R</t>
  </si>
  <si>
    <t>replika původního nedochovaného okna W-19</t>
  </si>
  <si>
    <t>""2.NP" 
"m. č. 2.02.01" 2 
A275: A275  
"m. č. 2.02.01" 2 
Součet: 2,00  
"Celkem: "A275</t>
  </si>
  <si>
    <t>replika původního nedochovaného okna W-19 jedná se o kompletní výrobek, vč. kování, povrchové úpravy, parapetu Podrobná specifikace viz. D.2.2.1 - SO 00-71-01.01 - 3.602 - Výpis oken a prosklených stěn - prvek W - 19</t>
  </si>
  <si>
    <t>276</t>
  </si>
  <si>
    <t>602W27R</t>
  </si>
  <si>
    <t>replika původního nedochovaného okna W-27</t>
  </si>
  <si>
    <t>""3.NP" 
"m. č. 3.02.06, 3.02.05" 4 
A276: A276  
"m. č. 3.02.06, 3.02.05" 4 
Součet: 4,00  
"Celkem: "A276</t>
  </si>
  <si>
    <t>replika původního nedochovaného okna W-27 jedná se o kompletní výrobek, vč. kování, povrchové úpravy, parapetu Podrobná specifikace viz. D.2.2.1 - SO 00-71-01.01 - 3.602 - Výpis oken a prosklených stěn - prvek W - 27</t>
  </si>
  <si>
    <t>277</t>
  </si>
  <si>
    <t>766621212</t>
  </si>
  <si>
    <t>Montáž oken dřevěných včetně montáže rámu plochy přes 1 m2 otevíravých do zdiva, výšky přes 1,5 do 2,5 m</t>
  </si>
  <si>
    <t>"W-12" 4*0.55*2</t>
  </si>
  <si>
    <t>278</t>
  </si>
  <si>
    <t>602W12R</t>
  </si>
  <si>
    <t>replika původního nedochovaného okna W-12</t>
  </si>
  <si>
    <t>""1.NP" 
"m. č. 1.02.01, 1.02.04" 4 
A278: A278  
"m. č. 1.02.01, 1.02.04" 4 
Součet: 4,00  
"Celkem: "A278</t>
  </si>
  <si>
    <t>replika původního nedochovaného okna W-12 jedná se o kompletní výrobek, vč. kování, povrchové úpravy, parapetu   
Podrobná specifikace viz. D.2.2.1 - SO 00-71-01.01 - 3.602 - Výpis oken a prosklených stěn - prvek W - 12</t>
  </si>
  <si>
    <t>279</t>
  </si>
  <si>
    <t>766621437</t>
  </si>
  <si>
    <t>Montáž oken dřevěných včetně montáže rámu plochy přes 1 m2 obloukových nebo kulatých do zdiva, výšky přes 2,5 m</t>
  </si>
  <si>
    <t>"W-09" 4*1.5*3.6</t>
  </si>
  <si>
    <t>280</t>
  </si>
  <si>
    <t>602W09R</t>
  </si>
  <si>
    <t>replika stávajícího špaletového okna W-09</t>
  </si>
  <si>
    <t>""1.NP" 
"m. č. 1.04.03, 1.04.01, 1.03.01" 4 
A280: A280  
"m. č. 1.04.03, 1.04.01, 1.03.01" 4 
Součet: 4,00  
"Celkem: "A280</t>
  </si>
  <si>
    <t>replika stávajícího špaletového okna W-09 jedná se o kompletní výrobek, vč. kování, povrchové úpravy, parapetu Podrobná specifikace viz. D.2.2.1 - SO 00-71-01.01 - 3.602 - Výpis oken a prosklených stěn - prvek W - 09</t>
  </si>
  <si>
    <t>281</t>
  </si>
  <si>
    <t>766660002</t>
  </si>
  <si>
    <t>Montáž dveřních křídel dřevěných nebo plastových otevíravých do ocelové zárubně povrchově upravených jednokřídlových, šířky přes 800 mm</t>
  </si>
  <si>
    <t>282</t>
  </si>
  <si>
    <t>61173212</t>
  </si>
  <si>
    <t>dveře jednokřídlé dřevotřískové s 2 x hliníkovým plechem a ocelovými pruty 800-900x1970mm bezpečnostní do bytu třídy RC3</t>
  </si>
  <si>
    <t>283</t>
  </si>
  <si>
    <t>766660022</t>
  </si>
  <si>
    <t>Montáž dveřních křídel dřevěných nebo plastových otevíravých do ocelové zárubně protipožárních jednokřídlových, šířky přes 800 mm</t>
  </si>
  <si>
    <t>284</t>
  </si>
  <si>
    <t>R604DN30K</t>
  </si>
  <si>
    <t>plné dveřní křídlo pro dveře DN-30</t>
  </si>
  <si>
    <t>plné dveřní křídlo pro dveře DN-30 jedná se o kompletní výrobek, vč. povrchové úpravy  
Podrobná specifikace viz. D.2.2.1 - SO 00-71-01.01 - 3.604 - Výpis dveří nových - prvek DN-30</t>
  </si>
  <si>
    <t>285</t>
  </si>
  <si>
    <t>766660131</t>
  </si>
  <si>
    <t>Montáž dveřních křídel dřevěných nebo plastových otevíravých do dřevěné rámové zárubně z masivního dřeva jednokřídlových, šířky do 800 mm</t>
  </si>
  <si>
    <t>"DR-06,DR-07,DR-15, DR-17, DR-26, DR-35, DR-36, DR-52" 1+1+1+1+1+1+1+1</t>
  </si>
  <si>
    <t>286</t>
  </si>
  <si>
    <t>R603DR06K</t>
  </si>
  <si>
    <t>repase dveřního křídla a zpětné osazení dveřního křídla pro dveře DR-06</t>
  </si>
  <si>
    <t>"m. č. 1.02.06" 1</t>
  </si>
  <si>
    <t>repase dveřního křídla a zpětné osazení dveřního křídla pro dveře DR-06 jedná se o kompletní výrobek, vč. povrchové úpravy, nové kování  
Podrobná specifikace viz. D.2.2.1 - SO 00-71-01.01 - 3.603 - Výpis dveří repase - prvek DR-06</t>
  </si>
  <si>
    <t>287</t>
  </si>
  <si>
    <t>R603DR07K</t>
  </si>
  <si>
    <t>repase dveřního křídla a zpětné osazení dveřního křídla pro dveře DR-07</t>
  </si>
  <si>
    <t>"m. č. 1.02.03" 1</t>
  </si>
  <si>
    <t>repase dveřního křídla a zpětné osazení dveřního křídla pro dveře DR-07 jedná se o kompletní výrobek, vč. povrchové úpravy, nové kování  
Podrobná specifikace viz. D.2.2.1 - SO 00-71-01.01 - 3.603 - Výpis dveří repase - prvek DR-07</t>
  </si>
  <si>
    <t>288</t>
  </si>
  <si>
    <t>R603DR15K</t>
  </si>
  <si>
    <t>repase dveřního křídla a zpětné osazení dveřního křídla pro dveře DR-15</t>
  </si>
  <si>
    <t>"m. č. 2.02.05" 1</t>
  </si>
  <si>
    <t>repase dveřního křídla a zpětné osazení dveřního křídla pro dveře DR-15 jedná se o kompletní výrobek, vč. povrchové úpravy, nové kování  
Podrobná specifikace viz. D.2.2.1 - SO 00-71-01.01 - 3.603 - Výpis dveří repase - prvek DR-15</t>
  </si>
  <si>
    <t>289</t>
  </si>
  <si>
    <t>R603DR17K</t>
  </si>
  <si>
    <t>repase dveřního křídla a zpětné osazení dveřního křídla pro dveře DR-17</t>
  </si>
  <si>
    <t>"m. č. 2.10.06" 1</t>
  </si>
  <si>
    <t>repase dveřního křídla a zpětné osazení dveřního křídla pro dveře DR-17 jedná se o kompletní výrobek, vč. povrchové úpravy, nové kování  
Podrobná specifikace viz. D.2.2.1 - SO 00-71-01.01 - 3.603 - Výpis dveří repase - prvek DR-17</t>
  </si>
  <si>
    <t>290</t>
  </si>
  <si>
    <t>R603DR26K</t>
  </si>
  <si>
    <t>repase dveřního křídla a zpětné osazení dveřního křídla pro dveře DR-26</t>
  </si>
  <si>
    <t>"m. č. 2.10.21" 1</t>
  </si>
  <si>
    <t>repase dveřního křídla a zpětné osazení dveřního křídla pro dveře DR-26 jedná se o kompletní výrobek, vč. povrchové úpravy, nové kování  
Podrobná specifikace viz. D.2.2.1 - SO 00-71-01.01 - 3.603 - Výpis dveří repase - prvek DR-26</t>
  </si>
  <si>
    <t>291</t>
  </si>
  <si>
    <t>R603DR35K</t>
  </si>
  <si>
    <t>repase dveřního křídla a zpětné osazení dveřního křídla pro dveře DR-35</t>
  </si>
  <si>
    <t>"m. č. 2.10.11" 1</t>
  </si>
  <si>
    <t>repase dveřního křídla a zpětné osazení dveřního křídla pro dveře DR-35 jedná se o kompletní výrobek, vč. povrchové úpravy, nové kování  
Podrobná specifikace viz. D.2.2.1 - SO 00-71-01.01 - 3.603 - Výpis dveří repase - prvek DR-35</t>
  </si>
  <si>
    <t>292</t>
  </si>
  <si>
    <t>R603DR36K</t>
  </si>
  <si>
    <t>repase dveřního křídla a zpětné osazení dveřního křídla pro dveře DR-36</t>
  </si>
  <si>
    <t>"m. č. 2.02.06" 1</t>
  </si>
  <si>
    <t>repase dveřního křídla a zpětné osazení dveřního křídla pro dveře DR-36 jedná se o kompletní výrobek, vč. povrchové úpravy, nové kování  
Podrobná specifikace viz. D.2.2.1 - SO 00-71-01.01 - 3.603 - Výpis dveří repase - prvek DR-36</t>
  </si>
  <si>
    <t>293</t>
  </si>
  <si>
    <t>R603DR52K</t>
  </si>
  <si>
    <t>repase dveřního křídla a zpětné osazení dveřního křídla pro dveře DR-52</t>
  </si>
  <si>
    <t>"m. č. 1.03.05" 1</t>
  </si>
  <si>
    <t>repase dveřního křídla a zpětné osazení dveřního křídla pro dveře DR-52 jedná se o kompletní výrobek, vč. povrchové úpravy, nové kování  
Podrobná specifikace viz. D.2.2.1 - SO 00-71-01.01 - 3.603 - Výpis dveří repase - prvek DR-52</t>
  </si>
  <si>
    <t>294</t>
  </si>
  <si>
    <t>766660132</t>
  </si>
  <si>
    <t>Montáž dveřních křídel dřevěných nebo plastových otevíravých do dřevěné rámové zárubně z masivního dřeva jednokřídlových, šířky přes 800 mm</t>
  </si>
  <si>
    <t>""DR-02, DR-03, DR-05, DR-08, DR-09, DR-10, DR-13, DR-19, DR-20, DR-21, DR-22, DR-23, DR-24, DR-25, DR-27, DR-28, DR-30, DR-31, DR-32, DR-34" 
"DR-38, DR-39, DR-40, DR-41, DR-44, DR-45, DR-46, DR-48, DR-50, DR-51" 30*1</t>
  </si>
  <si>
    <t>295</t>
  </si>
  <si>
    <t>R603DR02K</t>
  </si>
  <si>
    <t>repase dveřního křídla a zpětné osazení dveřního křídla pro dveře DR-02</t>
  </si>
  <si>
    <t>"m. č. 1.02.05" 1</t>
  </si>
  <si>
    <t>repase dveřního křídla a zpětné osazení dveřního křídla pro dveře DR-02 jedná se o kompletní výrobek, vč. povrchové úpravy, nové kování  
Podrobná specifikace viz. D.2.2.1 - SO 00-71-01.01 - 3.603 - Výpis dveří repase - prvek DR-02</t>
  </si>
  <si>
    <t>296</t>
  </si>
  <si>
    <t>R603DR03K</t>
  </si>
  <si>
    <t>repase dveřního křídla a zpětné osazení dveřního křídla pro dveře DR-03</t>
  </si>
  <si>
    <t>"m. č. 1.05.06" 1</t>
  </si>
  <si>
    <t>repase dveřního křídla a zpětné osazení dveřního křídla pro dveře DR-03 jedná se o kompletní výrobek, vč. povrchové úpravy, nové kování  
Podrobná specifikace viz. D.2.2.1 - SO 00-71-01.01 - 3.603 - Výpis dveří repase - prvek DR-03</t>
  </si>
  <si>
    <t>297</t>
  </si>
  <si>
    <t>R603DR05K</t>
  </si>
  <si>
    <t>repase dveřního křídla a zpětné osazení dveřního křídla pro dveře DR-05</t>
  </si>
  <si>
    <t>"m. č. 1.02.07" 1</t>
  </si>
  <si>
    <t>repase dveřního křídla a zpětné osazení dveřního křídla pro dveře DR-05 jedná se o kompletní výrobek, vč. povrchové úpravy, nové kování  
Podrobná specifikace viz. D.2.2.1 - SO 00-71-01.01 - 3.603 - Výpis dveří repase - prvek DR-05</t>
  </si>
  <si>
    <t>298</t>
  </si>
  <si>
    <t>R603DR08K</t>
  </si>
  <si>
    <t>repase dveřního křídla a zpětné osazení dveřního křídla pro dveře DR-08</t>
  </si>
  <si>
    <t>"m. č. 2.10.03" 1</t>
  </si>
  <si>
    <t>repase dveřního křídla a zpětné osazení dveřního křídla pro dveře DR-08 jedná se o kompletní výrobek, vč. povrchové úpravy, nové kování  
Podrobná specifikace viz. D.2.2.1 - SO 00-71-01.01 - 3.603 - Výpis dveří repase - prvek DR-08</t>
  </si>
  <si>
    <t>299</t>
  </si>
  <si>
    <t>R603DR09K</t>
  </si>
  <si>
    <t>repase dveřního křídla a zpětné osazení dveřního křídla pro dveře DR-09</t>
  </si>
  <si>
    <t>"m. č. 2.10.09" 1</t>
  </si>
  <si>
    <t>repase dveřního křídla a zpětné osazení dveřního křídla pro dveře DR-09 jedná se o kompletní výrobek, vč. povrchové úpravy, nové kování  
Podrobná specifikace viz. D.2.2.1 - SO 00-71-01.01 - 3.603 - Výpis dveří repase - prvek DR-09</t>
  </si>
  <si>
    <t>300</t>
  </si>
  <si>
    <t>R603DR10K</t>
  </si>
  <si>
    <t>repase dveřního křídla a zpětné osazení dveřního křídla pro dveře DR-10</t>
  </si>
  <si>
    <t>"m. č. 2.10.08" 1</t>
  </si>
  <si>
    <t>repase dveřního křídla a zpětné osazení dveřního křídla pro dveře DR-10 jedná se o kompletní výrobek, vč. povrchové úpravy, nové kování  
Podrobná specifikace viz. D.2.2.1 - SO 00-71-01.01 - 3.603 - Výpis dveří repase - prvek DR-10</t>
  </si>
  <si>
    <t>R603DR13K</t>
  </si>
  <si>
    <t>repase dveřního křídla a zpětné osazení dveřního křídla pro dveře DR-13</t>
  </si>
  <si>
    <t>"m. č. 2.10.07" 1</t>
  </si>
  <si>
    <t>repase dveřního křídla a zpětné osazení dveřního křídla pro dveře DR-13 jedná se o kompletní výrobek, vč. povrchové úpravy, nové kování  
Podrobná specifikace viz. D.2.2.1 - SO 00-71-01.01 - 3.603 - Výpis dveří repase - prvek DR-13</t>
  </si>
  <si>
    <t>302</t>
  </si>
  <si>
    <t>R603DR19K</t>
  </si>
  <si>
    <t>repase dveřního křídla a zpětné osazení dveřního křídla pro dveře DR-19</t>
  </si>
  <si>
    <t>"m. č. 2.10.02" 1</t>
  </si>
  <si>
    <t>repase dveřního křídla a zpětné osazení dveřního křídla pro dveře DR-19 jedná se o kompletní výrobek, vč. povrchové úpravy, nové kování  
Podrobná specifikace viz. D.2.2.1 - SO 00-71-01.01 - 3.603 - Výpis dveří repase - prvek DR-19</t>
  </si>
  <si>
    <t>303</t>
  </si>
  <si>
    <t>603DR20</t>
  </si>
  <si>
    <t>repase dveřního křídla a zpětné osazení dveřního křídla pro dveře DR-20</t>
  </si>
  <si>
    <t>"m. č. 2.10.04" 1</t>
  </si>
  <si>
    <t>repase dveřního křídla a zpětné osazení dveřního křídla pro dveře DR-20 jedná se o kompletní výrobek, vč. povrchové úpravy, nové kování  
Podrobná specifikace viz. D.2.2.1 - SO 00-71-01.01 - 3.603 - Výpis dveří repase - prvek DR-20</t>
  </si>
  <si>
    <t>304</t>
  </si>
  <si>
    <t>R603DR21K</t>
  </si>
  <si>
    <t>repase dveřního křídla a zpětné osazení dveřního křídla pro dveře DR-21</t>
  </si>
  <si>
    <t>"m. č. 2.11.01" 1</t>
  </si>
  <si>
    <t>repase dveřního křídla a zpětné osazení dveřního křídla pro dveře DR-21 jedná se o kompletní výrobek, vč. povrchové úpravy, nové kování  
Podrobná specifikace viz. D.2.2.1 - SO 00-71-01.01 - 3.603 - Výpis dveří repase - prvek DR-21</t>
  </si>
  <si>
    <t>305</t>
  </si>
  <si>
    <t>R603DR22K</t>
  </si>
  <si>
    <t>repase dveřního křídla a zpětné osazení dveřního křídla pro dveře DR-22</t>
  </si>
  <si>
    <t>repase dveřního křídla a zpětné osazení dveřního křídla pro dveře DR-22 jedná se o kompletní výrobek, vč. povrchové úpravy, nové kování  
Podrobná specifikace viz. D.2.2.1 - SO 00-71-01.01 - 3.603 - Výpis dveří repase - prvek DR-22</t>
  </si>
  <si>
    <t>306</t>
  </si>
  <si>
    <t>R603DR23K</t>
  </si>
  <si>
    <t>repase dveřního křídla a zpětné osazení dveřního křídla pro dveře DR-23</t>
  </si>
  <si>
    <t>"m. č. 2.02.02" 1</t>
  </si>
  <si>
    <t>repase dveřního křídla a zpětné osazení dveřního křídla pro dveře DR-23 jedná se o kompletní výrobek, vč. povrchové úpravy, nové kování  
Podrobná specifikace viz. D.2.2.1 - SO 00-71-01.01 - 3.603 - Výpis dveří repase - prvek DR-23</t>
  </si>
  <si>
    <t>307</t>
  </si>
  <si>
    <t>603DR24</t>
  </si>
  <si>
    <t>repase dveřního křídla a zpětné osazení dveřního křídla pro dveře DR-24</t>
  </si>
  <si>
    <t>"m. č. 2.02.04" 1</t>
  </si>
  <si>
    <t>repase dveřního křídla a zpětné osazení dveřního křídla pro dveře DR-24 jedná se o kompletní výrobek, vč. povrchové úpravy, nové kování  
Podrobná specifikace viz. D.2.2.1 - SO 00-71-01.01 - 3.603 - Výpis dveří repase - prvek DR-24</t>
  </si>
  <si>
    <t>308</t>
  </si>
  <si>
    <t>R603DR25K</t>
  </si>
  <si>
    <t>repase dveřního křídla a zpětné osazení dveřního křídla pro dveře DR-25</t>
  </si>
  <si>
    <t>repase dveřního křídla a zpětné osazení dveřního křídla pro dveře DR-25 jedná se o kompletní výrobek, vč. povrchové úpravy, nové kování  
Podrobná specifikace viz. D.2.2.1 - SO 00-71-01.01 - 3.603 - Výpis dveří repase - prvek DR-25</t>
  </si>
  <si>
    <t>309</t>
  </si>
  <si>
    <t>R603DR27K</t>
  </si>
  <si>
    <t>repase dveřního křídla a zpětné osazení dveřního křídla pro dveře DR-27</t>
  </si>
  <si>
    <t>repase dveřního křídla a zpětné osazení dveřního křídla pro dveře DR-27 jedná se o kompletní výrobek, vč. povrchové úpravy, nové kování  
Podrobná specifikace viz. D.2.2.1 - SO 00-71-01.01 - 3.603 - Výpis dveří repase - prvek DR-27</t>
  </si>
  <si>
    <t>310</t>
  </si>
  <si>
    <t>R603DR28K</t>
  </si>
  <si>
    <t>repase dveřního křídla a zpětné osazení dveřního křídla pro dveře DR-28</t>
  </si>
  <si>
    <t>repase dveřního křídla a zpětné osazení dveřního křídla pro dveře DR-28 jedná se o kompletní výrobek, vč. povrchové úpravy, nové kování  
Podrobná specifikace viz. D.2.2.1 - SO 00-71-01.01 - 3.603 - Výpis dveří repase - prvek DR-28</t>
  </si>
  <si>
    <t>311</t>
  </si>
  <si>
    <t>R603DR30K</t>
  </si>
  <si>
    <t>repase dveřního křídla a zpětné osazení dveřního křídla pro dveře DR-30</t>
  </si>
  <si>
    <t>"m. č. 2.10.22" 1</t>
  </si>
  <si>
    <t>repase dveřního křídla a zpětné osazení dveřního křídla pro dveře DR-30 jedná se o kompletní výrobek, vč. povrchové úpravy, nové kování  
Podrobná specifikace viz. D.2.2.1 - SO 00-71-01.01 - 3.603 - Výpis dveří repase - prvek DR-30</t>
  </si>
  <si>
    <t>312</t>
  </si>
  <si>
    <t>R603DR31K</t>
  </si>
  <si>
    <t>repase dveřního křídla a zpětné osazení dveřního křídla pro dveře DR-31</t>
  </si>
  <si>
    <t>"m. č. 2.10.12" 1</t>
  </si>
  <si>
    <t>repase dveřního křídla a zpětné osazení dveřního křídla pro dveře DR-31 jedná se o kompletní výrobek, vč. povrchové úpravy, nové kování  
Podrobná specifikace viz. D.2.2.1 - SO 00-71-01.01 - 3.603 - Výpis dveří repase - prvek DR-31</t>
  </si>
  <si>
    <t>313</t>
  </si>
  <si>
    <t>R603DR32K</t>
  </si>
  <si>
    <t>repase dveřního křídla a zpětné osazení dveřního křídla pro dveře DR-32</t>
  </si>
  <si>
    <t>"m. č. 2.10.13" 1</t>
  </si>
  <si>
    <t>repase dveřního křídla a zpětné osazení dveřního křídla pro dveře DR-32 jedná se o kompletní výrobek, vč. povrchové úpravy, nové kování  
Podrobná specifikace viz. D.2.2.1 - SO 00-71-01.01 - 3.603 - Výpis dveří repase - prvek DR-32</t>
  </si>
  <si>
    <t>314</t>
  </si>
  <si>
    <t>R603DR34K</t>
  </si>
  <si>
    <t>repase dveřního křídla a zpětné osazení dveřního křídla pro dveře DR-34</t>
  </si>
  <si>
    <t>repase dveřního křídla a zpětné osazení dveřního křídla pro dveře DR-34 jedná se o kompletní výrobek, vč. povrchové úpravy, nové kování  
Podrobná specifikace viz. D.2.2.1 - SO 00-71-01.01 - 3.603 - Výpis dveří repase - prvek DR-34</t>
  </si>
  <si>
    <t>315</t>
  </si>
  <si>
    <t>R603DR38K</t>
  </si>
  <si>
    <t>repase dveřního křídla a zpětné osazení dveřního křídla pro dveře DR-38</t>
  </si>
  <si>
    <t>"m. č. 2.10.17" 1</t>
  </si>
  <si>
    <t>repase dveřního křídla a zpětné osazení dveřního křídla pro dveře DR-38 jedná se o kompletní výrobek, vč. povrchové úpravy, nové kování  
Podrobná specifikace viz. D.2.2.1 - SO 00-71-01.01 - 3.603 - Výpis dveří repase - prvek DR-38</t>
  </si>
  <si>
    <t>316</t>
  </si>
  <si>
    <t>R603DR39K</t>
  </si>
  <si>
    <t>repase dveřního křídla a zpětné osazení dveřního křídla pro dveře DR-39</t>
  </si>
  <si>
    <t>"m. č. 2.10.18" 1</t>
  </si>
  <si>
    <t>repase dveřního křídla a zpětné osazení dveřního křídla pro dveře DR-39 jedná se o kompletní výrobek, vč. povrchové úpravy, nové kování  
Podrobná specifikace viz. D.2.2.1 - SO 00-71-01.01 - 3.603 - Výpis dveří repase - prvek DR-39</t>
  </si>
  <si>
    <t>317</t>
  </si>
  <si>
    <t>R603DR40K</t>
  </si>
  <si>
    <t>repase dveřního křídla a zpětné osazení dveřního křídla pro dveře DR-40</t>
  </si>
  <si>
    <t>repase dveřního křídla a zpětné osazení dveřního křídla pro dveře DR-40 jedná se o kompletní výrobek, vč. povrchové úpravy, nové kování  
Podrobná specifikace viz. D.2.2.1 - SO 00-71-01.01 - 3.603 - Výpis dveří repase - prvek DR-40</t>
  </si>
  <si>
    <t>318</t>
  </si>
  <si>
    <t>R603DR41K</t>
  </si>
  <si>
    <t>repase dveřního křídla a zpětné osazení dveřního křídla pro dveře DR-41</t>
  </si>
  <si>
    <t>"m. č. 3.02.03" 1</t>
  </si>
  <si>
    <t>repase dveřního křídla a zpětné osazení dveřního křídla pro dveře DR-41 jedná se o kompletní výrobek, vč. povrchové úpravy, nové kování  
Podrobná specifikace viz. D.2.2.1 - SO 00-71-01.01 - 3.603 - Výpis dveří repase - prvek DR-41</t>
  </si>
  <si>
    <t>319</t>
  </si>
  <si>
    <t>R603DR44K</t>
  </si>
  <si>
    <t>repase dveřního křídla a zpětné osazení dveřního křídla pro dveře DR-44</t>
  </si>
  <si>
    <t>"m. č. 3.10.22" 1</t>
  </si>
  <si>
    <t>repase dveřního křídla a zpětné osazení dveřního křídla pro dveře DR-44 jedná se o kompletní výrobek, vč. povrchové úpravy, nové kování  
Podrobná specifikace viz. D.2.2.1 - SO 00-71-01.01 - 3.603 - Výpis dveří repase - prvek DR-44</t>
  </si>
  <si>
    <t>320</t>
  </si>
  <si>
    <t>R603DR45K</t>
  </si>
  <si>
    <t>repase dveřního křídla a zpětné osazení dveřního křídla pro dveře DR-45</t>
  </si>
  <si>
    <t>"m. č. 3.10.27" 1</t>
  </si>
  <si>
    <t>repase dveřního křídla a zpětné osazení dveřního křídla pro dveře DR-45 jedná se o kompletní výrobek, vč. povrchové úpravy, nové kování  
Podrobná specifikace viz. D.2.2.1 - SO 00-71-01.01 - 3.603 - Výpis dveří repase - prvek DR-45</t>
  </si>
  <si>
    <t>321</t>
  </si>
  <si>
    <t>R603DR46K</t>
  </si>
  <si>
    <t>repase dveřního křídla a zpětné osazení dveřního křídla pro dveře DR-46</t>
  </si>
  <si>
    <t>"m. č. 3.10.23" 1</t>
  </si>
  <si>
    <t>repase dveřního křídla a zpětné osazení dveřního křídla pro dveře DR-46 jedná se o kompletní výrobek, vč. povrchové úpravy, nové kování  
Podrobná specifikace viz. D.2.2.1 - SO 00-71-01.01 - 3.603 - Výpis dveří repase - prvek DR-46</t>
  </si>
  <si>
    <t>322</t>
  </si>
  <si>
    <t>R603DR48K</t>
  </si>
  <si>
    <t>repase dveřního křídla a zpětné osazení dveřního křídla pro dveře DR-48</t>
  </si>
  <si>
    <t>"m. č. 3.10.21" 1</t>
  </si>
  <si>
    <t>repase dveřního křídla a zpětné osazení dveřního křídla pro dveře DR-48 jedná se o kompletní výrobek, vč. povrchové úpravy, nové kování  
Podrobná specifikace viz. D.2.2.1 - SO 00-71-01.01 - 3.603 - Výpis dveří repase - prvek DR-48</t>
  </si>
  <si>
    <t>323</t>
  </si>
  <si>
    <t>R603DR50K</t>
  </si>
  <si>
    <t>repase dveřního křídla a zpětné osazení dveřního křídla pro dveře DR-50</t>
  </si>
  <si>
    <t>"m. č. 3.02.01" 1</t>
  </si>
  <si>
    <t>repase dveřního křídla a zpětné osazení dveřního křídla pro dveře DR-50 jedná se o kompletní výrobek, vč. povrchové úpravy, nové kování  
Podrobná specifikace viz. D.2.2.1 - SO 00-71-01.01 - 3.603 - Výpis dveří repase - prvek DR-50</t>
  </si>
  <si>
    <t>324</t>
  </si>
  <si>
    <t>R603DR51K</t>
  </si>
  <si>
    <t>repase dveřního křídla a zpětné osazení dveřního křídla pro dveře DR-51</t>
  </si>
  <si>
    <t>"m. č. 1.10.01" 1</t>
  </si>
  <si>
    <t>repase dveřního křídla a zpětné osazení dveřního křídla pro dveře DR-51 jedná se o kompletní výrobek, vč. povrchové úpravy, nové kování  
Podrobná specifikace viz. D.2.2.1 - SO 00-71-01.01 - 3.603 - Výpis dveří repase - prvek DR-51</t>
  </si>
  <si>
    <t>325</t>
  </si>
  <si>
    <t>766660141</t>
  </si>
  <si>
    <t>Montáž dveřních křídel dřevěných nebo plastových otevíravých do dřevěné rámové zárubně z masivního dřeva dvoukřídlových, šířky do 1450 mm</t>
  </si>
  <si>
    <t>"DR-49" 1</t>
  </si>
  <si>
    <t>326</t>
  </si>
  <si>
    <t>R603DR49K</t>
  </si>
  <si>
    <t>repase dveřních křídel a zpětné osazení dveřních křídel pro dveře DR-49</t>
  </si>
  <si>
    <t>repase dveřních křídel a zpětné osazení dveřních křídel pro dveře DR-49 jedná se o kompletní výrobek, vč. povrchové úpravy, nové kování  
Podrobná specifikace viz. D.2.2.1 - SO 00-71-01.01 - 3.603 - Výpis dveří repase - prvek DR-49</t>
  </si>
  <si>
    <t>327</t>
  </si>
  <si>
    <t>766660171</t>
  </si>
  <si>
    <t>Montáž dveřních křídel dřevěných nebo plastových otevíravých do obložkové zárubně povrchově upravených jednokřídlových, šířky do 800 mm</t>
  </si>
  <si>
    <t>"DN-11" 1 
"DN-12" 3 
"DN-15" 3 
"DN-21" 4 
"DN-22" 1 
"DN-24" 15 
"DN-25" 16 
"DN-26" 2 
A327: A327  
"DN-11" 1 
Součet: 1,00  
B327: B327  
"DN-12" 3 
Součet: 3,00  
C327: C327  
"DN-15" 3 
Součet: 3,00  
D327: D327  
"DN-21" 4 
Součet: 4,00  
E327: E327  
"DN-22" 1 
Součet: 1,00  
F327: F327  
"DN-24" 15 
Součet: 15,00  
G327: G327  
"DN-25" 16 
Součet: 16,00  
H327: H327  
"DN-26" 2 
Součet: 2,00  
"Celkem: "A327+B327+C327+D327+E327+F327+G327+H327</t>
  </si>
  <si>
    <t>328</t>
  </si>
  <si>
    <t>R604DN11K</t>
  </si>
  <si>
    <t>replika dveřního křídla a osazení dveřního křídla pro dveře DN-11</t>
  </si>
  <si>
    <t>"m. č. 3.10.24" 1</t>
  </si>
  <si>
    <t>replika dveřního křídla a osazení dveřního křídla pro dveře DN-11 jedná se o kompletní výrobek, vč. povrchové úpravy, nové kování  
Podrobná specifikace viz. D.2.2.1 - SO 00-71-01.01 - 3.604 - Výpis dveří nových - prvek DN-11</t>
  </si>
  <si>
    <t>329</t>
  </si>
  <si>
    <t>R604DN12K</t>
  </si>
  <si>
    <t>replika dveřního křídla a osazení dveřního křídla pro dveře DN-12</t>
  </si>
  <si>
    <t>"m. č. 2.10.15, 3.10.26, 3.10.25" 3</t>
  </si>
  <si>
    <t>replika dveřního křídla a osazení dveřního křídla pro dveře DN-12 jedná se o kompletní výrobek, vč. povrchové úpravy, nové kování  
Podrobná specifikace viz. D.2.2.1 - SO 00-71-01.01 - 3.604 - Výpis dveří nových - prvek DN-12</t>
  </si>
  <si>
    <t>330</t>
  </si>
  <si>
    <t>R604DN15K</t>
  </si>
  <si>
    <t>replika dveřního křídla a osazení dveřního křídla pro dveře DN-15</t>
  </si>
  <si>
    <t>"m. č. 2.10.20, 2.10.05, 2.10.10, " 3</t>
  </si>
  <si>
    <t>replika dveřního křídla a osazení dveřního křídla pro dveře DN-15 jedná se o kompletní výrobek, vč. povrchové úpravy, nové kování  
Podrobná specifikace viz. D.2.2.1 - SO 00-71-01.01 - 3.604 - Výpis dveří nových - prvek DN-15</t>
  </si>
  <si>
    <t>331</t>
  </si>
  <si>
    <t>R604DN21K</t>
  </si>
  <si>
    <t>replika dveřního křídla a osazení dveřního křídla pro dveře DN-21</t>
  </si>
  <si>
    <t>"m. č. 1.04.04, 1.04.03, 1.02.08, 1.05.03" 4</t>
  </si>
  <si>
    <t>replika dveřního křídla a osazení dveřního křídla pro dveře DN-21 jedná se o kompletní výrobek, vč. povrchové úpravy, nové kování  
Podrobná specifikace viz. D.2.2.1 - SO 00-71-01.01 - 3.604 - Výpis dveří nových - prvek DN-21</t>
  </si>
  <si>
    <t>332</t>
  </si>
  <si>
    <t>R604DN22K</t>
  </si>
  <si>
    <t>replika dveřního křídla a osazení dveřního křídla pro dveře DN-22</t>
  </si>
  <si>
    <t>"m. č. 1.03.04" 1</t>
  </si>
  <si>
    <t>replika dveřního křídla a osazení dveřního křídla pro dveře DN-22 jedná se o kompletní výrobek, vč. povrchové úpravy, nové kování  
Podrobná specifikace viz. D.2.2.1 - SO 00-71-01.01 - 3.604 - Výpis dveří nových - prvek DN-22</t>
  </si>
  <si>
    <t>333</t>
  </si>
  <si>
    <t>R604DN24K1</t>
  </si>
  <si>
    <t>plné křídlo pro dveře DN-24</t>
  </si>
  <si>
    <t>""m. č. 1.06.07, 1.06.03, 3.10.19, 3.10.29, 3.10.30, 3.10.31, 3.10.09, 3.10.08, 3.10.07, 3.10.03, 3.10.01, 3.10.15, "  
"m. č. 1.06.08, 3.10.14, 3.10.18" 15</t>
  </si>
  <si>
    <t>plné křídlo pro dveře DN-24 jedná se o kompletní výrobek, vč. povrchové úpravy  
Podrobná specifikace viz. D.2.2.1 - SO 00-71-01.01 - 3.604 - Výpis dveří nových - prvek DN-24</t>
  </si>
  <si>
    <t>334</t>
  </si>
  <si>
    <t>R604DN25K</t>
  </si>
  <si>
    <t>plné křídlo pro dveře DN-25</t>
  </si>
  <si>
    <t>""m. č. 1.04.04, 1.05.03, 1.06.02a, 1.06.02b, 3.10.20, 3.10.32, 3.10.33, 3.10.34, 3.10.11, 3.10.10, "  
"m. č. 3.10.12, 3.10.13, 3.10.04, 1.07.03" 16</t>
  </si>
  <si>
    <t>plné křídlo pro dveře DN-25 jedná se o kompletní výrobek, vč. povrchové úpravy, nové kování  
Podrobná specifikace viz. D.2.2.1 - SO 00-71-01.01 - 3.604 - Výpis dveří nových - prvek DN-25</t>
  </si>
  <si>
    <t>335</t>
  </si>
  <si>
    <t>R604DN26K</t>
  </si>
  <si>
    <t>plné křídlo pro dveře DN-26</t>
  </si>
  <si>
    <t>"m. č. 2.10.24, 2.10.26" 2</t>
  </si>
  <si>
    <t>plné křídlo pro dveře DN-26 jedná se o kompletní výrobek, vč. povrchové úpravy, nové kování  
Podrobná specifikace viz. D.2.2.1 - SO 00-71-01.01 - 3.604 - Výpis dveří nových - prvek DN-26</t>
  </si>
  <si>
    <t>336</t>
  </si>
  <si>
    <t>766660172</t>
  </si>
  <si>
    <t>Montáž dveřních křídel dřevěných nebo plastových otevíravých do obložkové zárubně povrchově upravených jednokřídlových, šířky přes 800 mm</t>
  </si>
  <si>
    <t>"DN-16" 1 
"DN-19" 1 
"DN-20" 3 
"DN-23" 5 
"DN-32"3 
A336: A336  
"DN-16" 1 
Součet: 1,00  
B336: B336  
"DN-19" 1 
Součet: 1,00  
C336: C336  
"DN-20" 3 
Součet: 3,00  
D336: D336  
"DN-23" 5 
Součet: 5,00  
E336: E336  
"DN-32"3 
Součet: 3,00  
"Celkem: "A336+B336+C336+D336+E336</t>
  </si>
  <si>
    <t>337</t>
  </si>
  <si>
    <t>R604DN16K</t>
  </si>
  <si>
    <t>replika dveřního křídla a osazení dveřního křídla pro dveře DN-16</t>
  </si>
  <si>
    <t>replika dveřního křídla a osazení dveřního křídla pro dveře DN-16 jedná se o kompletní výrobek, vč. povrchové úpravy, nové kování  
Podrobná specifikace viz. D.2.2.1 - SO 00-71-01.01 - 3.604 - Výpis dveří nových - prvek DN-16</t>
  </si>
  <si>
    <t>338</t>
  </si>
  <si>
    <t>R604DN19K</t>
  </si>
  <si>
    <t>replika dveřního křídla a osazení dveřního křídla pro dveře DN-19</t>
  </si>
  <si>
    <t>"m. č. 1.11.01" 1</t>
  </si>
  <si>
    <t>replika dveřního křídla a osazení dveřního křídla pro dveře DN-19 jedná se o kompletní výrobek, vč. povrchové úpravy, nové kování  
Podrobná specifikace viz. D.2.2.1 - SO 00-71-01.01 - 3.604 - Výpis dveří nových - prvek DN-19</t>
  </si>
  <si>
    <t>339</t>
  </si>
  <si>
    <t>R604DN20K</t>
  </si>
  <si>
    <t>replika dveřního křídla a osazení dveřního křídla pro dveře DN-20</t>
  </si>
  <si>
    <t>"m. č. 1.01.07, m. č. 1.05.01, m. č. 1.01.02 " 3</t>
  </si>
  <si>
    <t>replika dveřního křídla a osazení dveřního křídla pro dveře DN-20 jedná se o kompletní výrobek, vč. povrchové úpravy, nové kování  
Podrobná specifikace viz. D.2.2.1 - SO 00-71-01.01 - 3.604 - Výpis dveří nových - prvek DN-20</t>
  </si>
  <si>
    <t>340</t>
  </si>
  <si>
    <t>R604DN23K1</t>
  </si>
  <si>
    <t>plné křídlo pro dveře DN-23</t>
  </si>
  <si>
    <t>"m. č. 1.04.04, 1.06.04, 1.06.05, 1.06.10, 1.06.11" 5</t>
  </si>
  <si>
    <t>plné křídlo pro dveře DN-23 jedná se o kompletní výrobek, vč. povrchové úpravy, nové kování  
Podrobná specifikace viz. D.2.2.1 - SO 00-71-01.01 - 3.604 - Výpis dveří nových - prvek DN-23</t>
  </si>
  <si>
    <t>341</t>
  </si>
  <si>
    <t>R604DN31K</t>
  </si>
  <si>
    <t>plné křídlo pro dveře DN-31</t>
  </si>
  <si>
    <t>"m. č. 1.10.02, 1.10.01, 1.10.03" 3</t>
  </si>
  <si>
    <t>plné křídlo pro dveře DN-31 jedná se o kompletní výrobek, vč. povrchové úpravy, nové kování  
Podrobná specifikace viz. D.2.2.1 - SO 00-71-01.01 - 3.604 - Výpis dveří nových - prvek DN-31</t>
  </si>
  <si>
    <t>342</t>
  </si>
  <si>
    <t>766660173</t>
  </si>
  <si>
    <t>Montáž dveřních křídel dřevěných nebo plastových otevíravých do obložkové zárubně povrchově upravených dvoukřídlových, šířky do 1450 mm</t>
  </si>
  <si>
    <t>"DN-17" 1 
"DN-18" 1 
"DN-27" 1 
"DN-28" 1 
"DN-32" 1 
A342: A342  
"DN-17" 1 
Součet: 1,00  
B342: B342  
"DN-18" 1 
Součet: 1,00  
C342: C342  
"DN-27" 1 
Součet: 1,00  
D342: D342  
"DN-28" 1 
Součet: 1,00  
E342: E342  
"DN-32" 1 
Součet: 1,00  
"Celkem: "A342+B342+C342+D342+E342</t>
  </si>
  <si>
    <t>343</t>
  </si>
  <si>
    <t>R604DN17K</t>
  </si>
  <si>
    <t>replika dveřního křídla a osazení dveřního křídla pro dveře DN-17</t>
  </si>
  <si>
    <t>"m. č. 1.05.02" 1</t>
  </si>
  <si>
    <t>replika dveřního křídla a osazení dveřního křídla pro dveře DN-17 jedná se o kompletní výrobek, vč. povrchové úpravy, nové kování  
Podrobná specifikace viz. D.2.2.1 - SO 00-71-01.01 - 3.604 - Výpis dveří nových - prvek DN-17</t>
  </si>
  <si>
    <t>344</t>
  </si>
  <si>
    <t>R604DN18K</t>
  </si>
  <si>
    <t>replika dveřního křídla a osazení dveřního křídla pro dveře DN-18</t>
  </si>
  <si>
    <t>replika dveřního křídla a osazení dveřního křídla pro dveře DN-18 jedná se o kompletní výrobek, vč. povrchové úpravy, nové kování  
Podrobná specifikace viz. D.2.2.1 - SO 00-71-01.01 - 3.604 - Výpis dveří nových - prvek DN-18</t>
  </si>
  <si>
    <t>345</t>
  </si>
  <si>
    <t>R604DN27K</t>
  </si>
  <si>
    <t>plná dveřní křídla pro dveře DN-27</t>
  </si>
  <si>
    <t>"m. č. 3.10.06" 1</t>
  </si>
  <si>
    <t>plná dveřní křídla pro dveře DN-27 jedná se o kompletní výrobek, vč. povrchové úpravy, nové kování  
Podrobná specifikace viz. D.2.2.1 - SO 00-71-01.01 - 3.604 - Výpis dveří nových - prvek DN-27</t>
  </si>
  <si>
    <t>346</t>
  </si>
  <si>
    <t>R604DN28K</t>
  </si>
  <si>
    <t>plná dveřní křídla pro dveře DN-28</t>
  </si>
  <si>
    <t>"m. č. 3.10.28" 1</t>
  </si>
  <si>
    <t>plná dveřní křídla pro dveře DN-28 jedná se o kompletní výrobek, vč. povrchové úpravy, nové kování  
Podrobná specifikace viz. D.2.2.1 - SO 00-71-01.01 - 3.604 - Výpis dveří nových - prvek DN-28</t>
  </si>
  <si>
    <t>347</t>
  </si>
  <si>
    <t>R604DN32K</t>
  </si>
  <si>
    <t>plná dveřní křídla pro dveře DN-32</t>
  </si>
  <si>
    <t>plná dveřní křídla pro dveře DN-32 jedná se o kompletní výrobek, vč. povrchové úpravy, nové kování  
Podrobná specifikace viz. D.2.2.1 - SO 00-71-01.01 - 3.604 - Výpis dveří nových - prvek DN-28</t>
  </si>
  <si>
    <t>348</t>
  </si>
  <si>
    <t>766660181</t>
  </si>
  <si>
    <t>Montáž dveřních křídel dřevěných nebo plastových otevíravých do obložkové zárubně protipožárních jednokřídlových, šířky do 800 mm</t>
  </si>
  <si>
    <t>"DN-24" 2</t>
  </si>
  <si>
    <t>349</t>
  </si>
  <si>
    <t>R604DN24K2</t>
  </si>
  <si>
    <t>"m. č. 1.08.02, 1.09.01" 2</t>
  </si>
  <si>
    <t>plné křídlo pro dveře DN-24 jedná se o kompletní výrobek, vč. povrchové úpravy, nové kování  
Podrobná specifikace viz. D.2.2.1 - SO 00-71-01.01 - 3.604 - Výpis dveří nových - prvek DN-24</t>
  </si>
  <si>
    <t>350</t>
  </si>
  <si>
    <t>766660182</t>
  </si>
  <si>
    <t>Montáž dveřních křídel dřevěných nebo plastových otevíravých do obložkové zárubně protipožárních jednokřídlových, šířky přes 800 mm</t>
  </si>
  <si>
    <t>"DN-10" 4 
"DN-13" 1 
"DN-14" 1 
"DN-23" 3 
A350: A350  
"DN-10" 4 
Součet: 4,00  
B350: B350  
"DN-13" 1 
Součet: 1,00  
C350: C350  
"DN-14" 1 
Součet: 1,00  
D350: D350  
"DN-23" 3 
Součet: 3,00  
"Celkem: "A350+B350+C350+D350</t>
  </si>
  <si>
    <t>351</t>
  </si>
  <si>
    <t>R604DN10K</t>
  </si>
  <si>
    <t>replika dveřního křídla a osazení dveřního křídla pro dveře DN-10</t>
  </si>
  <si>
    <t>"m. č. 3.10.17, 3.10.05, 3.10.01, 3.10.13" 4</t>
  </si>
  <si>
    <t>replika dveřního křídla a osazení dveřního křídla pro dveře DN-10 jedná se o kompletní výrobek, vč. povrchové úpravy, nové kování  
Podrobná specifikace viz. D.2.2.1 - SO 00-71-01.01 - 3.604 - Výpis dveří nových - prvek DN-10</t>
  </si>
  <si>
    <t>352</t>
  </si>
  <si>
    <t>R604DN13K</t>
  </si>
  <si>
    <t>replika dveřního křídla a osazení dveřního křídla pro dveře DN-13</t>
  </si>
  <si>
    <t>"m. č. 2.10.01" 1</t>
  </si>
  <si>
    <t>replika dveřního křídla a osazení dveřního křídla pro dveře DN-13 jedná se o kompletní výrobek, vč. povrchové úpravy, nové kování  
Podrobná specifikace viz. D.2.2.1 - SO 00-71-01.01 - 3.604 - Výpis dveří nových - prvek DN-13</t>
  </si>
  <si>
    <t>353</t>
  </si>
  <si>
    <t>R604DN14K</t>
  </si>
  <si>
    <t>replika dveřního křídla a osazení dveřního křídla pro dveře DN-14</t>
  </si>
  <si>
    <t>replika dveřního křídla a osazení dveřního křídla pro dveře DN-14 jedná se o kompletní výrobek, vč. povrchové úpravy, nové kování  
Podrobná specifikace viz. D.2.2.1 - SO 00-71-01.01 - 3.604 - Výpis dveří nových - prvek DN-14</t>
  </si>
  <si>
    <t>354</t>
  </si>
  <si>
    <t>R604DN23K2</t>
  </si>
  <si>
    <t>"m. č. 1.02.07, 1.09.01" 3</t>
  </si>
  <si>
    <t>355</t>
  </si>
  <si>
    <t>766660311</t>
  </si>
  <si>
    <t>Montáž dveřních křídel dřevěných nebo plastových posuvných dveří do pouzdra s jednou kapsou jednokřídlových, průchozí šířky do 800 mm</t>
  </si>
  <si>
    <t>356</t>
  </si>
  <si>
    <t>R604DN29K</t>
  </si>
  <si>
    <t>plné křídlo pro dveře DN-29</t>
  </si>
  <si>
    <t>plné křídlo pro dveře DN-29 jedná se o kompletní výrobek, vč. povrchové úpravy  
Podrobná specifikace viz. D.2.2.1 - SO 00-71-01.01 - 3.604 - Výpis dveří nových - prvek DN-29</t>
  </si>
  <si>
    <t>357</t>
  </si>
  <si>
    <t>766671001</t>
  </si>
  <si>
    <t>Montáž střešních oken dřevěných nebo plastových kyvných, výklopných/kyvných s okenním rámem a lemováním, s plisovaným límcem, s napojením na krytinu do krytiny ploché, rozměru 55 x 78 cm</t>
  </si>
  <si>
    <t>"W-23" 9</t>
  </si>
  <si>
    <t>358</t>
  </si>
  <si>
    <t>602W23R</t>
  </si>
  <si>
    <t>nové střešní okno W-23</t>
  </si>
  <si>
    <t>"střecha" 9 
A358: A358  
"střecha" 9 
Součet: 9,00  
"Celkem: "A358</t>
  </si>
  <si>
    <t>nové střešní okno W-23 jedná se o kompletní výrobek, vč. kování, povrchové úpravy, parapetu Podrobná specifikace viz. D.2.2.1 - SO 00-71-01.01 - 3.602 - Výpis oken a prosklených stěn - prvek W - 23</t>
  </si>
  <si>
    <t>359</t>
  </si>
  <si>
    <t>766671011</t>
  </si>
  <si>
    <t>Montáž střešních oken dřevěných nebo plastových kyvných, výklopných/kyvných s okenním rámem a lemováním, s plisovaným límcem, s napojením na krytinu do krytiny ploché, rozměru 114 x 140 cm</t>
  </si>
  <si>
    <t>"W-22" 1 
"W-24" 1 
"W-25" 1 
A359: A359  
"W-22" 1 
Součet: 1,00  
B359: B359  
"W-24" 1 
Součet: 1,00  
C359: C359  
"W-25" 1 
Součet: 1,00  
"Celkem: "A359+B359+C359</t>
  </si>
  <si>
    <t>360</t>
  </si>
  <si>
    <t>602W22R</t>
  </si>
  <si>
    <t>nové střešní okno W-22</t>
  </si>
  <si>
    <t>"střecha severní části budovy" 1 
A360: A360  
"střecha severní části budovy" 1 
Součet: 1,00  
"Celkem: "A360</t>
  </si>
  <si>
    <t>nové střešní okno W-22 jedná se o kompletní výrobek, vč. kování, povrchové úpravy, parapetu Podrobná specifikace viz. D.2.2.1 - SO 00-71-01.01 - 3.602 - Výpis oken a prosklených stěn - prvek W - 22</t>
  </si>
  <si>
    <t>361</t>
  </si>
  <si>
    <t>602W24R</t>
  </si>
  <si>
    <t>nové střešní okno W-24</t>
  </si>
  <si>
    <t>"střecha jižní části budovy" 1 
A361: A361  
"střecha jižní části budovy" 1 
Součet: 1,00  
"Celkem: "A361</t>
  </si>
  <si>
    <t>nové střešní okno W-24 jedná se o kompletní výrobek, vč. kování, povrchové úpravy, parapetu Podrobná specifikace viz. D.2.2.1 - SO 00-71-01.01 - 3.602 - Výpis oken a prosklených stěn - prvek W - 24</t>
  </si>
  <si>
    <t>362</t>
  </si>
  <si>
    <t>602W25R</t>
  </si>
  <si>
    <t>nové střešní okno W-25</t>
  </si>
  <si>
    <t>"střecha jižní části budovy" 1 
A362: A362  
"střecha jižní části budovy" 1 
Součet: 1,00  
"Celkem: "A362</t>
  </si>
  <si>
    <t>nové střešní okno W-25 jedná se o kompletní výrobek, vč. kování, povrchové úpravy, parapetu Podrobná specifikace viz. D.2.2.1 - SO 00-71-01.01 - 3.602 - Výpis oken a prosklených stěn - prvek W - 25</t>
  </si>
  <si>
    <t>363</t>
  </si>
  <si>
    <t>766681114</t>
  </si>
  <si>
    <t>Montáž zárubní dřevěných, plastových nebo z lamina rámových, pro dveře jednokřídlové, šířky do 900 mm</t>
  </si>
  <si>
    <t>"DR-03, DR-05, DR-06, DR-07, DR-13, DR-15, DR-17, DR-21, DR-26, DR-27, DR-28, DR-29, DR-30, DR-35, DR-36, DR-50, DR-51, DR-52" 18*1</t>
  </si>
  <si>
    <t>364</t>
  </si>
  <si>
    <t>R603DR03Z</t>
  </si>
  <si>
    <t>repase rámové zárubně pro dveře DR-03</t>
  </si>
  <si>
    <t>repase rámové zárubně pro dveře DR-03 jedná se o kompletní výrobek, vč. povrchové úpravy  
Podrobná specifikace viz. D.2.2.1 - SO 00-71-01.01 - 3.603 - Výpis dveří repase - prvek DR-03</t>
  </si>
  <si>
    <t>365</t>
  </si>
  <si>
    <t>R603DR05Z</t>
  </si>
  <si>
    <t>zpětné osazení tesařská rámová zárubeň pro dveře DR-05, repase rámové zárubně pro dveře DR-05</t>
  </si>
  <si>
    <t>zpětné osazení tesařská rámová zárubeň pro dveře DR-05, repase rámové zárubně pro dveře DR-05 jedná se o kompletní výrobek, vč. povrchové úpravy  
Podrobná specifikace viz. D.2.2.1 - SO 00-71-01.01 - 3.603 - Výpis dveří repase - prvek DR-05</t>
  </si>
  <si>
    <t>366</t>
  </si>
  <si>
    <t>R603DR06Z</t>
  </si>
  <si>
    <t>repase rámové zárubně pro dveře DR-06</t>
  </si>
  <si>
    <t>repase rámové zárubně pro dveře DR-06 jedná se o kompletní výrobek, vč. povrchové úpravy  
Podrobná specifikace viz. D.2.2.1 - SO 00-71-01.01 - 3.603 - Výpis dveří repase - prvek DR-06</t>
  </si>
  <si>
    <t>367</t>
  </si>
  <si>
    <t>R603DR07Z</t>
  </si>
  <si>
    <t>repase rámové zárubně pro dveře DR-07</t>
  </si>
  <si>
    <t>repase rámové zárubně pro dveře DR-07 jedná se o kompletní výrobek, vč. povrchové úpravy  
Podrobná specifikace viz. D.2.2.1 - SO 00-71-01.01 - 3.603 - Výpis dveří repase - prvek DR-07</t>
  </si>
  <si>
    <t>368</t>
  </si>
  <si>
    <t>R603DR13Z</t>
  </si>
  <si>
    <t>repase rámové zárubně pro dveře DR-13</t>
  </si>
  <si>
    <t>repase rámové zárubně pro dveře DR-13 jedná se o kompletní výrobek, vč. povrchové úpravy  
Podrobná specifikace viz. D.2.2.1 - SO 00-71-01.01 - 3.603 - Výpis dveří repase - prvek DR-13</t>
  </si>
  <si>
    <t>369</t>
  </si>
  <si>
    <t>R603DR15Z</t>
  </si>
  <si>
    <t>repase rámové zárubně pro dveře DR-15</t>
  </si>
  <si>
    <t>repase rámové zárubně pro dveře DR-15 jedná se o kompletní výrobek, vč. povrchové úpravy  
Podrobná specifikace viz. D.2.2.1 - SO 00-71-01.01 - 3.603 - Výpis dveří repase - prvek DR-15</t>
  </si>
  <si>
    <t>370</t>
  </si>
  <si>
    <t>R603DR17Z</t>
  </si>
  <si>
    <t>zpětné osazení tesařská rámová zárubeň pro dveře DR-17, repase rámové zárubně pro dveře DR-17</t>
  </si>
  <si>
    <t>zpětné osazení tesařská rámová zárubeň pro dveře DR-17, repase rámové zárubně pro dveře DR-17 jedná se o kompletní výrobek, vč. povrchové úpravy  
Podrobná specifikace viz. D.2.2.1 - SO 00-71-01.01 - 3.603 - Výpis dveří repase - prvek DR-17</t>
  </si>
  <si>
    <t>371</t>
  </si>
  <si>
    <t>R603DR21Z</t>
  </si>
  <si>
    <t>repase rámové zárubně pro dveře DR-21</t>
  </si>
  <si>
    <t>repase rámové zárubně pro dveře DR-21 jedná se o kompletní výrobek, vč. povrchové úpravy  
Podrobná specifikace viz. D.2.2.1 - SO 00-71-01.01 - 3.603 - Výpis dveří repase - prvek DR-21</t>
  </si>
  <si>
    <t>372</t>
  </si>
  <si>
    <t>R603DR26Z</t>
  </si>
  <si>
    <t>repase rámové zárubně pro dveře DR-26</t>
  </si>
  <si>
    <t>repase rámové zárubně pro dveře DR-26 jedná se o kompletní výrobek, vč. povrchové úpravy  
Podrobná specifikace viz. D.2.2.1 - SO 00-71-01.01 - 3.603 - Výpis dveří repase - prvek DR-26</t>
  </si>
  <si>
    <t>373</t>
  </si>
  <si>
    <t>R603DR27Z</t>
  </si>
  <si>
    <t>repase rámové zárubně pro dveře DR-27</t>
  </si>
  <si>
    <t>repase rámové zárubně pro dveře DR-27 jedná se o kompletní výrobek, vč. povrchové úpravy  
Podrobná specifikace viz. D.2.2.1 - SO 00-71-01.01 - 3.603 - Výpis dveří repase - prvek DR-27</t>
  </si>
  <si>
    <t>374</t>
  </si>
  <si>
    <t>R603DR28Z</t>
  </si>
  <si>
    <t>repase rámové zárubně pro dveře DR-28</t>
  </si>
  <si>
    <t>repase rámové zárubně pro dveře DR-28 jedná se o kompletní výrobek, vč. povrchové úpravy  
Podrobná specifikace viz. D.2.2.1 - SO 00-71-01.01 - 3.603 - Výpis dveří repase - prvek DR-28</t>
  </si>
  <si>
    <t>375</t>
  </si>
  <si>
    <t>R603DR29Z</t>
  </si>
  <si>
    <t>repase rámové zárubně pro dveře DR-29</t>
  </si>
  <si>
    <t>repase rámové zárubně pro dveře DR-29 jedná se o kompletní výrobek, vč. povrchové úpravy  
Podrobná specifikace viz. D.2.2.1 - SO 00-71-01.01 - 3.603 - Výpis dveří repase - prvek DR-29</t>
  </si>
  <si>
    <t>376</t>
  </si>
  <si>
    <t>R603DR30Z</t>
  </si>
  <si>
    <t>repase rámové zárubně pro dveře DR-30</t>
  </si>
  <si>
    <t>repase rámové zárubně pro dveře DR-30 jedná se o kompletní výrobek, vč. povrchové úpravy  
Podrobná specifikace viz. D.2.2.1 - SO 00-71-01.01 - 3.603 - Výpis dveří repase - prvek DR-30</t>
  </si>
  <si>
    <t>377</t>
  </si>
  <si>
    <t>R603DR35Z</t>
  </si>
  <si>
    <t>repase rámové zárubně pro dveře DR-35</t>
  </si>
  <si>
    <t>"m. č. 2.10.16" 1</t>
  </si>
  <si>
    <t>repase rámové zárubně pro dveře DR-35 jedná se o kompletní výrobek, vč. povrchové úpravy  
Podrobná specifikace viz. D.2.2.1 - SO 00-71-01.01 - 3.603 - Výpis dveří repase - prvek DR-35</t>
  </si>
  <si>
    <t>378</t>
  </si>
  <si>
    <t>R603DR36Z</t>
  </si>
  <si>
    <t>repase rámové zárubně pro dveře DR-36</t>
  </si>
  <si>
    <t>repase rámové zárubně pro dveře DR-36 jedná se o kompletní výrobek, vč. povrchové úpravy  
Podrobná specifikace viz. D.2.2.1 - SO 00-71-01.01 - 3.603 - Výpis dveří repase - prvek DR-36</t>
  </si>
  <si>
    <t>379</t>
  </si>
  <si>
    <t>R603DR50Z</t>
  </si>
  <si>
    <t>repase rámové zárubně pro dveře DR-50</t>
  </si>
  <si>
    <t>repase rámové zárubně pro dveře DR-50 jedná se o kompletní výrobek, vč. povrchové úpravy  
Podrobná specifikace viz. D.2.2.1 - SO 00-71-01.01 - 3.603 - Výpis dveří repase - prvek DR-50</t>
  </si>
  <si>
    <t>380</t>
  </si>
  <si>
    <t>R603DR51Z</t>
  </si>
  <si>
    <t>repase rámové zárubně pro dveře DR-51</t>
  </si>
  <si>
    <t>repase rámové zárubně pro dveře DR-51 jedná se o kompletní výrobek, vč. povrchové úpravy  
Podrobná specifikace viz. D.2.2.1 - SO 00-71-01.01 - 3.603 - Výpis dveří repase - prvek DR-51</t>
  </si>
  <si>
    <t>381</t>
  </si>
  <si>
    <t>R603DR52Z</t>
  </si>
  <si>
    <t>repase rámové zárubně pro dveře DR-52</t>
  </si>
  <si>
    <t>repase rámové zárubně pro dveře DR-52 jedná se o kompletní výrobek, vč. povrchové úpravy  
Podrobná specifikace viz. D.2.2.1 - SO 00-71-01.01 - 3.603 - Výpis dveří repase - prvek DR-52</t>
  </si>
  <si>
    <t>382</t>
  </si>
  <si>
    <t>766681115</t>
  </si>
  <si>
    <t>Montáž zárubní dřevěných, plastových nebo z lamina rámových, pro dveře jednokřídlové, šířky přes 900 mm</t>
  </si>
  <si>
    <t>""DR-02, DR-08, DR-09, DR-10, DR-19, DR-20, DR-22, DR-23, DR-24, DR-25, DR-31, DR-32, DR-34, DR-38, DR-39, DR-40, DR-41, DR-44, DR-45, DR-46, DR-48"  
21*1</t>
  </si>
  <si>
    <t>383</t>
  </si>
  <si>
    <t>R603DR02Z</t>
  </si>
  <si>
    <t>zpětné osazení tesařské rámové zárubeně pro dveře DR-02, repase rámové zárubně pro dveře DR-02</t>
  </si>
  <si>
    <t>zpětné osazení tesařské rámové zárubeně pro dveře DR-02, repase rámové zárubně pro dveře DR-02 jedná se o kompletní výrobek, vč. povrchové úpravy  
Podrobná specifikace viz. D.2.2.1 - SO 00-71-01.01 - 3.603 - Výpis dveří repase - prvek DR-02</t>
  </si>
  <si>
    <t>384</t>
  </si>
  <si>
    <t>R603DR08Z</t>
  </si>
  <si>
    <t>zpětné osazení tesařská rámová zárubeň pro dveře DR-08, repase rámové zárubně pro dveře DR-08</t>
  </si>
  <si>
    <t>zpětné osazení tesařská rámová zárubeň pro dveře DR-08, repase rámové zárubně pro dveře DR-08 jedná se o kompletní výrobek, vč. povrchové úpravy  
Podrobná specifikace viz. D.2.2.1 - SO 00-71-01.01 - 3.603 - Výpis dveří repase - prvek DR-08</t>
  </si>
  <si>
    <t>385</t>
  </si>
  <si>
    <t>R603DR09Z</t>
  </si>
  <si>
    <t>zpětné osazení tesařská rámová zárubeň pro dveře DR-09, repase rámové zárubně pro dveře DR-09</t>
  </si>
  <si>
    <t>zpětné osazení tesařská rámová zárubeň pro dveře DR-09, repase rámové zárubně pro dveře DR-09 jedná se o kompletní výrobek, vč. povrchové úpravy  
Podrobná specifikace viz. D.2.2.1 - SO 00-71-01.01 - 3.603 - Výpis dveří repase - prvek DR-09</t>
  </si>
  <si>
    <t>386</t>
  </si>
  <si>
    <t>R603DR10Z</t>
  </si>
  <si>
    <t>zpětné osazení tesařská rámová zárubeň pro dveře DR-10, repase rámové zárubně pro dveře DR-10</t>
  </si>
  <si>
    <t>zpětné osazení tesařská rámová zárubeň pro dveře DR-10, repase rámové zárubně pro dveře DR-10 jedná se o kompletní výrobek, vč. povrchové úpravy  
Podrobná specifikace viz. D.2.2.1 - SO 00-71-01.01 - 3.603 - Výpis dveří repase - prvek DR-10</t>
  </si>
  <si>
    <t>387</t>
  </si>
  <si>
    <t>R603DR19Z</t>
  </si>
  <si>
    <t>repase rámové zárubně pro dveře DR-19</t>
  </si>
  <si>
    <t>repase rámové zárubně pro dveře DR-19 jedná se o kompletní výrobek, vč. povrchové úpravy  
Podrobná specifikace viz. D.2.2.1 - SO 00-71-01.01 - 3.603 - Výpis dveří repase - prvek DR-19</t>
  </si>
  <si>
    <t>388</t>
  </si>
  <si>
    <t>R603DR20Z</t>
  </si>
  <si>
    <t>repase rámové zárubně pro dveře DR-20</t>
  </si>
  <si>
    <t>repase rámové zárubně pro dveře DR-20 jedná se o kompletní výrobek, vč. povrchové úpravy  
Podrobná specifikace viz. D.2.2.1 - SO 00-71-01.01 - 3.603 - Výpis dveří repase - prvek DR-20</t>
  </si>
  <si>
    <t>389</t>
  </si>
  <si>
    <t>R603DR22Z</t>
  </si>
  <si>
    <t>repase rámové zárubně pro dveře DR-22</t>
  </si>
  <si>
    <t>repase rámové zárubně pro dveře DR-22 jedná se o kompletní výrobek, vč. povrchové úpravy  
Podrobná specifikace viz. D.2.2.1 - SO 00-71-01.01 - 3.603 - Výpis dveří repase - prvek DR-22</t>
  </si>
  <si>
    <t>390</t>
  </si>
  <si>
    <t>R603DR23Z</t>
  </si>
  <si>
    <t>repase rámové zárubně pro dveře DR-23</t>
  </si>
  <si>
    <t>repase rámové zárubně pro dveře DR-23 jedná se o kompletní výrobek, vč. povrchové úpravy  
Podrobná specifikace viz. D.2.2.1 - SO 00-71-01.01 - 3.603 - Výpis dveří repase - prvek DR-23</t>
  </si>
  <si>
    <t>391</t>
  </si>
  <si>
    <t>R603DR24Z</t>
  </si>
  <si>
    <t>repase rámové zárubně pro dveře DR-24</t>
  </si>
  <si>
    <t>repase rámové zárubně pro dveře DR-24 jedná se o kompletní výrobek, vč. povrchové úpravy  
Podrobná specifikace viz. D.2.2.1 - SO 00-71-01.01 - 3.603 - Výpis dveří repase - prvek DR-24</t>
  </si>
  <si>
    <t>392</t>
  </si>
  <si>
    <t>R603DR25Z</t>
  </si>
  <si>
    <t>repase rámové zárubně pro dveře DR-25</t>
  </si>
  <si>
    <t>repase rámové zárubně pro dveře DR-25 jedná se o kompletní výrobek, vč. povrchové úpravy  
Podrobná specifikace viz. D.2.2.1 - SO 00-71-01.01 - 3.603 - Výpis dveří repase - prvek DR-25</t>
  </si>
  <si>
    <t>393</t>
  </si>
  <si>
    <t>R603DR31Z</t>
  </si>
  <si>
    <t>zpětné osazení tesařská rámová zárubeň pro dveře DR-31, repase rámové zárubně pro dveře DR-31</t>
  </si>
  <si>
    <t>zpětné osazení tesařská rámová zárubeň pro dveře DR-31, repase rámové zárubně pro dveře DR-31 jedná se o kompletní výrobek, vč. povrchové úpravy  
Podrobná specifikace viz. D.2.2.1 - SO 00-71-01.01 - 3.603 - Výpis dveří repase - prvek DR-31</t>
  </si>
  <si>
    <t>394</t>
  </si>
  <si>
    <t>R603DR32Z</t>
  </si>
  <si>
    <t>repase rámové zárubně pro dveře DR-32</t>
  </si>
  <si>
    <t>repase rámové zárubně pro dveře DR-32 jedná se o kompletní výrobek, vč. povrchové úpravy  
Podrobná specifikace viz. D.2.2.1 - SO 00-71-01.01 - 3.603 - Výpis dveří repase - prvek DR-32</t>
  </si>
  <si>
    <t>395</t>
  </si>
  <si>
    <t>R603DR34Z</t>
  </si>
  <si>
    <t>repase rámové zárubně pro dveře DR-34</t>
  </si>
  <si>
    <t>repase rámové zárubně pro dveře DR-34 jedná se o kompletní výrobek, vč. povrchové úpravy  
Podrobná specifikace viz. D.2.2.1 - SO 00-71-01.01 - 3.603 - Výpis dveří repase - prvek DR-34</t>
  </si>
  <si>
    <t>396</t>
  </si>
  <si>
    <t>R603DR38Z</t>
  </si>
  <si>
    <t>repase rámové zárubně pro dveře DR-38</t>
  </si>
  <si>
    <t>repase rámové zárubně pro dveře DR-38 jedná se o kompletní výrobek, vč. povrchové úpravy  
Podrobná specifikace viz. D.2.2.1 - SO 00-71-01.01 - 3.603 - Výpis dveří repase - prvek DR-38</t>
  </si>
  <si>
    <t>397</t>
  </si>
  <si>
    <t>R603DR39Z</t>
  </si>
  <si>
    <t>repase rámové zárubně pro dveře DR-39</t>
  </si>
  <si>
    <t>repase rámové zárubně pro dveře DR-39 jedná se o kompletní výrobek, vč. povrchové úpravy  
Podrobná specifikace viz. D.2.2.1 - SO 00-71-01.01 - 3.603 - Výpis dveří repase - prvek DR-39</t>
  </si>
  <si>
    <t>398</t>
  </si>
  <si>
    <t>603DR40K</t>
  </si>
  <si>
    <t>zpětné osazení tesařská rámová zárubeň pro dveře DR-40, repase rámové zárubně pro dveře DR-40</t>
  </si>
  <si>
    <t>zpětné osazení tesařská rámová zárubeň pro dveře DR-40, repase rámové zárubně pro dveře DR-40 jedná se o kompletní výrobek, vč. povrchové úpravy  
Podrobná specifikace viz. D.2.2.1 - SO 00-71-01.01 - 3.603 - Výpis dveří repase - prvek DR-40</t>
  </si>
  <si>
    <t>399</t>
  </si>
  <si>
    <t>R603DR41Z</t>
  </si>
  <si>
    <t>repase rámové zárubně pro dveře DR-41</t>
  </si>
  <si>
    <t>repase rámové zárubně pro dveře DR-41 jedná se o kompletní výrobek, vč. povrchové úpravy  
Podrobná specifikace viz. D.2.2.1 - SO 00-71-01.01 - 3.603 - Výpis dveří repase - prvek DR-41</t>
  </si>
  <si>
    <t>400</t>
  </si>
  <si>
    <t>R603DR44Z</t>
  </si>
  <si>
    <t>zpětné osazení tesařská rámová zárubeň pro dveře DR-44, repase rámové zárubně pro dveře DR-44</t>
  </si>
  <si>
    <t>zpětné osazení tesařská rámová zárubeň pro dveře DR-44, repase rámové zárubně pro dveře DR-44 jedná se o kompletní výrobek, vč. povrchové úpravy  
Podrobná specifikace viz. D.2.2.1 - SO 00-71-01.01 - 3.603 - Výpis dveří repase - prvek DR-44</t>
  </si>
  <si>
    <t>401</t>
  </si>
  <si>
    <t>R603DR45Z</t>
  </si>
  <si>
    <t>zpětné osazení tesařská rámová zárubeň pro dveře DR-45, repase rámové zárubně pro dveře DR-45</t>
  </si>
  <si>
    <t>zpětné osazení tesařská rámová zárubeň pro dveře DR-45, repase rámové zárubně pro dveře DR-45 jedná se o kompletní výrobek, vč. povrchové úpravy  
Podrobná specifikace viz. D.2.2.1 - SO 00-71-01.01 - 3.603 - Výpis dveří repase - prvek DR-45</t>
  </si>
  <si>
    <t>402</t>
  </si>
  <si>
    <t>R603DR46Z</t>
  </si>
  <si>
    <t>zpětné osazení tesařská rámová zárubeň pro dveře DR-46, repase rámové zárubně pro dveře DR-46</t>
  </si>
  <si>
    <t>zpětné osazení tesařská rámová zárubeň pro dveře DR-46, repase rámové zárubně pro dveře DR-46 jedná se o kompletní výrobek, vč. povrchové úpravy  
Podrobná specifikace viz. D.2.2.1 - SO 00-71-01.01 - 3.603 - Výpis dveří repase - prvek DR-46</t>
  </si>
  <si>
    <t>403</t>
  </si>
  <si>
    <t>R603DR48</t>
  </si>
  <si>
    <t>zpětné osazení tesařská rámová zárubeň pro dveře DR-48, repase rámové zárubně pro dveře DR-48</t>
  </si>
  <si>
    <t>zpětné osazení tesařská rámová zárubeň pro dveře DR-48, repase rámové zárubně pro dveře DR-48 jedná se o kompletní výrobek, vč. povrchové úpravy  
Podrobná specifikace viz. D.2.2.1 - SO 00-71-01.01 - 3.603 - Výpis dveří repase - prvek DR-48</t>
  </si>
  <si>
    <t>404</t>
  </si>
  <si>
    <t>766681121</t>
  </si>
  <si>
    <t>Montáž zárubní dřevěných, plastových nebo z lamina rámových, pro dveře dvoukřídlové, rozměru 1250 x 1970 mm</t>
  </si>
  <si>
    <t>405</t>
  </si>
  <si>
    <t>R603DR49Z</t>
  </si>
  <si>
    <t>repase rámové zárubně pro dveře DR-49</t>
  </si>
  <si>
    <t>repase rámové zárubně pro dveře DR-49 jedná se o kompletní výrobek, vč. povrchové úpravy  
Podrobná specifikace viz. D.2.2.1 - SO 00-71-01.01 - 3.603 - Výpis dveří repase - prvek DR-49</t>
  </si>
  <si>
    <t>406</t>
  </si>
  <si>
    <t>766682111</t>
  </si>
  <si>
    <t>Montáž zárubní dřevěných, plastových nebo z lamina obložkových, pro dveře jednokřídlové, tloušťky stěny do 170 mm</t>
  </si>
  <si>
    <t>"DN-11" 1 
"DN-12" 3 
"DN-15" 3 
"DN-20" 3 
"DN-21" 4 
"DN-24" 12 
"DN-25" 15 
"DN-26" 2 
"DN-31" 2 
A406: A406  
"DN-11" 1 
Součet: 1,00  
B406: B406  
"DN-12" 3 
Součet: 3,00  
C406: C406  
"DN-15" 3 
Součet: 3,00  
D406: D406  
"DN-20" 3 
Součet: 3,00  
E406: E406  
"DN-21" 4 
Součet: 4,00  
F406: F406  
"DN-24" 12 
Součet: 12,00  
G406: G406  
"DN-25" 15 
Součet: 15,00  
H406: H406  
"DN-26" 2 
Součet: 2,00  
I406: I406  
"DN-31" 2 
Součet: 2,00  
"Celkem: "A406+B406+C406+D406+E406+F406+G406+H406+I406</t>
  </si>
  <si>
    <t>407</t>
  </si>
  <si>
    <t>R604DN11Z</t>
  </si>
  <si>
    <t>obložková zárubeň pro dveře DN-11</t>
  </si>
  <si>
    <t>"m. č. 3.10.24 " 1</t>
  </si>
  <si>
    <t>obložková zárubeň pro dveře DN-11 jedná se o kompletní výrobek, vč. povrchové úpravy  
Podrobná specifikace viz. D.2.2.1 - SO 00-71-01.01 - 3.604 - Výpis dveří nových - prvek DN-11</t>
  </si>
  <si>
    <t>408</t>
  </si>
  <si>
    <t>R604DN12Z</t>
  </si>
  <si>
    <t>obložková zárubeň pro dveře DN-12</t>
  </si>
  <si>
    <t>"m. č. 2.10.15, 3.10.25, 3.10.26 " 3</t>
  </si>
  <si>
    <t>obložková zárubeň pro dveře DN-12 jedná se o kompletní výrobek, vč. povrchové úpravy  
Podrobná specifikace viz. D.2.2.1 - SO 00-71-01.01 - 3.604 - Výpis dveří nových - prvek DN-12</t>
  </si>
  <si>
    <t>409</t>
  </si>
  <si>
    <t>R604DN15Z</t>
  </si>
  <si>
    <t>obložková zárubeň pro dveře DN-15</t>
  </si>
  <si>
    <t>"m. č. 2.10.05, m. č. 2.10.10, m. č. 2.10.20 " 3</t>
  </si>
  <si>
    <t>obložková zárubeň pro dveře DN-15 jedná se o kompletní výrobek, vč. povrchové úpravy  
Podrobná specifikace viz. D.2.2.1 - SO 00-71-01.01 - 3.604 - Výpis dveří nových - prvek DN-15</t>
  </si>
  <si>
    <t>410</t>
  </si>
  <si>
    <t>R604DN20Z</t>
  </si>
  <si>
    <t>obložková zárubeň pro dveře DN-20</t>
  </si>
  <si>
    <t>obložková zárubeň pro dveře DN-20 jedná se o kompletní výrobek, vč. povrchové úpravy  
Podrobná specifikace viz. D.2.2.1 - SO 00-71-01.01 - 3.604 - Výpis dveří nových - prvek DN-20</t>
  </si>
  <si>
    <t>411</t>
  </si>
  <si>
    <t>R604DN21Z</t>
  </si>
  <si>
    <t>obložková zárubeň pro dveře DN-21</t>
  </si>
  <si>
    <t>"m. č. 1.05.03, m. č. 1.02.08, m. č. 1.04.03, m. č. 1.04.04 " 4</t>
  </si>
  <si>
    <t>obložková zárubeň pro dveře DN-21 jedná se o kompletní výrobek, vč. povrchové úpravy  
Podrobná specifikace viz. D.2.2.1 - SO 00-71-01.01 - 3.604 - Výpis dveří nových - prvek DN-21</t>
  </si>
  <si>
    <t>412</t>
  </si>
  <si>
    <t>R604DN22Z</t>
  </si>
  <si>
    <t>obložková zárubeň pro dveře DN-22</t>
  </si>
  <si>
    <t>obložková zárubeň pro dveře DN-22 jedná se o kompletní výrobek, vč. povrchové úpravy  
Podrobná specifikace viz. D.2.2.1 - SO 00-71-01.01 - 3.604 - Výpis dveří nových - prvek DN-22</t>
  </si>
  <si>
    <t>413</t>
  </si>
  <si>
    <t>R604DN23Z1</t>
  </si>
  <si>
    <t>obložková zárubeň pro dveře DN-23</t>
  </si>
  <si>
    <t>"m. č. 1.04.04, 1.06.04, 1.06.10" 3</t>
  </si>
  <si>
    <t>obložková zárubeň pro dveře DN-23 jedná se o kompletní výrobek, vč. povrchové úpravy  
Podrobná specifikace viz. D.2.2.1 - SO 00-71-01.01 - 3.604 - Výpis dveří nových - prvek DN-23</t>
  </si>
  <si>
    <t>414</t>
  </si>
  <si>
    <t>R604DN24Z1</t>
  </si>
  <si>
    <t>obložková zárubeň pro dveře DN-24</t>
  </si>
  <si>
    <t>"m. č. 1.06.07, 1.06.03, 3.10.19, 3.10.29, 3.10.30, 3.10.31, 3.10.09, 3.10.08, 3.10.07, 3.10.03, 3.10.01, 3.10.15 " 12</t>
  </si>
  <si>
    <t>obložková zárubeň pro dveře DN-24 jedná se o kompletní výrobek, vč. povrchové úpravy  
Podrobná specifikace viz. D.2.2.1 - SO 00-71-01.01 - 3.604 - Výpis dveří nových - prvek DN-24</t>
  </si>
  <si>
    <t>415</t>
  </si>
  <si>
    <t>R604DN25Z1</t>
  </si>
  <si>
    <t>obložková zárubeň pro dveře DN-25</t>
  </si>
  <si>
    <t>""m. č. 1.04.04, 1.05.03, 1.06.02a, 1.06.02b, 3.10.20, 3.10.32, 3.10.33, 3.10.34, 3.10.11, 3.10.10"  
"m. č. 3.10.12, 3.10.13, 3.10.04" 15</t>
  </si>
  <si>
    <t>obložková zárubeň pro dveře DN-25 jedná se o kompletní výrobek, vč. povrchové úpravy  
Podrobná specifikace viz. D.2.2.1 - SO 00-71-01.01 - 3.604 - Výpis dveří nových - prvek DN-25</t>
  </si>
  <si>
    <t>416</t>
  </si>
  <si>
    <t>R604DN26Z</t>
  </si>
  <si>
    <t>obložková zárubeň pro dveře DN-26</t>
  </si>
  <si>
    <t>"m. č. 2.10.24, m. č. 2.10.26" 2</t>
  </si>
  <si>
    <t>obložková zárubeň pro dveře DN-26 jedná se o kompletní výrobek, vč. povrchové úpravy  
Podrobná specifikace viz. D.2.2.1 - SO 00-71-01.01 - 3.604 - Výpis dveří nových - prvek DN-26</t>
  </si>
  <si>
    <t>417</t>
  </si>
  <si>
    <t>R604DN31Z1</t>
  </si>
  <si>
    <t>obložková zárubeň pro dveře DN-31</t>
  </si>
  <si>
    <t>"m. č. 1.10.01, m. č. 1.10.03" 2</t>
  </si>
  <si>
    <t>obložková zárubeň pro dveře DN-31 jedná se o kompletní výrobek, vč. povrchové úpravy  
Podrobná specifikace viz. D.2.2.1 - SO 00-71-01.01 - 3.604 - Výpis dveří nových - prvek DN-31</t>
  </si>
  <si>
    <t>418</t>
  </si>
  <si>
    <t>766682112</t>
  </si>
  <si>
    <t>Montáž zárubní dřevěných, plastových nebo z lamina obložkových, pro dveře jednokřídlové, tloušťky stěny přes 170 do 350 mm</t>
  </si>
  <si>
    <t>"DN-16" 1 
"DN-19" 1 
"DN-23" 2 
"DN-24" 3 
"DN-31" 1 
A418: A418  
"DN-16" 1 
Součet: 1,00  
B418: B418  
"DN-19" 1 
Součet: 1,00  
C418: C418  
"DN-23" 2 
Součet: 2,00  
D418: D418  
"DN-24" 3 
Součet: 3,00  
E418: E418  
"DN-31" 1 
Součet: 1,00  
"Celkem: "A418+B418+C418+D418+E418</t>
  </si>
  <si>
    <t>419</t>
  </si>
  <si>
    <t>R604DN16Z</t>
  </si>
  <si>
    <t>obložková zárubeň pro dveře DN-16</t>
  </si>
  <si>
    <t>"m. č. 2.02.04 " 1</t>
  </si>
  <si>
    <t>obložková zárubeň pro dveře DN-16 jedná se o kompletní výrobek, vč. povrchové úpravy  
Podrobná specifikace viz. D.2.2.1 - SO 00-71-01.01 - 3.604 - Výpis dveří nových - prvek DN-16</t>
  </si>
  <si>
    <t>420</t>
  </si>
  <si>
    <t>R604DN19Z</t>
  </si>
  <si>
    <t>obložková zárubeň pro dveře DN-19</t>
  </si>
  <si>
    <t>"m. č. 1.11.01 " 1</t>
  </si>
  <si>
    <t>obložková zárubeň pro dveře DN-19 jedná se o kompletní výrobek, vč. povrchové úpravy  
Podrobná specifikace viz. D.2.2.1 - SO 00-71-01.01 - 3.604 - Výpis dveří nových - prvek DN-19</t>
  </si>
  <si>
    <t>421</t>
  </si>
  <si>
    <t>R604DN23Z2</t>
  </si>
  <si>
    <t>"m. č. 1.06.05, 1.06.11" 2</t>
  </si>
  <si>
    <t>422</t>
  </si>
  <si>
    <t>R604DN24Z2</t>
  </si>
  <si>
    <t>"m. č. 1.06.08, 3.10.14, 3.10.18 " 3</t>
  </si>
  <si>
    <t>423</t>
  </si>
  <si>
    <t>R604DN31Z2</t>
  </si>
  <si>
    <t>"m. č. 1.10.02" 1</t>
  </si>
  <si>
    <t>424</t>
  </si>
  <si>
    <t>766682121</t>
  </si>
  <si>
    <t>Montáž zárubní dřevěných, plastových nebo z lamina obložkových, pro dveře dvoukřídlové, tloušťky stěny do 170 mm</t>
  </si>
  <si>
    <t>"DN-27" 1 
"DN-28" 1 
"DN-32" 1 
Součet 3</t>
  </si>
  <si>
    <t>425</t>
  </si>
  <si>
    <t>R604DN27Z</t>
  </si>
  <si>
    <t>obložková zárubeň pro dveře DN-27</t>
  </si>
  <si>
    <t>obložková zárubeň pro dveře DN-27 jedná se o kompletní výrobek, vč. povrchové úpravy  
Podrobná specifikace viz. D.2.2.1 - SO 00-71-01.01 - 3.604 - Výpis dveří nových - prvek DN-27</t>
  </si>
  <si>
    <t>426</t>
  </si>
  <si>
    <t>R604DN28Z</t>
  </si>
  <si>
    <t>obložková zárubeň pro dveře DN-28</t>
  </si>
  <si>
    <t>obložková zárubeň pro dveře DN-28 jedná se o kompletní výrobek, vč. povrchové úpravy  
Podrobná specifikace viz. D.2.2.1 - SO 00-71-01.01 - 3.604 - Výpis dveří nových - prvek DN-28</t>
  </si>
  <si>
    <t>427</t>
  </si>
  <si>
    <t>R604DN32Z</t>
  </si>
  <si>
    <t>obložková zárubeň pro dveře DN-32</t>
  </si>
  <si>
    <t>"m. č. 1.06.03 " 1</t>
  </si>
  <si>
    <t>obložková zárubeň pro dveře DN-32 jedná se o kompletní výrobek, vč. povrchové úpravy  
Podrobná specifikace viz. D.2.2.1 - SO 00-71-01.01 - 3.604 - Výpis dveří nových - prvek DN-32</t>
  </si>
  <si>
    <t>428</t>
  </si>
  <si>
    <t>766682122</t>
  </si>
  <si>
    <t>Montáž zárubní dřevěných, plastových nebo z lamina obložkových, pro dveře dvoukřídlové, tloušťky stěny přes 170 do 350 mm</t>
  </si>
  <si>
    <t>"DN-17" 1 
"DN-18" 1 
A428: A428  
"DN-17" 1 
Součet: 1,00  
B428: B428  
"DN-18" 1 
Součet: 1,00  
"Celkem: "A428+B428</t>
  </si>
  <si>
    <t>429</t>
  </si>
  <si>
    <t>R604DN17Z</t>
  </si>
  <si>
    <t>obložková zárubeň pro dveře DN-17</t>
  </si>
  <si>
    <t>"m. č. 1.05.02 " 1</t>
  </si>
  <si>
    <t>obložková zárubeň pro dveře DN-17 jedná se o kompletní výrobek, vč. povrchové úpravy  
Podrobná specifikace viz. D.2.2.1 - SO 00-71-01.01 - 3.604 - Výpis dveří nových - prvek DN-17</t>
  </si>
  <si>
    <t>430</t>
  </si>
  <si>
    <t>R604DN18Z</t>
  </si>
  <si>
    <t>obložková zárubeň pro dveře DN-18</t>
  </si>
  <si>
    <t>obložková zárubeň pro dveře DN-18 jedná se o kompletní výrobek, vč. povrchové úpravy  
Podrobná specifikace viz. D.2.2.1 - SO 00-71-01.01 - 3.604 - Výpis dveří nových - prvek DN-18</t>
  </si>
  <si>
    <t>431</t>
  </si>
  <si>
    <t>766682211</t>
  </si>
  <si>
    <t>Montáž zárubní dřevěných, plastových nebo z lamina obložkových protipožárních, pro dveře jednokřídlové, tloušťky stěny do 170 mm</t>
  </si>
  <si>
    <t>"DN-23" 3 
"DN-24" 2 
A431: A431  
"DN-23" 3 
Součet: 3,00  
B431: B431  
"DN-24" 2 
Součet: 2,00  
"Celkem: "A431+B431</t>
  </si>
  <si>
    <t>432</t>
  </si>
  <si>
    <t>R604DN23Z3</t>
  </si>
  <si>
    <t>433</t>
  </si>
  <si>
    <t>R604DN24Z3</t>
  </si>
  <si>
    <t>434</t>
  </si>
  <si>
    <t>766682212</t>
  </si>
  <si>
    <t>Montáž zárubní dřevěných, plastových nebo z lamina obložkových protipožárních, pro dveře jednokřídlové, tloušťky stěny přes 170 do 350 mm</t>
  </si>
  <si>
    <t>"DN-10" 3 
"DN-13" 1 
"DN-14" 1 
A434: A434  
"DN-10" 3 
Součet: 3,00  
B434: B434  
"DN-13" 1 
Součet: 1,00  
C434: C434  
"DN-14" 1 
Součet: 1,00  
"Celkem: "A434+B434+C434</t>
  </si>
  <si>
    <t>435</t>
  </si>
  <si>
    <t>R604DN10Z1</t>
  </si>
  <si>
    <t>obložková zárubeň pro dveře DN-10</t>
  </si>
  <si>
    <t>"m. č. 3.10.17, m. č. 3.10.01, m. č. 3.10.13 " 3</t>
  </si>
  <si>
    <t>obložková zárubeň pro dveře DN-10 jedná se o kompletní výrobek, vč. povrchové úpravy  
Podrobná specifikace viz. D.2.2.1 - SO 00-71-01.01 - 3.604 - Výpis dveří nových - prvek DN-10</t>
  </si>
  <si>
    <t>436</t>
  </si>
  <si>
    <t>R604DN13Z</t>
  </si>
  <si>
    <t>obložková zárubeň pro dveře DN-13</t>
  </si>
  <si>
    <t>"m. č. 2.10.01 " 1</t>
  </si>
  <si>
    <t>obložková zárubeň pro dveře DN-13 jedná se o kompletní výrobek, vč. povrchové úpravy  
Podrobná specifikace viz. D.2.2.1 - SO 00-71-01.01 - 3.604 - Výpis dveří nových - prvek DN-13</t>
  </si>
  <si>
    <t>437</t>
  </si>
  <si>
    <t>R604DN14Z</t>
  </si>
  <si>
    <t>obložková zárubeň pro dveře DN-14</t>
  </si>
  <si>
    <t>"m. č. 2.10.11 " 1</t>
  </si>
  <si>
    <t>obložková zárubeň pro dveře DN-14 jedná se o kompletní výrobek, vč. povrchové úpravy  
Podrobná specifikace viz. D.2.2.1 - SO 00-71-01.01 - 3.604 - Výpis dveří nových - prvek DN-14</t>
  </si>
  <si>
    <t>438</t>
  </si>
  <si>
    <t>766682213</t>
  </si>
  <si>
    <t>Montáž zárubní dřevěných, plastových nebo z lamina obložkových protipožárních, pro dveře jednokřídlové, tloušťky stěny přes 350 mm</t>
  </si>
  <si>
    <t>"DN-10" 1</t>
  </si>
  <si>
    <t>Montáž zárubní dřevěných, plastových nebo z lamina obložkových protipožárních, pro dveře jednokřídlové, tloušťky stěny přes 350 mm jedná se o kompletní výrobek, vč. povrchové úpravy  
Podrobná specifikace viz. D.2.2.1 - SO 00-71-01.01 - 3.604 - Výpis dveří nových - prvek DN-10</t>
  </si>
  <si>
    <t>439</t>
  </si>
  <si>
    <t>R604DN10Z2</t>
  </si>
  <si>
    <t>"m. č. 3.10.05 " 1</t>
  </si>
  <si>
    <t>440</t>
  </si>
  <si>
    <t>766682R</t>
  </si>
  <si>
    <t>Montáž zárubní dřevěných, plastových nebo z lamina obložkových, pro dveře posuvné, tloušťky stěny do 170 mm</t>
  </si>
  <si>
    <t>441</t>
  </si>
  <si>
    <t>R604DN29Z</t>
  </si>
  <si>
    <t>obložková zárubeň pro dveře DN-29</t>
  </si>
  <si>
    <t>obložková zárubeň pro dveře DN-29 jedná se o kompletní výrobek, vč. povrchové úpravy  
Podrobná specifikace viz. D.2.2.1 - SO 00-71-01.01 - 3.604 - Výpis dveří nových - prvek DN-29</t>
  </si>
  <si>
    <t>442</t>
  </si>
  <si>
    <t>998766103</t>
  </si>
  <si>
    <t>Přesun hmot pro konstrukce truhlářské stanovený z hmotnosti přesunovaného materiálu vodorovná dopravní vzdálenost do 50 m v objektech výšky přes 12 do 24 m</t>
  </si>
  <si>
    <t>443</t>
  </si>
  <si>
    <t>767163221</t>
  </si>
  <si>
    <t>Montáž kompletního kovového zábradlí přímého z dílců na schodišti kotveného do betonu</t>
  </si>
  <si>
    <t>"Z-25" 1.2 
"Z-27" 5.63+0.16 
A443: A443  
"Z-25" 1.2 
Součet: 1,20  
B443: B443  
"Z-27" 5.63+0.16 
Součet: 5,79  
"Celkem: "A443+B443</t>
  </si>
  <si>
    <t>444</t>
  </si>
  <si>
    <t>767Z25R</t>
  </si>
  <si>
    <t>zábradlí před vstupem - volně stojící</t>
  </si>
  <si>
    <t>zábradlí před vstupem - volně stojící Podrobná specifikace viz. D.2.2.1 - SO 00-71-01.01 - 3.605 - Výpis zámečnických konstrukcí - prvek Z – 25</t>
  </si>
  <si>
    <t>445</t>
  </si>
  <si>
    <t>767Z27R</t>
  </si>
  <si>
    <t>zábradlí kolem rampy před vstupem</t>
  </si>
  <si>
    <t>zábradlí kolem rampy před vstupem Podrobná specifikace viz. D.2.2.1 - SO 00-71-01.01 - 3.605 - Výpis zámečnických konstrukcí - prvek Z – 27</t>
  </si>
  <si>
    <t>446</t>
  </si>
  <si>
    <t>767220110</t>
  </si>
  <si>
    <t>Montáž schodišťového zábradlí z trubek nebo tenkostěnných profilů do zdiva, hmotnosti 1 m zábradlí do 15 kg</t>
  </si>
  <si>
    <t>"Z-01" 8.2 
"Z-02" 7.88 
"Z-26" 0.68+3.06 
A446: A446  
"Z-01" 8.2 
Součet: 8,20  
B446: B446  
"Z-02" 7.88 
Součet: 7,88  
C446: C446  
"Z-26" 0.68+3.06 
Součet: 3,74  
"Celkem: "A446+B446+C446</t>
  </si>
  <si>
    <t>447</t>
  </si>
  <si>
    <t>767Z01bR</t>
  </si>
  <si>
    <t>doplnění stávajícího zábradlí</t>
  </si>
  <si>
    <t>"1.PP-1.NP - m. č. S.01.34" 4.1 
"1.PP-1.NP - m. č. S.01.27" 4.1 
A447: A447  
"1.PP-1.NP - m. č. S.01.34" 4.1 
Součet: 4,10  
B447: B447  
"1.PP-1.NP - m. č. S.01.27" 4.1 
Součet: 4,10  
"Celkem: "A447+B447</t>
  </si>
  <si>
    <t>doplnění stávajícího zábradlí Podrobná specifikace viz. D.2.2.1 - SO 00-71-01.01 - 3.605 - Výpis zámečnických konstrukcí - prvek Z – 01</t>
  </si>
  <si>
    <t>448</t>
  </si>
  <si>
    <t>767Z02bR</t>
  </si>
  <si>
    <t>"2.NP - m. č. 2.02.06" 7.88 
A448: A448  
"2.NP - m. č. 2.02.06" 7.88 
Součet: 7,88  
"Celkem: "A448</t>
  </si>
  <si>
    <t>doplnění stávajícího zábradlí Podrobná specifikace viz. D.2.2.1 - SO 00-71-01.01 - 3.605 - Výpis zámečnických konstrukcí - prvek Z – 02</t>
  </si>
  <si>
    <t>449</t>
  </si>
  <si>
    <t>767Z26R</t>
  </si>
  <si>
    <t>zábradlí (madlo) na rampě před vstupem</t>
  </si>
  <si>
    <t>zábradlí (madlo) na rampě před vstupem Podrobná specifikace viz. D.2.2.1 - SO 00-71-01.01 - 3.605 - Výpis zámečnických konstrukcí - prvek Z – 26</t>
  </si>
  <si>
    <t>450</t>
  </si>
  <si>
    <t>767531111</t>
  </si>
  <si>
    <t>Montáž vstupních čistících zón z rohoží kovových nebo plastových</t>
  </si>
  <si>
    <t>8.57+24.2</t>
  </si>
  <si>
    <t>451</t>
  </si>
  <si>
    <t>69752030</t>
  </si>
  <si>
    <t>rohož vstupní provedení hliník nebo mosaz/gumové vlnovky/</t>
  </si>
  <si>
    <t>8.57</t>
  </si>
  <si>
    <t>rohož vstupní provedení hliník nebo mosaz/gumové vlnovky/ Podrobná specifikace viz. D.2.2.1 - SO 00-71-01.01 - 3.608a - Výpis ostatních prvků - prvek O – 01, O – 28</t>
  </si>
  <si>
    <t>452</t>
  </si>
  <si>
    <t>69752002</t>
  </si>
  <si>
    <t>rohož vstupní provedení hliník extra 27 mm</t>
  </si>
  <si>
    <t>24.2</t>
  </si>
  <si>
    <t>rohož vstupní provedení hliník extra 27 mm Podrobná specifikace viz. D.2.2.1 - SO 00-71-01.01 - 3.608a - Výpis ostatních prvků - prvek O – 02, O – 29, O – 30</t>
  </si>
  <si>
    <t>453</t>
  </si>
  <si>
    <t>767531121</t>
  </si>
  <si>
    <t>Montáž vstupních čistících zón z rohoží osazení rámu mosazného nebo hliníkového zapuštěného z L profilů</t>
  </si>
  <si>
    <t>119.85</t>
  </si>
  <si>
    <t>454</t>
  </si>
  <si>
    <t>697001R</t>
  </si>
  <si>
    <t>rám pro zapuštění profil L-30/30 20/30 - nerez</t>
  </si>
  <si>
    <t>rám pro zapuštění profil L-30/30 20/30 - nerez Podrobná specifikace viz. D.2.2.1 - SO 00-71-01.01 - 3.608a - Výpis ostatních prvků - prvek O – 01, O – 02, O – 28, O – 29, O – 30</t>
  </si>
  <si>
    <t>455</t>
  </si>
  <si>
    <t>767610219</t>
  </si>
  <si>
    <t>Montáž oken jednoduchých z hliníkových nebo ocelových profilů na polyuretanovou pěnu podávacích vertikálně posuvných s protizávažím v ochranném krytu</t>
  </si>
  <si>
    <t>"W-13" 3.3*2.6</t>
  </si>
  <si>
    <t>456</t>
  </si>
  <si>
    <t>602W13R</t>
  </si>
  <si>
    <t>nová prosklená stěna W-13</t>
  </si>
  <si>
    <t>""1.NP" 
"m. č. 1.01.01" 1 
A456: A456  
"m. č. 1.01.01" 1 
Součet: 1,00  
"Celkem: "A456</t>
  </si>
  <si>
    <t>nová prosklená stěna W-13 jedná se o kompletní výrobek, vč. kování, povrchové úpravy, parapetu Podrobná specifikace viz. D.2.2.1 - SO 00-71-01.01 - 3.602 - Výpis oken a prosklených stěn - prvek W - 13</t>
  </si>
  <si>
    <t>457</t>
  </si>
  <si>
    <t>767646411</t>
  </si>
  <si>
    <t>Montáž revizních dveří a dvířek hliníkových, ocelových nebo plastových s rámem jednokřídlových, plochy do 0,5 m2</t>
  </si>
  <si>
    <t>458</t>
  </si>
  <si>
    <t>553002R</t>
  </si>
  <si>
    <t>dvířka revizní nerezová na vodu a elektřinu</t>
  </si>
  <si>
    <t>dvířka revizní nerezová na vodu a elektřinu Podrobná specifikace viz. D.2.2.1 - SO 00-71-01.01 - 3.608a - Výpis ostatních prvků - prvek O – 20</t>
  </si>
  <si>
    <t>459</t>
  </si>
  <si>
    <t>767893116</t>
  </si>
  <si>
    <t>Montáž stříšek nad venkovními vstupy z kovových profilů kotvených k nosné konstrukci pomocí závěsů, výplň ze skla rovná, šířky přes 1,50 do 2,00 m</t>
  </si>
  <si>
    <t>"zastřešení markýzy" 20/2</t>
  </si>
  <si>
    <t>460</t>
  </si>
  <si>
    <t>R767Z28</t>
  </si>
  <si>
    <t>bezpečnostní lepené sklo čiré 2x10mm + PVB fólie 0,76 mm</t>
  </si>
  <si>
    <t>49.5</t>
  </si>
  <si>
    <t>bezpečnostní lepené sklo čiré 2x10mm + PVB fólie 0,76 mm Podrobná specifikace viz. D.2.2.1 - SO 00-71-01.01 - 3.605 - Výpis zámečnických konstrukcí - prvek Z – 28</t>
  </si>
  <si>
    <t>461</t>
  </si>
  <si>
    <t>"Z-22" 2*(0.7+0.42)*4.7+0.7*0.42*4.5 
"Z-23" 2*(0.6+0.42)*4.7+0.6*0.42*4.5 
"Z-24" 2*(0.7+0.7)*4.7+0.7*0.7*4.5 
A461: A461  
"Z-22" 2*(0.7+0.42)*4.7+0.7*0.42*4.5 
Součet: 11,851  
B461: B461  
"Z-23" 2*(0.6+0.42)*4.7+0.6*0.42*4.5 
Součet: 10,722  
C461: C461  
"Z-24" 2*(0.7+0.7)*4.7+0.7*0.7*4.5 
Součet: 15,365  
"Celkem: "A461+B461+C461</t>
  </si>
  <si>
    <t>462</t>
  </si>
  <si>
    <t>767Z22R</t>
  </si>
  <si>
    <t>ochranná mříž Z-22</t>
  </si>
  <si>
    <t>2*(0.7+0.42)*4.7+0.7*0.42*4.5 
A462: A462  
2*(0.7+0.42)*4.7+0.7*0.42*4.5 
Součet: 11,851  
A462 * 1.15"Koeficient množství</t>
  </si>
  <si>
    <t>ochranná mříž Z-22 Podrobná specifikace viz. D.2.2.1 - SO 00-71-01.01 - 3.605 - Výpis zámečnických konstrukcí - prvek Z – 22</t>
  </si>
  <si>
    <t>463</t>
  </si>
  <si>
    <t>767Z23R</t>
  </si>
  <si>
    <t>ochranná mříž Z-23</t>
  </si>
  <si>
    <t>2*(0.6+0.42)*4.7+0.6*0.42*4.5 
A463: A463  
2*(0.6+0.42)*4.7+0.6*0.42*4.5 
Součet: 10,722  
A463 * 1.15"Koeficient množství</t>
  </si>
  <si>
    <t>ochranná mříž Z-23 Podrobná specifikace viz. D.2.2.1 - SO 00-71-01.01 - 3.605 - Výpis zámečnických konstrukcí - prvek Z – 23</t>
  </si>
  <si>
    <t>464</t>
  </si>
  <si>
    <t>767Z24R</t>
  </si>
  <si>
    <t>poklop jímky Z-24</t>
  </si>
  <si>
    <t>2*(0.7+0.7)*4.7+0.7*0.7*4.5 
A464: A464  
2*(0.7+0.7)*4.7+0.7*0.7*4.5 
Součet: 15,365  
A464 * 1.15"Koeficient množství</t>
  </si>
  <si>
    <t>poklop jímky Z-24 Podrobná specifikace viz. D.2.2.1 - SO 00-71-01.01 - 3.605 - Výpis zámečnických konstrukcí - prvek Z – 24</t>
  </si>
  <si>
    <t>465</t>
  </si>
  <si>
    <t>"Z-04" (2*(1.2+0.5)*(1.45+7.34)+1.2*0.5*30)*2 
"Z-06" (2*(0.75+0.5)*(1.45+7.34)+0.75*0.5*30)*6 
"Z-07" (2*(0.6+0.5)*(1.45+7.34)+0.6*0.5*30)*1 
"Z-08" (2*(0.7+0.5)*(1.45+7.34)+0.7*0.5*30)*1 
"Z-09" (2*(0.85+0.5)*(1.45+7.34)+0.85*0.5*30)*4 
"Z-17" (2*(0.75+1.67)*4.7+0.75*1.67)*3 
"Z-18" (2*(1.4+1.52)*4.7+1.4*1.52*4.5)*11 
"Z-19" (2*(1+1.27)*4.7+1*1.27*4.5)*2 
"Z-20" (2*(0.85+1.82)*4.7+0.85*1.82*4.5)*1 
"Z-21" (2*(1.3+1.22)*4.7+1.3*1.22*4.5)*3 
"Z-33" (2*(0.75+1.12)*4.7+0.75*1.12*4.5)*1 
"Z-34" 2*(0.85+1.12)*4.7+0.85*1.12*4.5 
"Z-35" (2*(1.3+1.12)*4.7+1.3*1.12*4.5)*4 
A465: A465  
"Z-04" (2*(1.2+0.5)*(1.45+7.34)+1.2*0.5*30)*2 
Součet: 95,772  
B465: B465  
"Z-06" (2*(0.75+0.5)*(1.45+7.34)+0.75*0.5*30)*6 
Součet: 199,35  
C465: C465  
"Z-07" (2*(0.6+0.5)*(1.45+7.34)+0.6*0.5*30)*1 
Součet: 28,338  
D465: D465  
"Z-08" (2*(0.7+0.5)*(1.45+7.34)+0.7*0.5*30)*1 
Součet: 31,596  
E465: E465  
"Z-09" (2*(0.85+0.5)*(1.45+7.34)+0.85*0.5*30)*4 
Součet: 145,932  
F465: F465  
"Z-17" (2*(0.75+1.67)*4.7+0.75*1.67)*3 
Součet: 72,002  
G465: G465  
"Z-18" (2*(1.4+1.52)*4.7+1.4*1.52*4.5)*11 
Součet: 407,264  
H465: H465  
"Z-19" (2*(1+1.27)*4.7+1*1.27*4.5)*2 
Součet: 54,106  
I465: I465  
"Z-20" (2*(0.85+1.82)*4.7+0.85*1.82*4.5)*1 
Součet: 32,06  
J465: J465  
"Z-21" (2*(1.3+1.22)*4.7+1.3*1.22*4.5)*3 
Součet: 92,475  
K465: K465  
"Z-33" (2*(0.75+1.12)*4.7+0.75*1.12*4.5)*1 
Součet: 21,358  
L465: L465  
"Z-34" 2*(0.85+1.12)*4.7+0.85*1.12*4.5 
Součet: 22,802  
M465: M465  
"Z-35" (2*(1.3+1.12)*4.7+1.3*1.12*4.5)*4 
Součet: 117,20  
"Celkem: "A465+B465+C465+D465+E465+F465+G465+H465+I465+J465+K465+L465+M465</t>
  </si>
  <si>
    <t>466</t>
  </si>
  <si>
    <t>767Z04R</t>
  </si>
  <si>
    <t>mříž anglického dvorku Z-04</t>
  </si>
  <si>
    <t>(2*(1.2+0.5)*(1.45+7.34)+1.2*0.5*30)*2 
A466: A466  
(2*(1.2+0.5)*(1.45+7.34)+1.2*0.5*30)*2 
Součet: 95,772  
A466 * 1.15"Koeficient množství</t>
  </si>
  <si>
    <t>mříž anglického dvorku Z-04 Podrobná specifikace viz. D.2.2.1 - SO 00-71-01.01 - 3.605 - Výpis zámečnických konstrukcí - prvek Z – 04</t>
  </si>
  <si>
    <t>467</t>
  </si>
  <si>
    <t>767Z06R</t>
  </si>
  <si>
    <t>mříž anglického dvorku Z-06</t>
  </si>
  <si>
    <t>(2*(0.75+0.5)*(1.45+7.34)+0.75*0.5*30)*6 
A467: A467  
(2*(0.75+0.5)*(1.45+7.34)+0.75*0.5*30)*6 
Součet: 199,35  
A467 * 1.15"Koeficient množství</t>
  </si>
  <si>
    <t>mříž anglického dvorku Z-06 Podrobná specifikace viz. D.2.2.1 - SO 00-71-01.01 - 3.605 - Výpis zámečnických konstrukcí - prvek Z – 06</t>
  </si>
  <si>
    <t>468</t>
  </si>
  <si>
    <t>767Z07R</t>
  </si>
  <si>
    <t>mříž anglického dvorku Z-07</t>
  </si>
  <si>
    <t>(2*(0.6+0.5)*(1.45+7.34)+0.6*0.5*30)*1 
A468: A468  
(2*(0.6+0.5)*(1.45+7.34)+0.6*0.5*30)*1 
Součet: 28,338  
A468 * 1.15"Koeficient množství</t>
  </si>
  <si>
    <t>mříž anglického dvorku Z-07 Podrobná specifikace viz. D.2.2.1 - SO 00-71-01.01 - 3.605 - Výpis zámečnických konstrukcí - prvek Z – 07</t>
  </si>
  <si>
    <t>469</t>
  </si>
  <si>
    <t>767Z08R</t>
  </si>
  <si>
    <t>mříž anglického dvorku Z-08</t>
  </si>
  <si>
    <t>(2*(0.7+0.5)*(1.45+7.34)+0.7*0.5*30)*1 
A469: A469  
(2*(0.7+0.5)*(1.45+7.34)+0.7*0.5*30)*1 
Součet: 31,596  
A469 * 1.15"Koeficient množství</t>
  </si>
  <si>
    <t>mříž anglického dvorku Z-08 Podrobná specifikace viz. D.2.2.1 - SO 00-71-01.01 - 3.605 - Výpis zámečnických konstrukcí - prvek Z – 08</t>
  </si>
  <si>
    <t>470</t>
  </si>
  <si>
    <t>767Z09R</t>
  </si>
  <si>
    <t>mříž anglického dvorku Z-09</t>
  </si>
  <si>
    <t>(2*(0.85+0.5)*(1.45+7.34)+0.85*0.5*30)*4 
A470: A470  
(2*(0.85+0.5)*(1.45+7.34)+0.85*0.5*30)*4 
Součet: 145,932  
A470 * 1.15"Koeficient množství</t>
  </si>
  <si>
    <t>mříž anglického dvorku Z-09 Podrobná specifikace viz. D.2.2.1 - SO 00-71-01.01 - 3.605 - Výpis zámečnických konstrukcí - prvek Z – 09</t>
  </si>
  <si>
    <t>471</t>
  </si>
  <si>
    <t>767Z17R</t>
  </si>
  <si>
    <t>ochranná mříž Z-17</t>
  </si>
  <si>
    <t>(2*(0.75+1.67)*4.7+0.75*1.67)*3 
A471: A471  
(2*(0.75+1.67)*4.7+0.75*1.67)*3 
Součet: 72,002  
A471 * 1.15"Koeficient množství</t>
  </si>
  <si>
    <t>ochranná mříž Z-17 Podrobná specifikace viz. D.2.2.1 - SO 00-71-01.01 - 3.605 - Výpis zámečnických konstrukcí - prvek Z – 17</t>
  </si>
  <si>
    <t>472</t>
  </si>
  <si>
    <t>767Z18R</t>
  </si>
  <si>
    <t>ochranná mříž Z-18</t>
  </si>
  <si>
    <t>(2*(1.4+1.52)*4.7+1.4*1.52*4.5)*11 
A472: A472  
(2*(1.4+1.52)*4.7+1.4*1.52*4.5)*11 
Součet: 407,264  
A472 * 1.15"Koeficient množství</t>
  </si>
  <si>
    <t>ochranná mříž Z-18 Podrobná specifikace viz. D.2.2.1 - SO 00-71-01.01 - 3.605 - Výpis zámečnických konstrukcí - prvek Z – 18</t>
  </si>
  <si>
    <t>473</t>
  </si>
  <si>
    <t>767Z19R</t>
  </si>
  <si>
    <t>ochranná mříž Z-19</t>
  </si>
  <si>
    <t>(2*(1+1.27)*4.7+1*1.27*4.5)*2 
A473: A473  
(2*(1+1.27)*4.7+1*1.27*4.5)*2 
Součet: 54,106  
A473 * 1.15"Koeficient množství</t>
  </si>
  <si>
    <t>ochranná mříž Z-19 Podrobná specifikace viz. D.2.2.1 - SO 00-71-01.01 - 3.605 - Výpis zámečnických konstrukcí - prvek Z – 19</t>
  </si>
  <si>
    <t>474</t>
  </si>
  <si>
    <t>767Z20R</t>
  </si>
  <si>
    <t>ochranná mříž Z-20</t>
  </si>
  <si>
    <t>(2*(0.85+1.82)*4.7+0.85*1.82*4.5)*1 
A474: A474  
(2*(0.85+1.82)*4.7+0.85*1.82*4.5)*1 
Součet: 32,06  
A474 * 1.15"Koeficient množství</t>
  </si>
  <si>
    <t>ochranná mříž Z-20 Podrobná specifikace viz. D.2.2.1 - SO 00-71-01.01 - 3.605 - Výpis zámečnických konstrukcí - prvek Z – 20</t>
  </si>
  <si>
    <t>475</t>
  </si>
  <si>
    <t>767Z21R</t>
  </si>
  <si>
    <t>ochranná mříž Z-21</t>
  </si>
  <si>
    <t>(2*(1.3+1.22)*4.7+1.3*1.22*4.5)*3 
A475: A475  
(2*(1.3+1.22)*4.7+1.3*1.22*4.5)*3 
Součet: 92,475  
A475 * 1.15"Koeficient množství</t>
  </si>
  <si>
    <t>ochranná mříž Z-21 Podrobná specifikace viz. D.2.2.1 - SO 00-71-01.01 - 3.605 - Výpis zámečnických konstrukcí - prvek Z – 21</t>
  </si>
  <si>
    <t>476</t>
  </si>
  <si>
    <t>767Z33R</t>
  </si>
  <si>
    <t>ochranná mříž Z-33</t>
  </si>
  <si>
    <t>(2*(0.75+1.12)*4.7+0.75*1.12*4.5)*1 
A476: A476  
(2*(0.75+1.12)*4.7+0.75*1.12*4.5)*1 
Součet: 21,358  
A476 * 1.15"Koeficient množství</t>
  </si>
  <si>
    <t>ochranná mříž Z-33 Podrobná specifikace viz. D.2.2.1 - SO 00-71-01.01 - 3.605 - Výpis zámečnických konstrukcí - prvek Z – 33</t>
  </si>
  <si>
    <t>477</t>
  </si>
  <si>
    <t>767Z34R</t>
  </si>
  <si>
    <t>ochranná mříž Z-34</t>
  </si>
  <si>
    <t>2*(0.85+1.12)*4.7+0.85*1.12*4.5 
A477: A477  
2*(0.85+1.12)*4.7+0.85*1.12*4.5 
Součet: 22,802  
A477 * 1.15"Koeficient množství</t>
  </si>
  <si>
    <t>ochranná mříž Z-34 Podrobná specifikace viz. D.2.2.1 - SO 00-71-01.01 - 3.605 - Výpis zámečnických konstrukcí - prvek Z – 34</t>
  </si>
  <si>
    <t>478</t>
  </si>
  <si>
    <t>767Z35R</t>
  </si>
  <si>
    <t>ochranná mříž Z-35</t>
  </si>
  <si>
    <t>(2*(1.3+1.12)*4.7+1.3*1.12*4.5)*4 
A478: A478  
(2*(1.3+1.12)*4.7+1.3*1.12*4.5)*4 
Součet: 117,20  
A478 * 1.15"Koeficient množství</t>
  </si>
  <si>
    <t>ochranná mříž Z-35 Podrobná specifikace viz. D.2.2.1 - SO 00-71-01.01 - 3.605 - Výpis zámečnických konstrukcí - prvek Z – 35</t>
  </si>
  <si>
    <t>479</t>
  </si>
  <si>
    <t>767995114.1</t>
  </si>
  <si>
    <t>"montáž profilů na markýzu" 642.969</t>
  </si>
  <si>
    <t>480</t>
  </si>
  <si>
    <t>13010624</t>
  </si>
  <si>
    <t>ocel profilová jakost S235JR (11 375) průřezu T 80x80x9,0mm</t>
  </si>
  <si>
    <t>ocel profilová jakost S235JR (11 375) průřezu T 80x80x9,0mm dodávka včetně kotvícího a spojovacího materiálu</t>
  </si>
  <si>
    <t>481</t>
  </si>
  <si>
    <t>767995115</t>
  </si>
  <si>
    <t>Montáž ostatních atypických zámečnických konstrukcí hmotnosti přes 50 do 100 kg</t>
  </si>
  <si>
    <t>"Z-03" (2*(1.4+0.5)*(1.45+7.34)+1.4*0.5*30)*11 
"Z-10" (2*(1.2+0.65)*(1.45+7.34)+1.2*0.65*30)*7 
A481: A481  
"Z-03" (2*(1.4+0.5)*(1.45+7.34)+1.4*0.5*30)*11 
Součet: 598,422  
B481: B481  
"Z-10" (2*(1.2+0.65)*(1.45+7.34)+1.2*0.65*30)*7 
Součet: 391,461  
"Celkem: "A481+B481</t>
  </si>
  <si>
    <t>482</t>
  </si>
  <si>
    <t>767Z03R</t>
  </si>
  <si>
    <t>mříž anglického dvorku Z-03</t>
  </si>
  <si>
    <t>(2*(1.4+0.5)*(1.45+7.34)+1.4*0.5*30)*11 
A482: A482  
(2*(1.4+0.5)*(1.45+7.34)+1.4*0.5*30)*11 
Součet: 598,422  
A482 * 1.15"Koeficient množství</t>
  </si>
  <si>
    <t>mříž anglického dvorku Z-03 Podrobná specifikace viz. D.2.2.1 - SO 00-71-01.01 - 3.605 - Výpis zámečnických konstrukcí - prvek Z – 03</t>
  </si>
  <si>
    <t>483</t>
  </si>
  <si>
    <t>767Z10R</t>
  </si>
  <si>
    <t>mříž anglického dvorku Z-10</t>
  </si>
  <si>
    <t>(2*(1.2+0.65)*(1.45+7.34)+1.2*0.65*30)*7 
A483: A483  
(2*(1.2+0.65)*(1.45+7.34)+1.2*0.65*30)*7 
Součet: 391,461  
A483 * 1.15"Koeficient množství</t>
  </si>
  <si>
    <t>mříž anglického dvorku Z-10 Podrobná specifikace viz. D.2.2.1 - SO 00-71-01.01 - 3.605 - Výpis zámečnických konstrukcí - prvek Z – 10</t>
  </si>
  <si>
    <t>484</t>
  </si>
  <si>
    <t>767995116</t>
  </si>
  <si>
    <t>Montáž ostatních atypických zámečnických konstrukcí hmotnosti přes 100 do 250 kg</t>
  </si>
  <si>
    <t>"Z-12" (2*(2.55+0.92)*(1.45+7.34)+2.55*0.92*30) 
"Z-13" 2*(1.83+1.3)*(1.45+7.34)+(1.83*1.3*30) 
"Z-15" (2*(1.78+1.3)+2*(3.6+0.4))*(1.45+7.34)+((1.78*1.3)+(3.6*0.4))*30 
"Z-16" (2*(1.78+1.3)+2*(3.6+0.4))*(1.45+7.34)+((1.78*1.3)+(3.6*0.4))*30 
A484: A484  
"Z-12" (2*(2.55+0.92)*(1.45+7.34)+2.55*0.92*30) 
Součet: 131,383  
B484: B484  
"Z-13" 2*(1.83+1.3)*(1.45+7.34)+(1.83*1.3*30) 
Součet: 126,395  
C484: C484  
"Z-15" (2*(1.78+1.3)+2*(3.6+0.4))*(1.45+7.34)+((1.78*1.3)+(3.6*0.4))*30 
Součet: 237,086  
D484: D484  
"Z-16" (2*(1.78+1.3)+2*(3.6+0.4))*(1.45+7.34)+((1.78*1.3)+(3.6*0.4))*30 
Součet: 237,086  
"Celkem: "A484+B484+C484+D484</t>
  </si>
  <si>
    <t>485</t>
  </si>
  <si>
    <t>767Z12R</t>
  </si>
  <si>
    <t>zakrytí kabelového kanálu Z-12</t>
  </si>
  <si>
    <t>(2*(2.55+0.92)*(1.45+7.34)+2.55*0.92*30) 
A485: A485  
(2*(2.55+0.92)*(1.45+7.34)+2.55*0.92*30) 
Součet: 131,383  
A485 * 1.15"Koeficient množství</t>
  </si>
  <si>
    <t>zakrytí kabelového kanálu Z-12 Podrobná specifikace viz. D.2.2.1 - SO 00-71-01.01 - 3.605 - Výpis zámečnických konstrukcí - prvek Z – 12</t>
  </si>
  <si>
    <t>486</t>
  </si>
  <si>
    <t>767Z13R</t>
  </si>
  <si>
    <t>zakrytí kabelového kanálu Z-13</t>
  </si>
  <si>
    <t>2*(1.83+1.3)*(1.45+7.34)+(1.83*1.3*30) 
A486: A486  
2*(1.83+1.3)*(1.45+7.34)+(1.83*1.3*30) 
Součet: 126,395  
A486 * 1.15"Koeficient množství</t>
  </si>
  <si>
    <t>zakrytí kabelového kanálu Z-13 Podrobná specifikace viz. D.2.2.1 - SO 00-71-01.01 - 3.605 - Výpis zámečnických konstrukcí - prvek Z – 13</t>
  </si>
  <si>
    <t>487</t>
  </si>
  <si>
    <t>767Z15R</t>
  </si>
  <si>
    <t>zakrytí kabelového kanálu Z-15</t>
  </si>
  <si>
    <t>(2*(1.78+1.3)+2*(3.6+0.4))*(1.45+7.34)+((1.78*1.3)+(3.6*0.4))*30 
A487: A487  
(2*(1.78+1.3)+2*(3.6+0.4))*(1.45+7.34)+((1.78*1.3)+(3.6*0.4))*30 
Součet: 237,086  
A487 * 1.15"Koeficient množství</t>
  </si>
  <si>
    <t>zakrytí kabelového kanálu Z-15 Podrobná specifikace viz. D.2.2.1 - SO 00-71-01.01 - 3.605 - Výpis zámečnických konstrukcí - prvek Z – 15</t>
  </si>
  <si>
    <t>488</t>
  </si>
  <si>
    <t>767Z16R</t>
  </si>
  <si>
    <t>zakrytí kabelového kanálu Z-16</t>
  </si>
  <si>
    <t>(2*(1.78+1.3)+2*(3.6+0.4))*(1.45+7.34)+((1.78*1.3)+(3.6*0.4))*30 
A488: A488  
(2*(1.78+1.3)+2*(3.6+0.4))*(1.45+7.34)+((1.78*1.3)+(3.6*0.4))*30 
Součet: 237,086  
A488 * 1.15"Koeficient množství</t>
  </si>
  <si>
    <t>zakrytí kabelového kanálu Z-16 Podrobná specifikace viz. D.2.2.1 - SO 00-71-01.01 - 3.605 - Výpis zámečnických konstrukcí - prvek Z – 16</t>
  </si>
  <si>
    <t>489</t>
  </si>
  <si>
    <t>767995117</t>
  </si>
  <si>
    <t>Montáž ostatních atypických zámečnických konstrukcí hmotnosti přes 250 do 500 kg</t>
  </si>
  <si>
    <t>"Z-14" (2*(4.95+0.7)+2*(0.77+0.61)+2*(0.77*0.61)+2*(0.76*0.61))*(1.45+7.34)+((4.95*0.7)+(0.77*0.61)+(0.77*0.61)+(0.76*0.61))*30 
A489: A489  
"Z-14" (2*(4.95+0.7)+2*(0.77+0.61)+2*(0.77*0.61)+2*(0.76*0.61))*(1.45+7.34)+((4.95*0.7)+(0.77*0.61)+(0.77*0.61)+(0.76*0.61))*30 
Součet: 286,035  
"Celkem: "A489</t>
  </si>
  <si>
    <t>490</t>
  </si>
  <si>
    <t>767Z14R</t>
  </si>
  <si>
    <t>zakrytí kabelového kanálu Z-14</t>
  </si>
  <si>
    <t>(2*(4.95+0.7)+2*(0.77+0.61)+2*(0.77*0.61)+2*(0.76*0.61))*(1.45+7.34)+((4.95*0.7)+(0.77*0.61)+(0.77*0.61)+(0.76*0.61))*30 
A490: A490  
(2*(4.95+0.7)+2*(0.77+0.61)+2*(0.77*0.61)+2*(0.76*0.61))*(1.45+7.34)+((4.95*0.7)+(0.77*0.61)+(0.77*0.61)+(0.76*0.61))*30 
Součet: 286,035  
A490 * 1.15"Koeficient množství</t>
  </si>
  <si>
    <t>zakrytí kabelového kanálu Z-14 Podrobná specifikace viz. D.2.2.1 - SO 00-71-01.01 - 3.605 - Výpis zámečnických konstrukcí - prvek Z – 14</t>
  </si>
  <si>
    <t>491</t>
  </si>
  <si>
    <t>767Z01aR</t>
  </si>
  <si>
    <t>Repase stávajícího zábradlí</t>
  </si>
  <si>
    <t>"1.PP-1.NP - m. č. S.01.01" 4.33 
"1.PP-1.NP - m. č. S.01.00" 4.33 
A491: A491  
"1.PP-1.NP - m. č. S.01.01" 4.33 
Součet: 4,33  
B491: B491  
"1.PP-1.NP - m. č. S.01.00" 4.33 
Součet: 4,33  
"Celkem: "A491+B491</t>
  </si>
  <si>
    <t>Repase stávajícího zábradlí Podrobná specifikace viz. D.2.2.1 - SO 00-71-01.01 - 3.605 - Výpis zámečnických konstrukcí - prvek Z – 01</t>
  </si>
  <si>
    <t>492</t>
  </si>
  <si>
    <t>767Z02aR</t>
  </si>
  <si>
    <t>"1.NP-2.NP - m. č. 1.02.06" 8.35 
"1.NP-2.NP - m. č. 1.02.03" 8.35 
"1.NP-2.NP - m. č. 1.02.04" 10.73 
"1.NP-2.NP - m. č. 1.02.01" 10.73 
"2.NP-3.NP - m. č. 2.02.05" 7.88 
"2.NP-3.NP - m. č. 2.02.01" 2.57 
"2.NP-3.NP - m. č. 2.02.03" 2.57 
A492: A492  
"1.NP-2.NP - m. č. 1.02.06" 8.35 
Součet: 8,35  
B492: B492  
"1.NP-2.NP - m. č. 1.02.03" 8.35 
Součet: 8,35  
C492: C492  
"1.NP-2.NP - m. č. 1.02.04" 10.73 
Součet: 10,73  
D492: D492  
"1.NP-2.NP - m. č. 1.02.01" 10.73 
Součet: 10,73  
E492: E492  
"2.NP-3.NP - m. č. 2.02.05" 7.88 
Součet: 7,88  
F492: F492  
"2.NP-3.NP - m. č. 2.02.01" 2.57 
Součet: 2,57  
G492: G492  
"2.NP-3.NP - m. č. 2.02.03" 2.57 
Součet: 2,57  
"Celkem: "A492+B492+C492+D492+E492+F492+G492</t>
  </si>
  <si>
    <t>Repase stávajícího zábradlí Podrobná specifikace viz. D.2.2.1 - SO 00-71-01.01 - 3.605 - Výpis zámečnických konstrukcí - prvek Z – 02</t>
  </si>
  <si>
    <t>493</t>
  </si>
  <si>
    <t>767Z30R</t>
  </si>
  <si>
    <t>Vyčištění a oprava stávajících vitráží</t>
  </si>
  <si>
    <t>"1.NP - m. č. 1.01.01" 3 
A493: A493  
"1.NP - m. č. 1.01.01" 3 
Součet: 3,00  
"Celkem: "A493</t>
  </si>
  <si>
    <t>Vyčištění a oprava stávajících vitráží Podrobná specifikace viz. D.2.2.1 - SO 00-71-01.01 - 3.605 - Výpis zámečnických konstrukcí - prvek Z – 30</t>
  </si>
  <si>
    <t>494</t>
  </si>
  <si>
    <t>767Z31R</t>
  </si>
  <si>
    <t>Vyčištění a oprava zábradlí</t>
  </si>
  <si>
    <t>"2.NP - m. č. 2.02.02" 1 
"2.NP - m. č. 2.02.04" 1 
A494: A494  
"2.NP - m. č. 2.02.02" 1 
Součet: 1,00  
B494: B494  
"2.NP - m. č. 2.02.04" 1 
Součet: 1,00  
"Celkem: "A494+B494</t>
  </si>
  <si>
    <t>Vyčištění a oprava zábradlí Podrobná specifikace viz. D.2.2.1 - SO 00-71-01.01 - 3.605 - Výpis zámečnických konstrukcí - prvek Z – 31</t>
  </si>
  <si>
    <t>495</t>
  </si>
  <si>
    <t>998767103</t>
  </si>
  <si>
    <t>Přesun hmot pro zámečnické konstrukce stanovený z hmotnosti přesunovaného materiálu vodorovná dopravní vzdálenost do 50 m v objektech výšky přes 12 do 24 m</t>
  </si>
  <si>
    <t>496</t>
  </si>
  <si>
    <t>771111011</t>
  </si>
  <si>
    <t>Příprava podkladu před provedením dlažby vysátí podlah</t>
  </si>
  <si>
    <t>121.657+48.09+167.82+163+117.16</t>
  </si>
  <si>
    <t>497</t>
  </si>
  <si>
    <t>771121015</t>
  </si>
  <si>
    <t>Příprava podkladu před provedením dlažby nátěr kontaktní pro nesavé podklady na podlahu</t>
  </si>
  <si>
    <t>498</t>
  </si>
  <si>
    <t>771151014</t>
  </si>
  <si>
    <t>Příprava podkladu před provedením dlažby samonivelační stěrka min.pevnosti 20 MPa, tloušťky přes 8 do 10 mm</t>
  </si>
  <si>
    <t>591.593+166.26</t>
  </si>
  <si>
    <t>499</t>
  </si>
  <si>
    <t>771474111</t>
  </si>
  <si>
    <t>Montáž soklů z dlaždic keramických lepených flexibilním lepidlem rovných, výšky do 65 mm</t>
  </si>
  <si>
    <t>118.03+32.8+173.66+164.09+91.53</t>
  </si>
  <si>
    <t>500</t>
  </si>
  <si>
    <t>59761015</t>
  </si>
  <si>
    <t>dlažba keramická hutná reliéfní do interiéru i exteriéru přes 85 do 100ks/m2</t>
  </si>
  <si>
    <t>dlažba keramická hutná reliéfní do interiéru i exteriéru přes 85 do 100ks/m2 Podrobná specifikace viz. D.2.2.1 - SO 00-71-01.01 - 3.610 - Výpis technických listů – 04/10</t>
  </si>
  <si>
    <t>501</t>
  </si>
  <si>
    <t>771574262</t>
  </si>
  <si>
    <t>Montáž podlah z dlaždic keramických lepených flexibilním lepidlem velkoformátových pro vysoké mechanické zatížení protiskluzných nebo reliéfních (bezbariérových) přes 4 do 6 ks/m2</t>
  </si>
  <si>
    <t>502</t>
  </si>
  <si>
    <t>59761420</t>
  </si>
  <si>
    <t>dlažba velkoformátová keramická slinutá protiskluzná do interiéru i exteriéru pro vysoké mechanické namáhání přes 4 do 6ks/m2</t>
  </si>
  <si>
    <t>dlažba velkoformátová keramická slinutá protiskluzná do interiéru i exteriéru pro vysoké mechanické namáhání přes 4 do 6ks/m2 Podrobná specifikace viz. D.2.2.1 - SO 00-71-01.01 - 3.610 - Výpis technických listů – 04/02</t>
  </si>
  <si>
    <t>503</t>
  </si>
  <si>
    <t>771591112</t>
  </si>
  <si>
    <t>Izolace podlahy pod dlažbu nátěrem nebo stěrkou ve dvou vrstvách</t>
  </si>
  <si>
    <t>25.04+15.05+58.6+74.27+104.79</t>
  </si>
  <si>
    <t>504</t>
  </si>
  <si>
    <t>771591115</t>
  </si>
  <si>
    <t>Podlahy - dokončovací práce spárování silikonem</t>
  </si>
  <si>
    <t>129.83+45.4+195.53+238.17+179.26</t>
  </si>
  <si>
    <t>505</t>
  </si>
  <si>
    <t>771591264</t>
  </si>
  <si>
    <t>Izolace podlahy pod dlažbu těsnícími izolačními pásy mezi podlahou a stěnu</t>
  </si>
  <si>
    <t>12.8+10.8+39.22+50.48+70.83</t>
  </si>
  <si>
    <t>506</t>
  </si>
  <si>
    <t>771592011</t>
  </si>
  <si>
    <t>Čištění vnitřních ploch po položení dlažby podlah nebo schodišť chemickými prostředky</t>
  </si>
  <si>
    <t>121.657+48.09+167.82+163+117.16 
(118.03+32.8+173.66+164.09+91.53)*0.06 
A506: A506  
121.657+48.09+167.82+163+117.16 
Součet: 617,727  
B506: B506  
(118.03+32.8+173.66+164.09+91.53)*0.06 
Součet: 34,807  
"Celkem: "A506+B506</t>
  </si>
  <si>
    <t>507</t>
  </si>
  <si>
    <t>998771103</t>
  </si>
  <si>
    <t>Přesun hmot pro podlahy z dlaždic stanovený z hmotnosti přesunovaného materiálu vodorovná dopravní vzdálenost do 50 m v objektech výšky přes 12 do 24 m</t>
  </si>
  <si>
    <t>508</t>
  </si>
  <si>
    <t>772231306</t>
  </si>
  <si>
    <t>Montáž obkladu schodišťových stupňů deskami z tvrdých kamenů kladených do malty s přímou nebo zakřivenou výstupní čárou deskami stupnicovými pravoúhlými nebo kosoúhlými, tl. přes 90 do 120 mm</t>
  </si>
  <si>
    <t>27.9</t>
  </si>
  <si>
    <t>509</t>
  </si>
  <si>
    <t>58380374</t>
  </si>
  <si>
    <t>obrubník kamenný žulový přímý 1000x120x250mm</t>
  </si>
  <si>
    <t>510</t>
  </si>
  <si>
    <t>772521140</t>
  </si>
  <si>
    <t>Kladení dlažby z kamene do malty z nejvýše dvou rozdílných druhů pravoúhlých desek nebo dlaždic ve skladbě se pravidelně opakujících, tl. do 30 mm</t>
  </si>
  <si>
    <t>48.83</t>
  </si>
  <si>
    <t>511</t>
  </si>
  <si>
    <t>58381141</t>
  </si>
  <si>
    <t>deska dlažební broušená žula 600x300mm tl 20mm</t>
  </si>
  <si>
    <t>512</t>
  </si>
  <si>
    <t>772591913</t>
  </si>
  <si>
    <t>Dlažby z kamene oprava - ostatní práce očištění tlakovou vodou</t>
  </si>
  <si>
    <t>77.83+152.734</t>
  </si>
  <si>
    <t>513</t>
  </si>
  <si>
    <t>772591914</t>
  </si>
  <si>
    <t>Dlažby z kamene oprava - ostatní práce očištění tryskáním pískem</t>
  </si>
  <si>
    <t>56.74+77.83+152.734</t>
  </si>
  <si>
    <t>514</t>
  </si>
  <si>
    <t>772591922</t>
  </si>
  <si>
    <t>Dlažby z kamene oprava - ostatní práce nátěr impregnační a zpevňující</t>
  </si>
  <si>
    <t>515</t>
  </si>
  <si>
    <t>772591923</t>
  </si>
  <si>
    <t>Dlažby z kamene oprava - ostatní práce nátěr uzavírací transparentní</t>
  </si>
  <si>
    <t>516</t>
  </si>
  <si>
    <t>998772101</t>
  </si>
  <si>
    <t>Přesun hmot pro kamenné dlažby, obklady schodišťových stupňů a soklů stanovený z hmotnosti přesunovaného materiálu vodorovná dopravní vzdálenost do 50 m v objektech výšky do 6 m</t>
  </si>
  <si>
    <t>615</t>
  </si>
  <si>
    <t>772524931</t>
  </si>
  <si>
    <t>Oprava spárování kamenné dlažby včetně vyškrábání a vymytí spar hloubky do 50 mm spárovací hmotou do 9 ks/m2</t>
  </si>
  <si>
    <t>773</t>
  </si>
  <si>
    <t>Podlahy z litého teraca</t>
  </si>
  <si>
    <t>517</t>
  </si>
  <si>
    <t>773511260</t>
  </si>
  <si>
    <t>Podlaha z přírodního litého teraca prostá tloušťky do 20 mm</t>
  </si>
  <si>
    <t>36.71+409.42</t>
  </si>
  <si>
    <t>Podlaha z přírodního litého teraca prostá tloušťky do 20 mm Podrobná specifikace viz. D.2.2.1 - SO 00-71-01.01 - 3.610 - Výpis technických listů – 04/01</t>
  </si>
  <si>
    <t>518</t>
  </si>
  <si>
    <t>773512010</t>
  </si>
  <si>
    <t>Podlaha z přírodního litého teraca obruba, šířky do 100 mm</t>
  </si>
  <si>
    <t>27.35+200.525</t>
  </si>
  <si>
    <t>Podlaha z přírodního litého teraca obruba, šířky do 100 mm Podrobná specifikace viz. D.2.2.1 - SO 00-71-01.01 - 3.610 - Výpis technických listů – 04/09</t>
  </si>
  <si>
    <t>519</t>
  </si>
  <si>
    <t>773513111</t>
  </si>
  <si>
    <t>Ostatní práce vložení dilatace na připravený podklad a spáru (materiál ve specifikaci) lišta</t>
  </si>
  <si>
    <t>"1.NP" 285</t>
  </si>
  <si>
    <t>520</t>
  </si>
  <si>
    <t>562001R</t>
  </si>
  <si>
    <t>dilatační profil hliníkový</t>
  </si>
  <si>
    <t>dilatační profil hliníkový Podrobná specifikace viz. D.2.2.1 - SO 00-71-01.01 - 3.610 - Výpis technických listů – 04/13</t>
  </si>
  <si>
    <t>521</t>
  </si>
  <si>
    <t>998773103</t>
  </si>
  <si>
    <t>Přesun hmot pro podlahy teracové lité stanovený z hmotnosti přesunovaného materiálu vodorovná dopravní vzdálenost do 50 m v objektech výšky přes 12 do 24 m</t>
  </si>
  <si>
    <t>775</t>
  </si>
  <si>
    <t>Podlahy skládané</t>
  </si>
  <si>
    <t>522</t>
  </si>
  <si>
    <t>775111112</t>
  </si>
  <si>
    <t>Příprava podkladu skládaných podlah broušení podlah nového podkladu betonového</t>
  </si>
  <si>
    <t>31.57+169.02+333.37</t>
  </si>
  <si>
    <t>523</t>
  </si>
  <si>
    <t>775111311</t>
  </si>
  <si>
    <t>Příprava podkladu skládaných podlah vysátí podlah</t>
  </si>
  <si>
    <t>524</t>
  </si>
  <si>
    <t>775121111</t>
  </si>
  <si>
    <t>Příprava podkladu skládaných podlah penetrace vodou ředitelná na savý podklad (válečkováním) podlah</t>
  </si>
  <si>
    <t>525</t>
  </si>
  <si>
    <t>775141112</t>
  </si>
  <si>
    <t>Příprava podkladu skládaných podlah vyrovnání samonivelační stěrkou podlah min.pevnosti 20 MPa, tloušťky přes 3 do 5 mm</t>
  </si>
  <si>
    <t>526</t>
  </si>
  <si>
    <t>775413401</t>
  </si>
  <si>
    <t>Montáž lišty obvodové lepené</t>
  </si>
  <si>
    <t>30.45+160.08+318.28</t>
  </si>
  <si>
    <t>527</t>
  </si>
  <si>
    <t>284002R</t>
  </si>
  <si>
    <t>lišta soklová k vinylové podlaze</t>
  </si>
  <si>
    <t>lišta soklová k vinylové podlaze Podrobná specifikace viz. D.2.2.1 - SO 00-71-01.01 - 3.610 - Výpis technických listů – 04/11</t>
  </si>
  <si>
    <t>528</t>
  </si>
  <si>
    <t>775413401.1</t>
  </si>
  <si>
    <t>200.525</t>
  </si>
  <si>
    <t>Montáž lišty obvodové lepené soklová lišta zapuštěná v omítce</t>
  </si>
  <si>
    <t>529</t>
  </si>
  <si>
    <t>614001R</t>
  </si>
  <si>
    <t>lišta soklová</t>
  </si>
  <si>
    <t>lišta soklová Podrobná specifikace viz. D.2.2.1 - SO 00-71-01.01 - 3.610 - Výpis technických listů – 04/14, 04/15</t>
  </si>
  <si>
    <t>530</t>
  </si>
  <si>
    <t>775541161</t>
  </si>
  <si>
    <t>Montáž podlah plovoucích z velkoplošných lamel vinylových na dřevovláknité nebo kompozitní desce, spojovaných zaklapnutím na zámek</t>
  </si>
  <si>
    <t>531</t>
  </si>
  <si>
    <t>284110001R</t>
  </si>
  <si>
    <t>dílce vinylové 1251x187 mm, výška tl. 4,5 mm, zámek</t>
  </si>
  <si>
    <t>dílce vinylové 1251x187 mm, výška tl. 4,5 mm, zámek Podrobná specifikace viz. D.2.2.1 - SO 00-71-01.01 - 3.610 - Výpis technických listů – 04/03</t>
  </si>
  <si>
    <t>532</t>
  </si>
  <si>
    <t>998775103</t>
  </si>
  <si>
    <t>Přesun hmot pro podlahy skládané stanovený z hmotnosti přesunovaného materiálu vodorovná dopravní vzdálenost do 50 m v objektech výšky přes 12 do 24 m</t>
  </si>
  <si>
    <t>533</t>
  </si>
  <si>
    <t>776111112</t>
  </si>
  <si>
    <t>Příprava podkladu broušení podlah nového podkladu betonového</t>
  </si>
  <si>
    <t>120.81</t>
  </si>
  <si>
    <t>534</t>
  </si>
  <si>
    <t>776111311</t>
  </si>
  <si>
    <t>Příprava podkladu vysátí podlah</t>
  </si>
  <si>
    <t>535</t>
  </si>
  <si>
    <t>776121321</t>
  </si>
  <si>
    <t>Příprava podkladu penetrace neředěná podlah</t>
  </si>
  <si>
    <t>536</t>
  </si>
  <si>
    <t>776221221</t>
  </si>
  <si>
    <t>Montáž podlahovin z PVC lepením standardním lepidlem ze čtverců elektrostaticky vodivých</t>
  </si>
  <si>
    <t>537</t>
  </si>
  <si>
    <t>284001R</t>
  </si>
  <si>
    <t>antistatické PVC 615x615 mm, tl. 2 mm, hořlavost Bfl-s1</t>
  </si>
  <si>
    <t>antistatické PVC 615x615 mm, tl. 2 mm, hořlavost Bfl-s1 Podrobná specifikace viz. D.2.2.1 - SO 00-71-01.01 - 3.610 - Výpis technických listů – 04/04</t>
  </si>
  <si>
    <t>538</t>
  </si>
  <si>
    <t>776411111</t>
  </si>
  <si>
    <t>Montáž soklíků lepením obvodových, výšky do 80 mm</t>
  </si>
  <si>
    <t>539</t>
  </si>
  <si>
    <t>284003R</t>
  </si>
  <si>
    <t>lišta soklová PVC 10x60mm</t>
  </si>
  <si>
    <t>lišta soklová PVC 10x60mm Podrobná specifikace viz. D.2.2.1 - SO 00-71-01.01 - 3.610 - Výpis technických listů – 04/12</t>
  </si>
  <si>
    <t>540</t>
  </si>
  <si>
    <t>776421311</t>
  </si>
  <si>
    <t>Montáž lišt přechodových samolepících</t>
  </si>
  <si>
    <t>"1.NP" 10.3 
"2.NP" 7.4 
"3.NP" 14.36 
A540: A540  
"1.NP" 10.3 
Součet: 10,30  
B540: B540  
"2.NP" 7.4 
Součet: 7,40  
C540: C540  
"3.NP" 14.36 
Součet: 14,36  
"Celkem: "A540+B540+C540</t>
  </si>
  <si>
    <t>541</t>
  </si>
  <si>
    <t>590003R</t>
  </si>
  <si>
    <t>profil přechodový nerezový</t>
  </si>
  <si>
    <t>profil přechodový nerezový Podrobná specifikace viz. D.2.2.1 - SO 00-71-01.01 - 3.610 - Výpis technických listů – 04/19</t>
  </si>
  <si>
    <t>542</t>
  </si>
  <si>
    <t>776991111</t>
  </si>
  <si>
    <t>Ostatní práce spárování silikonem</t>
  </si>
  <si>
    <t>543</t>
  </si>
  <si>
    <t>776991121</t>
  </si>
  <si>
    <t>Ostatní práce údržba nových podlahovin po pokládce čištění základní</t>
  </si>
  <si>
    <t>544</t>
  </si>
  <si>
    <t>998776103</t>
  </si>
  <si>
    <t>Přesun hmot pro podlahy povlakové stanovený z hmotnosti přesunovaného materiálu vodorovná dopravní vzdálenost do 50 m v objektech výšky přes 12 do 24 m</t>
  </si>
  <si>
    <t>545</t>
  </si>
  <si>
    <t>781111011</t>
  </si>
  <si>
    <t>Příprava podkladu před provedením obkladu oprášení (ometení) stěny</t>
  </si>
  <si>
    <t>368.557+24.36*0.15+4.86+14.643+51.21</t>
  </si>
  <si>
    <t>546</t>
  </si>
  <si>
    <t>781121011</t>
  </si>
  <si>
    <t>Příprava podkladu před provedením obkladu nátěr penetrační na stěnu</t>
  </si>
  <si>
    <t>547</t>
  </si>
  <si>
    <t>781131112</t>
  </si>
  <si>
    <t>Izolace stěny pod obklad izolace nátěrem nebo stěrkou ve dvou vrstvách</t>
  </si>
  <si>
    <t>164.185</t>
  </si>
  <si>
    <t>548</t>
  </si>
  <si>
    <t>781161021</t>
  </si>
  <si>
    <t>Příprava podkladu před provedením obkladu montáž profilu ukončujícího profilu rohového, vanového</t>
  </si>
  <si>
    <t>168.1+142.46</t>
  </si>
  <si>
    <t>549</t>
  </si>
  <si>
    <t>781001R</t>
  </si>
  <si>
    <t>rohový profil ukončovací (L profil) matný nerezový</t>
  </si>
  <si>
    <t>rohový profil ukončovací (L profil) matný nerezový Podrobná specifikace viz. D.2.2.1 - SO 00-71-01.01 - 3.610 - Výpis technických listů – 04/16</t>
  </si>
  <si>
    <t>550</t>
  </si>
  <si>
    <t>781002R</t>
  </si>
  <si>
    <t>ukončovací profil obkladu, matný nerezový</t>
  </si>
  <si>
    <t>ukončovací profil obkladu, matný nerezový Podrobná specifikace viz. D.2.2.1 - SO 00-71-01.01 - 3.610 - Výpis technických listů – 04/17</t>
  </si>
  <si>
    <t>551</t>
  </si>
  <si>
    <t>781474151</t>
  </si>
  <si>
    <t>Montáž obkladů vnitřních stěn z dlaždic keramických lepených flexibilním lepidlem velkoformátových hladkých do 0,5 ks/m2</t>
  </si>
  <si>
    <t>51.21</t>
  </si>
  <si>
    <t>552</t>
  </si>
  <si>
    <t>781003R</t>
  </si>
  <si>
    <t>obklad bezesparý rektifikovaný velkoformátový keramický hladký 1200x2400 mm</t>
  </si>
  <si>
    <t>553</t>
  </si>
  <si>
    <t>781477111</t>
  </si>
  <si>
    <t>Montáž obkladů vnitřních stěn z dlaždic keramických Příplatek k cenám za plochu do 10 m2 jednotlivě</t>
  </si>
  <si>
    <t>85.58</t>
  </si>
  <si>
    <t>554</t>
  </si>
  <si>
    <t>781474154</t>
  </si>
  <si>
    <t>Montáž obkladů vnitřních stěn z dlaždic keramických lepených flexibilním lepidlem velkoformátových hladkých přes 4 do 6 ks/m2</t>
  </si>
  <si>
    <t>368.557</t>
  </si>
  <si>
    <t>555</t>
  </si>
  <si>
    <t>781004R</t>
  </si>
  <si>
    <t>obklad velkoformátový keramický matný 600x300 mm</t>
  </si>
  <si>
    <t>obklad velkoformátový keramický matný 600x300 mm Podrobná specifikace viz. D.2.2.1 - SO 00-71-01.01 - 3.610 - Výpis technických listů – 04/07</t>
  </si>
  <si>
    <t>556</t>
  </si>
  <si>
    <t>781477112</t>
  </si>
  <si>
    <t>Montáž obkladů vnitřních stěn z dlaždic keramických Příplatek k cenám za obklady v omezeném prostoru</t>
  </si>
  <si>
    <t>52.78</t>
  </si>
  <si>
    <t>557</t>
  </si>
  <si>
    <t>781491011</t>
  </si>
  <si>
    <t>Montáž zrcadel lepených silikonovým tmelem na podkladní omítku, plochy do 1 m2</t>
  </si>
  <si>
    <t>"zrcadlo lepené mezi obklad" 4.86</t>
  </si>
  <si>
    <t>558</t>
  </si>
  <si>
    <t>781005R</t>
  </si>
  <si>
    <t>zrcadlo zapuštěné v obkladu, čiré bez fazety</t>
  </si>
  <si>
    <t>zrcadlo zapuštěné v obkladu, čiré bez fazety Podrobná specifikace viz. D.2.2.1 - SO 00-71-01.01 - 3.608a - Výpis ostatních prvků - prvek O – 21</t>
  </si>
  <si>
    <t>559</t>
  </si>
  <si>
    <t>781491012</t>
  </si>
  <si>
    <t>Montáž zrcadel lepených silikonovým tmelem na podkladní omítku, plochy přes 1 m2</t>
  </si>
  <si>
    <t>"zrcadlo lepené mezi obklad" 14.643</t>
  </si>
  <si>
    <t>560</t>
  </si>
  <si>
    <t>781005R.1</t>
  </si>
  <si>
    <t>zrcadlo zapuštěné v obkladu, čiré bez fazety Podrobná specifikace viz. D.2.2.1 - SO 00-71-01.01 - 3.608 - Výpis ostatních prvků - prvek O – 21</t>
  </si>
  <si>
    <t>561</t>
  </si>
  <si>
    <t>781495115</t>
  </si>
  <si>
    <t>Obklad - dokončující práce ostatní práce spárování silikonem</t>
  </si>
  <si>
    <t>306.91</t>
  </si>
  <si>
    <t>562</t>
  </si>
  <si>
    <t>781495211</t>
  </si>
  <si>
    <t>Čištění vnitřních ploch po provedení obkladu stěn chemickými prostředky</t>
  </si>
  <si>
    <t>563</t>
  </si>
  <si>
    <t>781571131</t>
  </si>
  <si>
    <t>Montáž obkladů ostění z obkladaček keramických lepených flexibilním lepidlem šířky ostění do 200 mm</t>
  </si>
  <si>
    <t>24.36</t>
  </si>
  <si>
    <t>564</t>
  </si>
  <si>
    <t>781004R.1</t>
  </si>
  <si>
    <t>565</t>
  </si>
  <si>
    <t>998781103</t>
  </si>
  <si>
    <t>Přesun hmot pro obklady keramické stanovený z hmotnosti přesunovaného materiálu vodorovná dopravní vzdálenost do 50 m v objektech výšky přes 12 do 24 m</t>
  </si>
  <si>
    <t>566</t>
  </si>
  <si>
    <t>783101201</t>
  </si>
  <si>
    <t>Příprava podkladu truhlářských konstrukcí před provedením nátěru broušení smirkovým papírem nebo plátnem hrubé</t>
  </si>
  <si>
    <t>194.127+74.4+1175.273</t>
  </si>
  <si>
    <t>567</t>
  </si>
  <si>
    <t>568</t>
  </si>
  <si>
    <t>783106807</t>
  </si>
  <si>
    <t>Odstranění nátěrů z truhlářských konstrukcí odstraňovačem nátěrů s obroušením</t>
  </si>
  <si>
    <t>194.127+74.4</t>
  </si>
  <si>
    <t>569</t>
  </si>
  <si>
    <t>783122131</t>
  </si>
  <si>
    <t>Tmelení truhlářských konstrukcí plošné (plné) včetně přebroušení tmelených míst, tmelem disperzním akrylátovým nebo latexovým</t>
  </si>
  <si>
    <t>570</t>
  </si>
  <si>
    <t>Lakovací nátěr truhlářských konstrukcí dvojnásobný s mezibroušením olejový Podrobná specifikace viz. D.2.2.1 - SO 00-71-01.01 - 3.606 - Výpis truhlářských konstrukcí - prvek T – 01; T – 02, T – 03, T – 04, T – 05</t>
  </si>
  <si>
    <t>571</t>
  </si>
  <si>
    <t>783201201</t>
  </si>
  <si>
    <t>Příprava podkladu tesařských konstrukcí před provedením nátěru broušení</t>
  </si>
  <si>
    <t>2061.892</t>
  </si>
  <si>
    <t>572</t>
  </si>
  <si>
    <t>783201403</t>
  </si>
  <si>
    <t>Příprava podkladu tesařských konstrukcí před provedením nátěru oprášení</t>
  </si>
  <si>
    <t>2061.892 
306.99*(2*0.04+2*0.04)+240.576*2 
A572: A572  
2061.892 
Součet: 2061,892  
B572: B572  
306.99*(2*0.04+2*0.04)+240.576*2 
Součet: 530,27  
"Celkem: "A572+B572</t>
  </si>
  <si>
    <t>573</t>
  </si>
  <si>
    <t>783213121</t>
  </si>
  <si>
    <t>Preventivní napouštěcí nátěr tesařských prvků proti dřevokazným houbám, hmyzu a plísním zabudovaných do konstrukce dvojnásobný syntetický</t>
  </si>
  <si>
    <t>2061.892+2241.82+240.576*2</t>
  </si>
  <si>
    <t>574</t>
  </si>
  <si>
    <t>783232121</t>
  </si>
  <si>
    <t>Tmelení tesařských konstrukcí lokální, včetně přebroušení tmelených míst rozsahu přes 30 do 50% plochy, tmelem epoxidovým</t>
  </si>
  <si>
    <t>575</t>
  </si>
  <si>
    <t>783268221</t>
  </si>
  <si>
    <t>Lakovací nátěr tesařských konstrukcí dvojnásobný s mezibroušením olejový</t>
  </si>
  <si>
    <t>306.99*(2*0.04+2*0.04)+240.576*2</t>
  </si>
  <si>
    <t>576</t>
  </si>
  <si>
    <t>783301311</t>
  </si>
  <si>
    <t>Příprava podkladu zámečnických konstrukcí před provedením nátěru odmaštění odmašťovačem vodou ředitelným</t>
  </si>
  <si>
    <t>19.008+12</t>
  </si>
  <si>
    <t>577</t>
  </si>
  <si>
    <t>783306807</t>
  </si>
  <si>
    <t>Odstranění nátěrů ze zámečnických konstrukcí odstraňovačem nátěrů s obroušením</t>
  </si>
  <si>
    <t>578</t>
  </si>
  <si>
    <t>783334201</t>
  </si>
  <si>
    <t>Základní antikorozní nátěr zámečnických konstrukcí jednonásobný epoxidový</t>
  </si>
  <si>
    <t>579</t>
  </si>
  <si>
    <t>783347101</t>
  </si>
  <si>
    <t>Krycí nátěr (email) zámečnických konstrukcí jednonásobný polyuretanový</t>
  </si>
  <si>
    <t>580</t>
  </si>
  <si>
    <t>783801403</t>
  </si>
  <si>
    <t>Příprava podkladu omítek před provedením nátěru oprášení</t>
  </si>
  <si>
    <t>581</t>
  </si>
  <si>
    <t>783827467</t>
  </si>
  <si>
    <t>Krycí (ochranný ) nátěr omítek dvojnásobný hladkých omítek hladkých, zrnitých tenkovrstvých nebo štukových stupně členitosti 4 vápenný</t>
  </si>
  <si>
    <t>582</t>
  </si>
  <si>
    <t>783827469</t>
  </si>
  <si>
    <t>Krycí (ochranný ) nátěr omítek dvojnásobný hladkých omítek hladkých, zrnitých tenkovrstvých nebo štukových stupně členitosti 4 Příplatek k cenám -7461 až -7467 za biocidní přísadu</t>
  </si>
  <si>
    <t>583</t>
  </si>
  <si>
    <t>783846523</t>
  </si>
  <si>
    <t>Antigraffiti preventivní nátěr omítek hladkých omítek hladkých, zrnitých tenkovrstvých nebo štukových trvalý pro opakované odstraňování graffiti v počtu do 100 cyklů</t>
  </si>
  <si>
    <t>546.801</t>
  </si>
  <si>
    <t>584</t>
  </si>
  <si>
    <t>783901453</t>
  </si>
  <si>
    <t>Příprava podkladu betonových podlah před provedením nátěru vysátím</t>
  </si>
  <si>
    <t>589.8+42.354</t>
  </si>
  <si>
    <t>585</t>
  </si>
  <si>
    <t>783933161</t>
  </si>
  <si>
    <t>Penetrační nátěr betonových podlah pórovitých ( např. z cihelné dlažby, betonu apod.) epoxidový</t>
  </si>
  <si>
    <t>589.8+0.06*611.38 
42.354 
A585: A585  
589.8+0.06*611.38 
Součet: 626,483  
B585: B585  
42.354 
Součet: 42,354  
"Celkem: "A585+B585</t>
  </si>
  <si>
    <t>586</t>
  </si>
  <si>
    <t>783937163</t>
  </si>
  <si>
    <t>Krycí (uzavírací) nátěr betonových podlah dvojnásobný epoxidový rozpouštědlový</t>
  </si>
  <si>
    <t>589.8+0.06*611.38 
42.354 
A586: A586  
589.8+0.06*611.38 
Součet: 626,483  
B586: B586  
42.354 
Součet: 42,354  
"Celkem: "A586+B586</t>
  </si>
  <si>
    <t>Krycí (uzavírací) nátěr betonových podlah dvojnásobný epoxidový rozpouštědlový Podrobná specifikace viz. D.2.2.1 - SO 00-71-01.01 - 3.610 - Výpis technických listů – 04/12</t>
  </si>
  <si>
    <t>614</t>
  </si>
  <si>
    <t>R783001</t>
  </si>
  <si>
    <t>Antigraffiti nátěr klempířských prvků</t>
  </si>
  <si>
    <t>587</t>
  </si>
  <si>
    <t>784111001</t>
  </si>
  <si>
    <t>Oprášení (ometení) podkladu v místnostech výšky do 3,80 m</t>
  </si>
  <si>
    <t>7524.403</t>
  </si>
  <si>
    <t>588</t>
  </si>
  <si>
    <t>784111003</t>
  </si>
  <si>
    <t>Oprášení (ometení) podkladu v místnostech výšky přes 3,80 do 5,00 m</t>
  </si>
  <si>
    <t>138.047</t>
  </si>
  <si>
    <t>589</t>
  </si>
  <si>
    <t>784111005</t>
  </si>
  <si>
    <t>Oprášení (ometení) podkladu v místnostech výšky přes 5,00 m</t>
  </si>
  <si>
    <t>1097.88</t>
  </si>
  <si>
    <t>590</t>
  </si>
  <si>
    <t>784111007</t>
  </si>
  <si>
    <t>Oprášení (ometení) podkladu na schodišti o výšce podlaží přes 3,80 do 5,00 m</t>
  </si>
  <si>
    <t>591</t>
  </si>
  <si>
    <t>784171101</t>
  </si>
  <si>
    <t>Zakrytí nemalovaných ploch (materiál ve specifikaci) včetně pozdějšího odkrytí podlah</t>
  </si>
  <si>
    <t>77.83+152.734+2893.9</t>
  </si>
  <si>
    <t>592</t>
  </si>
  <si>
    <t>58124844</t>
  </si>
  <si>
    <t>fólie pro malířské potřeby zakrývací tl 25µ 4x5m</t>
  </si>
  <si>
    <t>593</t>
  </si>
  <si>
    <t>784171111</t>
  </si>
  <si>
    <t>Zakrytí nemalovaných ploch (materiál ve specifikaci) včetně pozdějšího odkrytí svislých ploch např. stěn, oken, dveří v místnostech výšky do 3,80</t>
  </si>
  <si>
    <t>298.726+647.754</t>
  </si>
  <si>
    <t>594</t>
  </si>
  <si>
    <t>58124844.1</t>
  </si>
  <si>
    <t>595</t>
  </si>
  <si>
    <t>784181121</t>
  </si>
  <si>
    <t>Penetrace podkladu jednonásobná hloubková akrylátová bezbarvá v místnostech výšky do 3,80 m</t>
  </si>
  <si>
    <t>596</t>
  </si>
  <si>
    <t>784181123</t>
  </si>
  <si>
    <t>Penetrace podkladu jednonásobná hloubková akrylátová bezbarvá v místnostech výšky přes 3,80 do 5,00 m</t>
  </si>
  <si>
    <t>597</t>
  </si>
  <si>
    <t>784181125</t>
  </si>
  <si>
    <t>Penetrace podkladu jednonásobná hloubková akrylátová bezbarvá v místnostech výšky přes 5,00 m</t>
  </si>
  <si>
    <t>598</t>
  </si>
  <si>
    <t>784181127</t>
  </si>
  <si>
    <t>Penetrace podkladu jednonásobná hloubková akrylátová bezbarvá na schodišti o výšce podlaží do 3,80 m</t>
  </si>
  <si>
    <t>599</t>
  </si>
  <si>
    <t>784191003</t>
  </si>
  <si>
    <t>Čištění vnitřních ploch hrubý úklid po provedení malířských prací omytím oken dvojitých nebo zdvojených</t>
  </si>
  <si>
    <t>298.726+424.07</t>
  </si>
  <si>
    <t>600</t>
  </si>
  <si>
    <t>784191005</t>
  </si>
  <si>
    <t>Čištění vnitřních ploch hrubý úklid po provedení malířských prací omytím dveří nebo vrat</t>
  </si>
  <si>
    <t>647.754</t>
  </si>
  <si>
    <t>601</t>
  </si>
  <si>
    <t>784191007</t>
  </si>
  <si>
    <t>Čištění vnitřních ploch hrubý úklid po provedení malířských prací omytím podlah</t>
  </si>
  <si>
    <t>2893.9</t>
  </si>
  <si>
    <t>602</t>
  </si>
  <si>
    <t>784191009</t>
  </si>
  <si>
    <t>Čištění vnitřních ploch hrubý úklid po provedení malířských prací omytím schodišť</t>
  </si>
  <si>
    <t>603</t>
  </si>
  <si>
    <t>784221101</t>
  </si>
  <si>
    <t>Malby z malířských směsí otěruvzdorných za sucha dvojnásobné, bílé za sucha otěruvzdorné dobře v místnostech výšky do 3,80 m</t>
  </si>
  <si>
    <t>Malby z malířských směsí otěruvzdorných za sucha dvojnásobné, bílé za sucha otěruvzdorné dobře v místnostech výšky do 3,80 m Podrobná specifikace viz. D.2.2.1 - SO 00-71-01.01 - 3.610 - Výpis technických listů – 04/08</t>
  </si>
  <si>
    <t>604</t>
  </si>
  <si>
    <t>784221103</t>
  </si>
  <si>
    <t>Malby z malířských směsí otěruvzdorných za sucha dvojnásobné, bílé za sucha otěruvzdorné dobře v místnostech výšky přes 3,80 do 5,00 m</t>
  </si>
  <si>
    <t>Malby z malířských směsí otěruvzdorných za sucha dvojnásobné, bílé za sucha otěruvzdorné dobře v místnostech výšky přes 3,80 do 5,00 m Podrobná specifikace viz. D.2.2.1 - SO 00-71-01.01 - 3.610 - Výpis technických listů – 04/08</t>
  </si>
  <si>
    <t>605</t>
  </si>
  <si>
    <t>784221105</t>
  </si>
  <si>
    <t>Malby z malířských směsí otěruvzdorných za sucha dvojnásobné, bílé za sucha otěruvzdorné dobře v místnostech výšky přes 5,00 m</t>
  </si>
  <si>
    <t>Malby z malířských směsí otěruvzdorných za sucha dvojnásobné, bílé za sucha otěruvzdorné dobře v místnostech výšky přes 5,00 m Podrobná specifikace viz. D.2.2.1 - SO 00-71-01.01 - 3.610 - Výpis technických listů – 04/08</t>
  </si>
  <si>
    <t>606</t>
  </si>
  <si>
    <t>784221107</t>
  </si>
  <si>
    <t>Malby z malířských směsí otěruvzdorných za sucha dvojnásobné, bílé za sucha otěruvzdorné dobře na schodišti o výšce podlaží do 3,80 m</t>
  </si>
  <si>
    <t>Malby z malířských směsí otěruvzdorných za sucha dvojnásobné, bílé za sucha otěruvzdorné dobře na schodišti o výšce podlaží do 3,80 m Podrobná specifikace viz. D.2.2.1 - SO 00-71-01.01 - 3.610 - Výpis technických listů – 04/08</t>
  </si>
  <si>
    <t>985223111</t>
  </si>
  <si>
    <t>Přezdívání zdiva do aktivované malty cihelného, objemu přes 1 do 3 m3</t>
  </si>
  <si>
    <t>41.097*0.2</t>
  </si>
  <si>
    <t>59610001</t>
  </si>
  <si>
    <t>cihla pálená plná do P15 290x140x65mm</t>
  </si>
  <si>
    <t>((41.097*0.2)/(0.3*0.15*0.07))*0.2</t>
  </si>
  <si>
    <t>R9001</t>
  </si>
  <si>
    <t>Montáž stavebního výtahu do výšky 30 m</t>
  </si>
  <si>
    <t>R9002</t>
  </si>
  <si>
    <t>Příplatk za první a každý další den použití výtahu</t>
  </si>
  <si>
    <t>30*6</t>
  </si>
  <si>
    <t>Demontáž stavebního výtahu do výšky 30 m</t>
  </si>
  <si>
    <t>99.84</t>
  </si>
  <si>
    <t>"M-06 - informační panel" 15</t>
  </si>
  <si>
    <t>936104213</t>
  </si>
  <si>
    <t>Montáž odpadkového koše přichycením kotevními šrouby</t>
  </si>
  <si>
    <t>"M-02 - odpadkový koš na směsný odpad interiér" 3 
"M-04 - odpadkový koš tříděný odpad" 3 
A92: A92  
"M-02 - odpadkový koš na směsný odpad interiér" 3 
Součet: 3,00  
B92: B92  
"M-04 - odpadkový koš tříděný odpad" 3 
Součet: 3,00  
"Celkem: "A92+B92</t>
  </si>
  <si>
    <t>Montáž odpadkového koše přichycením kotevními šrouby Jedná se pouze o montáž materiálu. Dodávka materiálu vč. dopravy materiálu není součástí tohoto rozpočtu. Materiál zajišťuje investor v rámci nákupu oficiální mobiliáře SŽ</t>
  </si>
  <si>
    <t>936124113</t>
  </si>
  <si>
    <t>Montáž lavičky parkové stabilní přichycené kotevními šrouby</t>
  </si>
  <si>
    <t>"M-07 - lavička interiér" 4</t>
  </si>
  <si>
    <t>Montáž lavičky parkové stabilní přichycené kotevními šrouby Jedná se pouze o montáž materiálu. Dodávka materiálu vč. dopravy materiálu není součástí tohoto rozpočtu. Materiál zajišťuje investor v rámci nákupu oficiální mobiliáře SŽ</t>
  </si>
  <si>
    <t>941111122</t>
  </si>
  <si>
    <t>Montáž lešení řadového trubkového lehkého pracovního s podlahami s provozním zatížením tř. 3 do 200 kg/m2 šířky tř. W09 od 0,9 do 1,2 m, výšky přes 10 do 25 m</t>
  </si>
  <si>
    <t>2076.05</t>
  </si>
  <si>
    <t>941111222</t>
  </si>
  <si>
    <t>Montáž lešení řadového trubkového lehkého pracovního s podlahami s provozním zatížením tř. 3 do 200 kg/m2 Příplatek za první a každý další den použití lešení k ceně -1122</t>
  </si>
  <si>
    <t>2076.05*30*6</t>
  </si>
  <si>
    <t>941111822</t>
  </si>
  <si>
    <t>Demontáž lešení řadového trubkového lehkého pracovního s podlahami s provozním zatížením tř. 3 do 200 kg/m2 šířky tř. W09 od 0,9 do 1,2 m, výšky přes 10 do 25 m</t>
  </si>
  <si>
    <t>943111111</t>
  </si>
  <si>
    <t>Montáž lešení prostorového trubkového lehkého pracovního bez podlah s provozním zatížením tř. 3 do 200 kg/m2, výšky do 10 m</t>
  </si>
  <si>
    <t>1461</t>
  </si>
  <si>
    <t>943111211</t>
  </si>
  <si>
    <t>Montáž lešení prostorového trubkového lehkého pracovního bez podlah Příplatek za první a každý další den použití lešení k ceně -1111</t>
  </si>
  <si>
    <t>1461*2*30</t>
  </si>
  <si>
    <t>943111811</t>
  </si>
  <si>
    <t>Demontáž lešení prostorového trubkového lehkého pracovního bez podlah s provozním zatížením tř. 3 do 200 kg/m2, výšky do 10 m</t>
  </si>
  <si>
    <t>944511111</t>
  </si>
  <si>
    <t>Montáž ochranné sítě zavěšené na konstrukci lešení z textilie z umělých vláken</t>
  </si>
  <si>
    <t>944511211</t>
  </si>
  <si>
    <t>Montáž ochranné sítě Příplatek za první a každý další den použití sítě k ceně -1111</t>
  </si>
  <si>
    <t>944511811</t>
  </si>
  <si>
    <t>Demontáž ochranné sítě zavěšené na konstrukci lešení z textilie z umělých vláken</t>
  </si>
  <si>
    <t>949101111</t>
  </si>
  <si>
    <t>Lešení pomocné pracovní pro objekty pozemních staveb pro zatížení do 150 kg/m2, o výšce lešeňové podlahy do 1,9 m</t>
  </si>
  <si>
    <t>3483.7</t>
  </si>
  <si>
    <t>952901111</t>
  </si>
  <si>
    <t>Vyčištění budov nebo objektů před předáním do užívání budov bytové nebo občanské výstavby, světlé výšky podlaží do 4 m</t>
  </si>
  <si>
    <t>2893.9+368.557+51.21</t>
  </si>
  <si>
    <t>953965112</t>
  </si>
  <si>
    <t>Kotvy chemické s vyvrtáním otvoru kotevní šrouby pro chemické kotvy, velikost M 8, délka 150 mm</t>
  </si>
  <si>
    <t>"M-06" 15*4 
"M-07" 4*4 
A105: A105  
"M-06" 15*4 
Součet: 60,00  
B105: B105  
"M-07" 4*4 
Součet: 16,00  
"Celkem: "A105+B105</t>
  </si>
  <si>
    <t>Kotvy chemické s vyvrtáním otvoru kotevní šrouby pro chemické kotvy, velikost M 8, délka 150 mm Podrobná specifikace kotvení viz. D.2.2.1 - SO 00-71-01.01 - 3.609a - Výpis mobiliáře - stavební přípravenost - prvek M – 07</t>
  </si>
  <si>
    <t>953965116</t>
  </si>
  <si>
    <t>Kotvy chemické s vyvrtáním otvoru kotevní šrouby pro chemické kotvy, velikost M 10, délka 170 mm</t>
  </si>
  <si>
    <t>"M-02" 3*4 
"M-04" 3*4 
A106: A106  
"M-02" 3*4 
Součet: 12,00  
B106: B106  
"M-04" 3*4 
Součet: 12,00  
"Celkem: "A106+B106</t>
  </si>
  <si>
    <t>Kotvy chemické s vyvrtáním otvoru kotevní šrouby pro chemické kotvy, velikost M 10, délka 170 mm Podrobná specifikace kotvení viz. D.2.2.1 - SO 00-71-01.01 - 3.609a - Výpis mobiliáře - stavební přípravenost - prvek M – 02, M - 04</t>
  </si>
  <si>
    <t>985131111</t>
  </si>
  <si>
    <t>Očištění ploch stěn, rubu kleneb a podlah tlakovou vodou</t>
  </si>
  <si>
    <t>309.703</t>
  </si>
  <si>
    <t>985139111</t>
  </si>
  <si>
    <t>Očištění ploch Příplatek k cenám za práci ve stísněném prostoru</t>
  </si>
  <si>
    <t>Likvidace odpadů odpadního materiálu po otryskání bez obsahu nebezpečných látek zatříděného do Katalogu odpadů pod kódem 12 01 17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</si>
  <si>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616</t>
  </si>
  <si>
    <t>613</t>
  </si>
  <si>
    <t xml:space="preserve">  SO 00-71-01.02</t>
  </si>
  <si>
    <t>D.2.2.1 - Stavebně konstrukční řešení</t>
  </si>
  <si>
    <t>SO 00-71-01.02</t>
  </si>
  <si>
    <t>"zastřešení nástupiště" 6*((1*1*1.15)-(0.3*0.3*0.2))</t>
  </si>
  <si>
    <t>"bednění patek nástupiště" 6*((4*1.15+1.2*0.2))</t>
  </si>
  <si>
    <t>311238911</t>
  </si>
  <si>
    <t>Výplň kapes zdiva z děrovaných cihel polystyrénem extrudovaným tl. 30 mm volně vloženým do drážky</t>
  </si>
  <si>
    <t>""kapsy zastřešení" 
0.3*6</t>
  </si>
  <si>
    <t>317941121</t>
  </si>
  <si>
    <t>Osazování ocelových válcovaných nosníků na zdivu I nebo IE nebo U nebo UE nebo L do č. 12 nebo výšky do 120 mm</t>
  </si>
  <si>
    <t>"ocel profilová průřez HEA 100" 0.066 
"ocel profilová průřez IPE 120" 1.089 
"ocel profilová průřez HEA 120" 1.410 
A5: A5  
"ocel profilová průřez HEA 100" 0.066 
Součet: 0,066  
B5: B5  
"ocel profilová průřez IPE 120" 1.089 
Součet: 1,089  
C5: C5  
"ocel profilová průřez HEA 120" 1.410 
Součet: 1,41  
"Celkem: "A5+B5+C5</t>
  </si>
  <si>
    <t>13010744</t>
  </si>
  <si>
    <t>ocel profilová jakost S235JR (11 375) průřez IPE 120</t>
  </si>
  <si>
    <t>""1.PP - severní křídlo" 
"zajištění otvoru m.č. 1S30: IPE120, dl. 1,25 m, 6 ks" 10.6*1.25*6/1000 
"zajištění otvoru m.č. 1S31: IPE120, dl. 1,25 m, 6 ks" 10.6*1.25*6/1000 
"zajištění otvoru m.č. 1S28: IPE120, dl. 1,50 m, 2 ks" 10.6*1.50*2/1000 
A6: A6  
"zajištění otvoru m.č. 1S30: IPE120, dl. 1,25 m, 6 ks" 10.6*1.25*6/1000 
Součet: 0,08  
B6: B6  
"zajištění otvoru m.č. 1S31: IPE120, dl. 1,25 m, 6 ks" 10.6*1.25*6/1000 
Součet: 0,08  
C6: C6  
"zajištění otvoru m.č. 1S28: IPE120, dl. 1,50 m, 2 ks" 10.6*1.50*2/1000 
Součet: 0,032  
"Mezisoučet: "A6+B6+C6 
""1.PP - hlavní budova" 
"zajištění otvoru m.č. 1S17: IPE120, dl. 1,80 m, 6 ks" 10.6*1.80*6/1000 
"zajištění otvoru m.č. 1S16: IPE120, dl. 1,80 m, 6 ks" 10.6*1.80*6/1000 
"zajištění otvoru m.č. 1S12: IPE120, dl. 1,80 m, 6 ks" 10.6*1.80*6/1000 
"zajištění otvoru m.č. 1S10: IPE120, dl. 1,80 m, 6 ks" 10.6*1.80*6/1000 
"zajištění otvoru m.č. 1S55: IPE120, dl. 1,35 m, 6 ks" 10.6*1.35*6/1000 
E6: E6  
"zajištění otvoru m.č. 1S17: IPE120, dl. 1,80 m, 6 ks" 10.6*1.80*6/1000 
Součet: 0,114  
F6: F6  
"zajištění otvoru m.č. 1S16: IPE120, dl. 1,80 m, 6 ks" 10.6*1.80*6/1000 
Součet: 0,114  
G6: G6  
"zajištění otvoru m.č. 1S12: IPE120, dl. 1,80 m, 6 ks" 10.6*1.80*6/1000 
Součet: 0,114  
H6: H6  
"zajištění otvoru m.č. 1S10: IPE120, dl. 1,80 m, 6 ks" 10.6*1.80*6/1000 
Součet: 0,114  
I6: I6  
"zajištění otvoru m.č. 1S55: IPE120, dl. 1,35 m, 6 ks" 10.6*1.35*6/1000 
Součet: 0,086  
"Mezisoučet: "E6+F6+G6+H6+I6 
""1.PP - jižní křídlo" 
"zajištění otvoru m.č. 1S03: IPE120, dl. 1,25 m, 6 ks" 10.6*1.25*6/1000 
""1.NP - severní křídlo" 
"zajištění otvoru m.č. OP01: IPE120, dl. 1,90 m, 4 ks" 10.6*1.90*4/1000 
""3.NP - hlavní budova" 
"zajištění otvoru M6.č. 2P11: IPE120, dl. 1,80 M6, 4 ks" 10.6*1.80*4/1000 
"zajištění otvoru M6.č. 2P07: IPE120, dl. 1,40 M6, 4 ks" 10.6*1.40*4/1000 
"zajištění otvoru M6.č. 2P25: IPE120, dl. 1,40 M6, 4 ks" 10.6*1.40*4/1000 
K6: K6  
"zajištění otvoru m.č. 1S03: IPE120, dl. 1,25 m, 6 ks" 10.6*1.25*6/1000 
Součet: 0,08  
L6: L6  
"zajištění otvoru m.č. OP01: IPE120, dl. 1,90 m, 4 ks" 10.6*1.90*4/1000 
Součet: 0,081  
M6: M6  
"zajištění otvoru M6.č. 2P11: IPE120, dl. 1,80 M6, 4 ks" 10.6*1.80*4/1000 
Součet: 0,076  
N6: N6  
"zajištění otvoru M6.č. 2P07: IPE120, dl. 1,40 M6, 4 ks" 10.6*1.40*4/1000 
Součet: 0,059  
O6: O6  
"zajištění otvoru M6.č. 2P25: IPE120, dl. 1,40 M6, 4 ks" 10.6*1.40*4/1000 
Součet: 0,059  
"Mezisoučet: "K6+L6+M6+N6+O6 
A6: A6  
"zajištění otvoru m.č. 1S30: IPE120, dl. 1,25 m, 6 ks" 10.6*1.25*6/1000 
Součet: 0,08  
B6: B6  
"zajištění otvoru m.č. 1S31: IPE120, dl. 1,25 m, 6 ks" 10.6*1.25*6/1000 
Součet: 0,08  
C6: C6  
"zajištění otvoru m.č. 1S28: IPE120, dl. 1,50 m, 2 ks" 10.6*1.50*2/1000 
Součet: 0,032  
E6: E6  
"zajištění otvoru m.č. 1S17: IPE120, dl. 1,80 m, 6 ks" 10.6*1.80*6/1000 
Součet: 0,114  
F6: F6  
"zajištění otvoru m.č. 1S16: IPE120, dl. 1,80 m, 6 ks" 10.6*1.80*6/1000 
Součet: 0,114  
G6: G6  
"zajištění otvoru m.č. 1S12: IPE120, dl. 1,80 m, 6 ks" 10.6*1.80*6/1000 
Součet: 0,114  
H6: H6  
"zajištění otvoru m.č. 1S10: IPE120, dl. 1,80 m, 6 ks" 10.6*1.80*6/1000 
Součet: 0,114  
I6: I6  
"zajištění otvoru m.č. 1S55: IPE120, dl. 1,35 m, 6 ks" 10.6*1.35*6/1000 
Součet: 0,086  
K6: K6  
"zajištění otvoru m.č. 1S03: IPE120, dl. 1,25 m, 6 ks" 10.6*1.25*6/1000 
Součet: 0,08  
L6: L6  
"zajištění otvoru m.č. OP01: IPE120, dl. 1,90 m, 4 ks" 10.6*1.90*4/1000 
Součet: 0,081  
M6: M6  
"zajištění otvoru M6.č. 2P11: IPE120, dl. 1,80 M6, 4 ks" 10.6*1.80*4/1000 
Součet: 0,076  
N6: N6  
"zajištění otvoru M6.č. 2P07: IPE120, dl. 1,40 M6, 4 ks" 10.6*1.40*4/1000 
Součet: 0,059  
O6: O6  
"zajištění otvoru M6.č. 2P25: IPE120, dl. 1,40 M6, 4 ks" 10.6*1.40*4/1000 
Součet: 0,059  
"Celkem: "A6+B6+C6+E6+F6+G6+H6+I6+K6+L6+M6+N6+O6 
Q6: Q6  
"Celkem: "A6+B6+C6+E6+F6+G6+H6+I6+K6+L6+M6+N6+O6 
Součet: 1,089  
Q6 * 1.15"Koeficient množství</t>
  </si>
  <si>
    <t>13010952</t>
  </si>
  <si>
    <t>ocel profilová jakost S235JR (11 375) průřez HEA 120</t>
  </si>
  <si>
    <t>""1.NP - severní křídlo" 
"zajištění otvoru m.č. OP50: HEA120, dl. 1,40 m, 2 ks" 19.9*1.40*2/1000 
"zajištění otvoru m.č. OP48: HEA120, dl. 1,40 m, 1 ks" 19.9*1.40*1/1000 
"zajištění otvoru m.č. OP59: HEA120, dl. 0,90 m, 4 ks" 19.9*0.90*4/1000 
"zajištění otvoru m.č. OP60: HEA120, dl. 0,90 m, 4 ks" 19.9*0.90*4/1000 
"zajištění otvoru m.č. OP60: HEA120, dl. 1,50 m, 4 ks" 19.9*1.50*4/1000 
A7: A7  
"zajištění otvoru m.č. OP50: HEA120, dl. 1,40 m, 2 ks" 19.9*1.40*2/1000 
Součet: 0,056  
B7: B7  
"zajištění otvoru m.č. OP48: HEA120, dl. 1,40 m, 1 ks" 19.9*1.40*1/1000 
Součet: 0,028  
C7: C7  
"zajištění otvoru m.č. OP59: HEA120, dl. 0,90 m, 4 ks" 19.9*0.90*4/1000 
Součet: 0,072  
D7: D7  
"zajištění otvoru m.č. OP60: HEA120, dl. 0,90 m, 4 ks" 19.9*0.90*4/1000 
Součet: 0,072  
E7: E7  
"zajištění otvoru m.č. OP60: HEA120, dl. 1,50 m, 4 ks" 19.9*1.50*4/1000 
Součet: 0,119  
"Mezisoučet: "A7+B7+C7+D7+E7 
""1.NP - jižní křídlo" 
"zajištění otvoru m.č. OP05: HEA120, dl. 1,40 m, 5 ks" 19.9*1.40*5/1000 
"zajištění otvoru m.č. OP12: HEA120, dl. 1,40 m, 5 ks" 19.9*1.40*5/1000 
"zajištění otvoru m.č. OP13: HEA120, dl. 1,40 m, 5 ks" 19.9*1.40*5/1000 
"zajištění otvoru m.č. OP26: HEA120, dl. 1,40 m, 2 ks" 19.9*1.40*2/1000 
"zajištění otvoru m.č. OP25: HEA120, dl. 1,40 m, 1 ks" 19.9*1.40*1/1000 
"zajištění otvoru m.č. OP18: HEA120, dl. 1,25 m, 2 ks" 19.9*1.25*2/1000 
"zajištění otvoru M7.č. OP22: HEA120, dl. 1,30 M7, 2 ks" 19.9*1.30*2/1000 
G7: G7  
"zajištění otvoru m.č. OP05: HEA120, dl. 1,40 m, 5 ks" 19.9*1.40*5/1000 
Součet: 0,139  
H7: H7  
"zajištění otvoru m.č. OP12: HEA120, dl. 1,40 m, 5 ks" 19.9*1.40*5/1000 
Součet: 0,139  
I7: I7  
"zajištění otvoru m.č. OP13: HEA120, dl. 1,40 m, 5 ks" 19.9*1.40*5/1000 
Součet: 0,139  
J7: J7  
"zajištění otvoru m.č. OP26: HEA120, dl. 1,40 m, 2 ks" 19.9*1.40*2/1000 
Součet: 0,056  
K7: K7  
"zajištění otvoru m.č. OP25: HEA120, dl. 1,40 m, 1 ks" 19.9*1.40*1/1000 
Součet: 0,028  
L7: L7  
"zajištění otvoru m.č. OP18: HEA120, dl. 1,25 m, 2 ks" 19.9*1.25*2/1000 
Součet: 0,05  
M7: M7  
"zajištění otvoru M7.č. OP22: HEA120, dl. 1,30 M7, 2 ks" 19.9*1.30*2/1000 
Součet: 0,052  
"Mezisoučet: "G7+H7+I7+J7+K7+L7+M7 
""2.NP - severní křídlo" 
"zajištění otvoru M7.č. 1P35: HEA120, dl. 1,55 M7, 2 ks" 19.9*1.55*2/1000 
"zajištění otvoru M7.č. 1P33: HEA120, dl. 1,45 M7, 2 ks" 19.9*1.45*2/1000 
"zajištění otvoru M7.č. 1P30: HEA120, dl. 1,45 M7, 2 ks" 19.9*1.45*2/1000 
O7: O7  
"zajištění otvoru M7.č. 1P35: HEA120, dl. 1,55 M7, 2 ks" 19.9*1.55*2/1000 
Součet: 0,062  
P7: P7  
"zajištění otvoru M7.č. 1P33: HEA120, dl. 1,45 M7, 2 ks" 19.9*1.45*2/1000 
Součet: 0,058  
Q7: Q7  
"zajištění otvoru M7.č. 1P30: HEA120, dl. 1,45 M7, 2 ks" 19.9*1.45*2/1000 
Součet: 0,058  
"Mezisoučet: "O7+P7+Q7 
""2.NP - jižní křídlo" 
"zajištění otvoru M7.č. 1P08: HEA120, dl. 1,45 M7, 1 ks" 19.9*1.45*1/1000 
"zajištění otvoru M7.č. 1P06: HEA120, dl. 1,45 M7, 1 ks" 19.9*1.45*1/1000 
S7: S7  
"zajištění otvoru M7.č. 1P08: HEA120, dl. 1,45 M7, 1 ks" 19.9*1.45*1/1000 
Součet: 0,029  
T7: T7  
"zajištění otvoru M7.č. 1P06: HEA120, dl. 1,45 M7, 1 ks" 19.9*1.45*1/1000 
Součet: 0,029  
"Mezisoučet: "S7+T7 
""3.NP - hlavní budova" 
"zajištění otvoru M7.č. 2P12: HEA120, dl. 1,40 M7, 2 ks" 19.9*1.40*2/1000 
"zajištění otvoru M7.č. 2P10: HEA120, dl. 1,40 M7, 2 ks" 19.9*1.40*2/1000 
"zajištění otvoru M7.č. 2P05: HEA120, dl. 1,40 M7, 2 ks" 19.9*1.40*2/1000 
"zajištění otvoru M7.č. 2P04: HEA120, dl. 1,40 M7, 2 ks" 19.9*1.40*2/1000 
V7: V7  
"zajištění otvoru M7.č. 2P12: HEA120, dl. 1,40 M7, 2 ks" 19.9*1.40*2/1000 
Součet: 0,056  
W7: W7  
"zajištění otvoru M7.č. 2P10: HEA120, dl. 1,40 M7, 2 ks" 19.9*1.40*2/1000 
Součet: 0,056  
X7: X7  
"zajištění otvoru M7.č. 2P05: HEA120, dl. 1,40 M7, 2 ks" 19.9*1.40*2/1000 
Součet: 0,056  
Y7: Y7  
"zajištění otvoru M7.č. 2P04: HEA120, dl. 1,40 M7, 2 ks" 19.9*1.40*2/1000 
Součet: 0,056  
"Mezisoučet: "V7+W7+X7+Y7 
A7: A7  
"zajištění otvoru m.č. OP50: HEA120, dl. 1,40 m, 2 ks" 19.9*1.40*2/1000 
Součet: 0,056  
B7: B7  
"zajištění otvoru m.č. OP48: HEA120, dl. 1,40 m, 1 ks" 19.9*1.40*1/1000 
Součet: 0,028  
C7: C7  
"zajištění otvoru m.č. OP59: HEA120, dl. 0,90 m, 4 ks" 19.9*0.90*4/1000 
Součet: 0,072  
D7: D7  
"zajištění otvoru m.č. OP60: HEA120, dl. 0,90 m, 4 ks" 19.9*0.90*4/1000 
Součet: 0,072  
E7: E7  
"zajištění otvoru m.č. OP60: HEA120, dl. 1,50 m, 4 ks" 19.9*1.50*4/1000 
Součet: 0,119  
G7: G7  
"zajištění otvoru m.č. OP05: HEA120, dl. 1,40 m, 5 ks" 19.9*1.40*5/1000 
Součet: 0,139  
H7: H7  
"zajištění otvoru m.č. OP12: HEA120, dl. 1,40 m, 5 ks" 19.9*1.40*5/1000 
Součet: 0,139  
I7: I7  
"zajištění otvoru m.č. OP13: HEA120, dl. 1,40 m, 5 ks" 19.9*1.40*5/1000 
Součet: 0,139  
J7: J7  
"zajištění otvoru m.č. OP26: HEA120, dl. 1,40 m, 2 ks" 19.9*1.40*2/1000 
Součet: 0,056  
K7: K7  
"zajištění otvoru m.č. OP25: HEA120, dl. 1,40 m, 1 ks" 19.9*1.40*1/1000 
Součet: 0,028  
L7: L7  
"zajištění otvoru m.č. OP18: HEA120, dl. 1,25 m, 2 ks" 19.9*1.25*2/1000 
Součet: 0,05  
M7: M7  
"zajištění otvoru M7.č. OP22: HEA120, dl. 1,30 M7, 2 ks" 19.9*1.30*2/1000 
Součet: 0,052  
O7: O7  
"zajištění otvoru M7.č. 1P35: HEA120, dl. 1,55 M7, 2 ks" 19.9*1.55*2/1000 
Součet: 0,062  
P7: P7  
"zajištění otvoru M7.č. 1P33: HEA120, dl. 1,45 M7, 2 ks" 19.9*1.45*2/1000 
Součet: 0,058  
Q7: Q7  
"zajištění otvoru M7.č. 1P30: HEA120, dl. 1,45 M7, 2 ks" 19.9*1.45*2/1000 
Součet: 0,058  
S7: S7  
"zajištění otvoru M7.č. 1P08: HEA120, dl. 1,45 M7, 1 ks" 19.9*1.45*1/1000 
Součet: 0,029  
T7: T7  
"zajištění otvoru M7.č. 1P06: HEA120, dl. 1,45 M7, 1 ks" 19.9*1.45*1/1000 
Součet: 0,029  
V7: V7  
"zajištění otvoru M7.č. 2P12: HEA120, dl. 1,40 M7, 2 ks" 19.9*1.40*2/1000 
Součet: 0,056  
W7: W7  
"zajištění otvoru M7.č. 2P10: HEA120, dl. 1,40 M7, 2 ks" 19.9*1.40*2/1000 
Součet: 0,056  
X7: X7  
"zajištění otvoru M7.č. 2P05: HEA120, dl. 1,40 M7, 2 ks" 19.9*1.40*2/1000 
Součet: 0,056  
Y7: Y7  
"zajištění otvoru M7.č. 2P04: HEA120, dl. 1,40 M7, 2 ks" 19.9*1.40*2/1000 
Součet: 0,056  
"Celkem: "A7+B7+C7+D7+E7+G7+H7+I7+J7+K7+L7+M7+O7+P7+Q7+S7+T7+V7+W7+X7+Y7 
AA7: AA7  
"Celkem: "A7+B7+C7+D7+E7+G7+H7+I7+J7+K7+L7+M7+O7+P7+Q7+S7+T7+V7+W7+X7+Y7 
Součet: 1,41  
AA7 * 1.15"Koeficient množství</t>
  </si>
  <si>
    <t>13010950</t>
  </si>
  <si>
    <t>ocel profilová jakost S235JR (11 375) průřez HEA 100</t>
  </si>
  <si>
    <t>"zajištění otvoru m.č. OP21: HEA100, dl. 0,90 m, 4 ks" 16.7*0.9*4/1000 
A8: A8  
"zajištění otvoru m.č. OP21: HEA100, dl. 0,90 m, 4 ks" 16.7*0.9*4/1000 
Součet: 0,06  
A8 * 1.15"Koeficient množství</t>
  </si>
  <si>
    <t>317941123</t>
  </si>
  <si>
    <t>Osazování ocelových válcovaných nosníků na zdivu I nebo IE nebo U nebo UE nebo L č. 14 až 22 nebo výšky do 220 mm</t>
  </si>
  <si>
    <t>"ocel profilová průřez IPE 160" 0.188 
"ocel profilová průřez HEA 160" 0.280 
"ocel profilová průřez HEB 140" 0.206 
"ocel profilová průřez HEB 220" 1.022 
A9: A9  
"ocel profilová průřez IPE 160" 0.188 
Součet: 0,188  
B9: B9  
"ocel profilová průřez HEA 160" 0.280 
Součet: 0,28  
C9: C9  
"ocel profilová průřez HEB 140" 0.206 
Součet: 0,206  
D9: D9  
"ocel profilová průřez HEB 220" 1.022 
Součet: 1,022  
"Celkem: "A9+B9+C9+D9</t>
  </si>
  <si>
    <t>13010748</t>
  </si>
  <si>
    <t>ocel profilová jakost S235JR (11 375) průřez IPE 160</t>
  </si>
  <si>
    <t>""3.NP - hlavní budova" 
"zajištění otvoru m.č. 2P04: IPE160, dl. 2,50 m, 4 ks" 18.8*2.5*4/1000 
A10: A10  
"zajištění otvoru m.č. 2P04: IPE160, dl. 2,50 m, 4 ks" 18.8*2.5*4/1000 
Součet: 0,188  
A10 * 1.15"Koeficient množství</t>
  </si>
  <si>
    <t>13010956</t>
  </si>
  <si>
    <t>ocel profilová jakost S235JR (11 375) průřez HEA 160</t>
  </si>
  <si>
    <t>""3.NP - hlavní budova" 
"zajištění otvoru uzavřeným rámem m.č. 2P22: HEA160, dl. 1,15 m, 4 ks" 30.4*1.15*4/1000 
"zajištění otvoru uzavřeným rámem m.č. 2P06: HEA160, dl. 1,15 m, 4 ks" 30.4*1.15*4/1000 
A11: A11  
"zajištění otvoru uzavřeným rámem m.č. 2P22: HEA160, dl. 1,15 m, 4 ks" 30.4*1.15*4/1000 
Součet: 0,14  
B11: B11  
"zajištění otvoru uzavřeným rámem m.č. 2P06: HEA160, dl. 1,15 m, 4 ks" 30.4*1.15*4/1000 
Součet: 0,14  
"Celkem: "A11+B11 
C11: C11  
"Celkem: "A11+B11 
Součet: 0,28  
C11 * 1.15"Koeficient množství</t>
  </si>
  <si>
    <t>13010974</t>
  </si>
  <si>
    <t>ocel profilová jakost S235JR (11 375) průřez HEB 140</t>
  </si>
  <si>
    <t>""1.NP - jižní křídlo" 
"zajištění otvoru m.č. OP07,08: HEB140, dl. 3,05 m, 2 ks" 33.7*3.05*2/1000 
A12: A12  
"zajištění otvoru m.č. OP07,08: HEB140, dl. 3,05 m, 2 ks" 33.7*3.05*2/1000 
Součet: 0,206  
A12 * 1.15"Koeficient množství</t>
  </si>
  <si>
    <t>13010982</t>
  </si>
  <si>
    <t>ocel profilová jakost S235JR (11 375) průřez HEB 220</t>
  </si>
  <si>
    <t>""1.NP - hlavní budova" 
"zajištění otvoru uzavřeným rámem m.č. OP02: HEB220, dl. 3,50 m, 4 ks" 73.0*3.50*4/1000 
A13: A13  
"zajištění otvoru uzavřeným rámem m.č. OP02: HEB220, dl. 3,50 m, 4 ks" 73.0*3.50*4/1000 
Součet: 1,022  
A13 * 1.15"Koeficient množství</t>
  </si>
  <si>
    <t>317941125</t>
  </si>
  <si>
    <t>Osazování ocelových válcovaných nosníků na zdivu I nebo IE nebo U nebo UE nebo L č. 24 a výše nebo výšky přes 220 mm</t>
  </si>
  <si>
    <t>""ocel profilová průřez IPE 240 - přístřešek" 
"IPE240, dl. 5,35 m, 6 ks" 30.7*5.35*6/1000 
"ocel profilová průřez HEB 260" 0.665 
A14: A14  
"IPE240, dl. 5,35 m, 6 ks" 30.7*5.35*6/1000 
Součet: 0,985  
B14: B14  
"ocel profilová průřez HEB 260" 0.665 
Součet: 0,665  
"Celkem: "A14+B14</t>
  </si>
  <si>
    <t>13010986</t>
  </si>
  <si>
    <t>ocel profilová jakost S235JR (11 375) průřez HEB 260</t>
  </si>
  <si>
    <t>""1.NP - hlavní budova" 
"zajištění otvoru uzavřeným rámem m.č. OP62: HEB260, dl. 3,50 m, 2 ks" 95.0*3.50*2/1000 
A15: A15  
"zajištění otvoru uzavřeným rámem m.č. OP62: HEB260, dl. 3,50 m, 2 ks" 95.0*3.50*2/1000 
Součet: 0,665  
A15 * 1.15"Koeficient množství</t>
  </si>
  <si>
    <t>13010756</t>
  </si>
  <si>
    <t>ocel profilová jakost S235JR (11 375) průřez IPE 240</t>
  </si>
  <si>
    <t>""ocel profilová průřez IPE 240 - přístřešek" 
"IPE240, dl. 5,35 m, 6 ks" 30.7*5.35*6/1000 
A16: A16  
"IPE240, dl. 5,35 m, 6 ks" 30.7*5.35*6/1000 
Součet: 0,985  
A16 * 1.15"Koeficient množství</t>
  </si>
  <si>
    <t>346244381</t>
  </si>
  <si>
    <t>Plentování ocelových válcovaných nosníků jednostranné cihlami na maltu, výška stojiny do 200 mm</t>
  </si>
  <si>
    <t>346244382</t>
  </si>
  <si>
    <t>Plentování ocelových válcovaných nosníků jednostranné cihlami na maltu, výška stojiny přes 200 do 300 mm</t>
  </si>
  <si>
    <t>""1.NP - hlavní budova" 
"zajištění otvoru uzavřeným rámem m.č. OP02: HEB220, dl. 3,50 m" (0.1+3.50+0.1)*0.25*1</t>
  </si>
  <si>
    <t>346481111</t>
  </si>
  <si>
    <t>Zaplentování rýh, potrubí, válcovaných nosníků, výklenků nebo nik jakéhokoliv tvaru, na maltu ve stěnách nebo před stěnami rabicovým pletivem</t>
  </si>
  <si>
    <t>411388532</t>
  </si>
  <si>
    <t>Zabetonování otvorů ve stropech nebo v klenbách včetně lešení, bednění, odbednění a výztuže (materiál v ceně) v klenbách cihelných, kamenných nebo betonových</t>
  </si>
  <si>
    <t>""3.NP - hlavní budova" 
"m.č. 2P05 - zabetonování průduchu" 0.2*0.3*1.5</t>
  </si>
  <si>
    <t>""kotvící plechy" 
"P12" 6*3.1 
"P10" 6*2.3 
""táhlo - přístřešek"  
"táhlo pr. 10 mm, dl. 6,6 m, 4 ks" 0.37*6.6*4 
"táhlo pr. 10 mm, dl. 8,1 m, 4 ks" 0.37*8.1*4 
A38: A38  
"P12" 6*3.1 
Součet: 18,60  
B38: B38  
"P10" 6*2.3 
Součet: 13,80  
C38: C38  
"táhlo pr. 10 mm, dl. 6,6 m, 4 ks" 0.37*6.6*4 
Součet: 9,768  
D38: D38  
"táhlo pr. 10 mm, dl. 8,1 m, 4 ks" 0.37*8.1*4 
Součet: 11,988  
"Celkem: "A38+B38+C38+D38</t>
  </si>
  <si>
    <t>14015010</t>
  </si>
  <si>
    <t>trubka ocelová bezešvá přesná jakost 11 353 10x1,5mm</t>
  </si>
  <si>
    <t>"táhlo pr. 10 mm, dl. 6,6 m, 4 ks" 6.6*4 
"táhlo pr. 10 mm, dl. 8,1 m, 4 ks" 8.1*4 
A39: A39  
"táhlo pr. 10 mm, dl. 6,6 m, 4 ks" 6.6*4 
Součet: 26,40  
B39: B39  
"táhlo pr. 10 mm, dl. 8,1 m, 4 ks" 8.1*4 
Součet: 32,40  
"Celkem: "A39+B39 
C39: C39  
"Celkem: "A39+B39 
Součet: 58,80  
C39 * 1.15"Koeficient množství</t>
  </si>
  <si>
    <t>trubka ocelová bezešvá přesná jakost 11 353 10x1,5mm včetně kotvícího a spojovacího materiálu</t>
  </si>
  <si>
    <t>13611228</t>
  </si>
  <si>
    <t>plech ocelový hladký jakost S235JR tl 10mm tabule</t>
  </si>
  <si>
    <t>6*2.3/1000 
A40: A40  
6*2.3/1000 
Součet: 0,014  
A40 * 1.15"Koeficient množství</t>
  </si>
  <si>
    <t>plech ocelový hladký jakost S235JR tl 10mm tabule včetně kotvícího a spojovacího materiálu</t>
  </si>
  <si>
    <t>13611232</t>
  </si>
  <si>
    <t>plech ocelový hladký jakost S235JR tl 12mm tabule</t>
  </si>
  <si>
    <t>6*3.1/1000 
A41: A41  
6*3.1/1000 
Součet: 0,019  
A41 * 1.15"Koeficient množství</t>
  </si>
  <si>
    <t>plech ocelový hladký jakost S235JR tl 12mm tabule včetně kotvícího a spojovacího materiálu</t>
  </si>
  <si>
    <t>""1.NP - severní křídlo" 
"prostup stěnou č.m. 1.10.02: dl. 0,30 m, 4 ks" 4*0.30*33.1 
""1.NP - jižní křídlo" 
"prostup stěnou č.m. 1.06.07: dl. 0,30 m, 2 ks" 2*0.30*33.1 
"prostup stěnou č.m. 1.06.07: dl. 0,30 m, 2 ks" 2*0.30*41.4 
"prostup stěnou č.m. 1.06.08: dl. 0,45 m, 1 ks" 1*0.45*33.0 
"prostup stěnou č.m. 1.06.03: dl. 0,45 m, 1 ks" 1*0.45*33.1 
"prostup stěnou č.m. 1.06.04: dl. 0,30 m, 2 ks" 2*0.30*41.4 
""2.NP - severní křídlo" 
"prostup stěnou č.m. 2.10.03: dl. 0,30 m, 1 ks" 1*0.30*33.1 
"prostup stěnou č.m. 2.10.02: dl. 0,30 m, 1 ks" 1*0.30*33.1 
"prostup stěnou č.m. 2.10.06: dl. 0,30 m, 1 ks" 1*0.30*33.1 
"prostup stěnou č.m. 2.10.10: dl. 0,30 m, 1 ks" 1*0.30*33.1 
""2.NP - jižní křídlo" 
"prostup stěnou č.m. 2.10.12: dl. 0,30 m, 2 ks" 2*0.30*33.1 
"prostup stěnou č.m. 2.10.11: dl. 0,35 m, 1 ks" 1*0.35*33.1 
"prostup stěnou č.M42. 2.10.14: dl. 0,30 M42, 1 ks" 1*0.30*33.1 
"prostup stěnou č.M42. 2.10.18: dl. 0,30 M42, 2 ks" 2*0.30*33.1 
"prostup stěnou č.M42. 2.10.20: dl. 0,30 M42, 1 ks" 1*0.30*33.1 
""3.NP - hlavní budova" 
"prostup stěnou č.M42. 3.10.18: dl. 0,30 M42, 2 ks" 2*0.30*33.1 
"prostup stěnou č.M42. 3.10.19: dl. 0,45 M42, 1 ks" 1*0.45*33.1 
"prostup stěnou č.M42. 3.10.21: dl. 0,45 M42, 1 ks" 1*0.45*33.1 
"prostup stěnou č.M42. 3.10.22: dl. 0,45 M42, 1 ks" 1*0.45*33.1 
"prostup stěnou č.M42. 3.10.29: dl. 0,30 M42, 1 ks" 1*0.30*33.1 
"prostup stěnou č.M42. 3.10.08: dl. 0,30 M42, 1 ks" 1*0.30*33.1 
"prostup stěnou č.M42. 3.10.15: dl. 0,45 M42, 1 ks" 1*0.45*33.1 
"prostup stěnou č.M42. 3.10.14: dl. 0,30 M42, 2 ks" 2*0.30*33.1 
A42: A42  
"prostup stěnou č.m. 1.10.02: dl. 0,30 m, 4 ks" 4*0.30*33.1 
Součet: 39,72  
B42: B42  
"prostup stěnou č.m. 1.06.07: dl. 0,30 m, 2 ks" 2*0.30*33.1 
Součet: 19,86  
C42: C42  
"prostup stěnou č.m. 1.06.07: dl. 0,30 m, 2 ks" 2*0.30*41.4 
Součet: 24,84  
D42: D42  
"prostup stěnou č.m. 1.06.08: dl. 0,45 m, 1 ks" 1*0.45*33.0 
Součet: 14,85  
E42: E42  
"prostup stěnou č.m. 1.06.03: dl. 0,45 m, 1 ks" 1*0.45*33.1 
Součet: 14,895  
F42: F42  
"prostup stěnou č.m. 1.06.04: dl. 0,30 m, 2 ks" 2*0.30*41.4 
Součet: 24,84  
G42: G42  
"prostup stěnou č.m. 2.10.03: dl. 0,30 m, 1 ks" 1*0.30*33.1 
Součet: 9,93  
H42: H42  
"prostup stěnou č.m. 2.10.02: dl. 0,30 m, 1 ks" 1*0.30*33.1 
Součet: 9,93  
I42: I42  
"prostup stěnou č.m. 2.10.06: dl. 0,30 m, 1 ks" 1*0.30*33.1 
Součet: 9,93  
J42: J42  
"prostup stěnou č.m. 2.10.10: dl. 0,30 m, 1 ks" 1*0.30*33.1 
Součet: 9,93  
K42: K42  
"prostup stěnou č.m. 2.10.12: dl. 0,30 m, 2 ks" 2*0.30*33.1 
Součet: 19,86  
L42: L42  
"prostup stěnou č.m. 2.10.11: dl. 0,35 m, 1 ks" 1*0.35*33.1 
Součet: 11,585  
M42: M42  
"prostup stěnou č.M42. 2.10.14: dl. 0,30 M42, 1 ks" 1*0.30*33.1 
Součet: 9,93  
N42: N42  
"prostup stěnou č.M42. 2.10.18: dl. 0,30 M42, 2 ks" 2*0.30*33.1 
Součet: 19,86  
O42: O42  
"prostup stěnou č.M42. 2.10.20: dl. 0,30 M42, 1 ks" 1*0.30*33.1 
Součet: 9,93  
P42: P42  
"prostup stěnou č.M42. 3.10.18: dl. 0,30 M42, 2 ks" 2*0.30*33.1 
Součet: 19,86  
Q42: Q42  
"prostup stěnou č.M42. 3.10.19: dl. 0,45 M42, 1 ks" 1*0.45*33.1 
Součet: 14,895  
R42: R42  
"prostup stěnou č.M42. 3.10.21: dl. 0,45 M42, 1 ks" 1*0.45*33.1 
Součet: 14,895  
S42: S42  
"prostup stěnou č.M42. 3.10.22: dl. 0,45 M42, 1 ks" 1*0.45*33.1 
Součet: 14,895  
T42: T42  
"prostup stěnou č.M42. 3.10.29: dl. 0,30 M42, 1 ks" 1*0.30*33.1 
Součet: 9,93  
U42: U42  
"prostup stěnou č.M42. 3.10.08: dl. 0,30 M42, 1 ks" 1*0.30*33.1 
Součet: 9,93  
V42: V42  
"prostup stěnou č.M42. 3.10.15: dl. 0,45 M42, 1 ks" 1*0.45*33.1 
Součet: 14,895  
W42: W42  
"prostup stěnou č.M42. 3.10.14: dl. 0,30 M42, 2 ks" 2*0.30*33.1 
Součet: 19,86  
"Celkem: "A42+B42+C42+D42+E42+F42+G42+H42+I42+J42+K42+L42+M42+N42+O42+P42+Q42+R42+S42+T42+U42+V42+W42</t>
  </si>
  <si>
    <t>14011106</t>
  </si>
  <si>
    <t>trubka ocelová bezešvá hladká jakost 11 353 219x6,3mm</t>
  </si>
  <si>
    <t>""1.NP - severní křídlo" 
"prostup stěnou č.m. 1.10.02: dl. 0,30 m, 4 ks" 4*0.30 
""1.NP - jižní křídlo" 
"prostup stěnou č.m. 1.06.07: dl. 0,30 m, 2 ks" 2*0.30 
"prostup stěnou č.m. 1.06.08: dl. 0,45 m, 1 ks" 1*0.45 
"prostup stěnou č.m. 1.06.03: dl. 0,45 m, 1 ks" 1*0.45 
""2.NP - severní křídlo" 
"prostup stěnou č.m. 2.10.03: dl. 0,30 m, 1 ks" 1*0.30 
"prostup stěnou č.m. 2.10.02: dl. 0,30 m, 1 ks" 1*0.30 
"prostup stěnou č.m. 2.10.06: dl. 0,30 m, 1 ks" 1*0.30 
"prostup stěnou č.m. 2.10.10: dl. 0,30 m, 1 ks" 1*0.30 
""2.NP - jižní křídlo" 
"prostup stěnou č.m. 2.10.12: dl. 0,30 m, 2 ks" 2*0.30 
"prostup stěnou č.m. 2.10.11: dl. 0,35 m, 1 ks" 1*0.35 
"prostup stěnou č.m. 2.10.14: dl. 0,30 m, 1 ks" 1*0.30 
"prostup stěnou č.m. 2.10.18: dl. 0,30 m, 2 ks" 2*0.30 
"prostup stěnou č.M43. 2.10.20: dl. 0,30 M43, 1 ks" 1*0.30 
""3.NP - hlavní budova" 
"prostup stěnou č.M43. 3.10.18: dl. 0,30 M43, 2 ks" 2*0.30 
"prostup stěnou č.M43. 3.10.19: dl. 0,45 M43, 1 ks" 1*0.45 
"prostup stěnou č.M43. 3.10.21: dl. 0,45 M43, 1 ks" 1*0.45 
"prostup stěnou č.M43. 3.10.22: dl. 0,45 M43, 1 ks" 1*0.45 
"prostup stěnou č.M43. 3.10.29: dl. 0,30 M43, 1 ks" 1*0.30 
"prostup stěnou č.M43. 3.10.08: dl. 0,30 M43, 1 ks" 1*0.30 
"prostup stěnou č.M43. 3.10.15: dl. 0,45 M43, 1 ks" 1*0.45 
"prostup stěnou č.M43. 3.10.14: dl. 0,30 M43, 2 ks" 2*0.30 
A43: A43  
"prostup stěnou č.m. 1.10.02: dl. 0,30 m, 4 ks" 4*0.30 
Součet: 1,20  
B43: B43  
"prostup stěnou č.m. 1.06.07: dl. 0,30 m, 2 ks" 2*0.30 
Součet: 0,60  
C43: C43  
"prostup stěnou č.m. 1.06.08: dl. 0,45 m, 1 ks" 1*0.45 
Součet: 0,45  
D43: D43  
"prostup stěnou č.m. 1.06.03: dl. 0,45 m, 1 ks" 1*0.45 
Součet: 0,45  
E43: E43  
"prostup stěnou č.m. 2.10.03: dl. 0,30 m, 1 ks" 1*0.30 
Součet: 0,30  
F43: F43  
"prostup stěnou č.m. 2.10.02: dl. 0,30 m, 1 ks" 1*0.30 
Součet: 0,30  
G43: G43  
"prostup stěnou č.m. 2.10.06: dl. 0,30 m, 1 ks" 1*0.30 
Součet: 0,30  
H43: H43  
"prostup stěnou č.m. 2.10.10: dl. 0,30 m, 1 ks" 1*0.30 
Součet: 0,30  
I43: I43  
"prostup stěnou č.m. 2.10.12: dl. 0,30 m, 2 ks" 2*0.30 
Součet: 0,60  
J43: J43  
"prostup stěnou č.m. 2.10.11: dl. 0,35 m, 1 ks" 1*0.35 
Součet: 0,35  
K43: K43  
"prostup stěnou č.m. 2.10.14: dl. 0,30 m, 1 ks" 1*0.30 
Součet: 0,30  
L43: L43  
"prostup stěnou č.m. 2.10.18: dl. 0,30 m, 2 ks" 2*0.30 
Součet: 0,60  
M43: M43  
"prostup stěnou č.M43. 2.10.20: dl. 0,30 M43, 1 ks" 1*0.30 
Součet: 0,30  
N43: N43  
"prostup stěnou č.M43. 3.10.18: dl. 0,30 M43, 2 ks" 2*0.30 
Součet: 0,60  
O43: O43  
"prostup stěnou č.M43. 3.10.19: dl. 0,45 M43, 1 ks" 1*0.45 
Součet: 0,45  
P43: P43  
"prostup stěnou č.M43. 3.10.21: dl. 0,45 M43, 1 ks" 1*0.45 
Součet: 0,45  
Q43: Q43  
"prostup stěnou č.M43. 3.10.22: dl. 0,45 M43, 1 ks" 1*0.45 
Součet: 0,45  
R43: R43  
"prostup stěnou č.M43. 3.10.29: dl. 0,30 M43, 1 ks" 1*0.30 
Součet: 0,30  
S43: S43  
"prostup stěnou č.M43. 3.10.08: dl. 0,30 M43, 1 ks" 1*0.30 
Součet: 0,30  
T43: T43  
"prostup stěnou č.M43. 3.10.15: dl. 0,45 M43, 1 ks" 1*0.45 
Součet: 0,45  
U43: U43  
"prostup stěnou č.M43. 3.10.14: dl. 0,30 M43, 2 ks" 2*0.30 
Součet: 0,60  
"Celkem: "A43+B43+C43+D43+E43+F43+G43+H43+I43+J43+K43+L43+M43+N43+O43+P43+Q43+R43+S43+T43+U43 
V43: V43  
"Celkem: "A43+B43+C43+D43+E43+F43+G43+H43+I43+J43+K43+L43+M43+N43+O43+P43+Q43+R43+S43+T43+U43 
Součet: 9,65  
V43 * 1.05"Koeficient množství</t>
  </si>
  <si>
    <t>trubka ocelová bezešvá hladká jakost 11 353 219x6,3mm včetně kotvícího a spojovacího materiálu</t>
  </si>
  <si>
    <t>55283930</t>
  </si>
  <si>
    <t>trubka ocelová bezešvá hladká jakost 11 353 273x6,3mm</t>
  </si>
  <si>
    <t>""1.NP - jižní křídlo" 
"prostup stěnou č.m. 1.06.07: dl. 0,30 m, 2 ks" 2*0.30 
"prostup stěnou č.m. 1.06.04: dl. 0,30 m, 2 ks" 2*0.30 
A44: A44  
"prostup stěnou č.m. 1.06.07: dl. 0,30 m, 2 ks" 2*0.30 
Součet: 0,60  
B44: B44  
"prostup stěnou č.m. 1.06.04: dl. 0,30 m, 2 ks" 2*0.30 
Součet: 0,60  
"Celkem: "A44+B44 
C44: C44  
"Celkem: "A44+B44 
Součet: 1,20  
C44 * 1.05"Koeficient množství</t>
  </si>
  <si>
    <t>trubka ocelová bezešvá hladká jakost 11 353 273x6,3mm včetně kotvícího a spojovacího materiálu</t>
  </si>
  <si>
    <t>""1.NP - hlavní budova" 
"prostup stěnou č.m. 1.04.05: dl. 0,45 m, 1 ks" 1*0.45*62.3 
"prostup stěnou č.m. 1.05.01: dl. 0,60 m, 2 ks" 2*0.6*62.3 
A45: A45  
"prostup stěnou č.m. 1.04.05: dl. 0,45 m, 1 ks" 1*0.45*62.3 
Součet: 28,035  
B45: B45  
"prostup stěnou č.m. 1.05.01: dl. 0,60 m, 2 ks" 2*0.6*62.3 
Součet: 74,76  
"Mezisoučet: "A45+B45 
""ocel profilová přůřez IPE 160 - přístřešek"  
"IPE160, dl. 2,50 m, 9 ks" 15.8*2.50*9 
D45: D45  
"IPE160, dl. 2,50 m, 9 ks" 15.8*2.50*9 
Součet: 355,50  
"Mezisoučet: "D45 
A45: A45  
"prostup stěnou č.m. 1.04.05: dl. 0,45 m, 1 ks" 1*0.45*62.3 
Součet: 28,035  
B45: B45  
"prostup stěnou č.m. 1.05.01: dl. 0,60 m, 2 ks" 2*0.6*62.3 
Součet: 74,76  
D45: D45  
"IPE160, dl. 2,50 m, 9 ks" 15.8*2.50*9 
Součet: 355,50  
"Celkem: "A45+B45+D45</t>
  </si>
  <si>
    <t>"IPE160, dl. 2,50 m, 9 ks" 15.8*2.50*9/1000 
A46: A46  
"IPE160, dl. 2,50 m, 9 ks" 15.8*2.50*9/1000 
Součet: 0,356  
A46 * 1.15"Koeficient množství</t>
  </si>
  <si>
    <t>ocel profilová jakost S235JR (11 375) průřez IPE 160 včetně kotvícího a spojovacího materiálu</t>
  </si>
  <si>
    <t>14011112</t>
  </si>
  <si>
    <t>trubka ocelová bezešvá hladká jakost 11 353 324x8,0mm</t>
  </si>
  <si>
    <t>""1.NP - hlavní budova" 
"prostup stěnou č.m. 1.04.05: dl. 0,45 m, 1 ks" 1*0.45 
"prostup stěnou č.m. 1.05.01: dl. 0,60 m, 2 ks" 2*0.6 
A47: A47  
"prostup stěnou č.m. 1.04.05: dl. 0,45 m, 1 ks" 1*0.45 
Součet: 0,45  
B47: B47  
"prostup stěnou č.m. 1.05.01: dl. 0,60 m, 2 ks" 2*0.6 
Součet: 1,20  
"Celkem: "A47+B47 
C47: C47  
"Celkem: "A47+B47 
Součet: 1,65  
C47 * 1.05"Koeficient množství</t>
  </si>
  <si>
    <t>trubka ocelová bezešvá hladká jakost 11 353 324x8,0mm včetně kotvícího a spojovacího materiálu</t>
  </si>
  <si>
    <t>""ocel profilová přůřez IPE 160 - přístřešek"  
"IPE160, dl. 6,25 m, 18 ks" 15.8*6.25*18 
"IPE160, dl. 6,13 m, 9 ks" 15.8*6.13*9 
"IPE160, dl. 2,50 m, 9 ks" 15.8*2.50*9 
""ocel profilová přůřez IPE 160 s náběhem - přístřešek"  
"IPE240, dl. 1,98 m, 6 ks" 30.7*1.98*6 
"ocel profilová průřez U (UPN) 160" 338.4 
"ocel profilová průřez U (UPN) 220" 317.52 
A48: A48  
"IPE160, dl. 6,25 m, 18 ks" 15.8*6.25*18 
Součet: 1777,50  
B48: B48  
"IPE160, dl. 6,13 m, 9 ks" 15.8*6.13*9 
Součet: 871,686  
C48: C48  
"IPE160, dl. 2,50 m, 9 ks" 15.8*2.50*9 
Součet: 355,50  
D48: D48  
"IPE240, dl. 1,98 m, 6 ks" 30.7*1.98*6 
Součet: 364,716  
E48: E48  
"ocel profilová průřez U (UPN) 160" 338.4 
Součet: 338,40  
F48: F48  
"ocel profilová průřez U (UPN) 220" 317.52 
Součet: 317,52  
"Celkem: "A48+B48+C48+D48+E48+F48</t>
  </si>
  <si>
    <t>13010822</t>
  </si>
  <si>
    <t>ocel profilová jakost S235JR (11 375) průřez U (UPN) 160</t>
  </si>
  <si>
    <t>""3.NP - hlavní budova" 
"zajištění otvoru uzavřeným rámem m.č. 2P22: U160, dl. 2,25 m, 4 ks" 18.8*2.25*4/1000 
"zajištění otvoru uzavřeným rámem m.č. 2P06: U160, dl. 2,25 m, 4 ks" 18.8*2.25*4/1000 
A49: A49  
"zajištění otvoru uzavřeným rámem m.č. 2P22: U160, dl. 2,25 m, 4 ks" 18.8*2.25*4/1000 
Součet: 0,169  
B49: B49  
"zajištění otvoru uzavřeným rámem m.č. 2P06: U160, dl. 2,25 m, 4 ks" 18.8*2.25*4/1000 
Součet: 0,169  
"Celkem: "A49+B49 
C49: C49  
"Celkem: "A49+B49 
Součet: 0,338  
C49 * 1.15"Koeficient množství</t>
  </si>
  <si>
    <t>ocel profilová jakost S235JR (11 375) průřez U (UPN) 160 včetně kotvícího a spojovacího materiálu</t>
  </si>
  <si>
    <t>13010748.1</t>
  </si>
  <si>
    <t>""ocel profilová přůřez IPE 160 - přístřešek"  
"IPE160, dl. 6,25 m, 18 ks" 15.8*6.25*18/1000 
"IPE160, dl. 6,13 m, 9 ks" 15.8*6.13*9/1000 
A50: A50  
"IPE160, dl. 6,25 m, 18 ks" 15.8*6.25*18/1000 
Součet: 1,778  
B50: B50  
"IPE160, dl. 6,13 m, 9 ks" 15.8*6.13*9/1000 
Součet: 0,872  
"Celkem: "A50+B50 
C50: C50  
"Celkem: "A50+B50 
Součet: 2,65  
C50 * 1.15"Koeficient množství</t>
  </si>
  <si>
    <t>130002R</t>
  </si>
  <si>
    <t>ocel profilová jakost S235JR (11 375) průřez IPE 240 s náběhem</t>
  </si>
  <si>
    <t>""ocel profilová přůřez IPE 240 s náběhem - přístřešek"  
"IPE240, dl. 1,98 m, 6 ks" 30.7*1.98*6/1000 
A51: A51  
"IPE240, dl. 1,98 m, 6 ks" 30.7*1.98*6/1000 
Součet: 0,365  
A51 * 1.15"Koeficient množství</t>
  </si>
  <si>
    <t>ocel profilová jakost S235JR (11 375) průřez IPE 240 s náběhem včetně kotvícího a spojovacího materiálu</t>
  </si>
  <si>
    <t>13010828</t>
  </si>
  <si>
    <t>ocel profilová jakost S235JR (11 375) průřez U (UPN) 220</t>
  </si>
  <si>
    <t>""1.NP - hlavní budova" 
"zajištění otvoru uzavřeným rámem m.č. OP02: U220, dl. 2,70 m, 4 ks" 29.4*2.70*4/1000 
A52: A52  
"zajištění otvoru uzavřeným rámem m.č. OP02: U220, dl. 2,70 m, 4 ks" 29.4*2.70*4/1000 
Součet: 0,318  
A52 * 1.15"Koeficient množství</t>
  </si>
  <si>
    <t>ocel profilová jakost S235JR (11 375) průřez U (UPN) 220 včetně kotvícího a spojovacího materiálu</t>
  </si>
  <si>
    <t>""ocel profilová průřezu IPE 160 - přístřešek" 
"IPE160, dl. 6,43 m, 9 ks" 15.8*6.43*9 
"IPE160, dl. 6,55 m, 9 ks" 15.8*6.55*9 
"ocel profilová průřez U (UPN) 260" 204.66 
A53: A53  
"IPE160, dl. 6,43 m, 9 ks" 15.8*6.43*9 
Součet: 914,346  
B53: B53  
"IPE160, dl. 6,55 m, 9 ks" 15.8*6.55*9 
Součet: 931,41  
C53: C53  
"ocel profilová průřez U (UPN) 260" 204.66 
Součet: 204,66  
"Celkem: "A53+B53+C53</t>
  </si>
  <si>
    <t>13010832</t>
  </si>
  <si>
    <t>ocel profilová jakost S235JR (11 375) průřez U (UPN) 260</t>
  </si>
  <si>
    <t>""1.NP - hlavní budova" 
"zajištění otvoru uzavřeným rámem m.č. OP62: U260, dl. 2,70 m, 2 ks" 37.9*2.70*2/1000 
A54: A54  
"zajištění otvoru uzavřeným rámem m.č. OP62: U260, dl. 2,70 m, 2 ks" 37.9*2.70*2/1000 
Součet: 0,205  
A54 * 1.15"Koeficient množství</t>
  </si>
  <si>
    <t>ocel profilová jakost S235JR (11 375) průřez U (UPN) 260 včetně kotvícího a spojovacího materiálu</t>
  </si>
  <si>
    <t>13010748.2</t>
  </si>
  <si>
    <t>""ocel profilová průřezu IPE 160 - přístřešek" 
"IPE160, dl. 6,43 m, 9 ks" 15.8*6.43*9/1000 
"IPE160, dl. 6,55 m, 9 ks" 15.8*6.55*9/1000 
A55: A55  
"IPE160, dl. 6,43 m, 9 ks" 15.8*6.43*9/1000 
Součet: 0,914  
B55: B55  
"IPE160, dl. 6,55 m, 9 ks" 15.8*6.55*9/1000 
Součet: 0,931  
"Celkem: "A55+B55 
C55: C55  
"Celkem: "A55+B55 
Součet: 1,845  
C55 * 1.15"Koeficient množství</t>
  </si>
  <si>
    <t>"litinové sloupy na nástupišti" (0.07-0.03)*7250*6</t>
  </si>
  <si>
    <t>130001R</t>
  </si>
  <si>
    <t>atypické litinové sloupy, vč. kotvícího a spojovacího materiálu</t>
  </si>
  <si>
    <t>atypické litinové sloupy, vč. kotvícího a spojovacího materiálu včetně kotvícího a spojovacího materiálu</t>
  </si>
  <si>
    <t>789</t>
  </si>
  <si>
    <t>Povrchové úpravy ocelových konstrukcí a technologických zařízení</t>
  </si>
  <si>
    <t>789112220</t>
  </si>
  <si>
    <t>Úpravy povrchů pod nátěry zařízení s povrchem členitým očištění oprášením</t>
  </si>
  <si>
    <t>"IPE160, dl. 6,25 m, 18 ks" 0.623*6.25*18 
"IPE160, dl. 6,13 m, 9 ks" 0.623*6.13*9 
"IPE160, dl. 2,50 m, 9 ks" 0.623*2.50*9 
"IPE160, dl. 6,43 m, 9 ks" 0.623*6.43*9 
"IPE160, dl. 6,55 m, 9 ks" 0.623*6.55*9 
"IPE240, dl. 1,98 m, 6 ks" 0.922*1.98*6 
"IPE240, dl. 5,15 m, 6 ks" 0.922*5.15*6 
"táhlo pr. 10 mm, dl. 6,6 m, 4 ks" 0.031*6.6*4 
"táhlo pr. 10 mm, dl. 8,1 m, 4 ks" 0.031*8.1*4 
"litinový sloupek, dl. 3,6 m, 6 ks" (3.14*0.12*3.6+4*0.05+4*0.05)*6 
A59: A59  
"IPE160, dl. 6,25 m, 18 ks" 0.623*6.25*18 
Součet: 70,088  
B59: B59  
"IPE160, dl. 6,13 m, 9 ks" 0.623*6.13*9 
Součet: 34,371  
C59: C59  
"IPE160, dl. 2,50 m, 9 ks" 0.623*2.50*9 
Součet: 14,018  
D59: D59  
"IPE160, dl. 6,43 m, 9 ks" 0.623*6.43*9 
Součet: 36,053  
E59: E59  
"IPE160, dl. 6,55 m, 9 ks" 0.623*6.55*9 
Součet: 36,726  
F59: F59  
"IPE240, dl. 1,98 m, 6 ks" 0.922*1.98*6 
Součet: 10,953  
G59: G59  
"IPE240, dl. 5,15 m, 6 ks" 0.922*5.15*6 
Součet: 28,49  
H59: H59  
"táhlo pr. 10 mm, dl. 6,6 m, 4 ks" 0.031*6.6*4 
Součet: 0,818  
I59: I59  
"táhlo pr. 10 mm, dl. 8,1 m, 4 ks" 0.031*8.1*4 
Součet: 1,004  
J59: J59  
"litinový sloupek, dl. 3,6 m, 6 ks" (3.14*0.12*3.6+4*0.05+4*0.05)*6 
Součet: 10,539  
"Celkem: "A59+B59+C59+D59+E59+F59+G59+H59+I59+J59</t>
  </si>
  <si>
    <t>789325211</t>
  </si>
  <si>
    <t>Nátěr ocelových konstrukcí třídy I dvousložkový epoxidový základní, tloušťky do 80 µm</t>
  </si>
  <si>
    <t>"táhlo pr. 10 mm, dl. 6,6 m, 4 ks" 0.031*6.6*4 
"táhlo pr. 10 mm, dl. 8,1 m, 4 ks" 0.031*8.1*4 
A60: A60  
"táhlo pr. 10 mm, dl. 6,6 m, 4 ks" 0.031*6.6*4 
Součet: 0,818  
B60: B60  
"táhlo pr. 10 mm, dl. 8,1 m, 4 ks" 0.031*8.1*4 
Součet: 1,004  
"Celkem: "A60+B60</t>
  </si>
  <si>
    <t>Nátěr ocelových konstrukcí třídy I dvousložkový epoxidový základní, tloušťky do 80 µm nátěr ocelové konstrukce zastřešení</t>
  </si>
  <si>
    <t>789325321</t>
  </si>
  <si>
    <t>Nátěr ocelových konstrukcí třídy I dvousložkový polyuretanový krycí (vrchní), tloušťky do 80 µm</t>
  </si>
  <si>
    <t>"táhlo pr. 10 mm, dl. 6,6 m, 4 ks" 0.031*6.6*4 
"táhlo pr. 10 mm, dl. 8,1 m, 4 ks" 0.031*8.1*4 
A61: A61  
"táhlo pr. 10 mm, dl. 6,6 m, 4 ks" 0.031*6.6*4 
Součet: 0,818  
B61: B61  
"táhlo pr. 10 mm, dl. 8,1 m, 4 ks" 0.031*8.1*4 
Součet: 1,004  
"Celkem: "A61+B61</t>
  </si>
  <si>
    <t>Nátěr ocelových konstrukcí třídy I dvousložkový polyuretanový krycí (vrchní), tloušťky do 80 µm nátěr ocelové konstrukce zastřešení</t>
  </si>
  <si>
    <t>789327211</t>
  </si>
  <si>
    <t>Nátěr ocelových konstrukcí třídy III dvousložkový epoxidový základní, tloušťky do 80 µm</t>
  </si>
  <si>
    <t>"IPE160, dl. 6,25 m, 18 ks" 0.623*6.25*18 
"IPE160, dl. 6,13 m, 9 ks" 0.623*6.13*9 
"IPE160, dl. 2,50 m, 9 ks" 0.623*2.50*9 
"IPE160, dl. 6,43 m, 9 ks" 0.623*6.43*9 
"IPE160, dl. 6,55 m, 9 ks" 0.623*6.55*9 
A62: A62  
"IPE160, dl. 6,25 m, 18 ks" 0.623*6.25*18 
Součet: 70,088  
B62: B62  
"IPE160, dl. 6,13 m, 9 ks" 0.623*6.13*9 
Součet: 34,371  
C62: C62  
"IPE160, dl. 2,50 m, 9 ks" 0.623*2.50*9 
Součet: 14,018  
D62: D62  
"IPE160, dl. 6,43 m, 9 ks" 0.623*6.43*9 
Součet: 36,053  
E62: E62  
"IPE160, dl. 6,55 m, 9 ks" 0.623*6.55*9 
Součet: 36,726  
"Celkem: "A62+B62+C62+D62+E62</t>
  </si>
  <si>
    <t>Nátěr ocelových konstrukcí třídy III dvousložkový epoxidový základní, tloušťky do 80 µm nátěr ocelové konstrukce zastřešení</t>
  </si>
  <si>
    <t>789327321</t>
  </si>
  <si>
    <t>Nátěr ocelových konstrukcí třídy III dvousložkový polyuretanový krycí (vrchní), tloušťky do 80 µm</t>
  </si>
  <si>
    <t>"IPE160, dl. 6,25 m, 18 ks" 0.623*6.25*18 
"IPE160, dl. 6,13 m, 9 ks" 0.623*6.13*9 
"IPE160, dl. 2,50 m, 9 ks" 0.623*2.50*9 
"IPE160, dl. 6,43 m, 9 ks" 0.623*6.43*9 
"IPE160, dl. 6,55 m, 9 ks" 0.623*6.55*9 
A63: A63  
"IPE160, dl. 6,25 m, 18 ks" 0.623*6.25*18 
Součet: 70,088  
B63: B63  
"IPE160, dl. 6,13 m, 9 ks" 0.623*6.13*9 
Součet: 34,371  
C63: C63  
"IPE160, dl. 2,50 m, 9 ks" 0.623*2.50*9 
Součet: 14,018  
D63: D63  
"IPE160, dl. 6,43 m, 9 ks" 0.623*6.43*9 
Součet: 36,053  
E63: E63  
"IPE160, dl. 6,55 m, 9 ks" 0.623*6.55*9 
Součet: 36,726  
"Celkem: "A63+B63+C63+D63+E63</t>
  </si>
  <si>
    <t>Nátěr ocelových konstrukcí třídy III dvousložkový polyuretanový krycí (vrchní), tloušťky do 80 µm nátěr ocelové konstrukce zastřešení</t>
  </si>
  <si>
    <t>789328211</t>
  </si>
  <si>
    <t>Nátěr ocelových konstrukcí třídy IV dvousložkový epoxidový základní, tloušťky do 80 µm</t>
  </si>
  <si>
    <t>"litinový sloupek, dl. 3,6 m, 6 ks" (3.14*0.12*3.6+4*0.05+4*0.05)*6 
"IPE240, dl. 1,98 m, 6 ks" 0.922*1.98*6 
"IPE240, dl. 5,15 m, 6 ks" 0.922*5.15*6 
A64: A64  
"litinový sloupek, dl. 3,6 m, 6 ks" (3.14*0.12*3.6+4*0.05+4*0.05)*6 
Součet: 10,539  
B64: B64  
"IPE240, dl. 1,98 m, 6 ks" 0.922*1.98*6 
Součet: 10,953  
C64: C64  
"IPE240, dl. 5,15 m, 6 ks" 0.922*5.15*6 
Součet: 28,49  
"Celkem: "A64+B64+C64</t>
  </si>
  <si>
    <t>Nátěr ocelových konstrukcí třídy IV dvousložkový epoxidový základní, tloušťky do 80 µm nátěr ocelové konstrukce zastřešení</t>
  </si>
  <si>
    <t>789328321</t>
  </si>
  <si>
    <t>Nátěr ocelových konstrukcí třídy IV dvousložkový polyuretanový krycí (vrchní), tloušťky do 80 µm</t>
  </si>
  <si>
    <t>"litinový sloupek, dl. 3,6 m, 6 ks" (3.14*0.12*3.6+4*0.05+4*0.05)*6 
"IPE240, dl. 1,98 m, 6 ks" 0.922*1.98*6 
"IPE240, dl. 5,15 m, 6 ks" 0.922*5.15*6 
A65: A65  
"litinový sloupek, dl. 3,6 m, 6 ks" (3.14*0.12*3.6+4*0.05+4*0.05)*6 
Součet: 10,539  
B65: B65  
"IPE240, dl. 1,98 m, 6 ks" 0.922*1.98*6 
Součet: 10,953  
C65: C65  
"IPE240, dl. 5,15 m, 6 ks" 0.922*5.15*6 
Součet: 28,49  
"Celkem: "A65+B65+C65</t>
  </si>
  <si>
    <t>Nátěr ocelových konstrukcí třídy IV dvousložkový polyuretanový krycí (vrchní), tloušťky do 80 µm nátěr ocelové konstrukce zastřešení</t>
  </si>
  <si>
    <t>916241212</t>
  </si>
  <si>
    <t>Osazení obrubníku kamenného se zřízením lože, s vyplněním a zatřením spár cementovou maltou stojatého bez boční opěry, do lože z betonu prostého</t>
  </si>
  <si>
    <t>"žulové patky sloupů" 0.3*6</t>
  </si>
  <si>
    <t>583001R</t>
  </si>
  <si>
    <t>žulová patka 300x300x360 mm</t>
  </si>
  <si>
    <t>953965135</t>
  </si>
  <si>
    <t>Kotvy chemické s vyvrtáním otvoru kotevní šrouby pro chemické kotvy, velikost M 16, délka 500 mm</t>
  </si>
  <si>
    <t>""1.NP - hlavní budova" 
"zajištění otvoru uzavřeným rámem P2 m.č. OP02" 4*2 
"zajištění otvoru uzavřeným rámem P1 m.č. OP62" 4 
""3.NP - hlavní budova" 
"zajištění otvoru uzavřeným rámem P1 m.č. 2P22" 2*2 
"zajištění otvoru uzavřeným rámem P1 m.č. 2P06" 2*2 
A23: A23  
"zajištění otvoru uzavřeným rámem P2 m.č. OP02" 4*2 
Součet: 8,00  
B23: B23  
"zajištění otvoru uzavřeným rámem P1 m.č. OP62" 4 
Součet: 4,00  
C23: C23  
"zajištění otvoru uzavřeným rámem P1 m.č. 2P22" 2*2 
Součet: 4,00  
D23: D23  
"zajištění otvoru uzavřeným rámem P1 m.č. 2P06" 2*2 
Součet: 4,00  
"Celkem: "A23+B23+C23+D23</t>
  </si>
  <si>
    <t>973031325</t>
  </si>
  <si>
    <t>Vysekání výklenků nebo kapes ve zdivu z cihel na maltu vápennou nebo vápenocementovou kapes, plochy do 0,10 m2, hl. do 300 mm</t>
  </si>
  <si>
    <t>"kapsy pro uložení vazníků" 6</t>
  </si>
  <si>
    <t>974029664</t>
  </si>
  <si>
    <t>Vysekání rýh ve zdivu kamenném pro vtahování nosníků, před vybouráním otvoru do hl. 150 mm, při výšce nosníku do 150 mm</t>
  </si>
  <si>
    <t>""1.PP - severní křídlo" 
"zajištění otvoru m.č. 1S30: IPE120, dl. 1,25 m" (0.1+1.25+0.1)*4 
"zajištění otvoru m.č. 1S31: IPE120, dl. 1,25 m" (0.1+1.25+0.1)*4 
"zajištění otvoru m.č. 1S28: IPE120, dl. 1,50 m" (0.1+1.50+0.1)*2 
""1.PP - hlavní budova" 
"zajištění otvoru m.č. 1S17: IPE120, dl. 1,80 m" (0.1+1.80+0.1)*4 
"zajištění otvoru m.č. 1S16: IPE120, dl. 1,80 m" (0.1+1.80+0.1)*4 
"zajištění otvoru m.č. 1S12: IPE120, dl. 1,80 m" (0.1+1.80+0.1)*4 
"zajištění otvoru m.č. 1S10: IPE120, dl. 1,80 m" (0.1+1.80+0.1)*4 
"zajištění otvoru m.č. 1S55: IPE120, dl. 1,35 m" (0.1+1.35+0.1)*4 
""1.PP - jižní křídlo" 
"zajištění otvoru m.č. 1S03: IPE120, dl. 1,25 m" (0.1+1.25+0.1)*4 
A25: A25  
"zajištění otvoru m.č. 1S30: IPE120, dl. 1,25 m" (0.1+1.25+0.1)*4 
Součet: 5,80  
B25: B25  
"zajištění otvoru m.č. 1S31: IPE120, dl. 1,25 m" (0.1+1.25+0.1)*4 
Součet: 5,80  
C25: C25  
"zajištění otvoru m.č. 1S28: IPE120, dl. 1,50 m" (0.1+1.50+0.1)*2 
Součet: 3,40  
D25: D25  
"zajištění otvoru m.č. 1S17: IPE120, dl. 1,80 m" (0.1+1.80+0.1)*4 
Součet: 8,00  
E25: E25  
"zajištění otvoru m.č. 1S16: IPE120, dl. 1,80 m" (0.1+1.80+0.1)*4 
Součet: 8,00  
F25: F25  
"zajištění otvoru m.č. 1S12: IPE120, dl. 1,80 m" (0.1+1.80+0.1)*4 
Součet: 8,00  
G25: G25  
"zajištění otvoru m.č. 1S10: IPE120, dl. 1,80 m" (0.1+1.80+0.1)*4 
Součet: 8,00  
H25: H25  
"zajištění otvoru m.č. 1S55: IPE120, dl. 1,35 m" (0.1+1.35+0.1)*4 
Součet: 6,20  
I25: I25  
"zajištění otvoru m.č. 1S03: IPE120, dl. 1,25 m" (0.1+1.25+0.1)*4 
Součet: 5,80  
"Celkem: "A25+B25+C25+D25+E25+F25+G25+H25+I25</t>
  </si>
  <si>
    <t>974031664</t>
  </si>
  <si>
    <t>Vysekání rýh ve zdivu cihelném na maltu vápennou nebo vápenocementovou pro vtahování nosníků do zdí, před vybouráním otvoru do hl. 150 mm, při v. nosníku do 150 mm</t>
  </si>
  <si>
    <t>""1.NP - severní křídlo" 
"zajištění otvoru m.č. OP01: IPE120, dl. 1,90 m" (0.1+1.90+0.1)*3 
"zajištění otvoru m.č. OP50: HEA120, dl. 1,40 m" (0.1+1.40+0.1)*2 
"zajištění otvoru m.č. OP48: HEA120, dl. 1,40 m" (0.1+1.40+0.1)*1 
""1.NP - jižní křídlo" 
"zajištění otvoru m.č. OP21: HEA100, dl. 0,90 m" (0.1+0.9+0.1)*3 
"zajištění otvoru m.č. OP26: HEA120, dl. 1,40 m" (0.1+1.40+0.1)*2 
"zajištění otvoru m.č. OP25: HEA120, dl. 1,40 m" (0.1+1.40+0.1)*1 
"zajištění otvoru m.č. OP18: HEA120, dl. 1,25 m" (0.1+1.25+0.1)*2 
"zajištění otvoru m.č. OP22: HEA120, dl. 1,30 m" (0.1+1.30+0.1)*2 
"zajištění otvoru m.č. OP07,08: HEB140, dl. 3,05 m" (0.1+3.05+0.1)*2 
""2.NP - severní křídlo" 
"zajištění otvoru m.č. 1P35: HEA120, dl. 1,55 m" (0.1+1.55+0.1)*2 
"zajištění otvoru m.č. 1P33: HEA120, dl. 1,45 m" (0.1+1.45+0.1)*2 
"zajištění otvoru m.č. 1P30: HEA120, dl. 1,45 m" (0.1+1.45+0.1)*2 
""2.NP - jižní křídlo" 
"zajištění otvoru M26.č. 1P08: HEA120, dl. 1,45 M26" (0.1+1.45+0.1)*1 
"zajištění otvoru M26.č. 1P06: HEA120, dl. 1,45 M26" (0.1+1.45+0.1)*1 
""3.NP - hlavní budova" 
"zajištění otvoru M26.č. 2P11: IPE120, dl. 1,80 M26" (0.1+1.80+0.1)*3 
"zajištění otvoru M26.č. 2P07: IPE120, dl. 1,40 M26" (0.1+1.40+0.1)*3 
"zajištění otvoru M26.č. 2P25: IPE120, dl. 1,40 M26" (0.1+1.40+0.1)*3 
"zajištění otvoru M26.č. 2P12: HEA120, dl. 1,40 M26" (0.1+1.40+0.1)*1 
"zajištění otvoru M26.č. 2P10: HEA120, dl. 1,40 M26" (0.1+1.40+0.1)*1 
"zajištění otvoru M26.č. 2P05: HEA120, dl. 1,40 M26" (0.1+1.40+0.1)*1 
"zajištění otvoru M26.č. 2P04: HEA120, dl. 1,40 M26" (0.1+1.40+0.1)*1 
A26: A26  
"zajištění otvoru m.č. OP01: IPE120, dl. 1,90 m" (0.1+1.90+0.1)*3 
Součet: 6,30  
B26: B26  
"zajištění otvoru m.č. OP50: HEA120, dl. 1,40 m" (0.1+1.40+0.1)*2 
Součet: 3,20  
C26: C26  
"zajištění otvoru m.č. OP48: HEA120, dl. 1,40 m" (0.1+1.40+0.1)*1 
Součet: 1,60  
D26: D26  
"zajištění otvoru m.č. OP21: HEA100, dl. 0,90 m" (0.1+0.9+0.1)*3 
Součet: 3,30  
E26: E26  
"zajištění otvoru m.č. OP26: HEA120, dl. 1,40 m" (0.1+1.40+0.1)*2 
Součet: 3,20  
F26: F26  
"zajištění otvoru m.č. OP25: HEA120, dl. 1,40 m" (0.1+1.40+0.1)*1 
Součet: 1,60  
G26: G26  
"zajištění otvoru m.č. OP18: HEA120, dl. 1,25 m" (0.1+1.25+0.1)*2 
Součet: 2,90  
H26: H26  
"zajištění otvoru m.č. OP22: HEA120, dl. 1,30 m" (0.1+1.30+0.1)*2 
Součet: 3,00  
I26: I26  
"zajištění otvoru m.č. OP07,08: HEB140, dl. 3,05 m" (0.1+3.05+0.1)*2 
Součet: 6,50  
J26: J26  
"zajištění otvoru m.č. 1P35: HEA120, dl. 1,55 m" (0.1+1.55+0.1)*2 
Součet: 3,50  
K26: K26  
"zajištění otvoru m.č. 1P33: HEA120, dl. 1,45 m" (0.1+1.45+0.1)*2 
Součet: 3,30  
L26: L26  
"zajištění otvoru m.č. 1P30: HEA120, dl. 1,45 m" (0.1+1.45+0.1)*2 
Součet: 3,30  
M26: M26  
"zajištění otvoru M26.č. 1P08: HEA120, dl. 1,45 M26" (0.1+1.45+0.1)*1 
Součet: 1,65  
N26: N26  
"zajištění otvoru M26.č. 1P06: HEA120, dl. 1,45 M26" (0.1+1.45+0.1)*1 
Součet: 1,65  
O26: O26  
"zajištění otvoru M26.č. 2P11: IPE120, dl. 1,80 M26" (0.1+1.80+0.1)*3 
Součet: 6,00  
P26: P26  
"zajištění otvoru M26.č. 2P07: IPE120, dl. 1,40 M26" (0.1+1.40+0.1)*3 
Součet: 4,80  
Q26: Q26  
"zajištění otvoru M26.č. 2P25: IPE120, dl. 1,40 M26" (0.1+1.40+0.1)*3 
Součet: 4,80  
R26: R26  
"zajištění otvoru M26.č. 2P12: HEA120, dl. 1,40 M26" (0.1+1.40+0.1)*1 
Součet: 1,60  
S26: S26  
"zajištění otvoru M26.č. 2P10: HEA120, dl. 1,40 M26" (0.1+1.40+0.1)*1 
Součet: 1,60  
T26: T26  
"zajištění otvoru M26.č. 2P05: HEA120, dl. 1,40 M26" (0.1+1.40+0.1)*1 
Součet: 1,60  
U26: U26  
"zajištění otvoru M26.č. 2P04: HEA120, dl. 1,40 M26" (0.1+1.40+0.1)*1 
Součet: 1,60  
"Celkem: "A26+B26+C26+D26+E26+F26+G26+H26+I26+J26+K26+L26+M26+N26+O26+P26+Q26+R26+S26+T26+U26</t>
  </si>
  <si>
    <t>974031666</t>
  </si>
  <si>
    <t>Vysekání rýh ve zdivu cihelném na maltu vápennou nebo vápenocementovou pro vtahování nosníků do zdí, před vybouráním otvoru do hl. 150 mm, při v. nosníku do 250 mm</t>
  </si>
  <si>
    <t>""1.NP - hlavní budova" 
"zajištění otvoru uzavřeným rámem m.č. OP02: HEB220, dl. 3,50 m" (0.1+3.50+0.1)*3 
"zajištění otvoru uzavřeným rámem m.č. OP62: HEB260, dl. 3,50 m" (0.1+3.50+0.1)*2 
""3.NP - hlavní budova" 
"zajištění otvoru m.č. 2P04: IPE160, dl. 2,50 m" (0.1+2.5+0.1)*3 
"zajištění otvoru uzavřeným rámem m.č. 2P22: HEA160, dl. 1,15 m" (0.1+1.15+0.1)*3 
"zajištění otvoru uzavřeným rámem m.č. 2P06: HEA160, dl. 1,15 m" (0.1+1.15+0.1)*3 
A27: A27  
"zajištění otvoru uzavřeným rámem m.č. OP02: HEB220, dl. 3,50 m" (0.1+3.50+0.1)*3 
Součet: 11,10  
B27: B27  
"zajištění otvoru uzavřeným rámem m.č. OP62: HEB260, dl. 3,50 m" (0.1+3.50+0.1)*2 
Součet: 7,40  
C27: C27  
"zajištění otvoru m.č. 2P04: IPE160, dl. 2,50 m" (0.1+2.5+0.1)*3 
Součet: 8,10  
D27: D27  
"zajištění otvoru uzavřeným rámem m.č. 2P22: HEA160, dl. 1,15 m" (0.1+1.15+0.1)*3 
Součet: 4,05  
E27: E27  
"zajištění otvoru uzavřeným rámem m.č. 2P06: HEA160, dl. 1,15 m" (0.1+1.15+0.1)*3 
Součet: 4,05  
"Celkem: "A27+B27+C27+D27+E27</t>
  </si>
  <si>
    <t>974042587</t>
  </si>
  <si>
    <t>Vysekání rýh v betonové nebo jiné monolitické dlažbě s betonovým podkladem do hl. 250 mm a šířky do 300 mm</t>
  </si>
  <si>
    <t>""rýha pro osazení uzavřeného rámu" 
"m.č. OP61" 3.5 
"m.č. OP02" 3.5 
"m.č. 2P19" 1.15 
"m.č. 2P06" 1.15 
A28: A28  
"m.č. OP61" 3.5 
Součet: 3,50  
B28: B28  
"m.č. OP02" 3.5 
Součet: 3,50  
C28: C28  
"m.č. 2P19" 1.15 
Součet: 1,15  
D28: D28  
"m.č. 2P06" 1.15 
Součet: 1,15  
"Celkem: "A28+B28+C28+D28</t>
  </si>
  <si>
    <t>974042589</t>
  </si>
  <si>
    <t>Vysekání rýh v betonové nebo jiné monolitické dlažbě s betonovým podkladem do hl. 250 mm a šířky Příplatek k ceně -2587 za každých dalších 100 mm šířky, rýhy hl. do 250 mm</t>
  </si>
  <si>
    <t>""rýha pro osazení uzavřeného rámu" 
"m.č. OP02" 3.5 
"m.č. 2P19" 1.15 
"m.č. 2P06" 1.15 
A29: A29  
"m.č. OP02" 3.5 
Součet: 3,50  
B29: B29  
"m.č. 2P19" 1.15 
Součet: 1,15  
C29: C29  
"m.č. 2P06" 1.15 
Součet: 1,15  
"Celkem: "A29+B29+C29</t>
  </si>
  <si>
    <t>974049185</t>
  </si>
  <si>
    <t>Vysekání rýh v betonových zdech do hl. 300 mm a šířky do 200 mm</t>
  </si>
  <si>
    <t>""1.NP - severní křídlo" 
"zajištění otvoru m.č. OP59: HEA120, dl. 0,90 m" (0.1+0.90+0.1)*2 
"zajištění otvoru m.č. OP60: HEA120, dl. 0,90 m" (0.1+0.90+0.1)*2 
"zajištění otvoru m.č. OP60: HEA120, dl. 1,50 m" (0.1+1.50+0.1)*2 
""1.NP - jižní křídlo" 
"zajištění otvoru m.č. OP05: HEA120, dl. 1,40 m" (0.1+1.40+0.1)*2 
"zajištění otvoru m.č. OP12: HEA120, dl. 1,40 m" (0.1+1.40+0.1)*2 
"zajištění otvoru m.č. OP13: HEA120, dl. 1,40 m" (0.1+1.40+0.1)*2 
A30: A30  
"zajištění otvoru m.č. OP59: HEA120, dl. 0,90 m" (0.1+0.90+0.1)*2 
Součet: 2,20  
B30: B30  
"zajištění otvoru m.č. OP60: HEA120, dl. 0,90 m" (0.1+0.90+0.1)*2 
Součet: 2,20  
C30: C30  
"zajištění otvoru m.č. OP60: HEA120, dl. 1,50 m" (0.1+1.50+0.1)*2 
Součet: 3,40  
D30: D30  
"zajištění otvoru m.č. OP05: HEA120, dl. 1,40 m" (0.1+1.40+0.1)*2 
Součet: 3,20  
E30: E30  
"zajištění otvoru m.č. OP12: HEA120, dl. 1,40 m" (0.1+1.40+0.1)*2 
Součet: 3,20  
F30: F30  
"zajištění otvoru m.č. OP13: HEA120, dl. 1,40 m" (0.1+1.40+0.1)*2 
Součet: 3,20  
"Celkem: "A30+B30+C30+D30+E30+F30</t>
  </si>
  <si>
    <t>"drcení cihelné suti" 0.186+2.773+2.814+2.256</t>
  </si>
  <si>
    <t>"drcení betonové suti" 1.535+0.319+1.514</t>
  </si>
  <si>
    <t>1.535+0.319+1.514 
A35: A35  
1.535+0.319+1.514 
Součet: 3,368  
"Celkem: "A35</t>
  </si>
  <si>
    <t>0.186+2.773+2.814+2.256 
A36: A36  
0.186+2.773+2.814+2.256 
Součet: 8,029  
"Celkem: "A36</t>
  </si>
  <si>
    <t>Likvidace odpadů na recyklační skládce odpadu cihelného zatříděného do Katalogu odpadů pod kódem 17 01 02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</si>
  <si>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00-71-01.04</t>
  </si>
  <si>
    <t>D.2.2.1 - Zdravotně technické instalace</t>
  </si>
  <si>
    <t>SO 00-71-01.04</t>
  </si>
  <si>
    <t>1.4*2.28*(12.67+14.5+2.5+4.5+20.5+6)+9*4.5*3</t>
  </si>
  <si>
    <t>139751101</t>
  </si>
  <si>
    <t>Vykopávka v uzavřených prostorech ručně v hornině třídy těžitelnosti I skupiny 1 až 3</t>
  </si>
  <si>
    <t>1*1.5*17+1*1.5*16.9</t>
  </si>
  <si>
    <t>161151103</t>
  </si>
  <si>
    <t>Svislé přemístění výkopku strojně bez naložení do dopravní nádoby avšak s vyprázdněním dopravní nádoby na hromadu nebo do dopravního prostředku z horniny třídy těžitelnosti I skupiny 1 až 3 při hloubc</t>
  </si>
  <si>
    <t>Svislé přemístění výkopku strojně bez naložení do dopravní nádoby avšak s vyprázdněním dopravní nádoby na hromadu nebo do dopravního prostředku z horniny třídy těžitelnosti I skupiny 1 až 3 při hloubce výkopu přes 4 do 8 m</t>
  </si>
  <si>
    <t>161151106</t>
  </si>
  <si>
    <t>Svislé přemístění výkopku strojně bez naložení do dopravní nádoby avšak s vyprázdněním dopravní nádoby na hromadu nebo do dopravního prostředku z horniny třídy těžitelnosti I skupiny 1 až 3 při hloubce výkopu přes 12 do 16 m</t>
  </si>
  <si>
    <t>162211201</t>
  </si>
  <si>
    <t>Vodorovné přemístění výkopku nebo sypaniny nošením s vyprázdněním nádoby na hromady nebo do dopravního prostředku na vzdálenost do 10 m z horniny třídy těžitelnosti I, skupiny 1 až 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</si>
  <si>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</si>
  <si>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</si>
  <si>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</si>
  <si>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</si>
  <si>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1.4*0.35*(10+2+5.8+2+2+6+14)</t>
  </si>
  <si>
    <t>174112109</t>
  </si>
  <si>
    <t>Zásyp sypaninou z jakékoliv horniny při překopech inženýrských sítí ručně Příplatek k ceně za prohození sypaniny sítem</t>
  </si>
  <si>
    <t>1.4*1.5*(2.5+8+2+2.7+3+6+38)+9*4.5*3</t>
  </si>
  <si>
    <t>175111101</t>
  </si>
  <si>
    <t>Obsypání potrubí ručně sypaninou z vhodných hornin třídy těžitelnosti I a II, skupiny 1 až 4 nebo materiálem připraveným podél výkopu ve vzdálenosti do 3 m od jeho kraje pro jakoukoliv hloubku výkopu</t>
  </si>
  <si>
    <t>1.4*0.4*(10+2+5.8+2+2+6+14)</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</si>
  <si>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</si>
  <si>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58331351</t>
  </si>
  <si>
    <t>kamenivo těžené drobné frakce 0/4</t>
  </si>
  <si>
    <t>1.4*0.9*38</t>
  </si>
  <si>
    <t>58331351.1</t>
  </si>
  <si>
    <t>1.4*0.15*(2.5+8+2+2.7+3+6+38)</t>
  </si>
  <si>
    <t>451572111.1</t>
  </si>
  <si>
    <t>1.4*0.12*(10+2+5.8+2+2+6+14)</t>
  </si>
  <si>
    <t>721110954</t>
  </si>
  <si>
    <t>Opravy odpadního potrubí kameninového vsazení odbočky do potrubí DN 200</t>
  </si>
  <si>
    <t>721171803</t>
  </si>
  <si>
    <t>Demontáž potrubí z novodurových trub odpadních nebo připojovacích do D 75</t>
  </si>
  <si>
    <t>721171809</t>
  </si>
  <si>
    <t>Demontáž potrubí z novodurových trub odpadních nebo připojovacích přes 114 do D 160</t>
  </si>
  <si>
    <t>"1.PP" 17    
"1.NP" 39    
A43: A43  
"1.PP" 17    
Součet: 17,00  
B43: B43  
"1.NP" 39    
Součet: 39,00  
"Celkem: "A43+B43</t>
  </si>
  <si>
    <t>721173402</t>
  </si>
  <si>
    <t>Potrubí z trub PVC SN4 svodné (ležaté) DN 125</t>
  </si>
  <si>
    <t>"1.PP" 14    
"1.NP" 97    
A44: A44  
"1.PP" 14    
Součet: 14,00  
B44: B44  
"1.NP" 97    
Součet: 97,00  
"Celkem: "A44+B44</t>
  </si>
  <si>
    <t>721173403</t>
  </si>
  <si>
    <t>Potrubí z trub PVC SN4 svodné (ležaté) DN 160</t>
  </si>
  <si>
    <t>"1.NP" 39    
A45: A45  
"1.NP" 39    
Součet: 39,00  
"Celkem: "A45</t>
  </si>
  <si>
    <t>721173404</t>
  </si>
  <si>
    <t>Potrubí z trub PVC SN4 svodné (ležaté) DN 200</t>
  </si>
  <si>
    <t>"1.NP" 30    
A46: A46  
"1.NP" 30    
Součet: 30,00  
"Celkem: "A46</t>
  </si>
  <si>
    <t>721174024</t>
  </si>
  <si>
    <t>Potrubí z trub polypropylenových odpadní (svislé) DN 75</t>
  </si>
  <si>
    <t>"1.NP" 8    
"2.NP" 4    
"Půda" 8    
A47: A47  
"1.NP" 8    
Součet: 8,00  
B47: B47  
"2.NP" 4    
Součet: 4,00  
C47: C47  
"Půda" 8    
Součet: 8,00  
"Celkem: "A47+B47+C47</t>
  </si>
  <si>
    <t>721174025</t>
  </si>
  <si>
    <t>Potrubí z trub polypropylenových odpadní (svislé) DN 110</t>
  </si>
  <si>
    <t>"1.PP" 26    
"1.NP" 76 
"2.NP" 53    
"3.NP" 65    
"Půda" 70    
A48: A48  
"1.PP" 26    
Součet: 26,00  
B48: B48  
"1.NP" 76 
Součet: 76,00  
C48: C48  
"2.NP" 53    
Součet: 53,00  
D48: D48  
"3.NP" 65    
Součet: 65,00  
E48: E48  
"Půda" 70    
Součet: 70,00  
"Celkem: "A48+B48+C48+D48+E48</t>
  </si>
  <si>
    <t>721174026</t>
  </si>
  <si>
    <t>Potrubí z trub polypropylenových odpadní (svislé) DN 125</t>
  </si>
  <si>
    <t>"1.PP" 96    
A49: A49  
"1.PP" 96    
Součet: 96,00  
"Celkem: "A49</t>
  </si>
  <si>
    <t>721174042</t>
  </si>
  <si>
    <t>Potrubí z trub polypropylenových připojovací DN 40</t>
  </si>
  <si>
    <t>"1.NP" 10.5 
"2.NP" 6    
"3.NP" 7    
A50: A50  
"1.NP" 10.5 
Součet: 10,50  
B50: B50  
"2.NP" 6    
Součet: 6,00  
C50: C50  
"3.NP" 7    
Součet: 7,00  
"Celkem: "A50+B50+C50</t>
  </si>
  <si>
    <t>721174043</t>
  </si>
  <si>
    <t>Potrubí z trub polypropylenových připojovací DN 50</t>
  </si>
  <si>
    <t>"1.PP" 9    
"1.NP" 19 
"2.NP" 32    
"3.NP" 36    
A51: A51  
"1.PP" 9    
Součet: 9,00  
B51: B51  
"1.NP" 19 
Součet: 19,00  
C51: C51  
"2.NP" 32    
Součet: 32,00  
D51: D51  
"3.NP" 36    
Součet: 36,00  
"Celkem: "A51+B51+C51+D51</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</si>
  <si>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</si>
  <si>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</si>
  <si>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</si>
  <si>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</si>
  <si>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</si>
  <si>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</si>
  <si>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721211422</t>
  </si>
  <si>
    <t>Podlahové vpusti se svislým odtokem DN 50/75/110 mřížka nerez 138x138</t>
  </si>
  <si>
    <t>721212123</t>
  </si>
  <si>
    <t>Odtokové sprchové žlaby se zápachovou uzávěrkou a krycím roštem délky 800 mm</t>
  </si>
  <si>
    <t>"1.NP" 2 
"2.NP" 3    
"3.NP" 3    
A56: A56  
"1.NP" 2 
Součet: 2,00  
B56: B56  
"2.NP" 3    
Součet: 3,00  
C56: C56  
"3.NP" 3    
Součet: 3,00  
"Celkem: "A56+B56+C56</t>
  </si>
  <si>
    <t>721226513</t>
  </si>
  <si>
    <t>Zápachové uzávěrky podomítkové (Pe) s krycí deskou pro pračku a myčku DN 40/50 s přípojem vody a elektřiny</t>
  </si>
  <si>
    <t>"1.NP" 1    
"2.NP" 4    
"3.NP" 6    
A57: A57  
"1.NP" 1    
Součet: 1,00  
B57: B57  
"2.NP" 4    
Součet: 4,00  
C57: C57  
"3.NP" 6    
Součet: 6,00  
"Celkem: "A57+B57+C57</t>
  </si>
  <si>
    <t>721242105</t>
  </si>
  <si>
    <t>Lapače střešních splavenin polypropylenové (PP) se svislým odtokem DN 110</t>
  </si>
  <si>
    <t>721242803</t>
  </si>
  <si>
    <t>Demontáž lapačů střešních splavenin DN 110</t>
  </si>
  <si>
    <t>721263121</t>
  </si>
  <si>
    <t>Zpětné klapky z polypropylenu (PP) s automatickým a nouzovým uzávěrem DN 110</t>
  </si>
  <si>
    <t>721273153</t>
  </si>
  <si>
    <t>Ventilační hlavice z polypropylenu (PP) DN 110</t>
  </si>
  <si>
    <t>722130233</t>
  </si>
  <si>
    <t>Potrubí z ocelových trubek pozinkovaných závitových svařovaných běžných DN 25</t>
  </si>
  <si>
    <t>"1.NP" 12    
"2.NP" 17    
"3.NP" 19    
A63: A63  
"1.NP" 12    
Součet: 12,00  
B63: B63  
"2.NP" 17    
Součet: 17,00  
C63: C63  
"3.NP" 19    
Součet: 19,00  
"Celkem: "A63+B63+C63</t>
  </si>
  <si>
    <t>722130234</t>
  </si>
  <si>
    <t>Potrubí z ocelových trubek pozinkovaných závitových svařovaných běžných DN 32</t>
  </si>
  <si>
    <t>"1.NP" 10    
"2.NP" 7    
"3.NP" 2    
A64: A64  
"1.NP" 10    
Součet: 10,00  
B64: B64  
"2.NP" 7    
Součet: 7,00  
C64: C64  
"3.NP" 2    
Součet: 2,00  
"Celkem: "A64+B64+C64</t>
  </si>
  <si>
    <t>722130802</t>
  </si>
  <si>
    <t>Demontáž potrubí z ocelových trubek pozinkovaných závitových přes 25 do DN 40</t>
  </si>
  <si>
    <t>722170801</t>
  </si>
  <si>
    <t>Demontáž rozvodů vody z plastů do O 25 mm</t>
  </si>
  <si>
    <t>722176112</t>
  </si>
  <si>
    <t>Montáž potrubí z plastových trub svařovaných polyfuzně D přes 16 do 20 mm</t>
  </si>
  <si>
    <t>"1.PP" 180    
"1.NP" 174 
"2.NP" 125    
"3.NP" 168    
A68: A68  
"1.PP" 180    
Součet: 180,00  
B68: B68  
"1.NP" 174 
Součet: 174,00  
C68: C68  
"2.NP" 125    
Součet: 125,00  
D68: D68  
"3.NP" 168    
Součet: 168,00  
"Celkem: "A68+B68+C68+D68</t>
  </si>
  <si>
    <t>28614441</t>
  </si>
  <si>
    <t>trubka vodovodní tlaková PP-RCT S 4 D 20mm</t>
  </si>
  <si>
    <t>647 * 1.03    
A69: A69  
647 * 1.03    
Součet: 666,41  
"Celkem: "A69</t>
  </si>
  <si>
    <t>722176113</t>
  </si>
  <si>
    <t>Montáž potrubí z plastových trub svařovaných polyfuzně D přes 20 do 25 mm</t>
  </si>
  <si>
    <t>"1.PP" 25    
"1.NP" 50    
"2.NP" 25    
"3.NP" 53    
A70: A70  
"1.PP" 25    
Součet: 25,00  
B70: B70  
"1.NP" 50    
Součet: 50,00  
C70: C70  
"2.NP" 25    
Součet: 25,00  
D70: D70  
"3.NP" 53    
Součet: 53,00  
"Celkem: "A70+B70+C70+D70</t>
  </si>
  <si>
    <t>28614442</t>
  </si>
  <si>
    <t>trubka vodovodní tlaková PP-RCT S 4 D 25mm</t>
  </si>
  <si>
    <t>153 * 1.03    
A71: A71  
153 * 1.03    
Součet: 157,59  
"Celkem: "A71</t>
  </si>
  <si>
    <t>722176114</t>
  </si>
  <si>
    <t>Montáž potrubí z plastových trub svařovaných polyfuzně D přes 25 do 32 mm</t>
  </si>
  <si>
    <t>"1.PP" 121    
"1.NP" 12    
"3.NP" 33    
A72: A72  
"1.PP" 121    
Součet: 121,00  
B72: B72  
"1.NP" 12    
Součet: 12,00  
C72: C72  
"3.NP" 33    
Součet: 33,00  
"Celkem: "A72+B72+C72</t>
  </si>
  <si>
    <t>28614443</t>
  </si>
  <si>
    <t>trubka vodovodní tlaková PP-RCT S 4 D 32mm</t>
  </si>
  <si>
    <t>166 * 1.03    
A73: A73  
166 * 1.03    
Součet: 170,98  
"Celkem: "A73</t>
  </si>
  <si>
    <t>722176115</t>
  </si>
  <si>
    <t>Montáž potrubí z plastových trub svařovaných polyfuzně D přes 32 do 40 mm</t>
  </si>
  <si>
    <t>"1.PP" 85    
"1.NP" 10    
"2.NP" 8    
"3.NP" 24    
A74: A74  
"1.PP" 85    
Součet: 85,00  
B74: B74  
"1.NP" 10    
Součet: 10,00  
C74: C74  
"2.NP" 8    
Součet: 8,00  
D74: D74  
"3.NP" 24    
Součet: 24,00  
"Celkem: "A74+B74+C74+D74</t>
  </si>
  <si>
    <t>28614444</t>
  </si>
  <si>
    <t>trubka vodovodní tlaková PP-RCT S 4 D 40mm</t>
  </si>
  <si>
    <t>127 * 1.03    
A75: A75  
127 * 1.03    
Součet: 130,81  
"Celkem: "A75</t>
  </si>
  <si>
    <t>722176116</t>
  </si>
  <si>
    <t>Montáž potrubí z plastových trub svařovaných polyfuzně D přes 40 do 50 mm</t>
  </si>
  <si>
    <t>"1.PP" 74    
"1.NP" 2    
A76: A76  
"1.PP" 74    
Součet: 74,00  
B76: B76  
"1.NP" 2    
Součet: 2,00  
"Celkem: "A76+B76</t>
  </si>
  <si>
    <t>28614445</t>
  </si>
  <si>
    <t>trubka vodovodní tlaková PP-RCT S 4 D 50mm</t>
  </si>
  <si>
    <t>76 * 1.03    
A77: A77  
76 * 1.03    
Součet: 78,28  
"Celkem: "A77</t>
  </si>
  <si>
    <t>722176117</t>
  </si>
  <si>
    <t>Montáž potrubí z plastových trub svařovaných polyfuzně D přes 50 do 63 mm</t>
  </si>
  <si>
    <t>"1.PP" 20    
A78: A78  
"1.PP" 20    
Součet: 20,00  
"Celkem: "A78</t>
  </si>
  <si>
    <t>28614446</t>
  </si>
  <si>
    <t>trubka vodovodní tlaková PP-RCT S 4 D 63mm</t>
  </si>
  <si>
    <t>20 * 1.03    
A79: A79  
20 * 1.03    
Součet: 20,60  
"Celkem: "A79</t>
  </si>
  <si>
    <t>722181211</t>
  </si>
  <si>
    <t>Ochrana potrubí termoizolačními trubicemi z pěnového polyetylenu PE přilepenými v příčných a podélných spojích, tloušťky izolace do 6 mm, vnitřního průměru izolace DN do 22 mm</t>
  </si>
  <si>
    <t>"1.PP" 15    
"1.NP" 76 
"2.NP" 67    
"3.NP" 60    
A80: A80  
"1.PP" 15    
Součet: 15,00  
B80: B80  
"1.NP" 76 
Součet: 76,00  
C80: C80  
"2.NP" 67    
Součet: 67,00  
D80: D80  
"3.NP" 60    
Součet: 60,00  
"Celkem: "A80+B80+C80+D80</t>
  </si>
  <si>
    <t>722181212</t>
  </si>
  <si>
    <t>Ochrana potrubí termoizolačními trubicemi z pěnového polyetylenu PE přilepenými v příčných a podélných spojích, tloušťky izolace do 6 mm, vnitřního průměru izolace DN přes 22 do 32 mm</t>
  </si>
  <si>
    <t>"1.PP" 56    
"1.NP" 39    
"2.NP" 13    
"3.NP" 45    
A81: A81  
"1.PP" 56    
Součet: 56,00  
B81: B81  
"1.NP" 39    
Součet: 39,00  
C81: C81  
"2.NP" 13    
Součet: 13,00  
D81: D81  
"3.NP" 45    
Součet: 45,00  
"Celkem: "A81+B81+C81+D81</t>
  </si>
  <si>
    <t>722181222</t>
  </si>
  <si>
    <t>Ochrana potrubí termoizolačními trubicemi z pěnového polyetylenu PE přilepenými v příčných a podélných spojích, tloušťky izolace přes 6 do 9 mm, vnitřního průměru izolace DN přes 22 do 45 mm</t>
  </si>
  <si>
    <t>"1.PP" 50    
"1.NP" 5    
"2.NP" 4    
"3.NP" 18    
A82: A82  
"1.PP" 50    
Součet: 50,00  
B82: B82  
"1.NP" 5    
Součet: 5,00  
C82: C82  
"2.NP" 4    
Součet: 4,00  
D82: D82  
"3.NP" 18    
Součet: 18,00  
"Celkem: "A82+B82+C82+D82</t>
  </si>
  <si>
    <t>722181223</t>
  </si>
  <si>
    <t>Ochrana potrubí termoizolačními trubicemi z pěnového polyetylenu PE přilepenými v příčných a podélných spojích, tloušťky izolace přes 6 do 9 mm, vnitřního průměru izolace DN přes 45 do 63 mm</t>
  </si>
  <si>
    <t>"1.PP" 50    
A83: A83  
"1.PP" 50    
Součet: 50,00  
"Celkem: "A83</t>
  </si>
  <si>
    <t>722181224</t>
  </si>
  <si>
    <t>Ochrana potrubí termoizolačními trubicemi z pěnového polyetylenu PE přilepenými v příčných a podélných spojích, tloušťky izolace přes 6 do 9 mm, vnitřního průměru izolace DN přes 63 mm</t>
  </si>
  <si>
    <t>"1.PP" 20    
A84: A84  
"1.PP" 20    
Součet: 20,00  
"Celkem: "A84</t>
  </si>
  <si>
    <t>722181251</t>
  </si>
  <si>
    <t>Ochrana potrubí termoizolačními trubicemi z pěnového polyetylenu PE přilepenými v příčných a podélných spojích, tloušťky izolace přes 20 do 25 mm, vnitřního průměru izolace DN do 22 mm</t>
  </si>
  <si>
    <t>"1.PP" 165    
"1.NP" 98 
"2.NP" 58    
"3.NP" 108    
A85: A85  
"1.PP" 165    
Součet: 165,00  
B85: B85  
"1.NP" 98 
Součet: 98,00  
C85: C85  
"2.NP" 58    
Součet: 58,00  
D85: D85  
"3.NP" 108    
Součet: 108,00  
"Celkem: "A85+B85+C85+D85</t>
  </si>
  <si>
    <t>722181252</t>
  </si>
  <si>
    <t>Ochrana potrubí termoizolačními trubicemi z pěnového polyetylenu PE přilepenými v příčných a podélných spojích, tloušťky izolace přes 20 do 25 mm, vnitřního průměru izolace DN přes 22 do 45 mm</t>
  </si>
  <si>
    <t>"1.PP" 125    
"1.NP" 28    
"2.NP" 16    
"3.NP" 47    
A86: A86  
"1.PP" 125    
Součet: 125,00  
B86: B86  
"1.NP" 28    
Součet: 28,00  
C86: C86  
"2.NP" 16    
Součet: 16,00  
D86: D86  
"3.NP" 47    
Součet: 47,00  
"Celkem: "A86+B86+C86+D86</t>
  </si>
  <si>
    <t>722181253</t>
  </si>
  <si>
    <t>Ochrana potrubí termoizolačními trubicemi z pěnového polyetylenu PE přilepenými v příčných a podélných spojích, tloušťky izolace přes 20 do 25 mm, vnitřního průměru izolace DN přes 45 do 63 mm</t>
  </si>
  <si>
    <t>"1.PP" 11    
A87: A87  
"1.PP" 11    
Součet: 11,00  
"Celkem: "A87</t>
  </si>
  <si>
    <t>722181812</t>
  </si>
  <si>
    <t>Demontáž ochrany potrubí plstěných pásů z trub, průměru do 50 mm</t>
  </si>
  <si>
    <t>722181851</t>
  </si>
  <si>
    <t>Demontáž ochrany potrubí termoizolačních trubic z trub, průměru do 45 mm</t>
  </si>
  <si>
    <t>722190401</t>
  </si>
  <si>
    <t>Zřízení přípojek na potrubí vyvedení a upevnění výpustek do DN 25</t>
  </si>
  <si>
    <t>722221134</t>
  </si>
  <si>
    <t>Armatury s jedním závitem ventily výtokové G 1/2"</t>
  </si>
  <si>
    <t>"1.PP" 1    
A91: A91  
"1.PP" 1    
Součet: 1,00  
"Celkem: "A91</t>
  </si>
  <si>
    <t>722231077</t>
  </si>
  <si>
    <t>Armatury se dvěma závity ventily zpětné mosazné PN 10 do 110°C G 2"</t>
  </si>
  <si>
    <t>"1.PP" 1    
A92: A92  
"1.PP" 1    
Součet: 1,00  
"Celkem: "A92</t>
  </si>
  <si>
    <t>722232047</t>
  </si>
  <si>
    <t>Armatury se dvěma závity kulové kohouty PN 42 do 185 °C přímé vnitřní závit G 6/4"</t>
  </si>
  <si>
    <t>"1.PP" 2    
A93: A93  
"1.PP" 2    
Součet: 2,00  
"Celkem: "A93</t>
  </si>
  <si>
    <t>722232048</t>
  </si>
  <si>
    <t>Armatury se dvěma závity kulové kohouty PN 42 do 185 °C přímé vnitřní závit G 2"</t>
  </si>
  <si>
    <t>"1.PP" 3    
A94: A94  
"1.PP" 3    
Součet: 3,00  
"Celkem: "A94</t>
  </si>
  <si>
    <t>722232063</t>
  </si>
  <si>
    <t>Armatury se dvěma závity kulové kohouty PN 42 do 185 °C přímé vnitřní závit s vypouštěním G 1"</t>
  </si>
  <si>
    <t>"1.PP" 4    
A95: A95  
"1.PP" 4    
Součet: 4,00  
"Celkem: "A95</t>
  </si>
  <si>
    <t>722232064</t>
  </si>
  <si>
    <t>Armatury se dvěma závity kulové kohouty PN 42 do 185 °C přímé vnitřní závit s vypouštěním G 5/4"</t>
  </si>
  <si>
    <t>"1.PP" 1    
A96: A96  
"1.PP" 1    
Součet: 1,00  
"Celkem: "A96</t>
  </si>
  <si>
    <t>722232066</t>
  </si>
  <si>
    <t>Armatury se dvěma závity kulové kohouty PN 42 do 185 °C přímé vnitřní závit s vypouštěním G 2"</t>
  </si>
  <si>
    <t>"1.PP" 1    
A97: A97  
"1.PP" 1    
Součet: 1,00  
"Celkem: "A97</t>
  </si>
  <si>
    <t>722239101</t>
  </si>
  <si>
    <t>Armatury se dvěma závity montáž vodovodních armatur se dvěma závity ostatních typů G 1/2"</t>
  </si>
  <si>
    <t>"1.PP" 7    
A98: A98  
"1.PP" 7    
Součet: 7,00  
"Celkem: "A98</t>
  </si>
  <si>
    <t>6000052489R</t>
  </si>
  <si>
    <t>Vyvažovací ventil STAD DN 15 s vypouštěním PN25</t>
  </si>
  <si>
    <t>722239102</t>
  </si>
  <si>
    <t>Armatury se dvěma závity montáž vodovodních armatur se dvěma závity ostatních typů G 3/4"</t>
  </si>
  <si>
    <t>"1.PP" 1    
A100: A100  
"1.PP" 1    
Součet: 1,00  
"Celkem: "A100</t>
  </si>
  <si>
    <t>722001R</t>
  </si>
  <si>
    <t>Kulový ventil s integrovanou certifikovanou zpětnou klapkou</t>
  </si>
  <si>
    <t>722239105</t>
  </si>
  <si>
    <t>Armatury se dvěma závity montáž vodovodních armatur se dvěma závity ostatních typů G 6/4"</t>
  </si>
  <si>
    <t>"1.PP" 1    
A102: A102  
"1.PP" 1    
Součet: 1,00  
"Celkem: "A102</t>
  </si>
  <si>
    <t>55118614</t>
  </si>
  <si>
    <t>oddělovač potrubní závitový PN 10 T 65 °C mosaz 1 1/2"</t>
  </si>
  <si>
    <t>722240122</t>
  </si>
  <si>
    <t>Armatury z plastických hmot kohouty (PPR) kulové DN 20</t>
  </si>
  <si>
    <t>"1.NP" 12 
"3.NP" 8    
A104: A104  
"1.NP" 12 
Součet: 12,00  
B104: B104  
"3.NP" 8    
Součet: 8,00  
"Celkem: "A104+B104</t>
  </si>
  <si>
    <t>722240123</t>
  </si>
  <si>
    <t>Armatury z plastických hmot kohouty (PPR) kulové DN 25</t>
  </si>
  <si>
    <t>"1.PP" 1    
"1.NP" 4  
"2.NP" 8    
"3.NP" 8    
A105: A105  
"1.PP" 1    
Součet: 1,00  
B105: B105  
"1.NP" 4  
Součet: 4,00  
C105: C105  
"2.NP" 8    
Součet: 8,00  
D105: D105  
"3.NP" 8    
Součet: 8,00  
"Celkem: "A105+B105+C105+D105</t>
  </si>
  <si>
    <t>722240124</t>
  </si>
  <si>
    <t>Armatury z plastických hmot kohouty (PPR) kulové DN 32</t>
  </si>
  <si>
    <t>"1.PP" 1    
A106: A106  
"1.PP" 1    
Součet: 1,00  
"Celkem: "A106</t>
  </si>
  <si>
    <t>722249122</t>
  </si>
  <si>
    <t>Armatury z plastických hmot montáž vodovodních armatur z plastických hmot ostatních typů DN 20</t>
  </si>
  <si>
    <t>"1.PP" 6    
A107: A107  
"1.PP" 6    
Součet: 6,00  
"Celkem: "A107</t>
  </si>
  <si>
    <t>6000025180R</t>
  </si>
  <si>
    <t>Kohout kulový plastový s vypouštěním PP-R D20 mm s pákou</t>
  </si>
  <si>
    <t>722249123</t>
  </si>
  <si>
    <t>Armatury z plastických hmot montáž vodovodních armatur z plastických hmot ostatních typů DN 25</t>
  </si>
  <si>
    <t>"1.PP" 9    
A109: A109  
"1.PP" 9    
Součet: 9,00  
"Celkem: "A109</t>
  </si>
  <si>
    <t>6000025470R</t>
  </si>
  <si>
    <t>Kohout kulový plastový s vypouštěním PP-R D25 mm s pákou</t>
  </si>
  <si>
    <t>722249124</t>
  </si>
  <si>
    <t>Armatury z plastických hmot montáž vodovodních armatur z plastických hmot ostatních typů DN 32</t>
  </si>
  <si>
    <t>"1.PP" 4    
A111: A111  
"1.PP" 4    
Součet: 4,00  
"Celkem: "A111</t>
  </si>
  <si>
    <t>6000070660R</t>
  </si>
  <si>
    <t>Kohout kulový s výpustným ventilem PP-R D32 mm s pákou</t>
  </si>
  <si>
    <t>722250132</t>
  </si>
  <si>
    <t>Požární příslušenství a armatury hydrantový systém s tvarově stálou hadicí celoplechový D 25 x 20 m</t>
  </si>
  <si>
    <t>"1.NP" 2    
"2.NP" 4    
"3.NP" 2    
A113: A113  
"1.NP" 2    
Součet: 2,00  
B113: B113  
"2.NP" 4    
Součet: 4,00  
C113: C113  
"3.NP" 2    
Součet: 2,00  
"Celkem: "A113+B113+C113</t>
  </si>
  <si>
    <t>Požární příslušenství a armatury hydrantový systém s tvarově stálou hadicí celoplechový D 25 x 20 m Podrobná specifikace viz. D.2.2.1 - SO 00-71-01.01 - 3.608a - Výpis ostatních prvků - prvek O – 03</t>
  </si>
  <si>
    <t>722262212</t>
  </si>
  <si>
    <t>Vodoměry pro vodu do 40°C závitové horizontální jednovtokové suchoběžné G 1/2" x 110 mm Qn 1,5</t>
  </si>
  <si>
    <t>"1.NP" 8 
"2.NP" 4    
"3.NP" 8    
A114: A114  
"1.NP" 8 
Součet: 8,00  
B114: B114  
"2.NP" 4    
Součet: 4,00  
C114: C114  
"3.NP" 8    
Součet: 8,00  
"Celkem: "A114+B114+C114</t>
  </si>
  <si>
    <t>722262227</t>
  </si>
  <si>
    <t>Vodoměry pro vodu do 40°C závitové horizontální jednovtokové suchoběžné pro dálkový odečet G 3/4" x 130 mm Qn 4,0 R100</t>
  </si>
  <si>
    <t>"1.PP" 1    
A115: A115  
"1.PP" 1    
Součet: 1,00  
"Celkem: "A115</t>
  </si>
  <si>
    <t>722263206</t>
  </si>
  <si>
    <t>Vodoměry pro vodu do 100°C závitové horizontální jednovtokové suchoběžné G 1/2"x 110 mm Qn 1,5</t>
  </si>
  <si>
    <t>"1.NP" 8 
"2.NP" 4    
"3.NP" 8    
A116: A116  
"1.NP" 8 
Součet: 8,00  
B116: B116  
"2.NP" 4    
Součet: 4,00  
C116: C116  
"3.NP" 8    
Součet: 8,00  
"Celkem: "A116+B116+C116</t>
  </si>
  <si>
    <t>722263214</t>
  </si>
  <si>
    <t>Vodoměry pro vodu do 100°C závitové horizontální vícevtokové mokroběžné G 1"x 260 mm Qn 5</t>
  </si>
  <si>
    <t>"1.PP" 1    
A117: A117  
"1.PP" 1    
Součet: 1,00  
"Celkem: "A117</t>
  </si>
  <si>
    <t>Skříň do stěny, ušlěchtilá ocel s broušeným povrchem, uzamykatelná, nezámrzná armatura</t>
  </si>
  <si>
    <t>998722103</t>
  </si>
  <si>
    <t>Přesun hmot pro vnitřní vodovod stanovený z hmotnosti přesunovaného materiálu vodorovná dopravní vzdálenost do 50 m v objektech výšky přes 12 do 24 m</t>
  </si>
  <si>
    <t>723</t>
  </si>
  <si>
    <t>Zdravotechnika - vnitřní plynovod</t>
  </si>
  <si>
    <t>723120804</t>
  </si>
  <si>
    <t>Demontáž potrubí svařovaného z ocelových trubek závitových do DN 25</t>
  </si>
  <si>
    <t>723120805</t>
  </si>
  <si>
    <t>Demontáž potrubí svařovaného z ocelových trubek závitových přes 25 do DN 50</t>
  </si>
  <si>
    <t>723150803</t>
  </si>
  <si>
    <t>Demontáž potrubí svařovaného z ocelových trubek hladkých přes 44,5 do O 76</t>
  </si>
  <si>
    <t>723160804</t>
  </si>
  <si>
    <t>Demontáž přípojek k plynoměrům spojovaných na závit bez ochozu G 1</t>
  </si>
  <si>
    <t>PÁR</t>
  </si>
  <si>
    <t>723260801</t>
  </si>
  <si>
    <t>Demontáž plynoměrů maximální průtok Q (m3/hod) do 16 m3/h</t>
  </si>
  <si>
    <t>724242214</t>
  </si>
  <si>
    <t>Zařízení pro úpravu vody filtry domácí na studenou vodu se zpětným proplachem G 2"</t>
  </si>
  <si>
    <t>"1.PP" 1    
A127: A127  
"1.PP" 1    
Součet: 1,00  
"Celkem: "A127</t>
  </si>
  <si>
    <t>725</t>
  </si>
  <si>
    <t>Zdravotechnika - zařizovací předměty</t>
  </si>
  <si>
    <t>725110814</t>
  </si>
  <si>
    <t>Demontáž klozetů kombi</t>
  </si>
  <si>
    <t>"1.NP" 6 
"2.NP" 4    
"3.NP" 5    
A129: A129  
"1.NP" 6 
Součet: 6,00  
B129: B129  
"2.NP" 4    
Součet: 4,00  
C129: C129  
"3.NP" 5    
Součet: 5,00  
"Celkem: "A129+B129+C129</t>
  </si>
  <si>
    <t>725112022</t>
  </si>
  <si>
    <t>Zařízení záchodů klozety keramické závěsné na nosné stěny s hlubokým splachováním odpad vodorovný</t>
  </si>
  <si>
    <t>"1.NP" 3 
"2.NP" 4    
"3.NP" 8    
A130: A130  
"1.NP" 3 
Součet: 3,00  
B130: B130  
"2.NP" 4    
Součet: 4,00  
C130: C130  
"3.NP" 8    
Součet: 8,00  
"Celkem: "A130+B130+C130</t>
  </si>
  <si>
    <t>725119125</t>
  </si>
  <si>
    <t>Zařízení záchodů montáž klozetových mís závěsných na nosné stěny</t>
  </si>
  <si>
    <t>"1.NP" 1    
A131: A131  
"1.NP" 1    
Součet: 1,00  
"Celkem: "A131</t>
  </si>
  <si>
    <t>64236051</t>
  </si>
  <si>
    <t>klozet keramický bílý závěsný hluboké splachování pro handicapované</t>
  </si>
  <si>
    <t>725210821</t>
  </si>
  <si>
    <t>Demontáž umyvadel bez výtokových armatur umyvadel</t>
  </si>
  <si>
    <t>"1.NP" 7 
"2.NP" 5    
"3.NP" 5    
A133: A133  
"1.NP" 7 
Součet: 7,00  
B133: B133  
"2.NP" 5    
Součet: 5,00  
C133: C133  
"3.NP" 5    
Součet: 5,00  
"Celkem: "A133+B133+C133</t>
  </si>
  <si>
    <t>725211603</t>
  </si>
  <si>
    <t>Umyvadla keramická bílá bez výtokových armatur připevněná na stěnu šrouby bez sloupu nebo krytu na sifon, šířka umyvadla 600 mm</t>
  </si>
  <si>
    <t>"1.NP" 6 
"2.NP" 4    
"3.NP" 8    
A134: A134  
"1.NP" 6 
Součet: 6,00  
B134: B134  
"2.NP" 4    
Součet: 4,00  
C134: C134  
"3.NP" 8    
Součet: 8,00  
"Celkem: "A134+B134+C134</t>
  </si>
  <si>
    <t>725211703</t>
  </si>
  <si>
    <t>Umyvadla keramická bílá bez výtokových armatur připevněná na stěnu šrouby malá (umývátka) stěnová 450 mm</t>
  </si>
  <si>
    <t>"1.NP" 1    
"2.NP" 1    
"3.NP" 3    
A135: A135  
"1.NP" 1    
Součet: 1,00  
B135: B135  
"2.NP" 1    
Součet: 1,00  
C135: C135  
"3.NP" 3    
Součet: 3,00  
"Celkem: "A135+B135+C135</t>
  </si>
  <si>
    <t>725219102</t>
  </si>
  <si>
    <t>Umyvadla montáž umyvadel ostatních typů na šrouby</t>
  </si>
  <si>
    <t>"1.NP" 1    
A136: A136  
"1.NP" 1    
Součet: 1,00  
"Celkem: "A136</t>
  </si>
  <si>
    <t>64211023</t>
  </si>
  <si>
    <t>umyvadlo keramické závěsné bezbariérové bílé 640x550mm</t>
  </si>
  <si>
    <t>725220831</t>
  </si>
  <si>
    <t>Demontáž van litinových rohových</t>
  </si>
  <si>
    <t>"1.NP" 1    
"2.NP" 3    
"3.NP" 4    
A138: A138  
"1.NP" 1    
Součet: 1,00  
B138: B138  
"2.NP" 3    
Součet: 3,00  
C138: C138  
"3.NP" 4    
Součet: 4,00  
"Celkem: "A138+B138+C138</t>
  </si>
  <si>
    <t>725222162</t>
  </si>
  <si>
    <t>Vany bez výtokových armatur akrylátové se zápachovou uzávěrkou tvarované 1600x750 mm</t>
  </si>
  <si>
    <t>"3.NP" 1    
A139: A139  
"3.NP" 1    
Součet: 1,00  
"Celkem: "A139</t>
  </si>
  <si>
    <t>725222167</t>
  </si>
  <si>
    <t>Vany bez výtokových armatur akrylátové se zápachovou uzávěrkou tvarované 1700x800 mm</t>
  </si>
  <si>
    <t>"2.NP" 1    
A140: A140  
"2.NP" 1    
Součet: 1,00  
"Celkem: "A140</t>
  </si>
  <si>
    <t>725222169</t>
  </si>
  <si>
    <t>Vany bez výtokových armatur akrylátové se zápachovou uzávěrkou tvarované 1800x800 mm</t>
  </si>
  <si>
    <t>"3.NP" 2    
A141: A141  
"3.NP" 2    
Součet: 2,00  
"Celkem: "A141</t>
  </si>
  <si>
    <t>725240811</t>
  </si>
  <si>
    <t>Demontáž sprchových kabin a vaniček bez výtokových armatur kabin</t>
  </si>
  <si>
    <t>"1.NP" 1 
"2.NP" 1    
"3.NP" 1    
A142: A142  
"1.NP" 1 
Součet: 1,00  
B142: B142  
"2.NP" 1    
Součet: 1,00  
C142: C142  
"3.NP" 1    
Součet: 1,00  
"Celkem: "A142+B142+C142</t>
  </si>
  <si>
    <t>725241128</t>
  </si>
  <si>
    <t>Sprchové vaničky akrylátové obdélníkové 1200x900 mm</t>
  </si>
  <si>
    <t>"1.NP" 1    
A143: A143  
"1.NP" 1    
Součet: 1,00  
"Celkem: "A143</t>
  </si>
  <si>
    <t>725244508</t>
  </si>
  <si>
    <t>Sprchové dveře a zástěny zástěny sprchové rohové čtvercové/obdélníkové rámové se skleněnou výplní tl. 4 a 5 mm dveře posuvné jednodílné, vstup z čela, na vaničku 1200x900 mm</t>
  </si>
  <si>
    <t>"1.NP" 1    
A144: A144  
"1.NP" 1    
Součet: 1,00  
"Celkem: "A144</t>
  </si>
  <si>
    <t>725310823</t>
  </si>
  <si>
    <t>Demontáž dřezů jednodílných bez výtokových armatur vestavěných v kuchyňských sestavách</t>
  </si>
  <si>
    <t>"1.NP" 1 
"2.NP" 5    
"3.NP" 5    
A145: A145  
"1.NP" 1 
Součet: 1,00  
B145: B145  
"2.NP" 5    
Součet: 5,00  
C145: C145  
"3.NP" 5    
Součet: 5,00  
"Celkem: "A145+B145+C145</t>
  </si>
  <si>
    <t>725339111</t>
  </si>
  <si>
    <t>Výlevky montáž výlevky</t>
  </si>
  <si>
    <t>"1.NP" 6    
A146: A146  
"1.NP" 6    
Součet: 6,00  
"Celkem: "A146</t>
  </si>
  <si>
    <t>600003R</t>
  </si>
  <si>
    <t>závěsná výlevka včetně mřížky</t>
  </si>
  <si>
    <t>725813111</t>
  </si>
  <si>
    <t>Ventily rohové bez připojovací trubičky nebo flexi hadičky G 1/2"</t>
  </si>
  <si>
    <t>"1.NP" 26 
"2.NP" 18    
"3.NP" 36    
A148: A148  
"1.NP" 26 
Součet: 26,00  
B148: B148  
"2.NP" 18    
Součet: 18,00  
C148: C148  
"3.NP" 36    
Součet: 36,00  
"Celkem: "A148+B148+C148</t>
  </si>
  <si>
    <t>725819402</t>
  </si>
  <si>
    <t>Ventily montáž ventilů ostatních typů rohových bez připojovací trubičky G 1/2"</t>
  </si>
  <si>
    <t>"1.NP" 1    
"2.NP" 4    
"3.NP" 6    
A149: A149  
"1.NP" 1    
Součet: 1,00  
B149: B149  
"2.NP" 4    
Součet: 4,00  
C149: C149  
"3.NP" 6    
Součet: 6,00  
"Celkem: "A149+B149+C149</t>
  </si>
  <si>
    <t>48466513</t>
  </si>
  <si>
    <t>nádoba expanzní tlaková s membránou objem 8L PN 0,8</t>
  </si>
  <si>
    <t>725821312</t>
  </si>
  <si>
    <t>Baterie dřezové nástěnné pákové s otáčivým kulatým ústím a délkou ramínka 300 mm</t>
  </si>
  <si>
    <t>"1.NP" 4 
A151: A151  
"1.NP" 4 
Součet: 4,00  
"Celkem: "A151</t>
  </si>
  <si>
    <t>725821325</t>
  </si>
  <si>
    <t>Baterie dřezové stojánkové pákové s otáčivým ústím a délkou ramínka 220 mm</t>
  </si>
  <si>
    <t>"1.NP" 7    
"2.NP" 4    
"3.NP" 6    
A152: A152  
"1.NP" 7    
Součet: 7,00  
B152: B152  
"2.NP" 4    
Součet: 4,00  
C152: C152  
"3.NP" 6    
Součet: 6,00  
"Celkem: "A152+B152+C152</t>
  </si>
  <si>
    <t>725822611</t>
  </si>
  <si>
    <t>Baterie umyvadlové stojánkové pákové bez výpusti</t>
  </si>
  <si>
    <t>"1.NP" 8 
"2.NP" 5    
"3.NP" 11    
A153: A153  
"1.NP" 8 
Součet: 8,00  
B153: B153  
"2.NP" 5    
Součet: 5,00  
C153: C153  
"3.NP" 11    
Součet: 11,00  
"Celkem: "A153+B153+C153</t>
  </si>
  <si>
    <t>725831313</t>
  </si>
  <si>
    <t>Baterie vanové nástěnné pákové s příslušenstvím a pohyblivým držákem</t>
  </si>
  <si>
    <t>"2.NP" 1    
"3.NP" 3    
A154: A154  
"2.NP" 1    
Součet: 1,00  
B154: B154  
"3.NP" 3    
Součet: 3,00  
"Celkem: "A154+B154</t>
  </si>
  <si>
    <t>725841312</t>
  </si>
  <si>
    <t>Baterie sprchové nástěnné pákové</t>
  </si>
  <si>
    <t>"1.NP" 3 
"2.NP" 3    
"3.NP" 3    
A155: A155  
"1.NP" 3 
Součet: 3,00  
B155: B155  
"2.NP" 3    
Součet: 3,00  
C155: C155  
"3.NP" 3    
Součet: 3,00  
"Celkem: "A155+B155+C155</t>
  </si>
  <si>
    <t>725862103</t>
  </si>
  <si>
    <t>Zápachové uzávěrky zařizovacích předmětů pro dřezy DN 40/50</t>
  </si>
  <si>
    <t>"1.NP" 4 
A156: A156  
"1.NP" 4 
Součet: 4,00  
"Celkem: "A156</t>
  </si>
  <si>
    <t>725862113</t>
  </si>
  <si>
    <t>Zápachové uzávěrky zařizovacích předmětů pro dřezy s přípojkou pro pračku nebo myčku DN 40/50</t>
  </si>
  <si>
    <t>"1.NP" 1    
"2.NP" 4    
"3.NP" 6    
A157: A157  
"1.NP" 1    
Součet: 1,00  
B157: B157  
"2.NP" 4    
Součet: 4,00  
C157: C157  
"3.NP" 6    
Součet: 6,00  
"Celkem: "A157+B157+C157</t>
  </si>
  <si>
    <t>725980123</t>
  </si>
  <si>
    <t>Dvířka 30/30</t>
  </si>
  <si>
    <t>"1.NP" 19 
"2.NP" 1    
"3.NP" 3    
A158: A158  
"1.NP" 19 
Součet: 19,00  
B158: B158  
"2.NP" 1    
Součet: 1,00  
C158: C158  
"3.NP" 3    
Součet: 3,00  
"Celkem: "A158+B158+C158</t>
  </si>
  <si>
    <t>725980123R</t>
  </si>
  <si>
    <t>"1.NP" 10    
"2.NP" 4    
"3.NP" 8    
A159: A159  
"1.NP" 10    
Součet: 10,00  
B159: B159  
"2.NP" 4    
Součet: 4,00  
C159: C159  
"3.NP" 8    
Součet: 8,00  
"Celkem: "A159+B159+C159</t>
  </si>
  <si>
    <t>998725103</t>
  </si>
  <si>
    <t>Přesun hmot pro zařizovací předměty stanovený z hmotnosti přesunovaného materiálu vodorovná dopravní vzdálenost do 50 m v objektech výšky přes 12 do 24 m</t>
  </si>
  <si>
    <t>726</t>
  </si>
  <si>
    <t>Zdravotechnika - předstěnové instalace</t>
  </si>
  <si>
    <t>726111031</t>
  </si>
  <si>
    <t>Předstěnové instalační systémy pro zazdění do masivních zděných konstrukcí pro závěsné klozety ovládání zepředu, stavební výška 1080 mm</t>
  </si>
  <si>
    <t>"1.NP" 3 
"2.NP" 4    
"3.np" 8    
A161: A161  
"1.NP" 3 
Součet: 3,00  
B161: B161  
"2.NP" 4    
Součet: 4,00  
C161: C161  
"3.np" 8    
Součet: 8,00  
"Celkem: "A161+B161+C161</t>
  </si>
  <si>
    <t>998726113</t>
  </si>
  <si>
    <t>Přesun hmot pro instalační prefabrikáty stanovený z hmotnosti přesunovaného materiálu vodorovná dopravní vzdálenost do 50 m v objektech výšky přes 12 m do 24 m</t>
  </si>
  <si>
    <t>59224176</t>
  </si>
  <si>
    <t>prstenec šachtový vyrovnávací betonový 625x120x80mm</t>
  </si>
  <si>
    <t>59224071</t>
  </si>
  <si>
    <t>skruž betonová DN 1000x250, 100x25x9cm</t>
  </si>
  <si>
    <t>59224079</t>
  </si>
  <si>
    <t>skruž betonová DN 1000x500, 100x50x9cm, bez stupadel</t>
  </si>
  <si>
    <t>59224080</t>
  </si>
  <si>
    <t>skruž betonová DN 1000x1000, 100x100x9cm, bez stupadel</t>
  </si>
  <si>
    <t>poklop B125, bez odvětrání vč. rámu</t>
  </si>
  <si>
    <t>0.031+0.049+0.264+0.032</t>
  </si>
  <si>
    <t>0.317+0.053+0.373+0.065+0.171+0.863+0.761+0.101</t>
  </si>
  <si>
    <t>Likvidace odpadů železo a ocel pod kódem 17 04 05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</si>
  <si>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0.157+0.148+0.079+0.014</t>
  </si>
  <si>
    <t>0.013+0.024</t>
  </si>
  <si>
    <t>Likvidace odpadů z izolačních materiálů pod kódem 17 06 04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  
Evidenční položka. Neoceňovat v objektu SO/PS, položka se oceňuje pouze v objektu SO 90-90 Odpadové hospodářství</t>
  </si>
  <si>
    <t>0.513+0.331</t>
  </si>
  <si>
    <t>Likvidace odpadů na recyklační skládce odpadu z tašek a keramických výrobků zatříděného do Katalogu odpadů pod kódem 17 01 03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</si>
  <si>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 xml:space="preserve">  SO 00-71-01.051</t>
  </si>
  <si>
    <t>D.2.2.1 - Vzduchotechnika</t>
  </si>
  <si>
    <t>SO 00-71-01.051</t>
  </si>
  <si>
    <t>713463131</t>
  </si>
  <si>
    <t>Montáž izolace tepelné potrubí a ohybů tvarovkami nebo deskami potrubními pouzdry bez povrchové úpravy (izolační materiál ve specifikaci) přilepenými v příčných a podélných spojích izolace potrubí jed</t>
  </si>
  <si>
    <t>"potrubí 125" 30 
"potrubí 160" 80 
"potrubí 200" 20 
A1: A1  
"potrubí 125" 30 
Součet: 30,00  
B1: B1  
"potrubí 160" 80 
Součet: 80,00  
C1: C1  
"potrubí 200" 20 
Součet: 20,00  
"Celkem: "A1+B1+C1</t>
  </si>
  <si>
    <t>Montáž izolace tepelné potrubí a ohybů tvarovkami nebo deskami potrubními pouzdry bez povrchové úpravy (izolační materiál ve specifikaci) přilepenými v příčných a podélných spojích izolace potrubí jednovrstvá, tloušťky izolace do 25 mm</t>
  </si>
  <si>
    <t>27127201</t>
  </si>
  <si>
    <t>izolace plošná kaučuková samolepící tl 12mm</t>
  </si>
  <si>
    <t>"potrubí 125" 30*3.14*0.125 
"potrubí 160" 80*3.14*0.160 
"potrubí 200" 20*3.14*0.200 
A2: A2  
"potrubí 125" 30*3.14*0.125 
Součet: 11,775  
B2: B2  
"potrubí 160" 80*3.14*0.160 
Součet: 40,192  
C2: C2  
"potrubí 200" 20*3.14*0.200 
Součet: 12,56  
"Celkem: "A2+B2+C2 
D2: D2  
"Celkem: "A2+B2+C2 
Součet: 64,527  
D2 * 1.05"Koeficient množství</t>
  </si>
  <si>
    <t>713001R</t>
  </si>
  <si>
    <t>Alu páska samolepící</t>
  </si>
  <si>
    <t>751</t>
  </si>
  <si>
    <t>Vzduchotechnika</t>
  </si>
  <si>
    <t>751001R</t>
  </si>
  <si>
    <t>Parou formovatelná a vytvrditelná kompozitní vložka průměr 160 mm</t>
  </si>
  <si>
    <t>751002R</t>
  </si>
  <si>
    <t>Parou formovatelná a vytvrditelná kompozitní vložka průměr 200 mm</t>
  </si>
  <si>
    <t>751003R</t>
  </si>
  <si>
    <t>Parou formovatelná a vytvrditelná kompozitní vložka průměr 400 mm</t>
  </si>
  <si>
    <t>751004R</t>
  </si>
  <si>
    <t>Vyčištění zděného komínu</t>
  </si>
  <si>
    <t>751122052</t>
  </si>
  <si>
    <t>Montáž ventilátoru radiálního nízkotlakého podhledového základního, průměru přes 100 do 200 mm</t>
  </si>
  <si>
    <t>"1.NP - m.č. 1.03.05, 1.03.04, 1.04.06, 1.04.07, 1.06.03, 1.06.06" 1+1+1+1+1+1</t>
  </si>
  <si>
    <t>429004R</t>
  </si>
  <si>
    <t>radiální ventilátor do podhledu, vybavený zpětnou klapkou a filtrem, s kuličkovými ložisky, s nastavitelným doběhem, krytí IPX5</t>
  </si>
  <si>
    <t>751322012</t>
  </si>
  <si>
    <t>Montáž talířových ventilů, anemostatů, dýz talířového ventilu, průměru přes 100 do 200 mm</t>
  </si>
  <si>
    <t>"talířový ventil 200" 2+2 
"talířový ventil 160" 4+4 
"talířový ventil 125" 27+28 
A11: A11  
"talířový ventil 200" 2+2 
Součet: 4,00  
B11: B11  
"talířový ventil 160" 4+4 
Součet: 8,00  
C11: C11  
"talířový ventil 125" 27+28 
Součet: 55,00  
"Celkem: "A11+B11+C11</t>
  </si>
  <si>
    <t>42972216</t>
  </si>
  <si>
    <t>ventil talířový pro odvod vzduchu kovový D 200mm</t>
  </si>
  <si>
    <t>"1.NP" 2</t>
  </si>
  <si>
    <t>42972210</t>
  </si>
  <si>
    <t>ventil talířový pro přívod vzduchu kovový D 200mm</t>
  </si>
  <si>
    <t>42972215</t>
  </si>
  <si>
    <t>ventil talířový pro odvod vzduchu kovový D 160mm</t>
  </si>
  <si>
    <t>"1.NP" 4</t>
  </si>
  <si>
    <t>42972209</t>
  </si>
  <si>
    <t>ventil talířový pro přívod vzduchu kovový D 160mm</t>
  </si>
  <si>
    <t>42972207</t>
  </si>
  <si>
    <t>ventil talířový pro přívod vzduchu kovový D 125mm</t>
  </si>
  <si>
    <t>"1.NP" 4 
"2.NP" 10 
"3.NP" 13 
A16: A16  
"1.NP" 4 
Součet: 4,00  
B16: B16  
"2.NP" 10 
Součet: 10,00  
C16: C16  
"3.NP" 13 
Součet: 13,00  
"Celkem: "A16+B16+C16</t>
  </si>
  <si>
    <t>42972213</t>
  </si>
  <si>
    <t>ventil talířový pro odvod vzduchu kovový D 125mm</t>
  </si>
  <si>
    <t>"1.NP" 6 
"2.NP" 9 
"3.NP" 13 
A17: A17  
"1.NP" 6 
Součet: 6,00  
B17: B17  
"2.NP" 9 
Součet: 9,00  
C17: C17  
"3.NP" 13 
Součet: 13,00  
"Celkem: "A17+B17+C17</t>
  </si>
  <si>
    <t>751510041</t>
  </si>
  <si>
    <t>Vzduchotechnické potrubí z pozinkovaného plechu kruhové, trouba spirálně vinutá bez příruby, průměru do 100 mm</t>
  </si>
  <si>
    <t>"1.NP" 12</t>
  </si>
  <si>
    <t>751510042</t>
  </si>
  <si>
    <t>Vzduchotechnické potrubí z pozinkovaného plechu kruhové, trouba spirálně vinutá bez příruby, průměru přes 100 do 200 mm</t>
  </si>
  <si>
    <t>"1.NP" 220-16 
"2.NP" 130 
"3.NP" 230 
A19: A19  
"1.NP" 220-16 
Součet: 204,00  
B19: B19  
"2.NP" 130 
Součet: 130,00  
C19: C19  
"3.NP" 230 
Součet: 230,00  
"Celkem: "A19+B19+C19</t>
  </si>
  <si>
    <t>751514679</t>
  </si>
  <si>
    <t>Montáž škrtící klapky nebo zpětné klapky do plechového potrubí kruhové bez příruby, průměru přes 100 do 200 mm</t>
  </si>
  <si>
    <t>42971020</t>
  </si>
  <si>
    <t>klapka kruhová zpětná Pz D 125mm</t>
  </si>
  <si>
    <t>751514776</t>
  </si>
  <si>
    <t>Montáž protidešťové stříšky nebo výfukové hlavice do plechového potrubí kruhové bez příruby, průměru přes 100 do 200 mm</t>
  </si>
  <si>
    <t>429005R</t>
  </si>
  <si>
    <t>výfuková hlavice tepelně izolovaná D 125mm vč. límce</t>
  </si>
  <si>
    <t>429006R</t>
  </si>
  <si>
    <t>výfuková hlavice tepelně izolovaná D 200mm vč. límce</t>
  </si>
  <si>
    <t>751537146</t>
  </si>
  <si>
    <t>Montáž potrubí ohebného kruhového izolovaného minerální vatou Al hadice (izolace tepelná i hluková), průměru přes 100 do 150 mm</t>
  </si>
  <si>
    <t>"1.NP" 10 
"2.NP" 20 
"3.NP" 28 
A25: A25  
"1.NP" 10 
Součet: 10,00  
B25: B25  
"2.NP" 20 
Součet: 20,00  
C25: C25  
"3.NP" 28 
Součet: 28,00  
"Celkem: "A25+B25+C25</t>
  </si>
  <si>
    <t>429007R</t>
  </si>
  <si>
    <t>polotuhá ohebná hadice z Al fólie 0,12 mm, falcovanými mimořádně pevným vícenásobným zámkem tripllock, průměr 125 mm, zvukově izolovaná 25 mm vrstvou minerální vaty s Al polepem, včetně rozbočovacích</t>
  </si>
  <si>
    <t>polotuhá ohebná hadice z Al fólie 0,12 mm, falcovanými mimořádně pevným vícenásobným zámkem tripllock, průměr 125 mm, zvukově izolovaná 25 mm vrstvou minerální vaty s Al polepem, včetně rozbočovacích tvarovek</t>
  </si>
  <si>
    <t>751537147</t>
  </si>
  <si>
    <t>Montáž potrubí ohebného kruhového izolovaného minerální vatou Al hadice (izolace tepelná i hluková), průměru přes 150 do 200 mm</t>
  </si>
  <si>
    <t>"1.NP" 10+6</t>
  </si>
  <si>
    <t>429008R</t>
  </si>
  <si>
    <t>polotuhá ohebná hadice z Al fólie 0,12 mm, falcovanými mimořádně pevným vícenásobným zámkem tripllock, průměr 160 mm, zvukově izolovaná 25 mm vrstvou minerální vaty s Al polepem, včetně rozbočovacích</t>
  </si>
  <si>
    <t>polotuhá ohebná hadice z Al fólie 0,12 mm, falcovanými mimořádně pevným vícenásobným zámkem tripllock, průměr 160 mm, zvukově izolovaná 25 mm vrstvou minerální vaty s Al polepem, včetně rozbočovacích tvarovek</t>
  </si>
  <si>
    <t>429009R</t>
  </si>
  <si>
    <t>polotuhá ohebná hadice z Al fólie 0,12 mm, falcovanými mimořádně pevným vícenásobným zámkem tripllock, průměr 200 mm, zvukově izolovaná 25 mm vrstvou minerální vaty s Al polepem, včetně rozbočovacích</t>
  </si>
  <si>
    <t>polotuhá ohebná hadice z Al fólie 0,12 mm, falcovanými mimořádně pevným vícenásobným zámkem tripllock, průměr 200 mm, zvukově izolovaná 25 mm vrstvou minerální vaty s Al polepem, včetně rozbočovacích tvarovek</t>
  </si>
  <si>
    <t>751572101</t>
  </si>
  <si>
    <t>Závěs kruhového potrubí pomocí objímky, kotvené do betonu průměru potrubí do 100 mm</t>
  </si>
  <si>
    <t>751572102</t>
  </si>
  <si>
    <t>Závěs kruhového potrubí pomocí objímky, kotvené do betonu průměru potrubí přes 100 do 200 mm</t>
  </si>
  <si>
    <t>580+66+10+6-8-16</t>
  </si>
  <si>
    <t>751611111</t>
  </si>
  <si>
    <t>Montáž vzduchotechnické jednotky s rekuperací tepla centrální nástěnné s výměnou vzduchu přes 300 do 500 m3/h</t>
  </si>
  <si>
    <t>"1.NP - m.č. 1.06.01, 1.04.04" 1+1</t>
  </si>
  <si>
    <t>429001R</t>
  </si>
  <si>
    <t>nástěnná VZT jednotka s rotačním rekuperátorem, ventilátory s EC motory, plynulé řízení rotačního rekuperátoru pomocí EC motoru, funkce řízeného přenosu vlhkosti z odvodu do přívodu vzduchu, vlastní ř</t>
  </si>
  <si>
    <t>nástěnná VZT jednotka s rotačním rekuperátorem, ventilátory s EC motory, plynulé řízení rotačního rekuperátoru pomocí EC motoru, funkce řízeného přenosu vlhkosti z odvodu do přívodu vzduchu, vlastní řídicí systém + ovladač, možnost ovládání vzdáleným přístupem, přes Modbus RS485, Modbus TPC/IP, konfigurovatelné vstupy pro vzdálené ovládání, možnost regulace větrání pomocí vestavěného čidla vlhkosti,  kapsový filtr F7/ePM1, vestavěný elektrický ohřívač o výkonu 1,67 kW, vzduchový výkon 500 m3/h při 250 Pa</t>
  </si>
  <si>
    <t>751611119</t>
  </si>
  <si>
    <t>Montáž vzduchotechnické jednotky s rekuperací tepla centrální podstropní s výměnou vzduchu do 300 m3/h</t>
  </si>
  <si>
    <t>"1.NP" 2 
"2.NP" 4 
"3.NP" 6 
A34: A34  
"1.NP" 2 
Součet: 2,00  
B34: B34  
"2.NP" 4 
Součet: 4,00  
C34: C34  
"3.NP" 6 
Součet: 6,00  
"Celkem: "A34+B34+C34</t>
  </si>
  <si>
    <t>429002R</t>
  </si>
  <si>
    <t>podstropní VZT jednotka s rotačním rekuperátorem, ventilátory s EC motory, plynulé řízení rotačního rekuperátoru pomocí EC motoru, funkce řízeného přenosu vlhkosti z odvodu do přívodu vzduchu, vlastní</t>
  </si>
  <si>
    <t>podstropní VZT jednotka s rotačním rekuperátorem, ventilátory s EC motory, plynulé řízení rotačního rekuperátoru pomocí EC motoru, funkce řízeného přenosu vlhkosti z odvodu do přívodu vzduchu, vlastní řídicí systém + ovladač, moýžnost ovládání vzdáleným přístupem, přes Modbus RS485, Modbus TPC/IP, konfigurovatelné vstupy pro vzdálené ovládání, možnost regulace větrání pomocí vestavěného čidla vlhkosti,  kapsový filtr F7/ePM1, vestavěný elektrický ohřívač o výkonu 0,5 kW. Montáž na stěnu. Vzduchový výkon 150 m3/h při 160 Pa. VZT jednotka je vybavena pátým nátrubkem pro odvod vzduchu z digestoře a komunikací s digestoří</t>
  </si>
  <si>
    <t>998751102</t>
  </si>
  <si>
    <t>Přesun hmot pro vzduchotechniku stanovený z hmotnosti přesunovaného materiálu vodorovná dopravní vzdálenost do 100 m v objektech výšky přes 12 do 24 m</t>
  </si>
  <si>
    <t>Ostatní</t>
  </si>
  <si>
    <t>092001R</t>
  </si>
  <si>
    <t>Zaškolení obsluhy a zkušební provoz</t>
  </si>
  <si>
    <t>092002R</t>
  </si>
  <si>
    <t>Zaregulování potrubí sítě a koncových prvků na projektované parametry</t>
  </si>
  <si>
    <t>092003R</t>
  </si>
  <si>
    <t>Manuál pro obsluhu a údržbu</t>
  </si>
  <si>
    <t xml:space="preserve">  SO 00-71-01.052</t>
  </si>
  <si>
    <t>D.2.2.1 - Chlazení</t>
  </si>
  <si>
    <t>SO 00-71-01.052</t>
  </si>
  <si>
    <t>40*0.9*1.2</t>
  </si>
  <si>
    <t>40*0.4*0.9</t>
  </si>
  <si>
    <t>40*0.2*0.9</t>
  </si>
  <si>
    <t>713411141</t>
  </si>
  <si>
    <t>Montáž izolace tepelné potrubí a ohybů pásy nebo rohožemi s povrchovou úpravou hliníkovou fólií připevněnými samolepící hliníkovou páskou potrubí jednovrstvá</t>
  </si>
  <si>
    <t>"izolace na akumulační nádrži" 1*3.14*1.5</t>
  </si>
  <si>
    <t>"potrubí 22x1" 66 
"potrubí 28x1,5" 10 
"potrubí 35x1,5" 20 
"potrubí 42x2" 112 
"potrubí 54x2" 86 
A11: A11  
"potrubí 22x1" 66 
Součet: 66,00  
B11: B11  
"potrubí 28x1,5" 10 
Součet: 10,00  
C11: C11  
"potrubí 35x1,5" 20 
Součet: 20,00  
D11: D11  
"potrubí 42x2" 112 
Součet: 112,00  
E11: E11  
"potrubí 54x2" 86 
Součet: 86,00  
"Celkem: "A11+B11+C11+D11+E11</t>
  </si>
  <si>
    <t>27127201.1</t>
  </si>
  <si>
    <t>"potrubí 22x1" 66*3.14*0.02 
"potrubí 28x1,5" 10*3.14*0.028 
"potrubí 35x1,5" 20*3.14*0.035 
"potrubí 42x2" 112*3.14*0.042 
"potrubí 54x2" 86*3.14*0.054 
A12: A12  
"potrubí 22x1" 66*3.14*0.02 
Součet: 4,145  
B12: B12  
"potrubí 28x1,5" 10*3.14*0.028 
Součet: 0,879  
C12: C12  
"potrubí 35x1,5" 20*3.14*0.035 
Součet: 2,198  
D12: D12  
"potrubí 42x2" 112*3.14*0.042 
Součet: 14,771  
E12: E12  
"potrubí 54x2" 86*3.14*0.054 
Součet: 14,582  
"Celkem: "A12+B12+C12+D12+E12 
F12: F12  
"Celkem: "A12+B12+C12+D12+E12 
Součet: 36,575  
F12 * 1.02"Koeficient množství</t>
  </si>
  <si>
    <t>727</t>
  </si>
  <si>
    <t>Zdravotechnika - požární ochrana</t>
  </si>
  <si>
    <t>727113003</t>
  </si>
  <si>
    <t>Protipožární trubní ucpávky ocelového potrubí s nehořlavou izolací prostup stěnou tloušťky 100 mm požární odolnost EI 90-120 DN 50</t>
  </si>
  <si>
    <t>"1PP" 4 
"1NP" 2+2+4+3 
A14: A14  
"1PP" 4 
Součet: 4,00  
B14: B14  
"1NP" 2+2+4+3 
Součet: 11,00  
"Celkem: "A14+B14</t>
  </si>
  <si>
    <t>732</t>
  </si>
  <si>
    <t>Ústřední vytápění - strojovny</t>
  </si>
  <si>
    <t>732001R</t>
  </si>
  <si>
    <t>Komunikační karta Modbus pro čerpadlo teplovodní</t>
  </si>
  <si>
    <t>"1PP - m.č. S.01.40" 4</t>
  </si>
  <si>
    <t>732002R</t>
  </si>
  <si>
    <t>Chiller vzduch/glykol, chladící výkon 22,3 kW při teplotě média 6/12°C a venkovní teplotě 32°C, Dp= max. 30 kPa, refrigerant R410a, komunikace Modbus</t>
  </si>
  <si>
    <t>732199100</t>
  </si>
  <si>
    <t>Montáž štítků orientačních</t>
  </si>
  <si>
    <t>354001R</t>
  </si>
  <si>
    <t>orientační štítky, označení zařízení a potrubí dle ČSN 13 0072</t>
  </si>
  <si>
    <t>732330104</t>
  </si>
  <si>
    <t>Nádoby expanzní tlakové pro solární, topné a chladicí soustavy s membránou bez pojistného ventilu se závitovým připojením PN 0,8 o objemu 25 l</t>
  </si>
  <si>
    <t>"1.PP - m.č. S.01.40" 1</t>
  </si>
  <si>
    <t>732421422</t>
  </si>
  <si>
    <t>Čerpadla teplovodní závitová mokroběžná oběhová pro teplovodní vytápění (elektronicky řízená) PN 10, do 110°C DN přípojky/dopravní výška H (m) - čerpací výkon Q (m3/h) DN 25 / do 10,0 m / 8,0 m3/h</t>
  </si>
  <si>
    <t>732511301</t>
  </si>
  <si>
    <t>Automatické odvzdušňovací ventily a separátory vzduchu solárních systémů odvzdušňovací ventily PN 10, T=-30 až +150°C G 3/8" M</t>
  </si>
  <si>
    <t>732519101</t>
  </si>
  <si>
    <t>Akumulační zásobníky pro využití solární energie montáž zásobníků akumulačních pro využití solární energie ostatních typů bez výměníku tepla o objemu do 500 l</t>
  </si>
  <si>
    <t>998732102</t>
  </si>
  <si>
    <t>Přesun hmot pro strojovny stanovený z hmotnosti přesunovaného materiálu vodorovná dopravní vzdálenost do 50 m v objektech výšky přes 6 do 12 m</t>
  </si>
  <si>
    <t>733</t>
  </si>
  <si>
    <t>Ústřední vytápění - rozvodné potrubí</t>
  </si>
  <si>
    <t>733001R</t>
  </si>
  <si>
    <t>Montáž předizolovaného potrubí</t>
  </si>
  <si>
    <t>733001</t>
  </si>
  <si>
    <t>předizolované potrubí DUO 40+40/126 včetně šroubení</t>
  </si>
  <si>
    <t>733131106</t>
  </si>
  <si>
    <t>Kompenzátory pro ocelové potrubí pryžové PN 16 do 100°C závitové se šroubením G 6/4</t>
  </si>
  <si>
    <t>"venkovní prostory" 4</t>
  </si>
  <si>
    <t>733223303</t>
  </si>
  <si>
    <t>Potrubí z trubek měděných tvrdých spojovaných lisováním PN 16, T= +110°C O 22/1</t>
  </si>
  <si>
    <t>"1PP"3 
"1NP"63 
A27: A27  
"1PP"3 
Součet: 3,00  
B27: B27  
"1NP"63 
Součet: 63,00  
"Celkem: "A27+B27</t>
  </si>
  <si>
    <t>733223304</t>
  </si>
  <si>
    <t>Potrubí z trubek měděných tvrdých spojovaných lisováním PN 16, T= +110°C O 28/1,5</t>
  </si>
  <si>
    <t>"1NP" 10</t>
  </si>
  <si>
    <t>733223305</t>
  </si>
  <si>
    <t>Potrubí z trubek měděných tvrdých spojovaných lisováním PN 16, T= +110°C O 35/1,5</t>
  </si>
  <si>
    <t>"1NP" 20</t>
  </si>
  <si>
    <t>733223306</t>
  </si>
  <si>
    <t>Potrubí z trubek měděných tvrdých spojovaných lisováním PN 16, T= +110°C O 42/1,5</t>
  </si>
  <si>
    <t>"1NP" 10 
"1PP" 102 
A30: A30  
"1NP" 10 
Součet: 10,00  
B30: B30  
"1PP" 102 
Součet: 102,00  
"Celkem: "A30+B30</t>
  </si>
  <si>
    <t>733223307</t>
  </si>
  <si>
    <t>Potrubí z trubek měděných tvrdých spojovaných lisováním PN 16, T= +110°C O 54/2</t>
  </si>
  <si>
    <t>"1PP" 86</t>
  </si>
  <si>
    <t>733291101</t>
  </si>
  <si>
    <t>Zkoušky těsnosti potrubí z trubek měděných O do 35/1,5</t>
  </si>
  <si>
    <t>"potrubí 22x1" 266 
"potrubí 28x1,5" 10 
"potrubí 35x1,5" 20 
A32: A32  
"potrubí 22x1" 266 
Součet: 266,00  
B32: B32  
"potrubí 28x1,5" 10 
Součet: 10,00  
C32: C32  
"potrubí 35x1,5" 20 
Součet: 20,00  
"Celkem: "A32+B32+C32</t>
  </si>
  <si>
    <t>733291102</t>
  </si>
  <si>
    <t>Zkoušky těsnosti potrubí z trubek měděných O přes 35/1,5 do 64/2,0</t>
  </si>
  <si>
    <t>"potrubí 42x2" 112 
"potrubí 54x2" 86 
A33: A33  
"potrubí 42x2" 112 
Součet: 112,00  
B33: B33  
"potrubí 54x2" 86 
Součet: 86,00  
"Celkem: "A33+B33</t>
  </si>
  <si>
    <t>998733103</t>
  </si>
  <si>
    <t>Přesun hmot pro rozvody potrubí stanovený z hmotnosti přesunovaného materiálu vodorovná dopravní vzdálenost do 50 m v objektech výšky přes 12 do 24 m</t>
  </si>
  <si>
    <t>734</t>
  </si>
  <si>
    <t>Ústřední vytápění - armatury</t>
  </si>
  <si>
    <t>734001R</t>
  </si>
  <si>
    <t>Floow switch 2", 4000 l/hod</t>
  </si>
  <si>
    <t>"1.PP - m.č. S.01.40" 2</t>
  </si>
  <si>
    <t>734002R</t>
  </si>
  <si>
    <t>Automatický dopouštěcí systém propylénglykolu objem 200 litrů</t>
  </si>
  <si>
    <t>734003R</t>
  </si>
  <si>
    <t>Propylénglykol 33%</t>
  </si>
  <si>
    <t>L</t>
  </si>
  <si>
    <t>734004R</t>
  </si>
  <si>
    <t>Tlakově nezávislý reg. kohout 420 l/h včetně servopohonu</t>
  </si>
  <si>
    <t>"1.NP m.č. 1.08.01" 1</t>
  </si>
  <si>
    <t>734005R</t>
  </si>
  <si>
    <t>Tlakově nezávislý reg. kohout 980 l/h včetně servopohonu</t>
  </si>
  <si>
    <t>"1.NP - m.č. 1.08.02, 1.09.02, 1.09.01, 1.09.04" 1+1+1+2</t>
  </si>
  <si>
    <t>734006R</t>
  </si>
  <si>
    <t>Nerez ocel vlnovec 3/4" délka 300 mm, včetně šroubení</t>
  </si>
  <si>
    <t>"1.NP - m.č. 1.08.01, 1.08.02, 1.09.02, 1.09.01, 1.09.01" 2+2+2+2+4</t>
  </si>
  <si>
    <t>734251212</t>
  </si>
  <si>
    <t>Ventily pojistné závitové a čepové rohové provozní tlak od 2,5 do 6 bar G 3/4</t>
  </si>
  <si>
    <t>734291247</t>
  </si>
  <si>
    <t>Ostatní armatury filtry závitové PN 16 do 130°C přímé s vnitřními závity G 2</t>
  </si>
  <si>
    <t>"1.PP - m.č. S.01.40" 3</t>
  </si>
  <si>
    <t>734292714</t>
  </si>
  <si>
    <t>Ostatní armatury kulové kohouty PN 42 do 185°C přímé vnitřní závit G 3/4</t>
  </si>
  <si>
    <t>""1.NP - m.č. 1.08.01, 1.08.02, 1.09.02, 1.09.01, 1.09.04" 
2+2+2+2+4 
"1.PP - m.č. S.01.40" 3 
A43: A43  
2+2+2+2+4 
Součet: 12,00  
B43: B43  
"1.PP - m.č. S.01.40" 3 
Součet: 3,00  
"Celkem: "A43+B43</t>
  </si>
  <si>
    <t>734292717</t>
  </si>
  <si>
    <t>Ostatní armatury kulové kohouty PN 42 do 185°C přímé vnitřní závit G 1 1/2</t>
  </si>
  <si>
    <t>"venkovní prostor" 4</t>
  </si>
  <si>
    <t>734292718</t>
  </si>
  <si>
    <t>Ostatní armatury kulové kohouty PN 42 do 185°C přímé vnitřní závit G 2</t>
  </si>
  <si>
    <t>"1.PP - m.č. S.01.40" 12</t>
  </si>
  <si>
    <t>734292723</t>
  </si>
  <si>
    <t>Ostatní armatury kulové kohouty PN 42 do 185°C přímé vnitřní závit s vypouštěním G 1/2</t>
  </si>
  <si>
    <t>734411103</t>
  </si>
  <si>
    <t>Teploměry technické s pevným stonkem a jímkou zadní připojení (axiální) průměr 63 mm délka stonku 100 mm</t>
  </si>
  <si>
    <t>734421112</t>
  </si>
  <si>
    <t>Tlakoměry s pevným stonkem a zpětnou klapkou zadní připojení (axiální) tlaku 0–16 bar průměru 63 mm</t>
  </si>
  <si>
    <t>998734103</t>
  </si>
  <si>
    <t>Přesun hmot pro armatury stanovený z hmotnosti přesunovaného materiálu vodorovná dopravní vzdálenost do 50 m v objektech výšky přes 12 do 24 m</t>
  </si>
  <si>
    <t>"potrubí 22x1" 66 
"potrubí 28x1,5" 10 
"potrubí 35x1,5" 20 
"potrubí 42x2" 112 
"potrubí 54x2" 86 
A50: A50  
"potrubí 22x1" 66 
Součet: 66,00  
B50: B50  
"potrubí 28x1,5" 10 
Součet: 10,00  
C50: C50  
"potrubí 35x1,5" 20 
Součet: 20,00  
D50: D50  
"potrubí 42x2" 112 
Součet: 112,00  
E50: E50  
"potrubí 54x2" 86 
Součet: 86,00  
"Celkem: "A50+B50+C50+D50+E50</t>
  </si>
  <si>
    <t>751731131</t>
  </si>
  <si>
    <t>Montáž fan-coilu nástěnného dvoutrubního</t>
  </si>
  <si>
    <t>"fancoil nástěnný 2,5 kW - m.č. 1.08.01" 1 
"fancoil nástěnný 4,2 kW - m.č. 1.08.02, 1.09.02, 1.09.01, 1.09.04" 1+1+1+2 
A51: A51  
"fancoil nástěnný 2,5 kW - m.č. 1.08.01" 1 
Součet: 1,00  
B51: B51  
"fancoil nástěnný 4,2 kW - m.č. 1.08.02, 1.09.02, 1.09.01, 1.09.04" 1+1+1+2 
Součet: 5,00  
"Celkem: "A51+B51</t>
  </si>
  <si>
    <t>42952033</t>
  </si>
  <si>
    <t>fan-coil nástěnný dvoutrubní výkon topení do 5,0kW chlazení do 3,5kW</t>
  </si>
  <si>
    <t>42952034</t>
  </si>
  <si>
    <t>fan-coil nástěnný dvoutrubní výkon topení do 7,0kW chlazení do 5,5kW</t>
  </si>
  <si>
    <t>nástěnný ovladač pro fancoil</t>
  </si>
  <si>
    <t>komunikační karta pro fan-coily</t>
  </si>
  <si>
    <t>751793001</t>
  </si>
  <si>
    <t>Doplnění chladiva do systému</t>
  </si>
  <si>
    <t>10892003</t>
  </si>
  <si>
    <t>chladivo R410A 10kg</t>
  </si>
  <si>
    <t>899721111</t>
  </si>
  <si>
    <t>Signalizační vodič na potrubí DN do 150 mm</t>
  </si>
  <si>
    <t>HZS</t>
  </si>
  <si>
    <t>Hodinové zúčtovací sazby</t>
  </si>
  <si>
    <t>HZS4211</t>
  </si>
  <si>
    <t>Hodinové zúčtovací sazby ostatních profesí revizní a kontrolní činnost revizní technik</t>
  </si>
  <si>
    <t>Hodinové zúčtovací sazby ostatních profesí revizní a kontrolní činnost revizní technik revize chladícího zařízení vč. vypracování evidenční knihy</t>
  </si>
  <si>
    <t>Zaregulování potrubí sítě a koncových prvků</t>
  </si>
  <si>
    <t xml:space="preserve">  SO 00-71-01.053</t>
  </si>
  <si>
    <t>D.2.2.1 - Vytápění</t>
  </si>
  <si>
    <t>SO 00-71-01.053</t>
  </si>
  <si>
    <t>713411121</t>
  </si>
  <si>
    <t>Montáž izolace tepelné potrubí a ohybů pásy nebo rohožemi s povrchovou úpravou hliníkovou fólií připevněnými ocelovým drátem potrubí jednovrstvá</t>
  </si>
  <si>
    <t>80*3.14*0.022 
35*3.14*0.0761 
75*3.14*0.054 
170*3.14*0.035 
28*3.14*0.042 
110*3.14*0.028 
A4: A4  
80*3.14*0.022 
Součet: 5,526  
B4: B4  
35*3.14*0.0761 
Součet: 8,363  
C4: C4  
75*3.14*0.054 
Součet: 12,717  
D4: D4  
170*3.14*0.035 
Součet: 18,683  
E4: E4  
28*3.14*0.042 
Součet: 3,693  
F4: F4  
110*3.14*0.028 
Součet: 9,671  
"Celkem: "A4+B4+C4+D4+E4+F4</t>
  </si>
  <si>
    <t>63141792</t>
  </si>
  <si>
    <t>rohož izolační z minerální vlny lamelová s Al fólií 65kg/m3 tl 30mm</t>
  </si>
  <si>
    <t>80*3.14*0.022 
110*3.14*0.028 
A5: A5  
80*3.14*0.022 
Součet: 5,526  
B5: B5  
110*3.14*0.028 
Součet: 9,671  
"Celkem: "A5+B5 
C5: C5  
"Celkem: "A5+B5 
Součet: 15,197  
C5 * 1.05"Koeficient množství</t>
  </si>
  <si>
    <t>63141793</t>
  </si>
  <si>
    <t>rohož izolační z minerální vlny lamelová s Al fólií 65kg/m3 tl 40mm</t>
  </si>
  <si>
    <t>170*3.14*0.035 
28*3.14*0.042 
A6: A6  
170*3.14*0.035 
Součet: 18,683  
B6: B6  
28*3.14*0.042 
Součet: 3,693  
"Celkem: "A6+B6 
C6: C6  
"Celkem: "A6+B6 
Součet: 22,376  
C6 * 1.05"Koeficient množství</t>
  </si>
  <si>
    <t>63141794</t>
  </si>
  <si>
    <t>rohož izolační z minerální vlny lamelová s Al fólií 65kg/m3 tl 50mm</t>
  </si>
  <si>
    <t>75*3.14*0.054 
A7: A7  
75*3.14*0.054 
Součet: 12,717  
A7 * 1.05"Koeficient množství</t>
  </si>
  <si>
    <t>63141795</t>
  </si>
  <si>
    <t>rohož izolační z minerální vlny lamelová s Al fólií 65kg/m3 tl 60mm</t>
  </si>
  <si>
    <t>35*3.14*0.0761 
A8: A8  
35*3.14*0.0761 
Součet: 8,363  
A8 * 1.05"Koeficient množství</t>
  </si>
  <si>
    <t>722263205</t>
  </si>
  <si>
    <t>Vodoměry pro vodu do 100°C závitové horizontální jednovtokové suchoběžné G 1/2"x 80 mm Qn 1,5</t>
  </si>
  <si>
    <t>723233153</t>
  </si>
  <si>
    <t>Armatury se dvěma závity solenoidové ventily včetně cívky a konektoru s diodou G 1/2"</t>
  </si>
  <si>
    <t>724249214</t>
  </si>
  <si>
    <t>Zařízení pro úpravu vody montáž filtrů domácích na teplou nebo studenou vodu ostatních typů od 3/4" do G 2"</t>
  </si>
  <si>
    <t>724001R</t>
  </si>
  <si>
    <t>změkčovací úpravna vody pro úpravu tvrdosti vody výkon 0,6 m3/h</t>
  </si>
  <si>
    <t>731</t>
  </si>
  <si>
    <t>Ústřední vytápění - kotelny</t>
  </si>
  <si>
    <t>731001R</t>
  </si>
  <si>
    <t>Předávací stanice pára/voda a teplá voda v kompaktním modulovém provedení. Celkový tepelný výkon 270 kW, pro vytápění 220 kW a pro ohřev teplé vody 50 kW. Bude vybavena výměníkem pro ohřev teplé vody</t>
  </si>
  <si>
    <t>Předávací stanice pára/voda a teplá voda v kompaktním modulovém provedení. Celkový tepelný výkon 270 kW, pro vytápění 220 kW a pro ohřev teplé vody 50 kW. Bude vybavena výměníkem pro ohřev teplé vody s bojlerem o objemu 750 litrů, výměníkem pro dochlazování kondenzátu, kondenzátní nádrží, hlavní a záložní čerpací řadou kondenzátu, hlavním oběhovým čerpadlem ÚT, ohřevu teplé vody, oběhovým čerpadlem cirkulace teplé vody, kalorimetry na topné vodě pro ohřev teplé vody a kalorimetrem na topné vodě do otopné soustavy. Na parní straně bude vybavena ručním a automatickým regulačním ventilem s uzavírací havarijní funkcí. Stanice bude dodána jako kompletní funkční zařízení včetně systému měření a regulace. Teplota topné vody bude regulována ekvitermně. Stanice bude vybavena tlakovou expanzní nádobou o objemu 200 litrů.</t>
  </si>
  <si>
    <t>998731101</t>
  </si>
  <si>
    <t>Přesun hmot pro kotelny stanovený z hmotnosti přesunovaného materiálu vodorovná dopravní vzdálenost do 50 m v objektech výšky do 6 m</t>
  </si>
  <si>
    <t>733120815</t>
  </si>
  <si>
    <t>Demontáž potrubí z trubek ocelových hladkých O do 38</t>
  </si>
  <si>
    <t>733120819</t>
  </si>
  <si>
    <t>Demontáž potrubí z trubek ocelových hladkých O přes 38 do 60,3</t>
  </si>
  <si>
    <t>733120826</t>
  </si>
  <si>
    <t>Demontáž potrubí z trubek ocelových hladkých O přes 60,3 do 89</t>
  </si>
  <si>
    <t>"1.PP" 10 
"1.NP" 30 
"2.NP" 20 
"3.NP" 20 
A24: A24  
"1.PP" 10 
Součet: 10,00  
B24: B24  
"1.NP" 30 
Součet: 30,00  
C24: C24  
"2.NP" 20 
Součet: 20,00  
D24: D24  
"3.NP" 20 
Součet: 20,00  
"Celkem: "A24+B24+C24+D24</t>
  </si>
  <si>
    <t>"1.NP" 40 
"2.NP" 40 
"3.NP" 30 
A25: A25  
"1.NP" 40 
Součet: 40,00  
B25: B25  
"2.NP" 40 
Součet: 40,00  
C25: C25  
"3.NP" 30 
Součet: 30,00  
"Celkem: "A25+B25+C25</t>
  </si>
  <si>
    <t>"1.PP" 40 
"1.NP" 50 
"2.NP" 55 
"3.NP" 25 
A26: A26  
"1.PP" 40 
Součet: 40,00  
B26: B26  
"1.NP" 50 
Součet: 50,00  
C26: C26  
"2.NP" 55 
Součet: 55,00  
D26: D26  
"3.NP" 25 
Součet: 25,00  
"Celkem: "A26+B26+C26+D26</t>
  </si>
  <si>
    <t>"1.PP" 20 
"1.NP" 8 
A27: A27  
"1.PP" 20 
Součet: 20,00  
B27: B27  
"1.NP" 8 
Součet: 8,00  
"Celkem: "A27+B27</t>
  </si>
  <si>
    <t>"1.PP" 75</t>
  </si>
  <si>
    <t>733223310</t>
  </si>
  <si>
    <t>Potrubí z trubek měděných tvrdých spojovaných lisováním PN 16, T= +110°C O 76,1/2</t>
  </si>
  <si>
    <t>"1.PP" 35</t>
  </si>
  <si>
    <t>80+110+170</t>
  </si>
  <si>
    <t>28+75</t>
  </si>
  <si>
    <t>733291103</t>
  </si>
  <si>
    <t>Zkoušky těsnosti potrubí z trubek měděných O přes 64/2,0 do 108/2,5</t>
  </si>
  <si>
    <t>Tlakově nezávislý omezovací kohout se servopohonem, omezovací průtok 290 l/h</t>
  </si>
  <si>
    <t>Tlakově nezávislý omezovací kohout se servopohonem, omezovací průtok 470 l/h</t>
  </si>
  <si>
    <t>Tlakově nezávislý omezovací kohout se servopohonem, omezovací průtok 650 l/h</t>
  </si>
  <si>
    <t>Kalorimetr 0,6 m3/h, vč. průtokoměru, "t"kusu s jímkou a teplotním čidlem, vč. baterií</t>
  </si>
  <si>
    <t>Rohový ventil 1/2" se svěrným šroubením</t>
  </si>
  <si>
    <t>734221682R</t>
  </si>
  <si>
    <t>Termostatická hlavice se zvýšenou mechanickou odolností a s pojistkou proti odcizení</t>
  </si>
  <si>
    <t>"1.NP" 16 
"2.NP" 9 
"3.NP" 18 
A39: A39  
"1.NP" 16 
Součet: 16,00  
B39: B39  
"2.NP" 9 
Součet: 9,00  
C39: C39  
"3.NP" 18 
Součet: 18,00  
"Celkem: "A39+B39+C39</t>
  </si>
  <si>
    <t>734292713</t>
  </si>
  <si>
    <t>Ostatní armatury kulové kohouty PN 42 do 185°C přímé vnitřní závit G 1/2</t>
  </si>
  <si>
    <t>734292715</t>
  </si>
  <si>
    <t>Ostatní armatury kulové kohouty PN 42 do 185°C přímé vnitřní závit G 1</t>
  </si>
  <si>
    <t>734292716</t>
  </si>
  <si>
    <t>Ostatní armatury kulové kohouty PN 42 do 185°C přímé vnitřní závit G 1 1/4</t>
  </si>
  <si>
    <t>735</t>
  </si>
  <si>
    <t>Ústřední vytápění - otopná tělesa</t>
  </si>
  <si>
    <t>735151821</t>
  </si>
  <si>
    <t>Demontáž otopných těles panelových dvouřadých stavební délky do 1500 mm</t>
  </si>
  <si>
    <t>735152272</t>
  </si>
  <si>
    <t>Otopná tělesa panelová VK jednodesková PN 1,0 MPa, T do 110°C s jednou přídavnou přestupní plochou výšky tělesa 600 mm stavební délky / výkonu 500 mm / 501 W</t>
  </si>
  <si>
    <t>"3.NP" 1</t>
  </si>
  <si>
    <t>735152277</t>
  </si>
  <si>
    <t>Otopná tělesa panelová VK jednodesková PN 1,0 MPa, T do 110°C s jednou přídavnou přestupní plochou výšky tělesa 600 mm stavební délky / výkonu 1000 mm / 1002 W</t>
  </si>
  <si>
    <t>"2.NP" 3 
"3.NP" 1 
A49: A49  
"2.NP" 3 
Součet: 3,00  
B49: B49  
"3.NP" 1 
Součet: 1,00  
"Celkem: "A49+B49</t>
  </si>
  <si>
    <t>735152279</t>
  </si>
  <si>
    <t>Otopná tělesa panelová VK jednodesková PN 1,0 MPa, T do 110°C s jednou přídavnou přestupní plochou výšky tělesa 600 mm stavební délky / výkonu 1200 mm / 1202 W</t>
  </si>
  <si>
    <t>"1.NP" 3 
"3.NP" 8 
A50: A50  
"1.NP" 3 
Součet: 3,00  
B50: B50  
"3.NP" 8 
Součet: 8,00  
"Celkem: "A50+B50</t>
  </si>
  <si>
    <t>735152280</t>
  </si>
  <si>
    <t>Otopná tělesa panelová VK jednodesková PN 1,0 MPa, T do 110°C s jednou přídavnou přestupní plochou výšky tělesa 600 mm stavební délky / výkonu 1400 mm / 1403 W</t>
  </si>
  <si>
    <t>"1.NP" 1</t>
  </si>
  <si>
    <t>735152477</t>
  </si>
  <si>
    <t>Otopná tělesa panelová VK dvoudesková PN 1,0 MPa, T do 110°C s jednou přídavnou přestupní plochou výšky tělesa 600 mm stavební délky / výkonu 1000 mm / 1288 W</t>
  </si>
  <si>
    <t>"1.NP" 7 
"2.NP" 13 
"3.NP" 2 
A52: A52  
"1.NP" 7 
Součet: 7,00  
B52: B52  
"2.NP" 13 
Součet: 13,00  
C52: C52  
"3.NP" 2 
Součet: 2,00  
"Celkem: "A52+B52+C52</t>
  </si>
  <si>
    <t>735152478</t>
  </si>
  <si>
    <t>Otopná tělesa panelová VK dvoudesková PN 1,0 MPa, T do 110°C s jednou přídavnou přestupní plochou výšky tělesa 600 mm stavební délky / výkonu 1100 mm / 1417 W</t>
  </si>
  <si>
    <t>"3.NP" 8</t>
  </si>
  <si>
    <t>735152481</t>
  </si>
  <si>
    <t>Otopná tělesa panelová VK dvoudesková PN 1,0 MPa, T do 110°C s jednou přídavnou přestupní plochou výšky tělesa 600 mm stavební délky / výkonu 1600 mm / 2061 W</t>
  </si>
  <si>
    <t>735152577</t>
  </si>
  <si>
    <t>Otopná tělesa panelová VK dvoudesková PN 1,0 MPa, T do 110°C se dvěma přídavnými přestupními plochami výšky tělesa 600 mm stavební délky / výkonu 1000 mm / 1679 W</t>
  </si>
  <si>
    <t>"1.NP" 4 
"2.NP" 2 
A55: A55  
"1.NP" 4 
Součet: 4,00  
B55: B55  
"2.NP" 2 
Součet: 2,00  
"Celkem: "A55+B55</t>
  </si>
  <si>
    <t>735152578</t>
  </si>
  <si>
    <t>Otopná tělesa panelová VK dvoudesková PN 1,0 MPa, T do 110°C se dvěma přídavnými přestupními plochami výšky tělesa 600 mm stavební délky / výkonu 1100 mm / 1847 W</t>
  </si>
  <si>
    <t>"3.NP" 7</t>
  </si>
  <si>
    <t>735152580</t>
  </si>
  <si>
    <t>Otopná tělesa panelová VK dvoudesková PN 1,0 MPa, T do 110°C se dvěma přídavnými přestupními plochami výšky tělesa 600 mm stavební délky / výkonu 1400 mm / 2351 W</t>
  </si>
  <si>
    <t>735152594</t>
  </si>
  <si>
    <t>Otopná tělesa panelová VK dvoudesková PN 1,0 MPa, T do 110°C se dvěma přídavnými přestupními plochami výšky tělesa 900 mm stavební délky / výkonu 700 mm / 1619 W</t>
  </si>
  <si>
    <t>735152597</t>
  </si>
  <si>
    <t>Otopná tělesa panelová VK dvoudesková PN 1,0 MPa, T do 110°C se dvěma přídavnými přestupními plochami výšky tělesa 900 mm stavební délky / výkonu 1000 mm / 2313 W</t>
  </si>
  <si>
    <t>"1.NP" 3</t>
  </si>
  <si>
    <t>735152677</t>
  </si>
  <si>
    <t>Otopná tělesa panelová VK třídesková PN 1,0 MPa, T do 110°C se třemi přídavnými přestupními plochami výšky tělesa 600 mm stavební délky / výkonu 1000 mm / 2406 W</t>
  </si>
  <si>
    <t>735152680</t>
  </si>
  <si>
    <t>Otopná tělesa panelová VK třídesková PN 1,0 MPa, T do 110°C se třemi přídavnými přestupními plochami výšky tělesa 600 mm stavební délky / výkonu 1400 mm / 3368 W</t>
  </si>
  <si>
    <t>735164511</t>
  </si>
  <si>
    <t>Otopná tělesa trubková montáž těles na stěnu výšky tělesa do 1500 mm</t>
  </si>
  <si>
    <t>"1.NP" 3 
"2.NP" 1 
"3.NP" 5 
A62: A62  
"1.NP" 3 
Součet: 3,00  
B62: B62  
"2.NP" 1 
Součet: 1,00  
C62: C62  
"3.NP" 5 
Součet: 5,00  
"Celkem: "A62+B62+C62</t>
  </si>
  <si>
    <t>541530R</t>
  </si>
  <si>
    <t>koupelnové trubkové těleso 600/1320</t>
  </si>
  <si>
    <t>735511009</t>
  </si>
  <si>
    <t>Trubkové teplovodní podlahové vytápění rozvod v systémové desce systémová deska bez tepelné izolace, výšky 20 až 24 mm</t>
  </si>
  <si>
    <t>"1.NP" 200</t>
  </si>
  <si>
    <t>735511010R</t>
  </si>
  <si>
    <t>Trubkové teplovodní podlahové vytápění rozvod v systémové desce potrubí PE-X Al/PE-X rozvodné potrubí 17x2 mm, rozteč 150 mm</t>
  </si>
  <si>
    <t>"2-3.NP" 1300 
"1.NP" 2300 
A65: A65  
"2-3.NP" 1300 
Součet: 1300,00  
B65: B65  
"1.NP" 2300 
Součet: 2300,00  
"Celkem: "A65+B65</t>
  </si>
  <si>
    <t>735511064</t>
  </si>
  <si>
    <t>Trubkové teplovodní podlahové vytápění doplňkové prvky spárový (dilatační) profil</t>
  </si>
  <si>
    <t>"1.NP" 260</t>
  </si>
  <si>
    <t>735511081</t>
  </si>
  <si>
    <t>Trubkové teplovodní podlahové vytápění rozdělovače mosazné s průtokoměry dvouokruhové</t>
  </si>
  <si>
    <t>"m.č. xxx" 3</t>
  </si>
  <si>
    <t>Trubkové teplovodní podlahové vytápění rozdělovače mosazné s průtokoměry dvouokruhové sestava rozdělovače 2cestného vč. vypouštění, odvzdušnění, kulových kohoutů,držáků, regulačních ventilů průtoku včetně ukazatele,regulačních ventilových vložek pro ruční hlavice</t>
  </si>
  <si>
    <t>735511082</t>
  </si>
  <si>
    <t>Trubkové teplovodní podlahové vytápění rozdělovače mosazné s průtokoměry tříokruhové</t>
  </si>
  <si>
    <t>Trubkové teplovodní podlahové vytápění rozdělovače mosazné s průtokoměry tříokruhové sestava rozdělovače 3cestného vč. vypouštění, odvzdušnění, kulových kohoutů,držáků, regulačních ventilů průtoku včetně ukazatele,regulačních ventilových vložek pro ruční hlavice</t>
  </si>
  <si>
    <t>735511083</t>
  </si>
  <si>
    <t>Trubkové teplovodní podlahové vytápění rozdělovače mosazné s průtokoměry čtyřokruhové</t>
  </si>
  <si>
    <t>"m.č. xxx" 4</t>
  </si>
  <si>
    <t>Trubkové teplovodní podlahové vytápění rozdělovače mosazné s průtokoměry čtyřokruhové sestava rozdělovače 4cestného vč. vypouštění, odvzdušnění, kulových kohoutů,držáků, regulačních ventilů průtoku včetně ukazatele,regulačních ventilových vložek pro ruční hlavice</t>
  </si>
  <si>
    <t>735511084</t>
  </si>
  <si>
    <t>Trubkové teplovodní podlahové vytápění rozdělovače mosazné s průtokoměry pětiokruhové</t>
  </si>
  <si>
    <t>Trubkové teplovodní podlahové vytápění rozdělovače mosazné s průtokoměry pětiokruhové sestava rozdělovače 5cestného vč. vVypouštění, odvzdušnění, kulových kohoutů,držáků, regulačních ventilů průtoku včetně ukazatele,regulačních ventilových vložek pro ruční hlavice</t>
  </si>
  <si>
    <t>735511084R</t>
  </si>
  <si>
    <t>"m.č. xxx" 2</t>
  </si>
  <si>
    <t>Trubkové teplovodní podlahové vytápění rozdělovače mosazné s průtokoměry pětiokruhové sestava směšovacího rozdělovače 5cestného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</si>
  <si>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735511085</t>
  </si>
  <si>
    <t>Trubkové teplovodní podlahové vytápění rozdělovače mosazné s průtokoměry šestiokruhové</t>
  </si>
  <si>
    <t>Trubkové teplovodní podlahové vytápění rozdělovače mosazné s průtokoměry šestiokruhové sestava rozdělovače 6cestného vč. vypouštění, odvzdušnění, kulových kohoutů,držáků, regulačních ventilů průtoku včetně ukazatele,regulačních ventilových vložek pro ruční hlavice</t>
  </si>
  <si>
    <t>735511085R</t>
  </si>
  <si>
    <t>"m.č. xxx" 1</t>
  </si>
  <si>
    <t>Trubkové teplovodní podlahové vytápění rozdělovače mosazné s průtokoměry šestiokruhové sestava směšovacího rozdělovače 6cestného vč. vypouštění, odvzdušnění, kulových kohoutů,držáků, regulačních ventilů průtoku včetně ukazatele,regulačních ventilových vložek pro ruční hlavice, včetně trojcestné směšovací a přepouštěcí armatury s termostatickou hlavicí s kapilárou, včetně oběhového čerpadla, včetně havarijního termostatu</t>
  </si>
  <si>
    <t>735511087</t>
  </si>
  <si>
    <t>Trubkové teplovodní podlahové vytápění rozdělovače mosazné s průtokoměry osmiokruhové</t>
  </si>
  <si>
    <t>Trubkové teplovodní podlahové vytápění rozdělovače mosazné s průtokoměry osmiokruhové sestava rozdělovače 8cestného vč. vypouštění, odvzdušnění, kulových kohoutů,držáků, regulačních ventilů průtoku včetně ukazatele,regulačních ventilových vložek pro ruční hlavic</t>
  </si>
  <si>
    <t>735511102</t>
  </si>
  <si>
    <t>Trubkové teplovodní podlahové vytápění skříně rozdělovače pod omítku, pro rozdělovač s počtem okruhů 2-6</t>
  </si>
  <si>
    <t>"dvouokruhový" 3 
"tříokruhový" 3 
"čtyřokruhové" 4 
"pětiokruhové" 5+1 
A75: A75  
"dvouokruhový" 3 
Součet: 3,00  
B75: B75  
"tříokruhový" 3 
Součet: 3,00  
C75: C75  
"čtyřokruhové" 4 
Součet: 4,00  
D75: D75  
"pětiokruhové" 5+1 
Součet: 6,00  
"Celkem: "A75+B75+C75+D75</t>
  </si>
  <si>
    <t>735511103</t>
  </si>
  <si>
    <t>Trubkové teplovodní podlahové vytápění skříně rozdělovače pod omítku, pro rozdělovač s počtem okruhů 6-9</t>
  </si>
  <si>
    <t>"šestikruhové" 1+2 
"osmikruhové" 2 
A76: A76  
"šestikruhové" 1+2 
Součet: 3,00  
B76: B76  
"osmikruhové" 2 
Součet: 2,00  
"Celkem: "A76+B76</t>
  </si>
  <si>
    <t>735511137</t>
  </si>
  <si>
    <t>Trubkové teplovodní podlahové vytápění připojovací šroubení rozdělovače, potrubí 16x2,0 mm</t>
  </si>
  <si>
    <t>"1.NP" 157 
A77: A77  
"1.NP" 157 
Součet: 157,00  
"Celkem: "A77</t>
  </si>
  <si>
    <t>998735103</t>
  </si>
  <si>
    <t>Přesun hmot pro otopná tělesa stanovený z hmotnosti přesunovaného materiálu vodorovná dopravní vzdálenost do 50 m v objektech výšky přes 12 do 24 m</t>
  </si>
  <si>
    <t>"demontáž armatur, stanice" 1800</t>
  </si>
  <si>
    <t>Závěsný a fixační materiál na potrubí</t>
  </si>
  <si>
    <t>Vyregulování systému</t>
  </si>
  <si>
    <t xml:space="preserve">  SO 00-71-01.06</t>
  </si>
  <si>
    <t>D.2.2.1 - Silnoproudé elektroinstalace</t>
  </si>
  <si>
    <t>SO 00-71-01.06</t>
  </si>
  <si>
    <t>21-M</t>
  </si>
  <si>
    <t>Elektromontáže</t>
  </si>
  <si>
    <t>210220452</t>
  </si>
  <si>
    <t>Montáž hromosvodného vedení ochranných prvků a doplňků ochranného pospojování pevně</t>
  </si>
  <si>
    <t>34141030</t>
  </si>
  <si>
    <t>vodič propojovací flexibilní jádro Cu lanované izolace PVC 450/750V (H07V-K) 1x25mm2</t>
  </si>
  <si>
    <t>34141029</t>
  </si>
  <si>
    <t>vodič propojovací flexibilní jádro Cu lanované izolace PVC 450/750V (H07V-K) 1x16mm2</t>
  </si>
  <si>
    <t>34141027</t>
  </si>
  <si>
    <t>vodič propojovací flexibilní jádro Cu lanované izolace PVC 450/750V (H07V-K) 1x6mm2</t>
  </si>
  <si>
    <t>4601R</t>
  </si>
  <si>
    <t>Ochrana proti korozi při přechodu země-vzduch</t>
  </si>
  <si>
    <t>460161173</t>
  </si>
  <si>
    <t>Hloubení zapažených i nezapažených kabelových rýh ručně včetně urovnání dna s přemístěním výkopku do vzdálenosti 3 m od okraje jámy nebo s naložením na dopravní prostředek šířky 35 cm hloubky 80 cm v</t>
  </si>
  <si>
    <t>Hloubení zapažených i nezapažených kabelových rýh ručně včetně urovnání dna s přemístěním výkopku do vzdálenosti 3 m od okraje jámy nebo s naložením na dopravní prostředek šířky 35 cm hloubky 80 cm v hornině třídy těžitelnosti II skupiny 4</t>
  </si>
  <si>
    <t>4602R</t>
  </si>
  <si>
    <t>Pořízení fotodokumentace během výstavby uzemňovací soustavy</t>
  </si>
  <si>
    <t>4603R</t>
  </si>
  <si>
    <t>Obetonování zemnícího pásku jako ochrana proti bludným proudům - základový pás z betonu tř. C 20/25</t>
  </si>
  <si>
    <t>460431183</t>
  </si>
  <si>
    <t>Zásyp kabelových rýh ručně s přemístění sypaniny ze vzdálenosti do 10 m, s uložením výkopku ve vrstvách včetně zhutnění a úpravy povrchu šířky 35 cm hloubky 80 cm z horniny třídy těžitelnosti II skupi</t>
  </si>
  <si>
    <t>Zásyp kabelových rýh ručně s přemístění sypaniny ze vzdálenosti do 10 m, s uložením výkopku ve vrstvách včetně zhutnění a úpravy povrchu šířky 35 cm hloubky 80 cm z horniny třídy těžitelnosti II skupiny 4</t>
  </si>
  <si>
    <t>460941213</t>
  </si>
  <si>
    <t>Vyplnění rýh vyplnění a omítnutí rýh ve stěnách hloubky do 3 cm a šířky přes 5 do 7 cm</t>
  </si>
  <si>
    <t>"1.NP" 1083 
"2.NP" 835 
"3.NP" 1028 
A188: A188  
"1.NP" 1083 
Součet: 1083,00  
B188: B188  
"2.NP" 835 
Součet: 835,00  
C188: C188  
"3.NP" 1028 
Součet: 1028,00  
"Celkem: "A188+B188+C188</t>
  </si>
  <si>
    <t>468091111</t>
  </si>
  <si>
    <t>Vysekání kapes nebo výklenků ve zdivu pro osazení kotevních prvků nebo elektroinstalačního zařízení z lehkých betonů, dutých cihel nebo tvárnic, velikosti 7x7x5 cm</t>
  </si>
  <si>
    <t>468101112</t>
  </si>
  <si>
    <t>Vysekání rýh pro montáž trubek a kabelů v kamenných nebo betonových zdech hloubky do 3 cm a šířky přes 3 do 5 cm</t>
  </si>
  <si>
    <t>"1.NP" 1083 
"2.NP" 835 
"3.NP" 1028 
A190: A190  
"1.NP" 1083 
Součet: 1083,00  
B190: B190  
"2.NP" 835 
Součet: 835,00  
C190: C190  
"3.NP" 1028 
Součet: 1028,00  
"Celkem: "A190+B190+C190</t>
  </si>
  <si>
    <t>469972111</t>
  </si>
  <si>
    <t>Odvoz suti a vybouraných hmot odvoz suti a vybouraných hmot do 1 km</t>
  </si>
  <si>
    <t>469972121</t>
  </si>
  <si>
    <t>Odvoz suti a vybouraných hmot odvoz suti a vybouraných hmot Příplatek k ceně za každý další i započatý 1 km</t>
  </si>
  <si>
    <t>7401R</t>
  </si>
  <si>
    <t>Napojení jednofázového koncového spotřebiče do průřezu 4mm2</t>
  </si>
  <si>
    <t>7402R</t>
  </si>
  <si>
    <t>Napojení trojfázového koncového spotřebiče do průřezu 4mm2</t>
  </si>
  <si>
    <t>7403R</t>
  </si>
  <si>
    <t>Označení funkčních kabelovýc tras dle požadavků ČSN 73 0895, čl. 12.1</t>
  </si>
  <si>
    <t>7404R</t>
  </si>
  <si>
    <t>Montáž svorky ochranného pospojování</t>
  </si>
  <si>
    <t>7405R</t>
  </si>
  <si>
    <t>Protipožární utěsnění kabelových prostupů dle ČSN 332000-552 ed.2</t>
  </si>
  <si>
    <t>741110022</t>
  </si>
  <si>
    <t>Montáž trubek elektroinstalačních s nasunutím nebo našroubováním do krabic plastových tuhých, uložených pod omítku, vnější O přes 23 do 35 mm</t>
  </si>
  <si>
    <t>34539050</t>
  </si>
  <si>
    <t>kryt spínače dělený</t>
  </si>
  <si>
    <t>34539059</t>
  </si>
  <si>
    <t>rámeček jednonásobný</t>
  </si>
  <si>
    <t>34539049</t>
  </si>
  <si>
    <t>kryt spínače jednoduchý</t>
  </si>
  <si>
    <t>34539059.1</t>
  </si>
  <si>
    <t>741110502</t>
  </si>
  <si>
    <t>Montáž lišt a kanálků elektroinstalačních se spojkami, ohyby a rohy a s nasunutím do krabic protahovacích, šířky do přes 60 do 120 mm</t>
  </si>
  <si>
    <t>34571221</t>
  </si>
  <si>
    <t>kanál elektroinstalační hranatý PVC 180x60mm</t>
  </si>
  <si>
    <t>"1.NP" 20 
A16: A16  
"1.NP" 20 
Součet: 20,00  
"Celkem: "A16</t>
  </si>
  <si>
    <t>741112001</t>
  </si>
  <si>
    <t>Montáž krabic elektroinstalačních bez napojení na trubky a lišty, demontáže a montáže víčka a přístroje protahovacích nebo odbočných zapuštěných plastových kruhových</t>
  </si>
  <si>
    <t>741120303</t>
  </si>
  <si>
    <t>Montáž vodičů izolovaných měděných bez ukončení uložených pevně plných a laněných s PVC pláštěm, bezhalogenových, ohniodolných (např. CY, CHAH-V) průřezu žíly 25 až 35 mm2</t>
  </si>
  <si>
    <t>34111005</t>
  </si>
  <si>
    <t>kabel instalační jádro Cu plné izolace PVC plášť PVC 450/750V (CYKY) 2x1,5mm2</t>
  </si>
  <si>
    <t>34111030</t>
  </si>
  <si>
    <t>kabel instalační jádro Cu plné izolace PVC plášť PVC 450/750V (CYKY) 3x1,5mm2</t>
  </si>
  <si>
    <t>34111531</t>
  </si>
  <si>
    <t>kabel silový oheň retardující bezhalogenový s funkčností při požáru 180min a P60-R reakce na oheň B2cas1d1a1 jádro Cu 0,6/1kV (1-CSKH-V) 3x1,5mm2</t>
  </si>
  <si>
    <t>34111036</t>
  </si>
  <si>
    <t>kabel instalační jádro Cu plné izolace PVC plášť PVC 450/750V (CYKY) 3x2,5mm2</t>
  </si>
  <si>
    <t>34111098</t>
  </si>
  <si>
    <t>kabel instalační jádro Cu plné izolace PVC plášť PVC 450/750V (CYKY) 5x4mm2</t>
  </si>
  <si>
    <t>34111100</t>
  </si>
  <si>
    <t>kabel instalační jádro Cu plné izolace PVC plášť PVC 450/750V (CYKY) 5x6mm2</t>
  </si>
  <si>
    <t>34113034</t>
  </si>
  <si>
    <t>kabel instalační jádro Cu plné izolace PVC plášť PVC 450/750V (CYKY) 5x10mm2</t>
  </si>
  <si>
    <t>34113035</t>
  </si>
  <si>
    <t>kabel instalační jádro Cu plné izolace PVC plášť PVC 450/750V (CYKY) 5x16mm2</t>
  </si>
  <si>
    <t>34113134</t>
  </si>
  <si>
    <t>kabel silový jádro Cu izolace PVC plášť PVC 0,6/1kV (1-CYKY) 5x25mm2</t>
  </si>
  <si>
    <t>34113135</t>
  </si>
  <si>
    <t>kabel silový jádro Cu izolace PVC plášť PVC 0,6/1kV (1-CYKY) 5x35mm2</t>
  </si>
  <si>
    <t>34111620</t>
  </si>
  <si>
    <t>kabel silový jádro Cu izolace PVC plášť PVC 0,6/1kV (1-CYKY) 4x35mm2</t>
  </si>
  <si>
    <t>34111076</t>
  </si>
  <si>
    <t>kabel instalační jádro Cu plné izolace PVC plášť PVC 450/750V (CYKY) 4x10mm2</t>
  </si>
  <si>
    <t>34111090</t>
  </si>
  <si>
    <t>kabel instalační jádro Cu plné izolace PVC plášť PVC 450/750V (CYKY) 5x1,5mm2</t>
  </si>
  <si>
    <t>741120811</t>
  </si>
  <si>
    <t>Demontáž vodičů izolovaných měděných uložených pod omítku plných a laněných průřezu žíly 0,35 až 16 mm2</t>
  </si>
  <si>
    <t>741130005</t>
  </si>
  <si>
    <t>Ukončení vodičů izolovaných s označením a zapojením v rozváděči nebo na přístroji, průřezu žíly do 10 mm2</t>
  </si>
  <si>
    <t>34571450</t>
  </si>
  <si>
    <t>krabice pod omítku PVC přístrojová kruhová D 70mm</t>
  </si>
  <si>
    <t>"1.NP" 234 
"2.NP" 163 
"3.NP" 221 
A35: A35  
"1.NP" 234 
Součet: 234,00  
B35: B35  
"2.NP" 163 
Součet: 163,00  
C35: C35  
"3.NP" 221 
Součet: 221,00  
"Celkem: "A35+B35+C35</t>
  </si>
  <si>
    <t>34571457</t>
  </si>
  <si>
    <t>krabice pod omítku PVC odbočná kruhová D 70mm s víčkem</t>
  </si>
  <si>
    <t>"1.NP" 117 
"2.NP" 82 
"3.NP" 110 
A36: A36  
"1.NP" 117 
Součet: 117,00  
B36: B36  
"2.NP" 82 
Součet: 82,00  
C36: C36  
"3.NP" 110 
Součet: 110,00  
"Celkem: "A36+B36+C36</t>
  </si>
  <si>
    <t>741130006</t>
  </si>
  <si>
    <t>Ukončení vodičů izolovaných s označením a zapojením v rozváděči nebo na přístroji, průřezu žíly do 16 mm2</t>
  </si>
  <si>
    <t>741130008</t>
  </si>
  <si>
    <t>Ukončení vodičů izolovaných s označením a zapojením v rozváděči nebo na přístroji, průřezu žíly do 35 mm2</t>
  </si>
  <si>
    <t>741210001</t>
  </si>
  <si>
    <t>Montáž rozvodnic oceloplechových nebo plastových bez zapojení vodičů běžných, hmotnosti do 20 kg</t>
  </si>
  <si>
    <t>741210005</t>
  </si>
  <si>
    <t>Montáž rozvodnic oceloplechových nebo plastových bez zapojení vodičů běžných, hmotnosti do 200 kg</t>
  </si>
  <si>
    <t>741211817</t>
  </si>
  <si>
    <t>Demontáž rozvodnic kovových, uložených pod omítkou, krytí do IPx 4, plochy přes 0,8 m2</t>
  </si>
  <si>
    <t>741310001</t>
  </si>
  <si>
    <t>Montáž spínačů jedno nebo dvoupólových nástěnných se zapojením vodičů, pro prostředí normální spínačů, řazení 1-jednopólových</t>
  </si>
  <si>
    <t>34535015</t>
  </si>
  <si>
    <t>spínač nástěnný jednopólový, řazení 1, IP44, šroubové svorky</t>
  </si>
  <si>
    <t>"1.PP" 6 
A43: A43  
"1.PP" 6 
Součet: 6,00  
"Celkem: "A43</t>
  </si>
  <si>
    <t>741310022</t>
  </si>
  <si>
    <t>Montáž spínačů jedno nebo dvoupólových nástěnných se zapojením vodičů, pro prostředí normální přepínačů, řazení 6-střídavých</t>
  </si>
  <si>
    <t>3451R</t>
  </si>
  <si>
    <t>Kompletní ovladač tlačítkový zasklený 1NO/NC v rudém krytu (TOTAL, CENTRAL, UPS Stop)</t>
  </si>
  <si>
    <t>"1.NP" 3 
A45: A45  
"1.NP" 3 
Součet: 3,00  
"Celkem: "A45</t>
  </si>
  <si>
    <t>3452R</t>
  </si>
  <si>
    <t>Infrapasivní snímač pohybu, 360st a spodním spínáním, 240V AC 50Hz</t>
  </si>
  <si>
    <t>"1.PP" 6 
"1.NP" 14 
"2.NP" 15 
"3.NP" 6 
A46: A46  
"1.PP" 6 
Součet: 6,00  
B46: B46  
"1.NP" 14 
Součet: 14,00  
C46: C46  
"2.NP" 15 
Součet: 15,00  
D46: D46  
"3.NP" 6 
Součet: 6,00  
"Celkem: "A46+B46+C46+D46</t>
  </si>
  <si>
    <t>3454R</t>
  </si>
  <si>
    <t>Dodávka a montáž prostorového termostatu, typ, parametry, umístění je potřeba koordinovat s profesí ÚT</t>
  </si>
  <si>
    <t>"1.PP" 6 
"1.NP" 17 
"2.NP" 4 
"3.NP" 6 
A47: A47  
"1.PP" 6 
Součet: 6,00  
B47: B47  
"1.NP" 17 
Součet: 17,00  
C47: C47  
"2.NP" 4 
Součet: 4,00  
D47: D47  
"3.NP" 6 
Součet: 6,00  
"Celkem: "A47+B47+C47+D47</t>
  </si>
  <si>
    <t>34535018</t>
  </si>
  <si>
    <t>přepínač nástěnný střídavý, řazení 6, IP44, šroubové svorky</t>
  </si>
  <si>
    <t>"1.PP" 20 
A48: A48  
"1.PP" 20 
Součet: 20,00  
"Celkem: "A48</t>
  </si>
  <si>
    <t>741310101</t>
  </si>
  <si>
    <t>Montáž spínačů jedno nebo dvoupólových polozapuštěných nebo zapuštěných se zapojením vodičů bezšroubové připojení spínačů, řazení 1-jednopólových</t>
  </si>
  <si>
    <t>34539010</t>
  </si>
  <si>
    <t>přístroj spínače jednopólového, řazení 1, 1So bezšroubové svorky</t>
  </si>
  <si>
    <t>"1.NP" 27 
"2.NP" 20 
"3.NP" 26 
A50: A50  
"1.NP" 27 
Součet: 27,00  
B50: B50  
"2.NP" 20 
Součet: 20,00  
C50: C50  
"3.NP" 26 
Součet: 26,00  
"Celkem: "A50+B50+C50</t>
  </si>
  <si>
    <t>35826000</t>
  </si>
  <si>
    <t>multifunkční časové relé s 1c/o</t>
  </si>
  <si>
    <t>"1.NP" 8 
"2.NP" 8 
"3.NP" 4 
A51: A51  
"1.NP" 8 
Součet: 8,00  
B51: B51  
"2.NP" 8 
Součet: 8,00  
C51: C51  
"3.NP" 4 
Součet: 4,00  
"Celkem: "A51+B51+C51</t>
  </si>
  <si>
    <t>34555204</t>
  </si>
  <si>
    <t>zásuvka zápustná jednonásobná, s optickou přepěťovou ochranou, šroubové svorky</t>
  </si>
  <si>
    <t>"1.NP" 8 
A52: A52  
"1.NP" 8 
Součet: 8,00  
"Celkem: "A52</t>
  </si>
  <si>
    <t>741310121</t>
  </si>
  <si>
    <t>Montáž spínačů jedno nebo dvoupólových polozapuštěných nebo zapuštěných se zapojením vodičů bezšroubové připojení přepínačů, řazení 5-sériových</t>
  </si>
  <si>
    <t>34539012</t>
  </si>
  <si>
    <t>přístroj přepínače sériového, řazení 5 bezšroubové svorky</t>
  </si>
  <si>
    <t>"1.NP" 8 
"2.NP" 4 
"3.NP" 4 
A54: A54  
"1.NP" 8 
Součet: 8,00  
B54: B54  
"2.NP" 4 
Součet: 4,00  
C54: C54  
"3.NP" 4 
Součet: 4,00  
"Celkem: "A54+B54+C54</t>
  </si>
  <si>
    <t>741310122</t>
  </si>
  <si>
    <t>Montáž spínačů jedno nebo dvoupólových polozapuštěných nebo zapuštěných se zapojením vodičů bezšroubové připojení přepínačů, řazení 6-střídavých</t>
  </si>
  <si>
    <t>34539013</t>
  </si>
  <si>
    <t>přístroj přepínače střídavého, řazení 6, 6So bezšroubové svorky</t>
  </si>
  <si>
    <t>"1.NP" 18 
"2.NP" 24 
"3.NP" 29 
A56: A56  
"1.NP" 18 
Součet: 18,00  
B56: B56  
"2.NP" 24 
Součet: 24,00  
C56: C56  
"3.NP" 29 
Součet: 29,00  
"Celkem: "A56+B56+C56</t>
  </si>
  <si>
    <t>34539049.1</t>
  </si>
  <si>
    <t>34539059.2</t>
  </si>
  <si>
    <t>741310126</t>
  </si>
  <si>
    <t>Montáž spínačů jedno nebo dvoupólových polozapuštěných nebo zapuštěných se zapojením vodičů bezšroubové připojení přepínačů, řazení 7-křížových</t>
  </si>
  <si>
    <t>741310238</t>
  </si>
  <si>
    <t>Montáž spínačů jedno nebo dvoupólových polozapuštěných nebo zapuštěných se zapojením vodičů šroubové připojení, pro prostředí normální přepínačů, řazení 6+6-dvojitých střídavých</t>
  </si>
  <si>
    <t>34535007</t>
  </si>
  <si>
    <t>přepínač střídavý dvojitý kompletní, zápustný, řazení 6+6(6+1), šroubové svorky</t>
  </si>
  <si>
    <t>"1.NP" 4 
"3.NP" 4 
A61: A61  
"1.NP" 4 
Součet: 4,00  
B61: B61  
"3.NP" 4 
Součet: 4,00  
"Celkem: "A61+B61</t>
  </si>
  <si>
    <t>34539070</t>
  </si>
  <si>
    <t>přepínač křížový, s krytem, řazení 7, bez rámečku, šroubové svorky, šroubové svorky</t>
  </si>
  <si>
    <t>"1.NP" 1 
"2.NP" 9 
A62: A62  
"1.NP" 1 
Součet: 1,00  
B62: B62  
"2.NP" 9 
Součet: 9,00  
"Celkem: "A62+B62</t>
  </si>
  <si>
    <t>34539049.2</t>
  </si>
  <si>
    <t>34539059.3</t>
  </si>
  <si>
    <t>34539050.1</t>
  </si>
  <si>
    <t>34539059.4</t>
  </si>
  <si>
    <t>741311004</t>
  </si>
  <si>
    <t>Montáž spínačů speciálních se zapojením vodičů čidla pohybu nástěnného</t>
  </si>
  <si>
    <t>741311875</t>
  </si>
  <si>
    <t>Demontáž spínačů bez zachování funkčnosti (do suti) polozapuštěných nebo zapuštěných, pro prostředí normální do 10 A, připojení šroubové přes 2 svorky do 4 svorek</t>
  </si>
  <si>
    <t>741313002</t>
  </si>
  <si>
    <t>Montáž zásuvek domovních se zapojením vodičů bezšroubové připojení polozapuštěných nebo zapuštěných 10/16 A, provedení 2P + PE dvojí zapojení pro průběžnou montáž</t>
  </si>
  <si>
    <t>34555241</t>
  </si>
  <si>
    <t>přístroj zásuvky zápustné jednonásobné, krytka s clonkami, bezšroubové svorky</t>
  </si>
  <si>
    <t>"1.NP" 168 
"2.NP" 106 
"3.NP" 158 
A70: A70  
"1.NP" 168 
Součet: 168,00  
B70: B70  
"2.NP" 106 
Součet: 106,00  
C70: C70  
"3.NP" 158 
Součet: 158,00  
"Celkem: "A70+B70+C70</t>
  </si>
  <si>
    <t>3455R</t>
  </si>
  <si>
    <t>Kompletní zásuvka 1násobná 16A/230V, modul 45, bílá, IP20</t>
  </si>
  <si>
    <t>"1.NP" 8 
A71: A71  
"1.NP" 8 
Součet: 8,00  
"Celkem: "A71</t>
  </si>
  <si>
    <t>3456R</t>
  </si>
  <si>
    <t>Zásuvková skříň, s proudovým chráničem a zásuvkami</t>
  </si>
  <si>
    <t>"1.PP" 3 
"1.NP" 7 
A72: A72  
"1.PP" 3 
Součet: 3,00  
B72: B72  
"1.NP" 7 
Součet: 7,00  
"Celkem: "A72+B72</t>
  </si>
  <si>
    <t>3457R</t>
  </si>
  <si>
    <t>HOP - hlavní ochranná přípojnice</t>
  </si>
  <si>
    <t>"1.PP" 1 
"1.NP" 1 
A73: A73  
"1.PP" 1 
Součet: 1,00  
B73: B73  
"1.NP" 1 
Součet: 1,00  
"Celkem: "A73+B73</t>
  </si>
  <si>
    <t>3458R</t>
  </si>
  <si>
    <t>POP - podružná ochranná přípojnice</t>
  </si>
  <si>
    <t>"1.PP" 1 
"1.NP" 1 
"2.NP" 1 
"3.NP" 1 
A74: A74  
"1.PP" 1 
Součet: 1,00  
B74: B74  
"1.NP" 1 
Součet: 1,00  
C74: C74  
"2.NP" 1 
Součet: 1,00  
D74: D74  
"3.NP" 1 
Součet: 1,00  
"Celkem: "A74+B74+C74+D74</t>
  </si>
  <si>
    <t>3506R</t>
  </si>
  <si>
    <t>Skříň PE-PA</t>
  </si>
  <si>
    <t>"1.PP" 1 
"1.NP" 5 
A75: A75  
"1.PP" 1 
Součet: 1,00  
B75: B75  
"1.NP" 5 
Součet: 5,00  
"Celkem: "A75+B75</t>
  </si>
  <si>
    <t>3459R</t>
  </si>
  <si>
    <t>Rozváděč RH</t>
  </si>
  <si>
    <t>"1.NP" 1 
A76: A76  
"1.NP" 1 
Součet: 1,00  
"Celkem: "A76</t>
  </si>
  <si>
    <t>3460R</t>
  </si>
  <si>
    <t>Rozváděč RHT</t>
  </si>
  <si>
    <t>"1.NP" 1 
A77: A77  
"1.NP" 1 
Součet: 1,00  
"Celkem: "A77</t>
  </si>
  <si>
    <t>3461R</t>
  </si>
  <si>
    <t>Rozváděč R0.1</t>
  </si>
  <si>
    <t>"1.PP" 1 
A78: A78  
"1.PP" 1 
Součet: 1,00  
"Celkem: "A78</t>
  </si>
  <si>
    <t>3462R</t>
  </si>
  <si>
    <t>Rozváděč R1.1</t>
  </si>
  <si>
    <t>"1.NP" 1 
A79: A79  
"1.NP" 1 
Součet: 1,00  
"Celkem: "A79</t>
  </si>
  <si>
    <t>3463R</t>
  </si>
  <si>
    <t>Rozváděč R1.2</t>
  </si>
  <si>
    <t>"1.NP" 1 
A80: A80  
"1.NP" 1 
Součet: 1,00  
"Celkem: "A80</t>
  </si>
  <si>
    <t>3464R</t>
  </si>
  <si>
    <t>Rozváděč R1.3</t>
  </si>
  <si>
    <t>"1.NP" 1 
A81: A81  
"1.NP" 1 
Součet: 1,00  
"Celkem: "A81</t>
  </si>
  <si>
    <t>3465R</t>
  </si>
  <si>
    <t>Rozváděč R1.4</t>
  </si>
  <si>
    <t>"1.NP" 1 
A82: A82  
"1.NP" 1 
Součet: 1,00  
"Celkem: "A82</t>
  </si>
  <si>
    <t>3466R</t>
  </si>
  <si>
    <t>Rozváděč R1.5</t>
  </si>
  <si>
    <t>"1.NP" 1 
A83: A83  
"1.NP" 1 
Součet: 1,00  
"Celkem: "A83</t>
  </si>
  <si>
    <t>3467R</t>
  </si>
  <si>
    <t>Rozváděč R1.6</t>
  </si>
  <si>
    <t>"1.NP" 1 
A84: A84  
"1.NP" 1 
Součet: 1,00  
"Celkem: "A84</t>
  </si>
  <si>
    <t>3468R</t>
  </si>
  <si>
    <t>Rozváděč R1.7</t>
  </si>
  <si>
    <t>"1.NP" 1 
A85: A85  
"1.NP" 1 
Součet: 1,00  
"Celkem: "A85</t>
  </si>
  <si>
    <t>3502R</t>
  </si>
  <si>
    <t>Rozváděč R1.8</t>
  </si>
  <si>
    <t>"1.NP" 1 
A86: A86  
"1.NP" 1 
Součet: 1,00  
"Celkem: "A86</t>
  </si>
  <si>
    <t>3518R</t>
  </si>
  <si>
    <t>Rozváděč R0.2</t>
  </si>
  <si>
    <t>"1.PP" 1 
A87: A87  
"1.PP" 1 
Součet: 1,00  
"Celkem: "A87</t>
  </si>
  <si>
    <t>3519R</t>
  </si>
  <si>
    <t>Rozváděč R0.3</t>
  </si>
  <si>
    <t>"1.PP" 1 
A88: A88  
"1.PP" 1 
Součet: 1,00  
"Celkem: "A88</t>
  </si>
  <si>
    <t>3520R</t>
  </si>
  <si>
    <t>Rozváděč RE1, RE2</t>
  </si>
  <si>
    <t>"1.NP" 2 
A89: A89  
"1.NP" 2 
Součet: 2,00  
"Celkem: "A89</t>
  </si>
  <si>
    <t>3521R</t>
  </si>
  <si>
    <t>Podružný materiál (kabelová oka, smršťovačky, vázací pásky, vývodky, wago svorky apod.)</t>
  </si>
  <si>
    <t>34571093</t>
  </si>
  <si>
    <t>trubka elektroinstalační tuhá z PVC D 22,1/25 mm, délka 3m</t>
  </si>
  <si>
    <t>"1.PP" 97 
A91: A91  
"1.PP" 97 
Součet: 97,00  
"Celkem: "A91</t>
  </si>
  <si>
    <t>34571073</t>
  </si>
  <si>
    <t>trubka elektroinstalační ohebná z PVC (EN) 2325</t>
  </si>
  <si>
    <t>"1.PP" 97 
"1.NP" 234 
"2.NP" 163 
"3.NP" 221 
A92: A92  
"1.PP" 97 
Součet: 97,00  
B92: B92  
"1.NP" 234 
Součet: 234,00  
C92: C92  
"2.NP" 163 
Součet: 163,00  
D92: D92  
"3.NP" 221 
Součet: 221,00  
"Celkem: "A92+B92+C92+D92</t>
  </si>
  <si>
    <t>1000287696R</t>
  </si>
  <si>
    <t>Žlab drátěný  200/50 "GZ" kompletní včetně přílušenství</t>
  </si>
  <si>
    <t>"1.PP" 68 
"1.NP" 13 
A93: A93  
"1.PP" 68 
Součet: 68,00  
B93: B93  
"1.NP" 13 
Součet: 13,00  
"Celkem: "A93+B93</t>
  </si>
  <si>
    <t>1000287698R</t>
  </si>
  <si>
    <t>Žlab drátěný  300/50 "GZ" kompletní včetně přílušenství</t>
  </si>
  <si>
    <t>"1.PP" 20 
"1.NP" 10 
A94: A94  
"1.PP" 20 
Součet: 20,00  
B94: B94  
"1.NP" 10 
Součet: 10,00  
"Celkem: "A94+B94</t>
  </si>
  <si>
    <t>1000287699R</t>
  </si>
  <si>
    <t>Žlab drátěný  400/50 "GZ" kompletní včetně přílušenství</t>
  </si>
  <si>
    <t>"1.PP" 43 
"1.NP" 21 
A95: A95  
"1.PP" 43 
Součet: 43,00  
B95: B95  
"1.NP" 21 
Součet: 21,00  
"Celkem: "A95+B95</t>
  </si>
  <si>
    <t>1000287693R</t>
  </si>
  <si>
    <t>Žlab drátěný  100/50 "GZ" kompletní včetně přílušenství</t>
  </si>
  <si>
    <t>"1.PP" 40 
"1.NP" 20 
A96: A96  
"1.PP" 40 
Součet: 40,00  
B96: B96  
"1.NP" 20 
Součet: 20,00  
"Celkem: "A96+B96</t>
  </si>
  <si>
    <t>1000287692R</t>
  </si>
  <si>
    <t>Žlab drátěný  50/50 "GZ" kompletní včetně přílušenství</t>
  </si>
  <si>
    <t>"1.PP" 100 
"1.NP" 80 
A97: A97  
"1.PP" 100 
Součet: 100,00  
B97: B97  
"1.NP" 80 
Součet: 80,00  
"Celkem: "A97+B97</t>
  </si>
  <si>
    <t>3503R</t>
  </si>
  <si>
    <t>Rozváděč R1.9</t>
  </si>
  <si>
    <t>"1.NP" 1 
A98: A98  
"1.NP" 1 
Součet: 1,00  
"Celkem: "A98</t>
  </si>
  <si>
    <t>3504R</t>
  </si>
  <si>
    <t>Rozváděč R1.10</t>
  </si>
  <si>
    <t>"1.NP" 1 
A99: A99  
"1.NP" 1 
Součet: 1,00  
"Celkem: "A99</t>
  </si>
  <si>
    <t>3469R</t>
  </si>
  <si>
    <t>Rozváděč RS1</t>
  </si>
  <si>
    <t>"1.NP" 1 
A100: A100  
"1.NP" 1 
Součet: 1,00  
"Celkem: "A100</t>
  </si>
  <si>
    <t>3501R</t>
  </si>
  <si>
    <t>Rozváděč RS2</t>
  </si>
  <si>
    <t>"1.NP" 1 
A101: A101  
"1.NP" 1 
Součet: 1,00  
"Celkem: "A101</t>
  </si>
  <si>
    <t>3470R</t>
  </si>
  <si>
    <t>Rozváděč R2.1</t>
  </si>
  <si>
    <t>"2.NP" 1 
A102: A102  
"2.NP" 1 
Součet: 1,00  
"Celkem: "A102</t>
  </si>
  <si>
    <t>3471R</t>
  </si>
  <si>
    <t>Rozváděč R2.2</t>
  </si>
  <si>
    <t>"2.NP" 1 
A103: A103  
"2.NP" 1 
Součet: 1,00  
"Celkem: "A103</t>
  </si>
  <si>
    <t>3472R</t>
  </si>
  <si>
    <t>Rozváděč R1.0</t>
  </si>
  <si>
    <t>"1.NP" 1 
A104: A104  
"1.NP" 1 
Součet: 1,00  
"Celkem: "A104</t>
  </si>
  <si>
    <t>3473R</t>
  </si>
  <si>
    <t>Rozváděč RB</t>
  </si>
  <si>
    <t>"1.NP" 1 
"2.NP" 4 
"3.NP" 6 
A105: A105  
"1.NP" 1 
Součet: 1,00  
B105: B105  
"2.NP" 4 
Součet: 4,00  
C105: C105  
"3.NP" 6 
Součet: 6,00  
"Celkem: "A105+B105+C105</t>
  </si>
  <si>
    <t>3474R</t>
  </si>
  <si>
    <t>Rozváděč RNO - Centrála NO - 1hod, 12V 40Ah, moduly hlídání napětí do rozváděčů se svtelnými vývody. Zprovoznění systému NO, kontrola provozuschopnosti PBZ. Zaškolení obsluhy.</t>
  </si>
  <si>
    <t>"1.NP" 1 
A106: A106  
"1.NP" 1 
Součet: 1,00  
"Celkem: "A106</t>
  </si>
  <si>
    <t>3475R</t>
  </si>
  <si>
    <t>Svítidlo A - přisazené, LED svítidlo, 25W, IP54, 3800lm, 4000K</t>
  </si>
  <si>
    <t>"1.NP" 13 
"2.NP" 3 
A107: A107  
"1.NP" 13 
Součet: 13,00  
B107: B107  
"2.NP" 3 
Součet: 3,00  
"Celkem: "A107+B107</t>
  </si>
  <si>
    <t>3476R</t>
  </si>
  <si>
    <t>Svítidlo B - přisazené, LED svítidlo, 47W, IP54, 6900lm, 4000K</t>
  </si>
  <si>
    <t>"1.NP" 9 
A108: A108  
"1.NP" 9 
Součet: 9,00  
"Celkem: "A108</t>
  </si>
  <si>
    <t>3477R</t>
  </si>
  <si>
    <t>Svítidlo C - přisazené, LED svítidlo, 27W, IP44, 2700lm, 4000K</t>
  </si>
  <si>
    <t>"1.PP" 8 
"1.NP" 15 
"2.NP" 14 
"3.NP" 4 
A109: A109  
"1.PP" 8 
Součet: 8,00  
B109: B109  
"1.NP" 15 
Součet: 15,00  
C109: C109  
"2.NP" 14 
Součet: 14,00  
D109: D109  
"3.NP" 4 
Součet: 4,00  
"Celkem: "A109+B109+C109+D109</t>
  </si>
  <si>
    <t>3478R</t>
  </si>
  <si>
    <t>Svítidlo D - závěsné/přisazené, LED svítidlo, 37W, IP20, 4450lm, 4000K</t>
  </si>
  <si>
    <t>"1.NP" 4 
A110: A110  
"1.NP" 4 
Součet: 4,00  
"Celkem: "A110</t>
  </si>
  <si>
    <t>3479R</t>
  </si>
  <si>
    <t>Svítidlo E - zavěšené/přisazené, LED svítidlo, 58W, IP20, 7200lm, 4000K</t>
  </si>
  <si>
    <t>"1.NP" 14 
A111: A111  
"1.NP" 14 
Součet: 14,00  
"Celkem: "A111</t>
  </si>
  <si>
    <t>3480R</t>
  </si>
  <si>
    <t>Svítidlo F - prachotěsné, LED svítidlo, 19W, IP65, 2500lm, 4000K</t>
  </si>
  <si>
    <t>"1.PP" 14 
A112: A112  
"1.PP" 14 
Součet: 14,00  
"Celkem: "A112</t>
  </si>
  <si>
    <t>3481R</t>
  </si>
  <si>
    <t>Svítidlo G - prachotěsné LED svítidlo, 32W, 39000lm, IP65, 4000K</t>
  </si>
  <si>
    <t>"1.PP" 49 
A113: A113  
"1.PP" 49 
Součet: 49,00  
"Celkem: "A113</t>
  </si>
  <si>
    <t>3482R</t>
  </si>
  <si>
    <t>Svítidlo H - LED prachostěsné svítidlo, 50W, IP65, 6600lm, 4000K</t>
  </si>
  <si>
    <t>"1.NP" 25 
A114: A114  
"1.NP" 25 
Součet: 25,00  
"Celkem: "A114</t>
  </si>
  <si>
    <t>3483R</t>
  </si>
  <si>
    <t>Svítidlo S1 - přisazené LED svítidlo do bytových prostorů - pokoje, IP20</t>
  </si>
  <si>
    <t>"1.NP" 3 
"2.NP" 16 
"3.NP" 29 
A115: A115  
"1.NP" 3 
Součet: 3,00  
B115: B115  
"2.NP" 16 
Součet: 16,00  
C115: C115  
"3.NP" 29 
Součet: 29,00  
"Celkem: "A115+B115+C115</t>
  </si>
  <si>
    <t>3484R</t>
  </si>
  <si>
    <t>Svítidlo S2 - přisazené LED svítidlo do bytových prostorů - koupelna, IP44</t>
  </si>
  <si>
    <t>"1.NP" 1 
"2.NP" 5 
"3.NP" 9 
A116: A116  
"1.NP" 1 
Součet: 1,00  
B116: B116  
"2.NP" 5 
Součet: 5,00  
C116: C116  
"3.NP" 9 
Součet: 9,00  
"Celkem: "A116+B116+C116</t>
  </si>
  <si>
    <t>3485R</t>
  </si>
  <si>
    <t>Svítidlo S3 - přisazené LED svítidlo do bytových prostorů - koupelna, zrcadlo, IP44</t>
  </si>
  <si>
    <t>"1.NP" 1 
"2.NP" 4 
"3.NP" 7 
A117: A117  
"1.NP" 1 
Součet: 1,00  
B117: B117  
"2.NP" 4 
Součet: 4,00  
C117: C117  
"3.NP" 7 
Součet: 7,00  
"Celkem: "A117+B117+C117</t>
  </si>
  <si>
    <t>3508R</t>
  </si>
  <si>
    <t>Svítidlo S4 - přisazené LED svítidlo do bytových prostorů - chodby</t>
  </si>
  <si>
    <t>"1.NP" 1 
"2.NP" 6 
"3.NP" 12 
A118: A118  
"1.NP" 1 
Součet: 1,00  
B118: B118  
"2.NP" 6 
Součet: 6,00  
C118: C118  
"3.NP" 12 
Součet: 12,00  
"Celkem: "A118+B118+C118</t>
  </si>
  <si>
    <t>3509R</t>
  </si>
  <si>
    <t>Svítidlo S5 - přisazené designové LED svítidlo IP20</t>
  </si>
  <si>
    <t>"1.NP" 19 
A119: A119  
"1.NP" 19 
Součet: 19,00  
"Celkem: "A119</t>
  </si>
  <si>
    <t>3514R</t>
  </si>
  <si>
    <t>Svítidlo S10 - přisazené LED svítidlo - veřejné prostory</t>
  </si>
  <si>
    <t>"1.NP" 2 
"2.NP" 10 
A120: A120  
"1.NP" 2 
Součet: 2,00  
B120: B120  
"2.NP" 10 
Součet: 10,00  
"Celkem: "A120+B120</t>
  </si>
  <si>
    <t>3512R</t>
  </si>
  <si>
    <t>Svítidlo S8 - závěsné designové LED svítidlo - veřejné prostory</t>
  </si>
  <si>
    <t>"1.NP" 18 
"2.NP" 2 
A121: A121  
"1.NP" 18 
Součet: 18,00  
B121: B121  
"2.NP" 2 
Součet: 2,00  
"Celkem: "A121+B121</t>
  </si>
  <si>
    <t>3513R</t>
  </si>
  <si>
    <t>Svítidlo S9 - vestavné LED svítidlo - veřejné prostory</t>
  </si>
  <si>
    <t>"1.NP" 14 
A122: A122  
"1.NP" 14 
Součet: 14,00  
"Celkem: "A122</t>
  </si>
  <si>
    <t>3510R</t>
  </si>
  <si>
    <t>Svítidlo S6 - závěsné designové LED svítidlo IP20 - lustr, 192W, 16790lm, 3000K</t>
  </si>
  <si>
    <t>"2.NP" 7 
A123: A123  
"2.NP" 7 
Součet: 7,00  
"Celkem: "A123</t>
  </si>
  <si>
    <t>3511R</t>
  </si>
  <si>
    <t>Svítidlo S7 - závěsné designové LED svítidlo IP20 - lustr, 144W, 12590lm, 3000K</t>
  </si>
  <si>
    <t>"2.NP" 4 
A124: A124  
"2.NP" 4 
Součet: 4,00  
"Celkem: "A124</t>
  </si>
  <si>
    <t>3486R</t>
  </si>
  <si>
    <t>Svítidlo NP1, NP4 - LED nouzové svítidlo, přisazené s piktogramem, 2W, IP20</t>
  </si>
  <si>
    <t>"1.NP" 28 
"2.NP" 6 
"3.NP" 3 
A125: A125  
"1.NP" 28 
Součet: 28,00  
B125: B125  
"2.NP" 6 
Součet: 6,00  
C125: C125  
"3.NP" 3 
Součet: 3,00  
"Celkem: "A125+B125+C125</t>
  </si>
  <si>
    <t>3487R</t>
  </si>
  <si>
    <t>Svítidlo NP2 - LED nouzové svítidlo, přisazené s piktogramem, 2W, IP20</t>
  </si>
  <si>
    <t>"2.NP" 4 
"3.NP" 2 
A126: A126  
"2.NP" 4 
Součet: 4,00  
B126: B126  
"3.NP" 2 
Součet: 2,00  
"Celkem: "A126+B126</t>
  </si>
  <si>
    <t>3488R</t>
  </si>
  <si>
    <t>Svítidlo NP3 - LED nouzové svítidlo, přisazené s piktogramem, 1W, IP65, 175lm</t>
  </si>
  <si>
    <t>"1.PP" 26 
"1.NP" 7 
"3.NP" 2 
A127: A127  
"1.PP" 26 
Součet: 26,00  
B127: B127  
"1.NP" 7 
Součet: 7,00  
C127: C127  
"3.NP" 2 
Součet: 2,00  
"Celkem: "A127+B127+C127</t>
  </si>
  <si>
    <t>3489R</t>
  </si>
  <si>
    <t>Svítidlo N1 - LED nouzové svítidlo, přisazené, optika asymetrická, 1W, IP20, 250lm</t>
  </si>
  <si>
    <t>"1.PP" 1 
"1.NP" 4 
"3.NP" 2 
A128: A128  
"1.PP" 1 
Součet: 1,00  
B128: B128  
"1.NP" 4 
Součet: 4,00  
C128: C128  
"3.NP" 2 
Součet: 2,00  
"Celkem: "A128+B128+C128</t>
  </si>
  <si>
    <t>3490R</t>
  </si>
  <si>
    <t>Svítidlo N2 - LED nouzové svítidlo, přisazené, optika open area, 1W, IP20, 250lm</t>
  </si>
  <si>
    <t>"1.NP" 15 
"2.NP" 7 
"3.NP" 10 
A129: A129  
"1.NP" 15 
Součet: 15,00  
B129: B129  
"2.NP" 7 
Součet: 7,00  
C129: C129  
"3.NP" 10 
Součet: 10,00  
"Celkem: "A129+B129+C129</t>
  </si>
  <si>
    <t>3491R</t>
  </si>
  <si>
    <t>Svítidlo N3 - LED nouzové svítidlo, přisazené, optika únikové cesty, 1W, IP20, 250lm</t>
  </si>
  <si>
    <t>"1.NP" 1 
A130: A130  
"1.NP" 1 
Součet: 1,00  
"Celkem: "A130</t>
  </si>
  <si>
    <t>3492R</t>
  </si>
  <si>
    <t>Svítidlo N4 - LED nouzové svítidlo, přisazené, univerzální optikaí, 1W, IP20, 250lm</t>
  </si>
  <si>
    <t>"1.NP" 6 
"2.NP" 4 
A131: A131  
"1.NP" 6 
Součet: 6,00  
B131: B131  
"2.NP" 4 
Součet: 4,00  
"Celkem: "A131+B131</t>
  </si>
  <si>
    <t>3493R</t>
  </si>
  <si>
    <t>Svítidlo N5 - LED nouzové svítidlo, přisazené, univerzální optika, 2W, IP20, 380lm</t>
  </si>
  <si>
    <t>"1.NP" 6 
A132: A132  
"1.NP" 6 
Součet: 6,00  
"Celkem: "A132</t>
  </si>
  <si>
    <t>3515R</t>
  </si>
  <si>
    <t>Svítidlo N6 - LED nouzové svítidlo, přisazené, bez optiky, 12W, IP65, 1375lm</t>
  </si>
  <si>
    <t>"2.NP" 6 
A133: A133  
"2.NP" 6 
Součet: 6,00  
"Celkem: "A133</t>
  </si>
  <si>
    <t>3516R</t>
  </si>
  <si>
    <t>Svítidlo N7 - LED nouzové svítidlo, přisazené, 1W, IP65, 175lm</t>
  </si>
  <si>
    <t>"1.PP" 14 
A134: A134  
"1.PP" 14 
Součet: 14,00  
"Celkem: "A134</t>
  </si>
  <si>
    <t>3517R</t>
  </si>
  <si>
    <t>Svítidlo N8 - LED nouzové svítidlo, přisazené, venkovní, 3x1W, IP66, 460lm</t>
  </si>
  <si>
    <t>"1.NP" 13 
A135: A135  
"1.NP" 13 
Součet: 13,00  
"Celkem: "A135</t>
  </si>
  <si>
    <t>3494R</t>
  </si>
  <si>
    <t>Poplatek za recyklaci svítidla</t>
  </si>
  <si>
    <t>3496R</t>
  </si>
  <si>
    <t>Svorka ochranného pospojování pro spojení ochranného vodiče s konstrukcemi, kompletní včetně nerezového pásku</t>
  </si>
  <si>
    <t>3497R</t>
  </si>
  <si>
    <t>Provedení protipožárního zabezpečení prostupů EI30 pomocí minerální plsti 140kg/m3 a protipožárního povlaku, provedení oprávněnou osobou včetně certifikátu</t>
  </si>
  <si>
    <t>3498R</t>
  </si>
  <si>
    <t>Doplňující ochranného pospojování dle ČSN 332000-7-701, ed.2, změna č. 1 a 2</t>
  </si>
  <si>
    <t>3499R</t>
  </si>
  <si>
    <t>Kabelové štítky dle ČSN 332000-5-52 ed.2, čl. NA.4.5.2.5</t>
  </si>
  <si>
    <t>3500R</t>
  </si>
  <si>
    <t>Ostatní potřebné blíže nespecifikované položky, podružný a montážní materiál</t>
  </si>
  <si>
    <t>741315825</t>
  </si>
  <si>
    <t>Demontáž zásuvek bez zachování funkčnosti (do suti) domovních polozapuštěných nebo zapuštěných, pro prostředí normální do 16 A, připojení šroubové 2P+PE pro průběžnou montáž</t>
  </si>
  <si>
    <t>741371823</t>
  </si>
  <si>
    <t>Demontáž svítidel bez zachování funkčnosti (do suti) interiérových modulového systému zářivkových, délky přes 1100 mm</t>
  </si>
  <si>
    <t>741372154</t>
  </si>
  <si>
    <t>Montáž svítidel s integrovaným zdrojem LED se zapojením vodičů průmyslových přisazených stropních</t>
  </si>
  <si>
    <t>7414R</t>
  </si>
  <si>
    <t>Montáž příchytky svodu</t>
  </si>
  <si>
    <t>741410021</t>
  </si>
  <si>
    <t>Montáž uzemňovacího vedení s upevněním, propojením a připojením pomocí svorek v zemi s izolací spojů pásku průřezu do 120 mm2 v městské zástavbě</t>
  </si>
  <si>
    <t>35442137</t>
  </si>
  <si>
    <t>drát D 10mm nerez</t>
  </si>
  <si>
    <t>35442143</t>
  </si>
  <si>
    <t>pás zemnící 30x3,5mm nerez</t>
  </si>
  <si>
    <t>741420002</t>
  </si>
  <si>
    <t>Montáž hromosvodného vedení svodových drátů nebo lan s podpěrami, O přes 10 mm</t>
  </si>
  <si>
    <t>3540R</t>
  </si>
  <si>
    <t>Vodič HVI long, s=75cm</t>
  </si>
  <si>
    <t>3541R</t>
  </si>
  <si>
    <t>Příchytka pro svod HVI na stěnu</t>
  </si>
  <si>
    <t>3542R</t>
  </si>
  <si>
    <t>Sada pro připojení HVI, vnitřní připojení</t>
  </si>
  <si>
    <t>3543R</t>
  </si>
  <si>
    <t>Vodič CU 6mm pro ekvipotenciální připojení HVI</t>
  </si>
  <si>
    <t>3544R</t>
  </si>
  <si>
    <t>Zaváděcí tyč nerez 16/2000 včetně dvou držáků a zemnící svorky</t>
  </si>
  <si>
    <t>3545R</t>
  </si>
  <si>
    <t>Svorka hromosvodová zkušební v nerezovém provedení v chodníkové krabici</t>
  </si>
  <si>
    <t>3546R</t>
  </si>
  <si>
    <t>Svorka potenciálového vyrovnání V4A</t>
  </si>
  <si>
    <t>3547R</t>
  </si>
  <si>
    <t>Jímací stožár složený z podpůrné trubky 3,2m a jímací tyče 2,5m vše v nerezovém provedení V4A + držák ke komínu</t>
  </si>
  <si>
    <t>3548R</t>
  </si>
  <si>
    <t>Jímací stožár složený z podpůrné trubky 3,2m a jímací tyče 2,5m vše v nerezovém provedení V4A + držák ke krovu</t>
  </si>
  <si>
    <t>741420022</t>
  </si>
  <si>
    <t>Montáž hromosvodného vedení svorek se 3 a více šrouby</t>
  </si>
  <si>
    <t>35442040</t>
  </si>
  <si>
    <t>svorka uzemnění nerez pro zemnící pásku a drát</t>
  </si>
  <si>
    <t>741420022.1</t>
  </si>
  <si>
    <t>741430012</t>
  </si>
  <si>
    <t>Montáž jímacích tyčí délky přes 3 m, na stojan</t>
  </si>
  <si>
    <t>7415R</t>
  </si>
  <si>
    <t>Montáž zaváděcí tyče včetně držáků a svorky</t>
  </si>
  <si>
    <t>7416R</t>
  </si>
  <si>
    <t>7417R</t>
  </si>
  <si>
    <t>Pořízení fotodokumentace během výstavby</t>
  </si>
  <si>
    <t>7418R</t>
  </si>
  <si>
    <t>Revize hromosvodu</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</si>
  <si>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</si>
  <si>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</si>
  <si>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</si>
  <si>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dalších i započatých 500 tis. Kč přes 1000</t>
  </si>
  <si>
    <t>Zkoušky a prohlídky elektrických rozvodů a zařízení celková prohlídka a vyhotovení revizní zprávy pro objem montážních prací Příplatek k ceně 0003 za každých dalších i započatých 500 tis. Kč přes 1000 tis. Kč</t>
  </si>
  <si>
    <t>741811011</t>
  </si>
  <si>
    <t>Zkoušky a prohlídky rozvodných zařízení kontrola rozváděčů nn, (1 pole) silových, hmotnosti do 200 kg</t>
  </si>
  <si>
    <t>741910001</t>
  </si>
  <si>
    <t>Montáž kabelových věšáků bez osazení úchytných prvků háků z pásovnice</t>
  </si>
  <si>
    <t>1000292966R</t>
  </si>
  <si>
    <t>Úchytka svazku kabelů 42x33x62 mm, certifikováno dle ČSN 73 0895, max. zatížení: 1 kg k</t>
  </si>
  <si>
    <t>"1.PP" 2000 
"1.NP" 1500 
"2.NP" 1500 
"3.NP" 1000 
A171: A171  
"1.PP" 2000 
Součet: 2000,00  
B171: B171  
"1.NP" 1500 
Součet: 1500,00  
C171: C171  
"2.NP" 1500 
Součet: 1500,00  
D171: D171  
"3.NP" 1000 
Součet: 1000,00  
"Celkem: "A171+B171+C171+D171</t>
  </si>
  <si>
    <t>741910001.1</t>
  </si>
  <si>
    <t>11.310.057R</t>
  </si>
  <si>
    <t>Hmoždinka 8 + stahovací pásek</t>
  </si>
  <si>
    <t>"1.PP" 1000 
"1.NP" 1000 
"2.NP" 500 
"3.NP" 500 
A173: A173  
"1.PP" 1000 
Součet: 1000,00  
B173: B173  
"1.NP" 1000 
Součet: 1000,00  
C173: C173  
"2.NP" 500 
Součet: 500,00  
D173: D173  
"3.NP" 500 
Součet: 500,00  
"Celkem: "A173+B173+C173+D173</t>
  </si>
  <si>
    <t>741910414</t>
  </si>
  <si>
    <t>Montáž žlabů bez stojiny a výložníků kovových s podpěrkami a příslušenstvím bez víka, šířky do 250 mm</t>
  </si>
  <si>
    <t>34575204</t>
  </si>
  <si>
    <t>žlab kabelový ocelový děrovaný SZ protipožární P90-R 150x60x1,50mm</t>
  </si>
  <si>
    <t>"1.NP" 100 
A175: A175  
"1.NP" 100 
Součet: 100,00  
"Celkem: "A175</t>
  </si>
  <si>
    <t>741910415</t>
  </si>
  <si>
    <t>Montáž žlabů bez stojiny a výložníků kovových s podpěrkami a příslušenstvím bez víka, šířky do 500 mm</t>
  </si>
  <si>
    <t>741914822</t>
  </si>
  <si>
    <t>Demontáž nosných a doplňkových prvků žlabů bez stojiny a výložníků kovových, šířky do 250 mm</t>
  </si>
  <si>
    <t>998741103</t>
  </si>
  <si>
    <t>Přesun hmot pro silnoproud stanovený z hmotnosti přesunovaného materiálu vodorovná dopravní vzdálenost do 50 m v objektech výšky přes 12 do 24 m</t>
  </si>
  <si>
    <t>Rozvaděč R1.11</t>
  </si>
  <si>
    <t>VRN9</t>
  </si>
  <si>
    <t>01R</t>
  </si>
  <si>
    <t>Zjištění skutečného zapojení elektrických rozvodů, uvedení do beznapěťového stavu, ekologická likvidace demontovaného materiálu.</t>
  </si>
  <si>
    <t>04R</t>
  </si>
  <si>
    <t>Nastavení dodaných zařízení a kompletů, včetně jejich zprovoznění</t>
  </si>
  <si>
    <t>05R</t>
  </si>
  <si>
    <t>Provozní a funkční zkoušky</t>
  </si>
  <si>
    <t>06R</t>
  </si>
  <si>
    <t>Zajištění dokladů, nutných pro uvedení stavby do užívání</t>
  </si>
  <si>
    <t>07R</t>
  </si>
  <si>
    <t>Zajištění nezbytných dokladů a podkladů a uvedení zařízení do provozu, vypracování dokumentace pro údržbu</t>
  </si>
  <si>
    <t>08R</t>
  </si>
  <si>
    <t>Funkční zkouška nouzového osvětlení, štítky a označení nouzového svítidla, včetně vypracování dokumentace nouzového osvětlení</t>
  </si>
  <si>
    <t>09R</t>
  </si>
  <si>
    <t>Přípravné a pomocné práce mimo specifikaci</t>
  </si>
  <si>
    <t>092203000</t>
  </si>
  <si>
    <t>Náklady na zaškolení</t>
  </si>
  <si>
    <t>10R</t>
  </si>
  <si>
    <t>Přeložení stávající pojistkové skříně +R118</t>
  </si>
  <si>
    <t xml:space="preserve">  SO 00-71-01.08</t>
  </si>
  <si>
    <t>D.2.2.1 - Měření a regulace</t>
  </si>
  <si>
    <t>SO 00-71-01.08</t>
  </si>
  <si>
    <t>741110001</t>
  </si>
  <si>
    <t>Montáž trubek elektroinstalačních s nasunutím nebo našroubováním do krabic plastových tuhých, uložených pevně, vnější O přes 16 do 23 mm</t>
  </si>
  <si>
    <t>34571092</t>
  </si>
  <si>
    <t>trubka elektroinstalační tuhá z PVC D 17,4/20 mm, délka 3m</t>
  </si>
  <si>
    <t>741122015</t>
  </si>
  <si>
    <t>Montáž kabelů měděných bez ukončení uložených pod omítku plných kulatých (např. CYKY), počtu a průřezu žil 3x1,5 mm2</t>
  </si>
  <si>
    <t>kabel instalační jádro Cu plné izolace PVC plášť PVC 450/750V (CYKY) 3x1,5mm2 CYKY, průměr kabelu 8,6mm</t>
  </si>
  <si>
    <t>741122032</t>
  </si>
  <si>
    <t>Montáž kabelů měděných bez ukončení uložených pod omítku plných kulatých (např. CYKY), počtu a průřezu žil 5x4 až 6 mm2</t>
  </si>
  <si>
    <t>kabel instalační jádro Cu plné izolace PVC plášť PVC 450/750V (CYKY) 5x6mm2 CYKY, průměr kabelu 15,1mm</t>
  </si>
  <si>
    <t>741124703</t>
  </si>
  <si>
    <t>Montáž kabelů měděných ovládacích bez ukončení uložených volně stíněných ovládacích s plným jádrem (např. JYTY) počtu a průměru žil 2 až 19x1 mm2</t>
  </si>
  <si>
    <t>34113148</t>
  </si>
  <si>
    <t>kabel ovládací průmyslový stíněný laminovanou Al fólií s příložným Cu drátem jádro Cu plné izolace PVC plášť PVC 250V (JYTY) 2x1,00mm2</t>
  </si>
  <si>
    <t>kabel ovládací průmyslový stíněný laminovanou Al fólií s příložným Cu drátem jádro Cu plné izolace PVC plášť PVC 250V (JYTY) 2x1,00mm2 JYTY, průměr kabelu 6,5mm</t>
  </si>
  <si>
    <t>741124703.1</t>
  </si>
  <si>
    <t>34113150</t>
  </si>
  <si>
    <t>kabel ovládací průmyslový stíněný laminovanou Al fólií s příložným Cu drátem jádro Cu plné izolace PVC plášť PVC 250V (JYTY) 4x1,00mm2</t>
  </si>
  <si>
    <t>kabel ovládací průmyslový stíněný laminovanou Al fólií s příložným Cu drátem jádro Cu plné izolace PVC plášť PVC 250V (JYTY) 4x1,00mm2 JYTY, průměr kabelu 7,4mm</t>
  </si>
  <si>
    <t>741124703.2</t>
  </si>
  <si>
    <t>34113151</t>
  </si>
  <si>
    <t>kabel ovládací průmyslový stíněný laminovanou Al fólií s příložným Cu drátem jádro Cu plné izolace PVC plášť PVC 250V (JYTY) 7x1,00mm2</t>
  </si>
  <si>
    <t>kabel ovládací průmyslový stíněný laminovanou Al fólií s příložným Cu drátem jádro Cu plné izolace PVC plášť PVC 250V (JYTY) 7x1,00mm2 JYTY, průměr kabelu 8,7mm</t>
  </si>
  <si>
    <t>R35013151</t>
  </si>
  <si>
    <t>Kabel KNX</t>
  </si>
  <si>
    <t>741124704</t>
  </si>
  <si>
    <t>Montáž kabelů měděných ovládacích bez ukončení uložených volně stíněných ovládacích s plným jádrem (např. JYTY) počtu a průměru žil 24 až 37x1 mm2</t>
  </si>
  <si>
    <t>741210202</t>
  </si>
  <si>
    <t>Montáž rozváděčů skříňových nebo panelových bez zapojení vodičů dělitelných, hmotnosti jednoho pole do 300 kg</t>
  </si>
  <si>
    <t>RMAT0001</t>
  </si>
  <si>
    <t>Rozváděč RMAR1 včetně vystrojení a osazení řídícím systémem</t>
  </si>
  <si>
    <t>741811001R</t>
  </si>
  <si>
    <t>Kontrola rozvaděč nn manipulační, ovládací nebo reléový</t>
  </si>
  <si>
    <t>741910412</t>
  </si>
  <si>
    <t>Montáž žlabů bez stojiny a výložníků kovových s podpěrkami a příslušenstvím bez víka, šířky do 100 mm</t>
  </si>
  <si>
    <t>RMAT0006</t>
  </si>
  <si>
    <t>Drátěný kabelový žlab 100x50 včetně podpěr a spojek</t>
  </si>
  <si>
    <t>RMAT0007</t>
  </si>
  <si>
    <t>Drátěný kabelový žlab 50x50 včetně podpěr a spojek</t>
  </si>
  <si>
    <t>742210162</t>
  </si>
  <si>
    <t>Montáž vyhodnocovací jednotky nasávacího hlásiče</t>
  </si>
  <si>
    <t>59081336</t>
  </si>
  <si>
    <t>jednotka aspiračního hlásiče, 2 trubky</t>
  </si>
  <si>
    <t>742210161</t>
  </si>
  <si>
    <t>Montáž vyhodnocovací jednotky lineárního teplotního hlásiče</t>
  </si>
  <si>
    <t>59081337</t>
  </si>
  <si>
    <t>jednotka vyhodnocovací lineárního teplotního hlásiče s displejem, 1 x 1000m</t>
  </si>
  <si>
    <t>742210162.1</t>
  </si>
  <si>
    <t>59081335</t>
  </si>
  <si>
    <t>jednotka aspiračního hlásiče, 1 trubka</t>
  </si>
  <si>
    <t>998742103</t>
  </si>
  <si>
    <t>Přesun hmot pro slaboproud stanovený z hmotnosti přesunovaného materiálu vodorovná dopravní vzdálenost do 50 m v objektech výšky přes 12 do 24 m</t>
  </si>
  <si>
    <t>743</t>
  </si>
  <si>
    <t>03 Strojní vybavení chlazených prostor</t>
  </si>
  <si>
    <t>210230156R</t>
  </si>
  <si>
    <t>Montáž regulátoru FCU s KNX komunikací</t>
  </si>
  <si>
    <t>RMAT0004</t>
  </si>
  <si>
    <t>Regulátoru FCU s KNX komunikací</t>
  </si>
  <si>
    <t>210230157R</t>
  </si>
  <si>
    <t>Montáž termohydraulického pohonu uzavírací armatury</t>
  </si>
  <si>
    <t>RMAT0005</t>
  </si>
  <si>
    <t>Termohydraulický pohon uzavírací armatury</t>
  </si>
  <si>
    <t>210230155</t>
  </si>
  <si>
    <t>Montáž armatur a příslušenství ventilů</t>
  </si>
  <si>
    <t>210230154</t>
  </si>
  <si>
    <t>Montáž armatur a příslušenství tlakoměrů kontaktních včetně zapojení</t>
  </si>
  <si>
    <t>RMAT0002</t>
  </si>
  <si>
    <t>Snímač tlaku kapalin 0..400kPA</t>
  </si>
  <si>
    <t>RMAT0003</t>
  </si>
  <si>
    <t>FlowSwitch</t>
  </si>
  <si>
    <t>092203000R</t>
  </si>
  <si>
    <t xml:space="preserve">  SO 00-77-01</t>
  </si>
  <si>
    <t>D.2.2.4 - Orientační a informační systém</t>
  </si>
  <si>
    <t>SO 00-77-01</t>
  </si>
  <si>
    <t>Orientační systém</t>
  </si>
  <si>
    <t>301I201R</t>
  </si>
  <si>
    <t>Logo "FRANTIŠKOVY LÁZNĚ" - podsvícený nápis na fasádě</t>
  </si>
  <si>
    <t>"Jihozápadní fasáda - vstup" 1 
A1: A1  
"Jihozápadní fasáda - vstup" 1 
Součet: 1,00  
"Celkem: "A1</t>
  </si>
  <si>
    <t>Logo "FRANTIŠKOVY LÁZNĚ" - podsvícený nápis na fasádě 1. V ceně jsou zahrnuty náklady na dodávku materiálu včetně montáže. 2. V ceně jsou zahrnuty náklady na veškerý kotvící, upevňovací a pomocný materiál.  
Podrobná specifikace viz. SO 00-77-01 - D.2.2.4 - 3. 301 Výpis orientačního systému - prvek I - 201</t>
  </si>
  <si>
    <t>301I202R</t>
  </si>
  <si>
    <t>Prosvětléná tabule "FRANTIŠKOVY LÁZNĚ" - na přístřešku</t>
  </si>
  <si>
    <t>"Severovýchodní fasáda - 1. nástupiště" 1 
A2: A2  
"Severovýchodní fasáda - 1. nástupiště" 1 
Součet: 1,00  
"Celkem: "A2</t>
  </si>
  <si>
    <t>Prosvětléná tabule "FRANTIŠKOVY LÁZNĚ" - na přístřešku 1. V ceně jsou zahrnuty náklady na dodávku materiálu včetně montáže. 2. V ceně jsou zahrnuty náklady na veškerý kotvící, upevňovací a pomocný materiál.  
Podrobná specifikace viz. SO 00-77-01 - D.2.2.4 - 3. 301 Výpis orientačního systému - prvek I - 202</t>
  </si>
  <si>
    <t>301I301R</t>
  </si>
  <si>
    <t>Polep - OBČERSTVENÍ</t>
  </si>
  <si>
    <t>"1.NP - m. č. 1.01.01" 1 
A3: A3  
"1.NP - m. č. 1.01.01" 1 
Součet: 1,00  
"Celkem: "A3</t>
  </si>
  <si>
    <t>Polep - OBČERSTVENÍ 1. V ceně jsou zahrnuty náklady na dodávku materiálu včetně montáže. 2. V ceně jsou zahrnuty náklady na veškerý kotvící, upevňovací a pomocný materiál.  
Podrobná specifikace viz. SO 00-77-01 - D.2.2.4 - 3. 301 Výpis orientačního systému - prvek I - 301</t>
  </si>
  <si>
    <t>301I302R</t>
  </si>
  <si>
    <t>Polep - JÍZDENKY, INFORMACE, ÚSCHOVNA ZAVAZADEL</t>
  </si>
  <si>
    <t>"1.NP - m. č. 1.01.01" 1 
A4: A4  
"1.NP - m. č. 1.01.01" 1 
Součet: 1,00  
"Celkem: "A4</t>
  </si>
  <si>
    <t>Polep - JÍZDENKY, INFORMACE, ÚSCHOVNA ZAVAZADEL 1. V ceně jsou zahrnuty náklady na dodávku materiálu včetně montáže. 2. V ceně jsou zahrnuty náklady na veškerý kotvící, upevňovací a pomocný materiál.  
Podrobná specifikace viz. SO 00-77-01 - D.2.2.4 - 3. 301 Výpis orientačního systému - prvek I - 302</t>
  </si>
  <si>
    <t>301I303R</t>
  </si>
  <si>
    <t>Tabule - WC (z haly)</t>
  </si>
  <si>
    <t>"1.NP - m. č. 1.01.01" 1 
A5: A5  
"1.NP - m. č. 1.01.01" 1 
Součet: 1,00  
"Celkem: "A5</t>
  </si>
  <si>
    <t>Tabule - WC (z haly) 1. V ceně jsou zahrnuty náklady na dodávku materiálu včetně montáže. 2. V ceně jsou zahrnuty náklady na veškerý kotvící, upevňovací a pomocný materiál.  
Podrobná specifikace viz. SO 00-77-01 - D.2.2.4 - 3. 301 Výpis orientačního systému - prvek I - 303</t>
  </si>
  <si>
    <t>301I304R</t>
  </si>
  <si>
    <t>Polep - VÝCHOD, BUS, TAXI, INFO / CYKLOBOX</t>
  </si>
  <si>
    <t>"1.NP - m. č. 1.01.01 - hlavní vstup" 1 
A6: A6  
"1.NP - m. č. 1.01.01 - hlavní vstup" 1 
Součet: 1,00  
"Celkem: "A6</t>
  </si>
  <si>
    <t>Polep - VÝCHOD, BUS, TAXI, INFO / CYKLOBOX 1. V ceně jsou zahrnuty náklady na dodávku materiálu včetně montáže. 2. V ceně jsou zahrnuty náklady na veškerý kotvící, upevňovací a pomocný materiál.  
Podrobná specifikace viz. SO 00-77-01 - D.2.2.4 - 3. 301 Výpis orientačního systému - prvek I - 304</t>
  </si>
  <si>
    <t>301I305R</t>
  </si>
  <si>
    <t>Tabule - WC (pod balkónem)</t>
  </si>
  <si>
    <t>"1.NP - m. č. 1.01.01" 1 
A7: A7  
"1.NP - m. č. 1.01.01" 1 
Součet: 1,00  
"Celkem: "A7</t>
  </si>
  <si>
    <t>Tabule - WC (pod balkónem) 1. V ceně jsou zahrnuty náklady na dodávku materiálu včetně montáže. 2. V ceně jsou zahrnuty náklady na veškerý kotvící, upevňovací a pomocný materiál.  
Podrobná specifikace viz. SO 00-77-01 - D.2.2.4 - 3. 301 Výpis orientačního systému - prvek I - 305</t>
  </si>
  <si>
    <t>301I307R</t>
  </si>
  <si>
    <t>Tabule - WC (v chodbě u bankomátů)</t>
  </si>
  <si>
    <t>"1.NP - m. č. 1.01.01" 1 
A8: A8  
"1.NP - m. č. 1.01.01" 1 
Součet: 1,00  
"Celkem: "A8</t>
  </si>
  <si>
    <t>Tabule - WC (v chodbě u bankomátů) 1. V ceně jsou zahrnuty náklady na dodávku materiálu včetně montáže. 2. V ceně jsou zahrnuty náklady na veškerý kotvící, upevňovací a pomocný materiál.  
Podrobná specifikace viz. SO 00-77-01 - D.2.2.4 - 3. 301 Výpis orientačního systému - prvek I - 307</t>
  </si>
  <si>
    <t>301I308R</t>
  </si>
  <si>
    <t>Tabule nade dveřmi - WC INVALIDÉ</t>
  </si>
  <si>
    <t>"1.NP - m. č. 1.01.01" 1 
A9: A9  
"1.NP - m. č. 1.01.01" 1 
Součet: 1,00  
"Celkem: "A9</t>
  </si>
  <si>
    <t>Tabule nade dveřmi - WC INVALIDÉ 1. V ceně jsou zahrnuty náklady na dodávku materiálu včetně montáže. 2. V ceně jsou zahrnuty náklady na veškerý kotvící, upevňovací a pomocný materiál.  
Podrobná specifikace viz. SO 00-77-01 - D.2.2.4 - 3. 301 Výpis orientačního systému - prvek I - 308</t>
  </si>
  <si>
    <t>301I309R</t>
  </si>
  <si>
    <t>Tabule nade dveřmi - ÚSCHOVNA ZAVAZADEL</t>
  </si>
  <si>
    <t>"1.NP - m. č. 1.01.01" 1 
A10: A10  
"1.NP - m. č. 1.01.01" 1 
Součet: 1,00  
"Celkem: "A10</t>
  </si>
  <si>
    <t>Tabule nade dveřmi - ÚSCHOVNA ZAVAZADEL 1. V ceně jsou zahrnuty náklady na dodávku materiálu včetně montáže. 2. V ceně jsou zahrnuty náklady na veškerý kotvící, upevňovací a pomocný materiál.  
Podrobná specifikace viz. SO 00-77-01 - D.2.2.4 - 3. 301 Výpis orientačního systému - prvek I - 309</t>
  </si>
  <si>
    <t>301I310R</t>
  </si>
  <si>
    <t>Tabule nade dveřmi - WC MUŽI, ŽENY, PŘEBALOVACÍ PULT</t>
  </si>
  <si>
    <t>"1.NP - m. č. 1.01.01" 1 
A11: A11  
"1.NP - m. č. 1.01.01" 1 
Součet: 1,00  
"Celkem: "A11</t>
  </si>
  <si>
    <t>Tabule nade dveřmi - WC MUŽI, ŽENY, PŘEBALOVACÍ PULT 1. V ceně jsou zahrnuty náklady na dodávku materiálu včetně montáže. 2. V ceně jsou zahrnuty náklady na veškerý kotvící, upevňovací a pomocný materiál.  
Podrobná specifikace viz. SO 00-77-01 - D.2.2.4 - 3. 301 Výpis orientačního systému - prvek I - 310</t>
  </si>
  <si>
    <t>301I311R</t>
  </si>
  <si>
    <t>Tabule nade dveřmi - WC ŽENY, PŘEBALOVACÍ PULT</t>
  </si>
  <si>
    <t>"1.NP - m. č. 1.01.02" 1 
A12: A12  
"1.NP - m. č. 1.01.02" 1 
Součet: 1,00  
"Celkem: "A12</t>
  </si>
  <si>
    <t>Tabule nade dveřmi - WC ŽENY, PŘEBALOVACÍ PULT 1. V ceně jsou zahrnuty náklady na dodávku materiálu včetně montáže. 2. V ceně jsou zahrnuty náklady na veškerý kotvící, upevňovací a pomocný materiál.  
Podrobná specifikace viz. SO 00-77-01 - D.2.2.4 - 3. 301 Výpis orientačního systému - prvek I - 311</t>
  </si>
  <si>
    <t>301I312R</t>
  </si>
  <si>
    <t>Tabule nade dveřmi - WC MUŽI, PŘEBALOVACÍ PULT</t>
  </si>
  <si>
    <t>"1.NP - m. č. 1.01.02" 1 
A13: A13  
"1.NP - m. č. 1.01.02" 1 
Součet: 1,00  
"Celkem: "A13</t>
  </si>
  <si>
    <t>Tabule nade dveřmi - WC MUŽI, PŘEBALOVACÍ PULT 1. V ceně jsou zahrnuty náklady na dodávku materiálu včetně montáže. 2. V ceně jsou zahrnuty náklady na veškerý kotvící, upevňovací a pomocný materiál.  
Podrobná specifikace viz. SO 00-77-01 - D.2.2.4 - 3. 301 Výpis orientačního systému - prvek I - 312</t>
  </si>
  <si>
    <t>301I313R</t>
  </si>
  <si>
    <t>"Severovýchodní fasáda - 1. nástupiště (m. č. 1.04.05)" 1 
A14: A14  
"Severovýchodní fasáda - 1. nástupiště (m. č. 1.04.05)" 1 
Součet: 1,00  
"Celkem: "A14</t>
  </si>
  <si>
    <t>Polep - OBČERSTVENÍ 1. V ceně jsou zahrnuty náklady na dodávku materiálu včetně montáže. 2. V ceně jsou zahrnuty náklady na veškerý kotvící, upevňovací a pomocný materiál.  
Podrobná specifikace viz. SO 00-77-01 - D.2.2.4 - 3. 301 Výpis orientačního systému - prvek I - 313</t>
  </si>
  <si>
    <t>301I314R</t>
  </si>
  <si>
    <t>Polep - JÍZDENKY, WC</t>
  </si>
  <si>
    <t>"Severovýchodní fasáda - 1. nástupiště (m. č. 1.01.01)" 2 
A15: A15  
"Severovýchodní fasáda - 1. nástupiště (m. č. 1.01.01)" 2 
Součet: 2,00  
"Celkem: "A15</t>
  </si>
  <si>
    <t>Polep - JÍZDENKY, WC 1. V ceně jsou zahrnuty náklady na dodávku materiálu včetně montáže. 2. V ceně jsou zahrnuty náklady na veškerý kotvící, upevňovací a pomocný materiál.  
Podrobná specifikace viz. SO 00-77-01 - D.2.2.4 - 3. 301 Výpis orientačního systému - prvek I - 314</t>
  </si>
  <si>
    <t>301I315R</t>
  </si>
  <si>
    <t>Prosvětlený oboustranný buton - VÝCHOD</t>
  </si>
  <si>
    <t>"severovýchodní fasáda - 1. nástupiště" 1 
A16: A16  
"severovýchodní fasáda - 1. nástupiště" 1 
Součet: 1,00  
"Celkem: "A16</t>
  </si>
  <si>
    <t>Prosvětlený oboustranný buton - VÝCHOD 1. V ceně jsou zahrnuty náklady na dodávku materiálu včetně montáže. 2. V ceně jsou zahrnuty náklady na veškerý kotvící, upevňovací a pomocný materiál.  
Podrobná specifikace viz. SO 00-77-01 - D.2.2.4 - 3. 301 Výpis orientačního systému - prvek I - 315</t>
  </si>
  <si>
    <t>301I317R</t>
  </si>
  <si>
    <t>Tabule - CYKLOBOXY</t>
  </si>
  <si>
    <t>"Přístřešek severozápadně od objektu" 2 
A17: A17  
"Přístřešek severozápadně od objektu" 2 
Součet: 2,00  
"Celkem: "A17</t>
  </si>
  <si>
    <t>Tabule - CYKLOBOXY 1. V ceně jsou zahrnuty náklady na dodávku materiálu včetně montáže. 2. V ceně jsou zahrnuty náklady na veškerý kotvící, upevňovací a pomocný materiál.  
Podrobná specifikace viz. SO 00-77-01 - D.2.2.4 - 3. 301 Výpis orientačního systému - prvek I - 317</t>
  </si>
  <si>
    <t>301I318R</t>
  </si>
  <si>
    <t>Tabule - NABÍJENÍ KOL</t>
  </si>
  <si>
    <t>"Přístřešek severozápadně od objektu" 2 
A18: A18  
"Přístřešek severozápadně od objektu" 2 
Součet: 2,00  
"Celkem: "A18</t>
  </si>
  <si>
    <t>Tabule - NABÍJENÍ KOL 1. V ceně jsou zahrnuty náklady na dodávku materiálu včetně montáže. 2. V ceně jsou zahrnuty náklady na veškerý kotvící, upevňovací a pomocný materiál.  
Podrobná specifikace viz. SO 00-77-01 - D.2.2.4 - 3. 301 Výpis orientačního systému - prvek I - 318</t>
  </si>
  <si>
    <t>301I501R</t>
  </si>
  <si>
    <t>Orientační hlasový majáček - VSTUP OD KOLEJIŠTĚ</t>
  </si>
  <si>
    <t>"1.NP - m. č. 1.01.01 - hlavní vstup na 1. nástupiště" 1 
A19: A19  
"1.NP - m. č. 1.01.01 - hlavní vstup na 1. nástupiště" 1 
Součet: 1,00  
"Celkem: "A19</t>
  </si>
  <si>
    <t>Orientační hlasový majáček - VSTUP OD KOLEJIŠTĚ 1. V ceně jsou zahrnuty náklady na dodávku materiálu včetně montáže. 2. V ceně jsou zahrnuty náklady na veškerý kotvící, upevňovací a pomocný materiál.  
Podrobná specifikace viz. SO 00-77-01 - D.2.2.4 - 3. 301 Výpis orientačního systému - prvek I - 501</t>
  </si>
  <si>
    <t>301I502R</t>
  </si>
  <si>
    <t>Orientační hlasový majáček - HLAVNÍ VSTUP</t>
  </si>
  <si>
    <t>"1.NP - m. č. 1.01.01 - hlavní vstup do budovy" 1 
A20: A20  
"1.NP - m. č. 1.01.01 - hlavní vstup do budovy" 1 
Součet: 1,00  
"Celkem: "A20</t>
  </si>
  <si>
    <t>Orientační hlasový majáček - HLAVNÍ VSTUP 1. V ceně jsou zahrnuty náklady na dodávku materiálu včetně montáže. 2. V ceně jsou zahrnuty náklady na veškerý kotvící, upevňovací a pomocný materiál.  
Podrobná specifikace viz. SO 00-77-01 - D.2.2.4 - 3. 301 Výpis orientačního systému - prvek I - 502</t>
  </si>
  <si>
    <t>301I503R</t>
  </si>
  <si>
    <t>Orientační hlasový majáček - WC</t>
  </si>
  <si>
    <t>"1.NP - m. č. 1.01.01" 1 
A21: A21  
"1.NP - m. č. 1.01.01" 1 
Součet: 1,00  
"Celkem: "A21</t>
  </si>
  <si>
    <t>Orientační hlasový majáček - WC 1. V ceně jsou zahrnuty náklady na dodávku materiálu včetně montáže. 2. V ceně jsou zahrnuty náklady na veškerý kotvící, upevňovací a pomocný materiál.  
Podrobná specifikace viz. SO 00-77-01 - D.2.2.4 - 3. 301 Výpis orientačního systému - prvek I - 503</t>
  </si>
  <si>
    <t>301I601R</t>
  </si>
  <si>
    <t>Hmatný štítek s braillovým písmem - WC</t>
  </si>
  <si>
    <t>"1.NP - m. č. 1.01.01" 1 
A22: A22  
"1.NP - m. č. 1.01.01" 1 
Součet: 1,00  
"Celkem: "A22</t>
  </si>
  <si>
    <t>Hmatný štítek s braillovým písmem - WC 1. V ceně jsou zahrnuty náklady na dodávku materiálu včetně montáže. 2. V ceně jsou zahrnuty náklady na veškerý kotvící, upevňovací a pomocný materiál.  
Podrobná specifikace viz. SO 00-77-01 - D.2.2.4 - 3. 301 Výpis orientačního systému - prvek I - 601</t>
  </si>
  <si>
    <t>301I602R</t>
  </si>
  <si>
    <t>Hmatný štítek s braillovým písmem- WC Ž</t>
  </si>
  <si>
    <t>"1.NP - m. č. 1.01.02" 1 
A23: A23  
"1.NP - m. č. 1.01.02" 1 
Součet: 1,00  
"Celkem: "A23</t>
  </si>
  <si>
    <t>Hmatný štítek s braillovým písmem- WC Ž 1. V ceně jsou zahrnuty náklady na dodávku materiálu včetně montáže. 2. V ceně jsou zahrnuty náklady na veškerý kotvící, upevňovací a pomocný materiál.  
Podrobná specifikace viz. SO 00-77-01 - D.2.2.4 - 3. 301 Výpis orientačního systému - prvek I - 602</t>
  </si>
  <si>
    <t>301I603R</t>
  </si>
  <si>
    <t>Hmatný štítek s braillovým písmem- WC M</t>
  </si>
  <si>
    <t>"1.NP - m. č. 1.01.02" 1 
A24: A24  
"1.NP - m. č. 1.01.02" 1 
Součet: 1,00  
"Celkem: "A24</t>
  </si>
  <si>
    <t>Hmatný štítek s braillovým písmem- WC M 1. V ceně jsou zahrnuty náklady na dodávku materiálu včetně montáže. 2. V ceně jsou zahrnuty náklady na veškerý kotvící, upevňovací a pomocný materiál.  
Podrobná specifikace viz. SO 00-77-01 - D.2.2.4 - 3. 301 Výpis orientačního systému - prvek I - 603</t>
  </si>
  <si>
    <t>301I604R</t>
  </si>
  <si>
    <t>Hmatný štítek s braillovým písmem- WC INVALIDÉ</t>
  </si>
  <si>
    <t>"1.NP - m. č. 1.01.01" 1 
A25: A25  
"1.NP - m. č. 1.01.01" 1 
Součet: 1,00  
"Celkem: "A25</t>
  </si>
  <si>
    <t>Hmatný štítek s braillovým písmem- WC INVALIDÉ 1. V ceně jsou zahrnuty náklady na dodávku materiálu včetně montáže. 2. V ceně jsou zahrnuty náklady na veškerý kotvící, upevňovací a pomocný materiál.  
Podrobná specifikace viz. SO 00-77-01 - D.2.2.4 - 3. 301 Výpis orientačního systému - prvek I - 604</t>
  </si>
  <si>
    <t>301I701R</t>
  </si>
  <si>
    <t>Provizorní směrová tabule - JÍZDENKY, INFORMACE, NÁSTUPIŠTĚ</t>
  </si>
  <si>
    <t>"1.NP " 1 
A26: A26  
"1.NP " 1 
Součet: 1,00  
"Celkem: "A26</t>
  </si>
  <si>
    <t>Provizorní směrová tabule - JÍZDENKY, INFORMACE, NÁSTUPIŠTĚ 1. V ceně jsou zahrnuty náklady na dodávku materiálu včetně montáže. 2. V ceně jsou zahrnuty náklady na veškerý kotvící, upevňovací a pomocný materiál.  
Podrobná specifikace viz. SO 00-77-01 - D.2.2.4 - 3. 301 Výpis orientačního systému - prvek I - 701</t>
  </si>
  <si>
    <t>301I702R</t>
  </si>
  <si>
    <t>Provizorní směrová tabule - ČEKÁRNA, NÁSTUPIŠTĚ</t>
  </si>
  <si>
    <t>"1.NP " 1 
A27: A27  
"1.NP " 1 
Součet: 1,00  
"Celkem: "A27</t>
  </si>
  <si>
    <t>Provizorní směrová tabule - ČEKÁRNA, NÁSTUPIŠTĚ 1. V ceně jsou zahrnuty náklady na dodávku materiálu včetně montáže. 2. V ceně jsou zahrnuty náklady na veškerý kotvící, upevňovací a pomocný materiál.  
Podrobná specifikace viz. SO 00-77-01 - D.2.2.4 - 3. 301 Výpis orientačního systému - prvek I - 702</t>
  </si>
  <si>
    <t>301I703R</t>
  </si>
  <si>
    <t>Provizorní směrová tabule - NÁSTUPIŠTĚ, JÍZDENKY, INFORMACE, WC, ČEKÁRNA</t>
  </si>
  <si>
    <t>"1.NP" 3 
A28: A28  
"1.NP" 3 
Součet: 3,00  
"Celkem: "A28</t>
  </si>
  <si>
    <t>Provizorní směrová tabule - NÁSTUPIŠTĚ, JÍZDENKY, INFORMACE, WC, ČEKÁRNA 1. V ceně jsou zahrnuty náklady na dodávku materiálu včetně montáže. 2. V ceně jsou zahrnuty náklady na veškerý kotvící, upevňovací a pomocný materiál.  
Podrobná specifikace viz. SO 00-77-01 - D.2.2.4 - 3. 301 Výpis orientačního systému - prvek I - 703</t>
  </si>
  <si>
    <t>301I704R</t>
  </si>
  <si>
    <t>Polep -WC</t>
  </si>
  <si>
    <t>"1.NP" 4 
A29: A29  
"1.NP" 4 
Součet: 4,00  
"Celkem: "A29</t>
  </si>
  <si>
    <t>Polep -WC 1. V ceně jsou zahrnuty náklady na dodávku materiálu včetně montáže. 2. V ceně jsou zahrnuty náklady na veškerý kotvící, upevňovací a pomocný materiál.  
Podrobná specifikace viz. SO 00-77-01 - D.2.2.4 - 3. 301 Výpis orientačního systému - prvek I - 704</t>
  </si>
  <si>
    <t>301I705R</t>
  </si>
  <si>
    <t>Omluvná tabule</t>
  </si>
  <si>
    <t>"1.NP" 4 
A30: A30  
"1.NP" 4 
Součet: 4,00  
"Celkem: "A30</t>
  </si>
  <si>
    <t>Omluvná tabule 1. V ceně jsou zahrnuty náklady na dodávku materiálu včetně montáže. 2. V ceně jsou zahrnuty náklady na veškerý kotvící, upevňovací a pomocný materiál. 3. V ceně je zahrnuta pozdější demontáž.  
Podrobná specifikace viz. SO 00-77-01 - D.2.2.4 - 3. 301 Výpis orientačního systému - prvek I - 705</t>
  </si>
  <si>
    <t>301001R</t>
  </si>
  <si>
    <t>Přesun hmot pro orientační systém</t>
  </si>
  <si>
    <t xml:space="preserve">  SO 00-86-01</t>
  </si>
  <si>
    <t>D.2.3.6 - Přípojka elektro NN a veřejné osvětlení</t>
  </si>
  <si>
    <t>SO 00-86-01</t>
  </si>
  <si>
    <t>460010024R</t>
  </si>
  <si>
    <t>Vytyčení trasy vedení vzdušného silového nn v terénu přehledném</t>
  </si>
  <si>
    <t>460050013R</t>
  </si>
  <si>
    <t>Hloubení nezapažených jam ručně pro stožáry a nabíječky s přemístěním výkopku do vzdálenosti 3 m od okraje jámy nebo naložením na dopravní prostředek, včetně zásypu, zhutnění a urovnání povrchu bez pa</t>
  </si>
  <si>
    <t>Hloubení nezapažených jam ručně pro stožáry a nabíječky s přemístěním výkopku do vzdálenosti 3 m od okraje jámy nebo naložením na dopravní prostředek, včetně zásypu, zhutnění a urovnání povrchu bez patky jednoduché na rovině, délky třídy 3 přes 8 do 10 m, v hornině</t>
  </si>
  <si>
    <t>Stožárové pouzdro z betonové roury d=200mm, trubky pro odvodnění, základu z betonu C20/ 25 XC4 a bočního C30/37 XA2</t>
  </si>
  <si>
    <t>460150154</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</si>
  <si>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</si>
  <si>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Základ z betonu C20/ 25 XC4 pro nabíjecí stanice</t>
  </si>
  <si>
    <t>Kabelová chránička do 50mm včetně montáže</t>
  </si>
  <si>
    <t>460421082</t>
  </si>
  <si>
    <t>Kabelové lože z písku včetně podsypu, zhutnění a urovnání povrchu pro kabely nn zakryté plastovou fólií, šířky přes 25 do 50 cm</t>
  </si>
  <si>
    <t>460560154</t>
  </si>
  <si>
    <t>Zásyp kabelových rýh ručně s přemístění sypaniny ze vzdálenosti do 10 m, s uložením výkopku ve vrstvách včetně zhutnění a úpravy povrchu šířky 35 cm hloubky 70 cm z horniny třídy těžitelnosti II skupi</t>
  </si>
  <si>
    <t>Zásyp kabelových rýh ručně s přemístění sypaniny ze vzdálenosti do 10 m, s uložením výkopku ve vrstvách včetně zhutnění a úpravy povrchu šířky 35 cm hloubky 70 cm z horniny třídy těžitelnosti II skupiny 4</t>
  </si>
  <si>
    <t>460600023</t>
  </si>
  <si>
    <t>Vodorovné přemístění (odvoz) horniny dopravními prostředky včetně složení, bez naložení a rozprostření jakékoliv třídy, na vzdálenost přes 500 do 1000 m</t>
  </si>
  <si>
    <t>22-M</t>
  </si>
  <si>
    <t>Montáže technologických zařízení pro dopravní stavby</t>
  </si>
  <si>
    <t>220700631</t>
  </si>
  <si>
    <t>Montáž a vztyčení stožáru včetně spojení stožáru, montáže kotev, naložení, složení, montáže a vztyčení pomocného zařízení, vztyčení stožáru, napnutí lan, zajištění lan, vyrovnání a očištění stožáru, d</t>
  </si>
  <si>
    <t>Montáž a vztyčení stožáru včetně spojení stožáru, montáže kotev, naložení, složení, montáže a vztyčení pomocného zařízení, vztyčení stožáru, napnutí lan, zajištění lan, vyrovnání a očištění stožáru, demontáže pomocného zařízení a pomocných lan trubkového, výšky 12 m</t>
  </si>
  <si>
    <t>220960021</t>
  </si>
  <si>
    <t>Montáž stožárové svorkovnice s připevněním</t>
  </si>
  <si>
    <t>34571362</t>
  </si>
  <si>
    <t>trubka elektroinstalační HDPE tuhá dvouplášťová korugovaná D 52/63mm</t>
  </si>
  <si>
    <t>34571360</t>
  </si>
  <si>
    <t>trubka elektroinstalační HDPE tuhá dvouplášťová korugovaná D 32/40mm</t>
  </si>
  <si>
    <t>741112201</t>
  </si>
  <si>
    <t>Montáž krabic pancéřových bez napojení na trubky a lišty a demontáže a montáže víčka protahovacích nebo odbočných plastových čtyřhranných, vel. 120x120 mm</t>
  </si>
  <si>
    <t>741122614</t>
  </si>
  <si>
    <t>Montáž kabelů měděných bez ukončení uložených pevně plných kulatých nebo bezhalogenových (např. CYKY) počtu a průřezu žil 3x25 až 35 mm2</t>
  </si>
  <si>
    <t>34112369</t>
  </si>
  <si>
    <t>kabel silový jádro Cu izolace PVC plášť PVC 0,6/1kV (NYY) 5x10mm2</t>
  </si>
  <si>
    <t>741123235</t>
  </si>
  <si>
    <t>Montáž kabelů hliníkových bez ukončení uložených volně plných nebo laněných kulatých (např. AYKY) počtu a průřezu žil 4x150 až 185 mm2</t>
  </si>
  <si>
    <t>34113082</t>
  </si>
  <si>
    <t>kabel silový jádro Al izolace PVC plášť PVC 0,6/1kV (1-AYKY) 4x120mm2</t>
  </si>
  <si>
    <t>741130014</t>
  </si>
  <si>
    <t>Ukončení vodičů izolovaných s označením a zapojením v rozváděči nebo na přístroji, průřezu žíly do 120 mm2</t>
  </si>
  <si>
    <t>31674065</t>
  </si>
  <si>
    <t>stožár osvětlovací sadový Pz 133/89/60 v 5,0m</t>
  </si>
  <si>
    <t>31674061</t>
  </si>
  <si>
    <t>stožár osvětlovací sadový Pz 133/89/60 v 3,0m</t>
  </si>
  <si>
    <t>741373002</t>
  </si>
  <si>
    <t>Montáž svítidel výbojkových se zapojením vodičů průmyslových nebo venkovních na výložník</t>
  </si>
  <si>
    <t>3163R</t>
  </si>
  <si>
    <t>VO3 - Svítidlo LED, zemní, viz. kniha svítidel</t>
  </si>
  <si>
    <t>3164R</t>
  </si>
  <si>
    <t>VO4 - Svítidlo LED,na fasádu, viz. kniha svítidel</t>
  </si>
  <si>
    <t>3165R</t>
  </si>
  <si>
    <t>VO5 - Svítidlo LED,stožárové 9W, IP66, viz. kniha svítidel</t>
  </si>
  <si>
    <t>3166R</t>
  </si>
  <si>
    <t>VO6 - Svítidlo LED,stožárové 26W, IP66, viz. kniha svítidel</t>
  </si>
  <si>
    <t>3162R</t>
  </si>
  <si>
    <t>VO2 - Svítidlo LED, stožárové 20W, IP66, viz. kniha svítidel</t>
  </si>
  <si>
    <t>3169R</t>
  </si>
  <si>
    <t>31670R</t>
  </si>
  <si>
    <t>Stožárová svorkovnice s paticí a pojistkou 6A</t>
  </si>
  <si>
    <t>31671R</t>
  </si>
  <si>
    <t>Kabelové štítky dle požadavku ČSN 332000-5-52 ed.2, čl. NA.4.5.2.5</t>
  </si>
  <si>
    <t>31672R</t>
  </si>
  <si>
    <t>Ostatní potřebné blíže nespecifikované položky, podružný  a montážní materiál</t>
  </si>
  <si>
    <t>34571479</t>
  </si>
  <si>
    <t>krabice v uzavřeném provedení PP s krytím IP 66 čtvercová 100x100mm</t>
  </si>
  <si>
    <t>35441073</t>
  </si>
  <si>
    <t>drát D 10mm FeZn</t>
  </si>
  <si>
    <t>35431012</t>
  </si>
  <si>
    <t>svorka uzemnění FeZn spojovací s příložkou</t>
  </si>
  <si>
    <t>svorka uzemnění na stožár pro spojení se zemnícím drátem</t>
  </si>
  <si>
    <t>Úprava stávajícího rozváděče v trafostanici - výměna jističů 160A s připojovacími sadami pro připojení vodičů, včetně prodrátování a úpravy nepřímého měření</t>
  </si>
  <si>
    <t>041R</t>
  </si>
  <si>
    <t>Odpojení, demontáž a přemístění skříně měření USM na fasádu, úprava propojení s měřícími trasnformátory</t>
  </si>
  <si>
    <t>02R</t>
  </si>
  <si>
    <t>Zajištění Průkazu způsobilosti UTZ vydaného Drážním úřadem včetně zajištění Protokolu UTZ</t>
  </si>
  <si>
    <t>03R</t>
  </si>
  <si>
    <t>Měření intenzity osvětlení</t>
  </si>
  <si>
    <t xml:space="preserve">  SO 00-95-01</t>
  </si>
  <si>
    <t>D.2.4.1 - Sadové úpravy</t>
  </si>
  <si>
    <t>SO 00-95-01</t>
  </si>
  <si>
    <t>111251102</t>
  </si>
  <si>
    <t>Odstranění křovin a stromů s odstraněním kořenů strojně průměru kmene do 100 mm v rovině nebo ve svahu sklonu terénu do 1:5, při celkové ploše přes 100 do 500 m2</t>
  </si>
  <si>
    <t>106.8</t>
  </si>
  <si>
    <t>112101103</t>
  </si>
  <si>
    <t>Odstranění stromů s odřezáním kmene a s odvětvením listnatých, průměru kmene přes 500 do 700 mm</t>
  </si>
  <si>
    <t>"2 - Aesculus hippoc. - jírovec maďal průmer kmene 602 mm" 1  
A2: A2  
"2 - Aesculus hippoc. - jírovec maďal průmer kmene 602 mm" 1  
Součet: 1,00  
"Celkem: "A2</t>
  </si>
  <si>
    <t>112101121</t>
  </si>
  <si>
    <t>Odstranění stromů s odřezáním kmene a s odvětvením jehličnatých bez odkornění, průměru kmene přes 100 do 300 mm</t>
  </si>
  <si>
    <t>"3 - Pcie abies - smrk ztepilý průmer kmene 299 mm" 1 
"4 - Pcie abies - smrk ztepilý průmer kmene 299 mm" 1 
"5 - Pcie abies - smrk ztepilý průmer kmene 258 mm" 1 
"6 - Pcie abies - smrk ztepilý průmer kmene 299 mm" 1 
"A3.-Thuja occidentalis-Zerav západní průmer kmene 159 mm" 50 
A3: A3  
"3 - Pcie abies - smrk ztepilý průmer kmene 299 mm" 1 
Součet: 1,00  
B3: B3  
"4 - Pcie abies - smrk ztepilý průmer kmene 299 mm" 1 
Součet: 1,00  
C3: C3  
"5 - Pcie abies - smrk ztepilý průmer kmene 258 mm" 1 
Součet: 1,00  
D3: D3  
"6 - Pcie abies - smrk ztepilý průmer kmene 299 mm" 1 
Součet: 1,00  
E3: E3  
"A3.-Thuja occidentalis-Zerav západní průmer kmene 159 mm" 50 
Součet: 50,00  
"Celkem: "A3+B3+C3+D3+E3</t>
  </si>
  <si>
    <t>112101126</t>
  </si>
  <si>
    <t>Odstranění stromů s odřezáním kmene a s odvětvením jehličnatých bez odkornění, průměru kmene přes 1100 do 1300 mm</t>
  </si>
  <si>
    <t>"1 - Pinus mugo - borovice kleč průmer kmene 1273 mm" 1</t>
  </si>
  <si>
    <t>112155215</t>
  </si>
  <si>
    <t>Štěpkování s naložením na dopravní prostředek a odvozem do 20 km stromků a větví solitérů, průměru kmene do 300 mm</t>
  </si>
  <si>
    <t>"3 - Pcie abies - smrk ztepilý průmer kmene 299 mm" 1 
"4 - Pcie abies - smrk ztepilý průmer kmene 299 mm" 1 
"5 - Pcie abies - smrk ztepilý průmer kmene 258 mm" 1 
"6 - Pcie abies - smrk ztepilý průmer kmene 299 mm" 1 
"A5.-Thuja occidentalis-Zerav západní průmer kmene 159 mm" 50 
A5: A5  
"3 - Pcie abies - smrk ztepilý průmer kmene 299 mm" 1 
Součet: 1,00  
B5: B5  
"4 - Pcie abies - smrk ztepilý průmer kmene 299 mm" 1 
Součet: 1,00  
C5: C5  
"5 - Pcie abies - smrk ztepilý průmer kmene 258 mm" 1 
Součet: 1,00  
D5: D5  
"6 - Pcie abies - smrk ztepilý průmer kmene 299 mm" 1 
Součet: 1,00  
E5: E5  
"A5.-Thuja occidentalis-Zerav západní průmer kmene 159 mm" 50 
Součet: 50,00  
"Celkem: "A5+B5+C5+D5+E5</t>
  </si>
  <si>
    <t>112155225</t>
  </si>
  <si>
    <t>Štěpkování s naložením na dopravní prostředek a odvozem do 20 km stromků a větví solitérů, průměru kmene přes 500 do 700 mm</t>
  </si>
  <si>
    <t>"2 - Aesculus hippoc. - jírovec maďal průmer kmene 602 mm" 1  
A6: A6  
"2 - Aesculus hippoc. - jírovec maďal průmer kmene 602 mm" 1  
Součet: 1,00  
"Celkem: "A6</t>
  </si>
  <si>
    <t>112155315</t>
  </si>
  <si>
    <t>Štěpkování s naložením na dopravní prostředek a odvozem do 20 km keřového porostu hustého</t>
  </si>
  <si>
    <t>112251101</t>
  </si>
  <si>
    <t>Odstranění pařezů strojně s jejich vykopáním nebo vytrháním průměru přes 100 do 300 mm</t>
  </si>
  <si>
    <t>"jehličnaté" 54 
A8: A8  
"jehličnaté" 54 
Součet: 54,00  
"Celkem: "A8</t>
  </si>
  <si>
    <t>112251103</t>
  </si>
  <si>
    <t>Odstranění pařezů strojně s jejich vykopáním nebo vytrháním průměru přes 500 do 700 mm</t>
  </si>
  <si>
    <t>"listnaté" 1</t>
  </si>
  <si>
    <t>162251102</t>
  </si>
  <si>
    <t>58*0.125</t>
  </si>
  <si>
    <t>Vodorovné přemístění výkopku nebo sypaniny po suchu na obvyklém dopravním prostředku, bez naložení výkopku, avšak se složením bez rozhrnutí z horniny třídy těžitelnosti I skupiny 1 až 3 na vzdálenost přes 20 do 50 m</t>
  </si>
  <si>
    <t>167151101</t>
  </si>
  <si>
    <t>Nakládání, skládání a překládání neulehlého výkopku nebo sypaniny strojně nakládání, množství do 100 m3, z horniny třídy těžitelnosti I, skupiny 1 až 3</t>
  </si>
  <si>
    <t>303.08</t>
  </si>
  <si>
    <t>181351113</t>
  </si>
  <si>
    <t>Rozprostření a urovnání ornice v rovině nebo ve svahu sklonu do 1:5 strojně při souvislé ploše přes 500 m2, tl. vrstvy do 200 mm</t>
  </si>
  <si>
    <t>10364100</t>
  </si>
  <si>
    <t>zemina pro terénní úpravy - tříděná</t>
  </si>
  <si>
    <t>(303.08)*0.2*1.6</t>
  </si>
  <si>
    <t>181451131</t>
  </si>
  <si>
    <t>Založení trávníku na půdě předem připravené plochy přes 1000 m2 výsevem včetně utažení parkového v rovině nebo na svahu do 1:5</t>
  </si>
  <si>
    <t>00572410</t>
  </si>
  <si>
    <t>osivo směs travní parková</t>
  </si>
  <si>
    <t>181912112</t>
  </si>
  <si>
    <t>Úprava pláně vyrovnáním výškových rozdílů ručně v hornině třídy těžitelnosti I skupiny 3 se zhutněním</t>
  </si>
  <si>
    <t>182303111</t>
  </si>
  <si>
    <t>Doplnění zeminy nebo substrátu na travnatých plochách tloušťky do 50 mm v rovině nebo na svahu do 1:5</t>
  </si>
  <si>
    <t>"doplnění substrátu do květníků" 0.4*2.7*2 
303.08 
A19: A19  
"doplnění substrátu do květníků" 0.4*2.7*2 
Součet: 2,16  
B19: B19  
303.08 
Součet: 303,08  
"Celkem: "A19+B19</t>
  </si>
  <si>
    <t>10321100</t>
  </si>
  <si>
    <t>zahradní substrát pro výsadbu VL</t>
  </si>
  <si>
    <t>183101314</t>
  </si>
  <si>
    <t>Hloubení jamek pro vysazování rostlin v zemině skupiny 1 až 4 s výměnou půdy z 100% v rovině nebo na svahu do 1:5, objemu přes 0,05 do 0,125 m3</t>
  </si>
  <si>
    <t>"K1 Prunus laurocerasus zabeliana - bobkovišeň" 20 
"K2 Euonymus fortunei emerald gold - brslen panašovaný žlutý" 15  
"K3 Eonymus fortunei harlequin - brslen panašovaný bílý" 15 
"K4 Prunus laurocerasus - bobkovišeň lékařská" 8 
A21: A21  
"K1 Prunus laurocerasus zabeliana - bobkovišeň" 20 
Součet: 20,00  
B21: B21  
"K2 Euonymus fortunei emerald gold - brslen panašovaný žlutý" 15  
Součet: 15,00  
C21: C21  
"K3 Eonymus fortunei harlequin - brslen panašovaný bílý" 15 
Součet: 15,00  
D21: D21  
"K4 Prunus laurocerasus - bobkovišeň lékařská" 8 
Součet: 8,00  
"Celkem: "A21+B21+C21+D21</t>
  </si>
  <si>
    <t>10321100.1</t>
  </si>
  <si>
    <t>184102112</t>
  </si>
  <si>
    <t>Výsadba dřeviny s balem do předem vyhloubené jamky se zalitím v rovině nebo na svahu do 1:5, při průměru balu přes 200 do 300 mm</t>
  </si>
  <si>
    <t>"K1 Prunus laurocerasus zabeliana - bobkovišeň" 20 
"K2 Euonymus fortunei emerald gold - brslen panašovaný žlutý" 15  
"K3 Eonymus fortunei harlequin - brslen panašovaný bílý" 15 
A23: A23  
"K1 Prunus laurocerasus zabeliana - bobkovišeň" 20 
Součet: 20,00  
B23: B23  
"K2 Euonymus fortunei emerald gold - brslen panašovaný žlutý" 15  
Součet: 15,00  
C23: C23  
"K3 Eonymus fortunei harlequin - brslen panašovaný bílý" 15 
Součet: 15,00  
"Celkem: "A23+B23+C23</t>
  </si>
  <si>
    <t>026001R</t>
  </si>
  <si>
    <t>prunus laurocerasus zabeliana - bobkovišeň</t>
  </si>
  <si>
    <t>026002R</t>
  </si>
  <si>
    <t>euonymus fortunei emerald gold - brslen panašovaný žlutý</t>
  </si>
  <si>
    <t>026003R</t>
  </si>
  <si>
    <t>eonymus fortunei harlequin - brslen panašovaný bílý</t>
  </si>
  <si>
    <t>184102212</t>
  </si>
  <si>
    <t>Výsadba keře bez balu do předem vyhloubené jamky se zalitím v rovině nebo na svahu do 1:5 výšky do 1 m do nádob nebo zvýšených záhonů</t>
  </si>
  <si>
    <t>"K4 Prunus laurocerasus - bobkovišeň lékařská" 8</t>
  </si>
  <si>
    <t>026004R</t>
  </si>
  <si>
    <t>prunus laurocerasus zabeliana - bobkovišeň lékařská</t>
  </si>
  <si>
    <t>184813511</t>
  </si>
  <si>
    <t>Chemické odplevelení půdy před založením kultury, trávníku nebo zpevněných ploch ručně o jakékoli výměře postřikem na široko v rovině nebo na svahu do 1:5</t>
  </si>
  <si>
    <t>184911311</t>
  </si>
  <si>
    <t>Položení mulčovací textilie proti prorůstání plevelů kolem vysázených rostlin v rovině nebo na svahu do 1:5</t>
  </si>
  <si>
    <t>69311031</t>
  </si>
  <si>
    <t>geotextilie tkaná separační, filtrační, výztužná PP pevnost v tahu 10kN/m</t>
  </si>
  <si>
    <t>185804215</t>
  </si>
  <si>
    <t>Vypletí v rovině nebo na svahu do 1:5 trávníku po výsevu</t>
  </si>
  <si>
    <t>185804312</t>
  </si>
  <si>
    <t>Zalití rostlin vodou plochy záhonů jednotlivě přes 20 m2</t>
  </si>
  <si>
    <t>(303.08)*0.05</t>
  </si>
  <si>
    <t>274313511</t>
  </si>
  <si>
    <t>Základy z betonu prostého pasy betonu kamenem neprokládaného tř. C 12/15</t>
  </si>
  <si>
    <t>"základ pro M-01" 0.8*0.24*0.2*2*14 
"základ pro M-03" 0.5*0.35*0.3*14 
A34: A34  
"základ pro M-01" 0.8*0.24*0.2*2*14 
Součet: 1,075  
B34: B34  
"základ pro M-03" 0.5*0.35*0.3*14 
Součet: 0,735  
"Celkem: "A34+B34</t>
  </si>
  <si>
    <t>"základ pro M-01" 2*(0.8+0.24)*0.2*2*14 
"základ pro M-03" 2*(0.5+0.35)*0.3*14 
A35: A35  
"základ pro M-01" 2*(0.8+0.24)*0.2*2*14 
Součet: 11,648  
B35: B35  
"základ pro M-03" 2*(0.5+0.35)*0.3*14 
Součet: 7,14  
"Celkem: "A35+B35</t>
  </si>
  <si>
    <t>"základ pro M-01" 2*(0.8+0.24)*0.2*2*14 
"základ pro M-03" 2*(0.5+0.35)*0.3*14 
A36: A36  
"základ pro M-01" 2*(0.8+0.24)*0.2*2*14 
Součet: 11,648  
B36: B36  
"základ pro M-03" 2*(0.5+0.35)*0.3*14 
Součet: 7,14  
"Celkem: "A36+B36</t>
  </si>
  <si>
    <t>"M-03 odpadkový koš na směsný odpad - exteriér" 14</t>
  </si>
  <si>
    <t>Montáž odpadkového koše přichycením kotevními šrouby Jedná se pouze o montáž materiálu. Dodávka materiálu vč. dopravy materiálu není součástí tohoto rozpočtu. Materiál zajišťuje investor v rámci nákupu oficiální mobiliátě SŽ</t>
  </si>
  <si>
    <t>"M-01 lavička exteriér" 14</t>
  </si>
  <si>
    <t>Montáž lavičky parkové stabilní přichycené kotevními šrouby Jedná se pouze o montáž materiálu. Dodávka materiálu vč. dopravy materiálu není součástí tohoto rozpočtu. Materiál zajišťuje investor v rámci nákupu oficiální mobiliátě SŽ</t>
  </si>
  <si>
    <t>"M-01" 4*14</t>
  </si>
  <si>
    <t>Kotvy chemické s vyvrtáním otvoru kotevní šrouby pro chemické kotvy, velikost M 8, délka 150 mm Podrobná specifikace kotvení viz. D.2.2.1 - SO 00-71-01.01 - 3.609a - Výpis mobiliáře - stavební přípravenost - prvek M – 01</t>
  </si>
  <si>
    <t>"M-03" 14*4</t>
  </si>
  <si>
    <t>Kotvy chemické s vyvrtáním otvoru kotevní šrouby pro chemické kotvy, velikost M 10, délka 170 mm Podrobná specifikace kotvení viz. D.2.2.1 - SO 00-71-01.01 - 3.609a - Výpis mobiliáře - stavební přípravenost - prvek M – 03</t>
  </si>
  <si>
    <t>(54+1+1)*0.5+106.8*0.1 
A41: A41  
(54+1+1)*0.5+106.8*0.1 
Součet: 38,68  
"Celkem: "A41</t>
  </si>
  <si>
    <t>Likvidace odpadů nekontaminovaných - 02 01 03 smýcené stromy a keře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</si>
  <si>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(58*0.125)*1.8 
A42: A42  
(58*0.125)*1.8 
Součet: 13,05  
"Celkem: "A42</t>
  </si>
  <si>
    <t>(54+1+1)*0.4 
A43: A43  
(54+1+1)*0.4 
Součet: 22,40  
"Celkem: "A43</t>
  </si>
  <si>
    <t>Likvidace odpadů nekontaminovaných - 02 01 03 pařezy včetně dopravy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541/2020 Sb., o nakládání s odpady, v platném znění  
Evidenční položka. Neoceňovat v objektu SO/PS, položka se oceňuje pouze v objektu SO 90-90 Odpadové hospodářství</t>
  </si>
  <si>
    <t>998231311</t>
  </si>
  <si>
    <t>Přesun hmot pro sadovnické a krajinářské úpravy - strojně dopravní vzdálenost do 5000 m</t>
  </si>
  <si>
    <t xml:space="preserve">  SOor</t>
  </si>
  <si>
    <t>Vybavení - provozní náklady OŘ UNL</t>
  </si>
  <si>
    <t>SOor</t>
  </si>
  <si>
    <t>000</t>
  </si>
  <si>
    <t>Doplnený súhrnný diel</t>
  </si>
  <si>
    <t>R.O-04</t>
  </si>
  <si>
    <t>PŘENOSNÝ HASICÍ PŘÍSTROJ TYP 34A - dodávka a montáž</t>
  </si>
  <si>
    <t>PŘENOSNÝ HASICÍ PŘÍSTROJ TYP 34A - dodávka a montáž podrobnosti ve výpisu ostatních prvků - dodávka OŘ - č. 3. 608b  
vč. dopravy a přesunu hmot</t>
  </si>
  <si>
    <t>R.O-05</t>
  </si>
  <si>
    <t>PŘENOSNÝ HASICÍ PŘÍSTROJ TYP 113B - dodávka a montáž</t>
  </si>
  <si>
    <t>PŘENOSNÝ HASICÍ PŘÍSTROJ TYP 113B - dodávka a montáž podrobnosti ve výpisu ostatních prvků - dodávka OŘ - č. 3. 608b  
vč. dopravy a přesunu hmot</t>
  </si>
  <si>
    <t>R.O-31</t>
  </si>
  <si>
    <t>ZÁSOBNÍK NA TOALETNÍ PAPÍR - dodávka a montáž</t>
  </si>
  <si>
    <t>ZÁSOBNÍK NA TOALETNÍ PAPÍR - dodávka a montáž podrobnosti ve výpisu ostatních prvků - dodávka OŘ - č. 3. 608b  
vč. dopravy a přesunu hmot</t>
  </si>
  <si>
    <t>R.O-32</t>
  </si>
  <si>
    <t>WC ŠTĚTKA ZÁVĚSNÁ - dodávka a montáž</t>
  </si>
  <si>
    <t>WC ŠTĚTKA ZÁVĚSNÁ - dodávka a montáž podrobnosti ve výpisu ostatních prvků - dodávka OŘ - č. 3. 608b  
vč. dopravy a přesunu hmot</t>
  </si>
  <si>
    <t>R.O-33</t>
  </si>
  <si>
    <t>ODPADKOVÝ KOŠ NA HYGIENICKÉ SÁČKY - dodávka a montáž</t>
  </si>
  <si>
    <t>ODPADKOVÝ KOŠ NA HYGIENICKÉ SÁČKY - dodávka a montáž podrobnosti ve výpisu ostatních prvků - dodávka OŘ - č. 3. 608b  
vč. dopravy a přesunu hmot</t>
  </si>
  <si>
    <t>R.O-34</t>
  </si>
  <si>
    <t>ZÁSOBNÍK NA HYGIENICKÉ SÁČKY - dodávka a montáž</t>
  </si>
  <si>
    <t>ZÁSOBNÍK NA HYGIENICKÉ SÁČKY - dodávka a montáž podrobnosti ve výpisu ostatních prvků - dodávka OŘ - č. 3. 608b  
vč. dopravy a přesunu hmot</t>
  </si>
  <si>
    <t>R.O-35</t>
  </si>
  <si>
    <t>ZÁSOBNÍK NA TEKUTÉ MÝDLO - dodávka a montáž</t>
  </si>
  <si>
    <t>ZÁSOBNÍK NA TEKUTÉ MÝDLO - dodávka a montáž podrobnosti ve výpisu ostatních prvků - dodávka OŘ - č. 3. 608b  
vč. dopravy a přesunu hmot</t>
  </si>
  <si>
    <t>R.O-36</t>
  </si>
  <si>
    <t>ZÁSOBNÍK NA PAPÍROVÉ RUČNÍKY - dodávka a montáž</t>
  </si>
  <si>
    <t>ZÁSOBNÍK NA PAPÍROVÉ RUČNÍKY - dodávka a montáž podrobnosti ve výpisu ostatních prvků - dodávka OŘ - č. 3. 608b  
vč. dopravy a přesunu hmot</t>
  </si>
  <si>
    <t>R.O-37</t>
  </si>
  <si>
    <t>ZÁVĚSNÝ KOŠ - dodávka a montáž</t>
  </si>
  <si>
    <t>ZÁVĚSNÝ KOŠ - dodávka a montáž podrobnosti ve výpisu ostatních prvků - dodávka OŘ - č. 3. 608b  
vč. dopravy a přesunu hmot</t>
  </si>
  <si>
    <t>R.O-38</t>
  </si>
  <si>
    <t>SET MADEL NA BEZBARIÉROVÉ WC - dodávka a montáž</t>
  </si>
  <si>
    <t>SET MADEL NA BEZBARIÉROVÉ WC - dodávka a montáž podrobnosti ve výpisu ostatních prvků - dodávka OŘ - č. 3. 608b  
vč. dopravy a přesunu hmot</t>
  </si>
  <si>
    <t>R.O-39</t>
  </si>
  <si>
    <t>KUCHYŇKA - dodávka a montáž, včetně veškerého vybavení(dřez, baterie,lištování, paracovní deska, obklad zadní stěny atd)</t>
  </si>
  <si>
    <t>KUCHYŇKA - dodávka a montáž, včetně veškerého vybavení(dřez, baterie,lištování, paracovní deska, obklad zadní stěny atd) podrobnosti ve výpisu ostatních prvků - dodávka OŘ - č. 3. 608b  
vč. dopravy a přesunu hmot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</si>
</sst>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styles" Target="styles.xml" /><Relationship Id="rId32" Type="http://schemas.openxmlformats.org/officeDocument/2006/relationships/sharedStrings" Target="sharedStrings.xml" /><Relationship Id="rId3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0+C10+C12+C14+C24+C28</f>
      </c>
    </row>
    <row r="7" spans="2:3" ht="12.75" customHeight="1">
      <c r="B7" s="8" t="s">
        <v>7</v>
      </c>
      <c s="10">
        <f>0+E10+E12+E14+E24+E28</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154</v>
      </c>
      <c s="12" t="s">
        <v>155</v>
      </c>
      <c s="14">
        <f>0+C13</f>
      </c>
      <c s="14">
        <f>C12*0.21</f>
      </c>
      <c s="14">
        <f>0+E13</f>
      </c>
      <c s="13">
        <f>0+F13</f>
      </c>
    </row>
    <row r="13" spans="1:6" ht="12.75">
      <c r="A13" s="11" t="s">
        <v>156</v>
      </c>
      <c s="12" t="s">
        <v>155</v>
      </c>
      <c s="14">
        <f>'SO 98-98'!K8+'SO 98-98'!M8</f>
      </c>
      <c s="14">
        <f>C13*0.21</f>
      </c>
      <c s="14">
        <f>C13+D13</f>
      </c>
      <c s="13">
        <f>'SO 98-98'!T7</f>
      </c>
    </row>
    <row r="14" spans="1:6" ht="12.75">
      <c r="A14" s="11" t="s">
        <v>178</v>
      </c>
      <c s="12" t="s">
        <v>179</v>
      </c>
      <c s="14">
        <f>0+C15+C16+C17+C18+C19+C20+C21+C22+C23</f>
      </c>
      <c s="14">
        <f>C14*0.21</f>
      </c>
      <c s="14">
        <f>0+E15+E16+E17+E18+E19+E20+E21+E22+E23</f>
      </c>
      <c s="13">
        <f>0+F15+F16+F17+F18+F19+F20+F21+F22+F23</f>
      </c>
    </row>
    <row r="15" spans="1:6" ht="12.75">
      <c r="A15" s="11" t="s">
        <v>180</v>
      </c>
      <c s="12" t="s">
        <v>181</v>
      </c>
      <c s="14">
        <f>'PS 00-02-21'!K8+'PS 00-02-21'!M8</f>
      </c>
      <c s="14">
        <f>C15*0.21</f>
      </c>
      <c s="14">
        <f>C15+D15</f>
      </c>
      <c s="13">
        <f>'PS 00-02-21'!T7</f>
      </c>
    </row>
    <row r="16" spans="1:6" ht="12.75">
      <c r="A16" s="11" t="s">
        <v>314</v>
      </c>
      <c s="12" t="s">
        <v>315</v>
      </c>
      <c s="14">
        <f>'PS 00-02-41'!K8+'PS 00-02-41'!M8</f>
      </c>
      <c s="14">
        <f>C16*0.21</f>
      </c>
      <c s="14">
        <f>C16+D16</f>
      </c>
      <c s="13">
        <f>'PS 00-02-41'!T7</f>
      </c>
    </row>
    <row r="17" spans="1:6" ht="12.75">
      <c r="A17" s="11" t="s">
        <v>520</v>
      </c>
      <c s="12" t="s">
        <v>521</v>
      </c>
      <c s="14">
        <f>'PS 00-02-42'!K8+'PS 00-02-42'!M8</f>
      </c>
      <c s="14">
        <f>C17*0.21</f>
      </c>
      <c s="14">
        <f>C17+D17</f>
      </c>
      <c s="13">
        <f>'PS 00-02-42'!T7</f>
      </c>
    </row>
    <row r="18" spans="1:6" ht="12.75">
      <c r="A18" s="11" t="s">
        <v>583</v>
      </c>
      <c s="12" t="s">
        <v>584</v>
      </c>
      <c s="14">
        <f>'PS 00-02-43'!K8+'PS 00-02-43'!M8</f>
      </c>
      <c s="14">
        <f>C18*0.21</f>
      </c>
      <c s="14">
        <f>C18+D18</f>
      </c>
      <c s="13">
        <f>'PS 00-02-43'!T7</f>
      </c>
    </row>
    <row r="19" spans="1:6" ht="12.75">
      <c r="A19" s="11" t="s">
        <v>724</v>
      </c>
      <c s="12" t="s">
        <v>725</v>
      </c>
      <c s="14">
        <f>'PS 00-02-61'!K8+'PS 00-02-61'!M8</f>
      </c>
      <c s="14">
        <f>C19*0.21</f>
      </c>
      <c s="14">
        <f>C19+D19</f>
      </c>
      <c s="13">
        <f>'PS 00-02-61'!T7</f>
      </c>
    </row>
    <row r="20" spans="1:6" ht="12.75">
      <c r="A20" s="11" t="s">
        <v>743</v>
      </c>
      <c s="12" t="s">
        <v>744</v>
      </c>
      <c s="14">
        <f>'PS 00-02-71'!K8+'PS 00-02-71'!M8</f>
      </c>
      <c s="14">
        <f>C20*0.21</f>
      </c>
      <c s="14">
        <f>C20+D20</f>
      </c>
      <c s="13">
        <f>'PS 00-02-71'!T7</f>
      </c>
    </row>
    <row r="21" spans="1:6" ht="12.75">
      <c r="A21" s="11" t="s">
        <v>895</v>
      </c>
      <c s="12" t="s">
        <v>896</v>
      </c>
      <c s="14">
        <f>'PS 00-02-72'!K8+'PS 00-02-72'!M8</f>
      </c>
      <c s="14">
        <f>C21*0.21</f>
      </c>
      <c s="14">
        <f>C21+D21</f>
      </c>
      <c s="13">
        <f>'PS 00-02-72'!T7</f>
      </c>
    </row>
    <row r="22" spans="1:6" ht="12.75">
      <c r="A22" s="11" t="s">
        <v>989</v>
      </c>
      <c s="12" t="s">
        <v>990</v>
      </c>
      <c s="14">
        <f>'PS 00-02-73'!K8+'PS 00-02-73'!M8</f>
      </c>
      <c s="14">
        <f>C22*0.21</f>
      </c>
      <c s="14">
        <f>C22+D22</f>
      </c>
      <c s="13">
        <f>'PS 00-02-73'!T7</f>
      </c>
    </row>
    <row r="23" spans="1:6" ht="12.75">
      <c r="A23" s="11" t="s">
        <v>1108</v>
      </c>
      <c s="12" t="s">
        <v>1109</v>
      </c>
      <c s="14">
        <f>'PS 00-02-74'!K8+'PS 00-02-74'!M8</f>
      </c>
      <c s="14">
        <f>C23*0.21</f>
      </c>
      <c s="14">
        <f>C23+D23</f>
      </c>
      <c s="13">
        <f>'PS 00-02-74'!T7</f>
      </c>
    </row>
    <row r="24" spans="1:6" ht="12.75">
      <c r="A24" s="11" t="s">
        <v>1151</v>
      </c>
      <c s="12" t="s">
        <v>1152</v>
      </c>
      <c s="14">
        <f>0+C25+C26+C27</f>
      </c>
      <c s="14">
        <f>C24*0.21</f>
      </c>
      <c s="14">
        <f>0+E25+E26+E27</f>
      </c>
      <c s="13">
        <f>0+F25+F26+F27</f>
      </c>
    </row>
    <row r="25" spans="1:6" ht="12.75">
      <c r="A25" s="11" t="s">
        <v>1153</v>
      </c>
      <c s="12" t="s">
        <v>1154</v>
      </c>
      <c s="14">
        <f>'SO 00-31-01'!K8+'SO 00-31-01'!M8</f>
      </c>
      <c s="14">
        <f>C25*0.21</f>
      </c>
      <c s="14">
        <f>C25+D25</f>
      </c>
      <c s="13">
        <f>'SO 00-31-01'!T7</f>
      </c>
    </row>
    <row r="26" spans="1:6" ht="12.75">
      <c r="A26" s="11" t="s">
        <v>1286</v>
      </c>
      <c s="12" t="s">
        <v>1287</v>
      </c>
      <c s="14">
        <f>'SO 00-51-01'!K8+'SO 00-51-01'!M8</f>
      </c>
      <c s="14">
        <f>C26*0.21</f>
      </c>
      <c s="14">
        <f>C26+D26</f>
      </c>
      <c s="13">
        <f>'SO 00-51-01'!T7</f>
      </c>
    </row>
    <row r="27" spans="1:6" ht="12.75">
      <c r="A27" s="11" t="s">
        <v>1433</v>
      </c>
      <c s="12" t="s">
        <v>1434</v>
      </c>
      <c s="14">
        <f>'SO 00-52-01'!K8+'SO 00-52-01'!M8</f>
      </c>
      <c s="14">
        <f>C27*0.21</f>
      </c>
      <c s="14">
        <f>C27+D27</f>
      </c>
      <c s="13">
        <f>'SO 00-52-01'!T7</f>
      </c>
    </row>
    <row r="28" spans="1:6" ht="12.75">
      <c r="A28" s="11" t="s">
        <v>1581</v>
      </c>
      <c s="12" t="s">
        <v>1582</v>
      </c>
      <c s="14">
        <f>0+C29+C30+C31+C32+C33+C34+C35+C36+C37+C38+C39+C40+C41+C42+C43</f>
      </c>
      <c s="14">
        <f>C28*0.21</f>
      </c>
      <c s="14">
        <f>0+E29+E30+E31+E32+E33+E34+E35+E36+E37+E38+E39+E40+E41+E42+E43</f>
      </c>
      <c s="13">
        <f>0+F29+F30+F31+F32+F33+F34+F35+F36+F37+F38+F39+F40+F41+F42+F43</f>
      </c>
    </row>
    <row r="29" spans="1:6" ht="12.75">
      <c r="A29" s="11" t="s">
        <v>1583</v>
      </c>
      <c s="12" t="s">
        <v>1584</v>
      </c>
      <c s="14">
        <f>OST!K8+OST!M8</f>
      </c>
      <c s="14">
        <f>C29*0.21</f>
      </c>
      <c s="14">
        <f>C29+D29</f>
      </c>
      <c s="13">
        <f>OST!T7</f>
      </c>
    </row>
    <row r="30" spans="1:6" ht="12.75">
      <c r="A30" s="11" t="s">
        <v>1614</v>
      </c>
      <c s="12" t="s">
        <v>1615</v>
      </c>
      <c s="14">
        <f>POV!K8+POV!M8</f>
      </c>
      <c s="14">
        <f>C30*0.21</f>
      </c>
      <c s="14">
        <f>C30+D30</f>
      </c>
      <c s="13">
        <f>POV!T7</f>
      </c>
    </row>
    <row r="31" spans="1:6" ht="12.75">
      <c r="A31" s="11" t="s">
        <v>1697</v>
      </c>
      <c s="12" t="s">
        <v>1698</v>
      </c>
      <c s="14">
        <f>'SO 00-71-01.00'!K8+'SO 00-71-01.00'!M8</f>
      </c>
      <c s="14">
        <f>C31*0.21</f>
      </c>
      <c s="14">
        <f>C31+D31</f>
      </c>
      <c s="13">
        <f>'SO 00-71-01.00'!T7</f>
      </c>
    </row>
    <row r="32" spans="1:6" ht="12.75">
      <c r="A32" s="11" t="s">
        <v>2044</v>
      </c>
      <c s="12" t="s">
        <v>2045</v>
      </c>
      <c s="14">
        <f>'SO 00-71-01.01'!K8+'SO 00-71-01.01'!M8</f>
      </c>
      <c s="14">
        <f>C32*0.21</f>
      </c>
      <c s="14">
        <f>C32+D32</f>
      </c>
      <c s="13">
        <f>'SO 00-71-01.01'!T7</f>
      </c>
    </row>
    <row r="33" spans="1:6" ht="12.75">
      <c r="A33" s="11" t="s">
        <v>4398</v>
      </c>
      <c s="12" t="s">
        <v>4399</v>
      </c>
      <c s="14">
        <f>'SO 00-71-01.02'!K8+'SO 00-71-01.02'!M8</f>
      </c>
      <c s="14">
        <f>C33*0.21</f>
      </c>
      <c s="14">
        <f>C33+D33</f>
      </c>
      <c s="13">
        <f>'SO 00-71-01.02'!T7</f>
      </c>
    </row>
    <row r="34" spans="1:6" ht="12.75">
      <c r="A34" s="11" t="s">
        <v>4570</v>
      </c>
      <c s="12" t="s">
        <v>4571</v>
      </c>
      <c s="14">
        <f>'SO 00-71-01.04'!K8+'SO 00-71-01.04'!M8</f>
      </c>
      <c s="14">
        <f>C34*0.21</f>
      </c>
      <c s="14">
        <f>C34+D34</f>
      </c>
      <c s="13">
        <f>'SO 00-71-01.04'!T7</f>
      </c>
    </row>
    <row r="35" spans="1:6" ht="12.75">
      <c r="A35" s="11" t="s">
        <v>4943</v>
      </c>
      <c s="12" t="s">
        <v>4944</v>
      </c>
      <c s="14">
        <f>'SO 00-71-01.051'!K8+'SO 00-71-01.051'!M8</f>
      </c>
      <c s="14">
        <f>C35*0.21</f>
      </c>
      <c s="14">
        <f>C35+D35</f>
      </c>
      <c s="13">
        <f>'SO 00-71-01.051'!T7</f>
      </c>
    </row>
    <row r="36" spans="1:6" ht="12.75">
      <c r="A36" s="11" t="s">
        <v>5046</v>
      </c>
      <c s="12" t="s">
        <v>5047</v>
      </c>
      <c s="14">
        <f>'SO 00-71-01.052'!K8+'SO 00-71-01.052'!M8</f>
      </c>
      <c s="14">
        <f>C36*0.21</f>
      </c>
      <c s="14">
        <f>C36+D36</f>
      </c>
      <c s="13">
        <f>'SO 00-71-01.052'!T7</f>
      </c>
    </row>
    <row r="37" spans="1:6" ht="12.75">
      <c r="A37" s="11" t="s">
        <v>5180</v>
      </c>
      <c s="12" t="s">
        <v>5181</v>
      </c>
      <c s="14">
        <f>'SO 00-71-01.053'!K8+'SO 00-71-01.053'!M8</f>
      </c>
      <c s="14">
        <f>C37*0.21</f>
      </c>
      <c s="14">
        <f>C37+D37</f>
      </c>
      <c s="13">
        <f>'SO 00-71-01.053'!T7</f>
      </c>
    </row>
    <row r="38" spans="1:6" ht="12.75">
      <c r="A38" s="11" t="s">
        <v>5340</v>
      </c>
      <c s="12" t="s">
        <v>5341</v>
      </c>
      <c s="14">
        <f>'SO 00-71-01.06'!K8+'SO 00-71-01.06'!M8</f>
      </c>
      <c s="14">
        <f>C38*0.21</f>
      </c>
      <c s="14">
        <f>C38+D38</f>
      </c>
      <c s="13">
        <f>'SO 00-71-01.06'!T7</f>
      </c>
    </row>
    <row r="39" spans="1:6" ht="12.75">
      <c r="A39" s="11" t="s">
        <v>5817</v>
      </c>
      <c s="12" t="s">
        <v>5818</v>
      </c>
      <c s="14">
        <f>'SO 00-71-01.08'!K8+'SO 00-71-01.08'!M8</f>
      </c>
      <c s="14">
        <f>C39*0.21</f>
      </c>
      <c s="14">
        <f>C39+D39</f>
      </c>
      <c s="13">
        <f>'SO 00-71-01.08'!T7</f>
      </c>
    </row>
    <row r="40" spans="1:6" ht="12.75">
      <c r="A40" s="11" t="s">
        <v>5891</v>
      </c>
      <c s="12" t="s">
        <v>5892</v>
      </c>
      <c s="14">
        <f>'SO 00-77-01'!K8+'SO 00-77-01'!M8</f>
      </c>
      <c s="14">
        <f>C40*0.21</f>
      </c>
      <c s="14">
        <f>C40+D40</f>
      </c>
      <c s="13">
        <f>'SO 00-77-01'!T7</f>
      </c>
    </row>
    <row r="41" spans="1:6" ht="12.75">
      <c r="A41" s="11" t="s">
        <v>6016</v>
      </c>
      <c s="12" t="s">
        <v>6017</v>
      </c>
      <c s="14">
        <f>'SO 00-86-01'!K8+'SO 00-86-01'!M8</f>
      </c>
      <c s="14">
        <f>C41*0.21</f>
      </c>
      <c s="14">
        <f>C41+D41</f>
      </c>
      <c s="13">
        <f>'SO 00-86-01'!T7</f>
      </c>
    </row>
    <row r="42" spans="1:6" ht="12.75">
      <c r="A42" s="11" t="s">
        <v>6096</v>
      </c>
      <c s="12" t="s">
        <v>6097</v>
      </c>
      <c s="14">
        <f>'SO 00-95-01'!K8+'SO 00-95-01'!M8</f>
      </c>
      <c s="14">
        <f>C42*0.21</f>
      </c>
      <c s="14">
        <f>C42+D42</f>
      </c>
      <c s="13">
        <f>'SO 00-95-01'!T7</f>
      </c>
    </row>
    <row r="43" spans="1:6" ht="12.75">
      <c r="A43" s="11" t="s">
        <v>6196</v>
      </c>
      <c s="12" t="s">
        <v>6197</v>
      </c>
      <c s="14">
        <f>SOor!K8+SOor!M8</f>
      </c>
      <c s="14">
        <f>C43*0.21</f>
      </c>
      <c s="14">
        <f>C43+D43</f>
      </c>
      <c s="13">
        <f>SOor!T7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178</v>
      </c>
      <c s="41">
        <f>Rekapitulace!C14</f>
      </c>
      <c s="20" t="s">
        <v>0</v>
      </c>
      <c t="s">
        <v>22</v>
      </c>
      <c t="s">
        <v>26</v>
      </c>
    </row>
    <row r="4" spans="1:16" ht="32" customHeight="1">
      <c r="A4" s="24" t="s">
        <v>19</v>
      </c>
      <c s="25" t="s">
        <v>27</v>
      </c>
      <c s="27" t="s">
        <v>178</v>
      </c>
      <c r="E4" s="26" t="s">
        <v>179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897</v>
      </c>
      <c r="E8" s="30" t="s">
        <v>896</v>
      </c>
      <c r="J8" s="29">
        <f>0+J9+J298</f>
      </c>
      <c s="29">
        <f>0+K9+K298</f>
      </c>
      <c s="29">
        <f>0+L9+L298</f>
      </c>
      <c s="29">
        <f>0+M9+M298</f>
      </c>
    </row>
    <row r="9" spans="1:13" ht="12.75">
      <c r="A9" t="s">
        <v>45</v>
      </c>
      <c r="C9" s="31" t="s">
        <v>898</v>
      </c>
      <c r="E9" s="33" t="s">
        <v>899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48</v>
      </c>
      <c s="34" t="s">
        <v>49</v>
      </c>
      <c s="34" t="s">
        <v>185</v>
      </c>
      <c s="35" t="s">
        <v>5</v>
      </c>
      <c s="6" t="s">
        <v>186</v>
      </c>
      <c s="36" t="s">
        <v>187</v>
      </c>
      <c s="37">
        <v>1</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12.75">
      <c r="A13" t="s">
        <v>58</v>
      </c>
      <c r="E13" s="39" t="s">
        <v>186</v>
      </c>
    </row>
    <row r="14" spans="1:16" ht="38.25">
      <c r="A14" t="s">
        <v>48</v>
      </c>
      <c s="34" t="s">
        <v>26</v>
      </c>
      <c s="34" t="s">
        <v>900</v>
      </c>
      <c s="35" t="s">
        <v>5</v>
      </c>
      <c s="6" t="s">
        <v>190</v>
      </c>
      <c s="36" t="s">
        <v>187</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02">
      <c r="A17" t="s">
        <v>58</v>
      </c>
      <c r="E17" s="39" t="s">
        <v>191</v>
      </c>
    </row>
    <row r="18" spans="1:16" ht="12.75">
      <c r="A18" t="s">
        <v>48</v>
      </c>
      <c s="34" t="s">
        <v>25</v>
      </c>
      <c s="34" t="s">
        <v>901</v>
      </c>
      <c s="35" t="s">
        <v>5</v>
      </c>
      <c s="6" t="s">
        <v>193</v>
      </c>
      <c s="36" t="s">
        <v>187</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193</v>
      </c>
    </row>
    <row r="22" spans="1:16" ht="25.5">
      <c r="A22" t="s">
        <v>48</v>
      </c>
      <c s="34" t="s">
        <v>70</v>
      </c>
      <c s="34" t="s">
        <v>902</v>
      </c>
      <c s="35" t="s">
        <v>5</v>
      </c>
      <c s="6" t="s">
        <v>195</v>
      </c>
      <c s="36" t="s">
        <v>187</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25.5">
      <c r="A25" t="s">
        <v>58</v>
      </c>
      <c r="E25" s="39" t="s">
        <v>195</v>
      </c>
    </row>
    <row r="26" spans="1:16" ht="12.75">
      <c r="A26" t="s">
        <v>48</v>
      </c>
      <c s="34" t="s">
        <v>76</v>
      </c>
      <c s="34" t="s">
        <v>903</v>
      </c>
      <c s="35" t="s">
        <v>5</v>
      </c>
      <c s="6" t="s">
        <v>904</v>
      </c>
      <c s="36" t="s">
        <v>187</v>
      </c>
      <c s="37">
        <v>1</v>
      </c>
      <c s="36">
        <v>0</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12.75">
      <c r="A29" t="s">
        <v>58</v>
      </c>
      <c r="E29" s="39" t="s">
        <v>904</v>
      </c>
    </row>
    <row r="30" spans="1:16" ht="38.25">
      <c r="A30" t="s">
        <v>48</v>
      </c>
      <c s="34" t="s">
        <v>82</v>
      </c>
      <c s="34" t="s">
        <v>905</v>
      </c>
      <c s="35" t="s">
        <v>5</v>
      </c>
      <c s="6" t="s">
        <v>906</v>
      </c>
      <c s="36" t="s">
        <v>187</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38.25">
      <c r="A33" t="s">
        <v>58</v>
      </c>
      <c r="E33" s="39" t="s">
        <v>906</v>
      </c>
    </row>
    <row r="34" spans="1:16" ht="25.5">
      <c r="A34" t="s">
        <v>48</v>
      </c>
      <c s="34" t="s">
        <v>88</v>
      </c>
      <c s="34" t="s">
        <v>196</v>
      </c>
      <c s="35" t="s">
        <v>5</v>
      </c>
      <c s="6" t="s">
        <v>197</v>
      </c>
      <c s="36" t="s">
        <v>187</v>
      </c>
      <c s="37">
        <v>5</v>
      </c>
      <c s="36">
        <v>0</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25.5">
      <c r="A37" t="s">
        <v>58</v>
      </c>
      <c r="E37" s="39" t="s">
        <v>197</v>
      </c>
    </row>
    <row r="38" spans="1:16" ht="12.75">
      <c r="A38" t="s">
        <v>48</v>
      </c>
      <c s="34" t="s">
        <v>94</v>
      </c>
      <c s="34" t="s">
        <v>907</v>
      </c>
      <c s="35" t="s">
        <v>5</v>
      </c>
      <c s="6" t="s">
        <v>199</v>
      </c>
      <c s="36" t="s">
        <v>187</v>
      </c>
      <c s="37">
        <v>5</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12.75">
      <c r="A41" t="s">
        <v>58</v>
      </c>
      <c r="E41" s="39" t="s">
        <v>199</v>
      </c>
    </row>
    <row r="42" spans="1:16" ht="12.75">
      <c r="A42" t="s">
        <v>48</v>
      </c>
      <c s="34" t="s">
        <v>100</v>
      </c>
      <c s="34" t="s">
        <v>200</v>
      </c>
      <c s="35" t="s">
        <v>5</v>
      </c>
      <c s="6" t="s">
        <v>201</v>
      </c>
      <c s="36" t="s">
        <v>187</v>
      </c>
      <c s="37">
        <v>1</v>
      </c>
      <c s="36">
        <v>0</v>
      </c>
      <c s="36">
        <f>ROUND(G42*H42,6)</f>
      </c>
      <c r="L42" s="38">
        <v>0</v>
      </c>
      <c s="32">
        <f>ROUND(ROUND(L42,2)*ROUND(G42,3),2)</f>
      </c>
      <c s="36" t="s">
        <v>188</v>
      </c>
      <c>
        <f>(M42*21)/100</f>
      </c>
      <c t="s">
        <v>26</v>
      </c>
    </row>
    <row r="43" spans="1:5" ht="12.75">
      <c r="A43" s="35" t="s">
        <v>55</v>
      </c>
      <c r="E43" s="39" t="s">
        <v>5</v>
      </c>
    </row>
    <row r="44" spans="1:5" ht="12.75">
      <c r="A44" s="35" t="s">
        <v>56</v>
      </c>
      <c r="E44" s="40" t="s">
        <v>5</v>
      </c>
    </row>
    <row r="45" spans="1:5" ht="12.75">
      <c r="A45" t="s">
        <v>58</v>
      </c>
      <c r="E45" s="39" t="s">
        <v>201</v>
      </c>
    </row>
    <row r="46" spans="1:16" ht="12.75">
      <c r="A46" t="s">
        <v>48</v>
      </c>
      <c s="34" t="s">
        <v>106</v>
      </c>
      <c s="34" t="s">
        <v>908</v>
      </c>
      <c s="35" t="s">
        <v>5</v>
      </c>
      <c s="6" t="s">
        <v>203</v>
      </c>
      <c s="36" t="s">
        <v>187</v>
      </c>
      <c s="37">
        <v>1</v>
      </c>
      <c s="36">
        <v>0</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12.75">
      <c r="A49" t="s">
        <v>58</v>
      </c>
      <c r="E49" s="39" t="s">
        <v>203</v>
      </c>
    </row>
    <row r="50" spans="1:16" ht="25.5">
      <c r="A50" t="s">
        <v>48</v>
      </c>
      <c s="34" t="s">
        <v>112</v>
      </c>
      <c s="34" t="s">
        <v>909</v>
      </c>
      <c s="35" t="s">
        <v>5</v>
      </c>
      <c s="6" t="s">
        <v>910</v>
      </c>
      <c s="36" t="s">
        <v>187</v>
      </c>
      <c s="37">
        <v>4</v>
      </c>
      <c s="36">
        <v>0</v>
      </c>
      <c s="36">
        <f>ROUND(G50*H50,6)</f>
      </c>
      <c r="L50" s="38">
        <v>0</v>
      </c>
      <c s="32">
        <f>ROUND(ROUND(L50,2)*ROUND(G50,3),2)</f>
      </c>
      <c s="36" t="s">
        <v>188</v>
      </c>
      <c>
        <f>(M50*21)/100</f>
      </c>
      <c t="s">
        <v>26</v>
      </c>
    </row>
    <row r="51" spans="1:5" ht="12.75">
      <c r="A51" s="35" t="s">
        <v>55</v>
      </c>
      <c r="E51" s="39" t="s">
        <v>5</v>
      </c>
    </row>
    <row r="52" spans="1:5" ht="12.75">
      <c r="A52" s="35" t="s">
        <v>56</v>
      </c>
      <c r="E52" s="40" t="s">
        <v>5</v>
      </c>
    </row>
    <row r="53" spans="1:5" ht="25.5">
      <c r="A53" t="s">
        <v>58</v>
      </c>
      <c r="E53" s="39" t="s">
        <v>910</v>
      </c>
    </row>
    <row r="54" spans="1:16" ht="12.75">
      <c r="A54" t="s">
        <v>48</v>
      </c>
      <c s="34" t="s">
        <v>118</v>
      </c>
      <c s="34" t="s">
        <v>911</v>
      </c>
      <c s="35" t="s">
        <v>5</v>
      </c>
      <c s="6" t="s">
        <v>596</v>
      </c>
      <c s="36" t="s">
        <v>187</v>
      </c>
      <c s="37">
        <v>4</v>
      </c>
      <c s="36">
        <v>0</v>
      </c>
      <c s="36">
        <f>ROUND(G54*H54,6)</f>
      </c>
      <c r="L54" s="38">
        <v>0</v>
      </c>
      <c s="32">
        <f>ROUND(ROUND(L54,2)*ROUND(G54,3),2)</f>
      </c>
      <c s="36" t="s">
        <v>54</v>
      </c>
      <c>
        <f>(M54*21)/100</f>
      </c>
      <c t="s">
        <v>26</v>
      </c>
    </row>
    <row r="55" spans="1:5" ht="12.75">
      <c r="A55" s="35" t="s">
        <v>55</v>
      </c>
      <c r="E55" s="39" t="s">
        <v>5</v>
      </c>
    </row>
    <row r="56" spans="1:5" ht="12.75">
      <c r="A56" s="35" t="s">
        <v>56</v>
      </c>
      <c r="E56" s="40" t="s">
        <v>5</v>
      </c>
    </row>
    <row r="57" spans="1:5" ht="12.75">
      <c r="A57" t="s">
        <v>58</v>
      </c>
      <c r="E57" s="39" t="s">
        <v>596</v>
      </c>
    </row>
    <row r="58" spans="1:16" ht="25.5">
      <c r="A58" t="s">
        <v>48</v>
      </c>
      <c s="34" t="s">
        <v>124</v>
      </c>
      <c s="34" t="s">
        <v>597</v>
      </c>
      <c s="35" t="s">
        <v>5</v>
      </c>
      <c s="6" t="s">
        <v>598</v>
      </c>
      <c s="36" t="s">
        <v>187</v>
      </c>
      <c s="37">
        <v>4</v>
      </c>
      <c s="36">
        <v>0</v>
      </c>
      <c s="36">
        <f>ROUND(G58*H58,6)</f>
      </c>
      <c r="L58" s="38">
        <v>0</v>
      </c>
      <c s="32">
        <f>ROUND(ROUND(L58,2)*ROUND(G58,3),2)</f>
      </c>
      <c s="36" t="s">
        <v>188</v>
      </c>
      <c>
        <f>(M58*21)/100</f>
      </c>
      <c t="s">
        <v>26</v>
      </c>
    </row>
    <row r="59" spans="1:5" ht="12.75">
      <c r="A59" s="35" t="s">
        <v>55</v>
      </c>
      <c r="E59" s="39" t="s">
        <v>5</v>
      </c>
    </row>
    <row r="60" spans="1:5" ht="12.75">
      <c r="A60" s="35" t="s">
        <v>56</v>
      </c>
      <c r="E60" s="40" t="s">
        <v>5</v>
      </c>
    </row>
    <row r="61" spans="1:5" ht="25.5">
      <c r="A61" t="s">
        <v>58</v>
      </c>
      <c r="E61" s="39" t="s">
        <v>598</v>
      </c>
    </row>
    <row r="62" spans="1:16" ht="12.75">
      <c r="A62" t="s">
        <v>48</v>
      </c>
      <c s="34" t="s">
        <v>130</v>
      </c>
      <c s="34" t="s">
        <v>912</v>
      </c>
      <c s="35" t="s">
        <v>5</v>
      </c>
      <c s="6" t="s">
        <v>600</v>
      </c>
      <c s="36" t="s">
        <v>187</v>
      </c>
      <c s="37">
        <v>4</v>
      </c>
      <c s="36">
        <v>0</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12.75">
      <c r="A65" t="s">
        <v>58</v>
      </c>
      <c r="E65" s="39" t="s">
        <v>600</v>
      </c>
    </row>
    <row r="66" spans="1:16" ht="12.75">
      <c r="A66" t="s">
        <v>48</v>
      </c>
      <c s="34" t="s">
        <v>136</v>
      </c>
      <c s="34" t="s">
        <v>913</v>
      </c>
      <c s="35" t="s">
        <v>5</v>
      </c>
      <c s="6" t="s">
        <v>602</v>
      </c>
      <c s="36" t="s">
        <v>187</v>
      </c>
      <c s="37">
        <v>63</v>
      </c>
      <c s="36">
        <v>0</v>
      </c>
      <c s="36">
        <f>ROUND(G66*H66,6)</f>
      </c>
      <c r="L66" s="38">
        <v>0</v>
      </c>
      <c s="32">
        <f>ROUND(ROUND(L66,2)*ROUND(G66,3),2)</f>
      </c>
      <c s="36" t="s">
        <v>54</v>
      </c>
      <c>
        <f>(M66*21)/100</f>
      </c>
      <c t="s">
        <v>26</v>
      </c>
    </row>
    <row r="67" spans="1:5" ht="12.75">
      <c r="A67" s="35" t="s">
        <v>55</v>
      </c>
      <c r="E67" s="39" t="s">
        <v>5</v>
      </c>
    </row>
    <row r="68" spans="1:5" ht="12.75">
      <c r="A68" s="35" t="s">
        <v>56</v>
      </c>
      <c r="E68" s="40" t="s">
        <v>5</v>
      </c>
    </row>
    <row r="69" spans="1:5" ht="12.75">
      <c r="A69" t="s">
        <v>58</v>
      </c>
      <c r="E69" s="39" t="s">
        <v>602</v>
      </c>
    </row>
    <row r="70" spans="1:16" ht="12.75">
      <c r="A70" t="s">
        <v>48</v>
      </c>
      <c s="34" t="s">
        <v>142</v>
      </c>
      <c s="34" t="s">
        <v>914</v>
      </c>
      <c s="35" t="s">
        <v>5</v>
      </c>
      <c s="6" t="s">
        <v>915</v>
      </c>
      <c s="36" t="s">
        <v>187</v>
      </c>
      <c s="37">
        <v>63</v>
      </c>
      <c s="36">
        <v>0</v>
      </c>
      <c s="36">
        <f>ROUND(G70*H70,6)</f>
      </c>
      <c r="L70" s="38">
        <v>0</v>
      </c>
      <c s="32">
        <f>ROUND(ROUND(L70,2)*ROUND(G70,3),2)</f>
      </c>
      <c s="36" t="s">
        <v>54</v>
      </c>
      <c>
        <f>(M70*21)/100</f>
      </c>
      <c t="s">
        <v>26</v>
      </c>
    </row>
    <row r="71" spans="1:5" ht="12.75">
      <c r="A71" s="35" t="s">
        <v>55</v>
      </c>
      <c r="E71" s="39" t="s">
        <v>5</v>
      </c>
    </row>
    <row r="72" spans="1:5" ht="12.75">
      <c r="A72" s="35" t="s">
        <v>56</v>
      </c>
      <c r="E72" s="40" t="s">
        <v>5</v>
      </c>
    </row>
    <row r="73" spans="1:5" ht="12.75">
      <c r="A73" t="s">
        <v>58</v>
      </c>
      <c r="E73" s="39" t="s">
        <v>915</v>
      </c>
    </row>
    <row r="74" spans="1:16" ht="12.75">
      <c r="A74" t="s">
        <v>48</v>
      </c>
      <c s="34" t="s">
        <v>148</v>
      </c>
      <c s="34" t="s">
        <v>916</v>
      </c>
      <c s="35" t="s">
        <v>5</v>
      </c>
      <c s="6" t="s">
        <v>917</v>
      </c>
      <c s="36" t="s">
        <v>187</v>
      </c>
      <c s="37">
        <v>63</v>
      </c>
      <c s="36">
        <v>0</v>
      </c>
      <c s="36">
        <f>ROUND(G74*H74,6)</f>
      </c>
      <c r="L74" s="38">
        <v>0</v>
      </c>
      <c s="32">
        <f>ROUND(ROUND(L74,2)*ROUND(G74,3),2)</f>
      </c>
      <c s="36" t="s">
        <v>54</v>
      </c>
      <c>
        <f>(M74*21)/100</f>
      </c>
      <c t="s">
        <v>26</v>
      </c>
    </row>
    <row r="75" spans="1:5" ht="12.75">
      <c r="A75" s="35" t="s">
        <v>55</v>
      </c>
      <c r="E75" s="39" t="s">
        <v>5</v>
      </c>
    </row>
    <row r="76" spans="1:5" ht="12.75">
      <c r="A76" s="35" t="s">
        <v>56</v>
      </c>
      <c r="E76" s="40" t="s">
        <v>5</v>
      </c>
    </row>
    <row r="77" spans="1:5" ht="12.75">
      <c r="A77" t="s">
        <v>58</v>
      </c>
      <c r="E77" s="39" t="s">
        <v>917</v>
      </c>
    </row>
    <row r="78" spans="1:16" ht="25.5">
      <c r="A78" t="s">
        <v>48</v>
      </c>
      <c s="34" t="s">
        <v>225</v>
      </c>
      <c s="34" t="s">
        <v>918</v>
      </c>
      <c s="35" t="s">
        <v>5</v>
      </c>
      <c s="6" t="s">
        <v>919</v>
      </c>
      <c s="36" t="s">
        <v>187</v>
      </c>
      <c s="37">
        <v>5</v>
      </c>
      <c s="36">
        <v>0</v>
      </c>
      <c s="36">
        <f>ROUND(G78*H78,6)</f>
      </c>
      <c r="L78" s="38">
        <v>0</v>
      </c>
      <c s="32">
        <f>ROUND(ROUND(L78,2)*ROUND(G78,3),2)</f>
      </c>
      <c s="36" t="s">
        <v>188</v>
      </c>
      <c>
        <f>(M78*21)/100</f>
      </c>
      <c t="s">
        <v>26</v>
      </c>
    </row>
    <row r="79" spans="1:5" ht="12.75">
      <c r="A79" s="35" t="s">
        <v>55</v>
      </c>
      <c r="E79" s="39" t="s">
        <v>5</v>
      </c>
    </row>
    <row r="80" spans="1:5" ht="12.75">
      <c r="A80" s="35" t="s">
        <v>56</v>
      </c>
      <c r="E80" s="40" t="s">
        <v>5</v>
      </c>
    </row>
    <row r="81" spans="1:5" ht="25.5">
      <c r="A81" t="s">
        <v>58</v>
      </c>
      <c r="E81" s="39" t="s">
        <v>919</v>
      </c>
    </row>
    <row r="82" spans="1:16" ht="25.5">
      <c r="A82" t="s">
        <v>48</v>
      </c>
      <c s="34" t="s">
        <v>228</v>
      </c>
      <c s="34" t="s">
        <v>920</v>
      </c>
      <c s="35" t="s">
        <v>5</v>
      </c>
      <c s="6" t="s">
        <v>921</v>
      </c>
      <c s="36" t="s">
        <v>187</v>
      </c>
      <c s="37">
        <v>5</v>
      </c>
      <c s="36">
        <v>0</v>
      </c>
      <c s="36">
        <f>ROUND(G82*H82,6)</f>
      </c>
      <c r="L82" s="38">
        <v>0</v>
      </c>
      <c s="32">
        <f>ROUND(ROUND(L82,2)*ROUND(G82,3),2)</f>
      </c>
      <c s="36" t="s">
        <v>54</v>
      </c>
      <c>
        <f>(M82*21)/100</f>
      </c>
      <c t="s">
        <v>26</v>
      </c>
    </row>
    <row r="83" spans="1:5" ht="12.75">
      <c r="A83" s="35" t="s">
        <v>55</v>
      </c>
      <c r="E83" s="39" t="s">
        <v>5</v>
      </c>
    </row>
    <row r="84" spans="1:5" ht="12.75">
      <c r="A84" s="35" t="s">
        <v>56</v>
      </c>
      <c r="E84" s="40" t="s">
        <v>5</v>
      </c>
    </row>
    <row r="85" spans="1:5" ht="25.5">
      <c r="A85" t="s">
        <v>58</v>
      </c>
      <c r="E85" s="39" t="s">
        <v>921</v>
      </c>
    </row>
    <row r="86" spans="1:16" ht="25.5">
      <c r="A86" t="s">
        <v>48</v>
      </c>
      <c s="34" t="s">
        <v>232</v>
      </c>
      <c s="34" t="s">
        <v>922</v>
      </c>
      <c s="35" t="s">
        <v>5</v>
      </c>
      <c s="6" t="s">
        <v>919</v>
      </c>
      <c s="36" t="s">
        <v>187</v>
      </c>
      <c s="37">
        <v>29</v>
      </c>
      <c s="36">
        <v>0</v>
      </c>
      <c s="36">
        <f>ROUND(G86*H86,6)</f>
      </c>
      <c r="L86" s="38">
        <v>0</v>
      </c>
      <c s="32">
        <f>ROUND(ROUND(L86,2)*ROUND(G86,3),2)</f>
      </c>
      <c s="36" t="s">
        <v>188</v>
      </c>
      <c>
        <f>(M86*21)/100</f>
      </c>
      <c t="s">
        <v>26</v>
      </c>
    </row>
    <row r="87" spans="1:5" ht="12.75">
      <c r="A87" s="35" t="s">
        <v>55</v>
      </c>
      <c r="E87" s="39" t="s">
        <v>5</v>
      </c>
    </row>
    <row r="88" spans="1:5" ht="12.75">
      <c r="A88" s="35" t="s">
        <v>56</v>
      </c>
      <c r="E88" s="40" t="s">
        <v>5</v>
      </c>
    </row>
    <row r="89" spans="1:5" ht="25.5">
      <c r="A89" t="s">
        <v>58</v>
      </c>
      <c r="E89" s="39" t="s">
        <v>919</v>
      </c>
    </row>
    <row r="90" spans="1:16" ht="25.5">
      <c r="A90" t="s">
        <v>48</v>
      </c>
      <c s="34" t="s">
        <v>236</v>
      </c>
      <c s="34" t="s">
        <v>923</v>
      </c>
      <c s="35" t="s">
        <v>5</v>
      </c>
      <c s="6" t="s">
        <v>924</v>
      </c>
      <c s="36" t="s">
        <v>187</v>
      </c>
      <c s="37">
        <v>29</v>
      </c>
      <c s="36">
        <v>0</v>
      </c>
      <c s="36">
        <f>ROUND(G90*H90,6)</f>
      </c>
      <c r="L90" s="38">
        <v>0</v>
      </c>
      <c s="32">
        <f>ROUND(ROUND(L90,2)*ROUND(G90,3),2)</f>
      </c>
      <c s="36" t="s">
        <v>54</v>
      </c>
      <c>
        <f>(M90*21)/100</f>
      </c>
      <c t="s">
        <v>26</v>
      </c>
    </row>
    <row r="91" spans="1:5" ht="12.75">
      <c r="A91" s="35" t="s">
        <v>55</v>
      </c>
      <c r="E91" s="39" t="s">
        <v>5</v>
      </c>
    </row>
    <row r="92" spans="1:5" ht="12.75">
      <c r="A92" s="35" t="s">
        <v>56</v>
      </c>
      <c r="E92" s="40" t="s">
        <v>5</v>
      </c>
    </row>
    <row r="93" spans="1:5" ht="25.5">
      <c r="A93" t="s">
        <v>58</v>
      </c>
      <c r="E93" s="39" t="s">
        <v>924</v>
      </c>
    </row>
    <row r="94" spans="1:16" ht="25.5">
      <c r="A94" t="s">
        <v>48</v>
      </c>
      <c s="34" t="s">
        <v>239</v>
      </c>
      <c s="34" t="s">
        <v>925</v>
      </c>
      <c s="35" t="s">
        <v>5</v>
      </c>
      <c s="6" t="s">
        <v>612</v>
      </c>
      <c s="36" t="s">
        <v>187</v>
      </c>
      <c s="37">
        <v>2</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25.5">
      <c r="A97" t="s">
        <v>58</v>
      </c>
      <c r="E97" s="39" t="s">
        <v>612</v>
      </c>
    </row>
    <row r="98" spans="1:16" ht="25.5">
      <c r="A98" t="s">
        <v>48</v>
      </c>
      <c s="34" t="s">
        <v>241</v>
      </c>
      <c s="34" t="s">
        <v>926</v>
      </c>
      <c s="35" t="s">
        <v>5</v>
      </c>
      <c s="6" t="s">
        <v>927</v>
      </c>
      <c s="36" t="s">
        <v>187</v>
      </c>
      <c s="37">
        <v>2</v>
      </c>
      <c s="36">
        <v>0</v>
      </c>
      <c s="36">
        <f>ROUND(G98*H98,6)</f>
      </c>
      <c r="L98" s="38">
        <v>0</v>
      </c>
      <c s="32">
        <f>ROUND(ROUND(L98,2)*ROUND(G98,3),2)</f>
      </c>
      <c s="36" t="s">
        <v>54</v>
      </c>
      <c>
        <f>(M98*21)/100</f>
      </c>
      <c t="s">
        <v>26</v>
      </c>
    </row>
    <row r="99" spans="1:5" ht="12.75">
      <c r="A99" s="35" t="s">
        <v>55</v>
      </c>
      <c r="E99" s="39" t="s">
        <v>5</v>
      </c>
    </row>
    <row r="100" spans="1:5" ht="12.75">
      <c r="A100" s="35" t="s">
        <v>56</v>
      </c>
      <c r="E100" s="40" t="s">
        <v>5</v>
      </c>
    </row>
    <row r="101" spans="1:5" ht="25.5">
      <c r="A101" t="s">
        <v>58</v>
      </c>
      <c r="E101" s="39" t="s">
        <v>927</v>
      </c>
    </row>
    <row r="102" spans="1:16" ht="12.75">
      <c r="A102" t="s">
        <v>48</v>
      </c>
      <c s="34" t="s">
        <v>244</v>
      </c>
      <c s="34" t="s">
        <v>928</v>
      </c>
      <c s="35" t="s">
        <v>5</v>
      </c>
      <c s="6" t="s">
        <v>606</v>
      </c>
      <c s="36" t="s">
        <v>187</v>
      </c>
      <c s="37">
        <v>2</v>
      </c>
      <c s="36">
        <v>0</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12.75">
      <c r="A105" t="s">
        <v>58</v>
      </c>
      <c r="E105" s="39" t="s">
        <v>606</v>
      </c>
    </row>
    <row r="106" spans="1:16" ht="25.5">
      <c r="A106" t="s">
        <v>48</v>
      </c>
      <c s="34" t="s">
        <v>247</v>
      </c>
      <c s="34" t="s">
        <v>615</v>
      </c>
      <c s="35" t="s">
        <v>5</v>
      </c>
      <c s="6" t="s">
        <v>616</v>
      </c>
      <c s="36" t="s">
        <v>187</v>
      </c>
      <c s="37">
        <v>24</v>
      </c>
      <c s="36">
        <v>0</v>
      </c>
      <c s="36">
        <f>ROUND(G106*H106,6)</f>
      </c>
      <c r="L106" s="38">
        <v>0</v>
      </c>
      <c s="32">
        <f>ROUND(ROUND(L106,2)*ROUND(G106,3),2)</f>
      </c>
      <c s="36" t="s">
        <v>188</v>
      </c>
      <c>
        <f>(M106*21)/100</f>
      </c>
      <c t="s">
        <v>26</v>
      </c>
    </row>
    <row r="107" spans="1:5" ht="12.75">
      <c r="A107" s="35" t="s">
        <v>55</v>
      </c>
      <c r="E107" s="39" t="s">
        <v>5</v>
      </c>
    </row>
    <row r="108" spans="1:5" ht="12.75">
      <c r="A108" s="35" t="s">
        <v>56</v>
      </c>
      <c r="E108" s="40" t="s">
        <v>5</v>
      </c>
    </row>
    <row r="109" spans="1:5" ht="25.5">
      <c r="A109" t="s">
        <v>58</v>
      </c>
      <c r="E109" s="39" t="s">
        <v>616</v>
      </c>
    </row>
    <row r="110" spans="1:16" ht="25.5">
      <c r="A110" t="s">
        <v>48</v>
      </c>
      <c s="34" t="s">
        <v>250</v>
      </c>
      <c s="34" t="s">
        <v>617</v>
      </c>
      <c s="35" t="s">
        <v>5</v>
      </c>
      <c s="6" t="s">
        <v>618</v>
      </c>
      <c s="36" t="s">
        <v>187</v>
      </c>
      <c s="37">
        <v>24</v>
      </c>
      <c s="36">
        <v>0</v>
      </c>
      <c s="36">
        <f>ROUND(G110*H110,6)</f>
      </c>
      <c r="L110" s="38">
        <v>0</v>
      </c>
      <c s="32">
        <f>ROUND(ROUND(L110,2)*ROUND(G110,3),2)</f>
      </c>
      <c s="36" t="s">
        <v>188</v>
      </c>
      <c>
        <f>(M110*21)/100</f>
      </c>
      <c t="s">
        <v>26</v>
      </c>
    </row>
    <row r="111" spans="1:5" ht="12.75">
      <c r="A111" s="35" t="s">
        <v>55</v>
      </c>
      <c r="E111" s="39" t="s">
        <v>5</v>
      </c>
    </row>
    <row r="112" spans="1:5" ht="12.75">
      <c r="A112" s="35" t="s">
        <v>56</v>
      </c>
      <c r="E112" s="40" t="s">
        <v>5</v>
      </c>
    </row>
    <row r="113" spans="1:5" ht="25.5">
      <c r="A113" t="s">
        <v>58</v>
      </c>
      <c r="E113" s="39" t="s">
        <v>618</v>
      </c>
    </row>
    <row r="114" spans="1:16" ht="25.5">
      <c r="A114" t="s">
        <v>48</v>
      </c>
      <c s="34" t="s">
        <v>253</v>
      </c>
      <c s="34" t="s">
        <v>687</v>
      </c>
      <c s="35" t="s">
        <v>5</v>
      </c>
      <c s="6" t="s">
        <v>688</v>
      </c>
      <c s="36" t="s">
        <v>187</v>
      </c>
      <c s="37">
        <v>2</v>
      </c>
      <c s="36">
        <v>0</v>
      </c>
      <c s="36">
        <f>ROUND(G114*H114,6)</f>
      </c>
      <c r="L114" s="38">
        <v>0</v>
      </c>
      <c s="32">
        <f>ROUND(ROUND(L114,2)*ROUND(G114,3),2)</f>
      </c>
      <c s="36" t="s">
        <v>188</v>
      </c>
      <c>
        <f>(M114*21)/100</f>
      </c>
      <c t="s">
        <v>26</v>
      </c>
    </row>
    <row r="115" spans="1:5" ht="12.75">
      <c r="A115" s="35" t="s">
        <v>55</v>
      </c>
      <c r="E115" s="39" t="s">
        <v>5</v>
      </c>
    </row>
    <row r="116" spans="1:5" ht="12.75">
      <c r="A116" s="35" t="s">
        <v>56</v>
      </c>
      <c r="E116" s="40" t="s">
        <v>5</v>
      </c>
    </row>
    <row r="117" spans="1:5" ht="25.5">
      <c r="A117" t="s">
        <v>58</v>
      </c>
      <c r="E117" s="39" t="s">
        <v>688</v>
      </c>
    </row>
    <row r="118" spans="1:16" ht="12.75">
      <c r="A118" t="s">
        <v>48</v>
      </c>
      <c s="34" t="s">
        <v>256</v>
      </c>
      <c s="34" t="s">
        <v>929</v>
      </c>
      <c s="35" t="s">
        <v>5</v>
      </c>
      <c s="6" t="s">
        <v>690</v>
      </c>
      <c s="36" t="s">
        <v>187</v>
      </c>
      <c s="37">
        <v>2</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690</v>
      </c>
    </row>
    <row r="122" spans="1:16" ht="38.25">
      <c r="A122" t="s">
        <v>48</v>
      </c>
      <c s="34" t="s">
        <v>260</v>
      </c>
      <c s="34" t="s">
        <v>930</v>
      </c>
      <c s="35" t="s">
        <v>5</v>
      </c>
      <c s="6" t="s">
        <v>931</v>
      </c>
      <c s="36" t="s">
        <v>187</v>
      </c>
      <c s="37">
        <v>1</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140.25">
      <c r="A125" t="s">
        <v>58</v>
      </c>
      <c r="E125" s="39" t="s">
        <v>932</v>
      </c>
    </row>
    <row r="126" spans="1:16" ht="38.25">
      <c r="A126" t="s">
        <v>48</v>
      </c>
      <c s="34" t="s">
        <v>263</v>
      </c>
      <c s="34" t="s">
        <v>933</v>
      </c>
      <c s="35" t="s">
        <v>5</v>
      </c>
      <c s="6" t="s">
        <v>934</v>
      </c>
      <c s="36" t="s">
        <v>187</v>
      </c>
      <c s="37">
        <v>1</v>
      </c>
      <c s="36">
        <v>0</v>
      </c>
      <c s="36">
        <f>ROUND(G126*H126,6)</f>
      </c>
      <c r="L126" s="38">
        <v>0</v>
      </c>
      <c s="32">
        <f>ROUND(ROUND(L126,2)*ROUND(G126,3),2)</f>
      </c>
      <c s="36" t="s">
        <v>54</v>
      </c>
      <c>
        <f>(M126*21)/100</f>
      </c>
      <c t="s">
        <v>26</v>
      </c>
    </row>
    <row r="127" spans="1:5" ht="12.75">
      <c r="A127" s="35" t="s">
        <v>55</v>
      </c>
      <c r="E127" s="39" t="s">
        <v>5</v>
      </c>
    </row>
    <row r="128" spans="1:5" ht="12.75">
      <c r="A128" s="35" t="s">
        <v>56</v>
      </c>
      <c r="E128" s="40" t="s">
        <v>5</v>
      </c>
    </row>
    <row r="129" spans="1:5" ht="140.25">
      <c r="A129" t="s">
        <v>58</v>
      </c>
      <c r="E129" s="39" t="s">
        <v>935</v>
      </c>
    </row>
    <row r="130" spans="1:16" ht="12.75">
      <c r="A130" t="s">
        <v>48</v>
      </c>
      <c s="34" t="s">
        <v>266</v>
      </c>
      <c s="34" t="s">
        <v>936</v>
      </c>
      <c s="35" t="s">
        <v>5</v>
      </c>
      <c s="6" t="s">
        <v>695</v>
      </c>
      <c s="36" t="s">
        <v>187</v>
      </c>
      <c s="37">
        <v>2</v>
      </c>
      <c s="36">
        <v>0</v>
      </c>
      <c s="36">
        <f>ROUND(G130*H130,6)</f>
      </c>
      <c r="L130" s="38">
        <v>0</v>
      </c>
      <c s="32">
        <f>ROUND(ROUND(L130,2)*ROUND(G130,3),2)</f>
      </c>
      <c s="36" t="s">
        <v>54</v>
      </c>
      <c>
        <f>(M130*21)/100</f>
      </c>
      <c t="s">
        <v>26</v>
      </c>
    </row>
    <row r="131" spans="1:5" ht="12.75">
      <c r="A131" s="35" t="s">
        <v>55</v>
      </c>
      <c r="E131" s="39" t="s">
        <v>5</v>
      </c>
    </row>
    <row r="132" spans="1:5" ht="12.75">
      <c r="A132" s="35" t="s">
        <v>56</v>
      </c>
      <c r="E132" s="40" t="s">
        <v>5</v>
      </c>
    </row>
    <row r="133" spans="1:5" ht="12.75">
      <c r="A133" t="s">
        <v>58</v>
      </c>
      <c r="E133" s="39" t="s">
        <v>695</v>
      </c>
    </row>
    <row r="134" spans="1:16" ht="12.75">
      <c r="A134" t="s">
        <v>48</v>
      </c>
      <c s="34" t="s">
        <v>269</v>
      </c>
      <c s="34" t="s">
        <v>233</v>
      </c>
      <c s="35" t="s">
        <v>5</v>
      </c>
      <c s="6" t="s">
        <v>234</v>
      </c>
      <c s="36" t="s">
        <v>235</v>
      </c>
      <c s="37">
        <v>2380</v>
      </c>
      <c s="36">
        <v>0</v>
      </c>
      <c s="36">
        <f>ROUND(G134*H134,6)</f>
      </c>
      <c r="L134" s="38">
        <v>0</v>
      </c>
      <c s="32">
        <f>ROUND(ROUND(L134,2)*ROUND(G134,3),2)</f>
      </c>
      <c s="36" t="s">
        <v>188</v>
      </c>
      <c>
        <f>(M134*21)/100</f>
      </c>
      <c t="s">
        <v>26</v>
      </c>
    </row>
    <row r="135" spans="1:5" ht="12.75">
      <c r="A135" s="35" t="s">
        <v>55</v>
      </c>
      <c r="E135" s="39" t="s">
        <v>5</v>
      </c>
    </row>
    <row r="136" spans="1:5" ht="12.75">
      <c r="A136" s="35" t="s">
        <v>56</v>
      </c>
      <c r="E136" s="40" t="s">
        <v>5</v>
      </c>
    </row>
    <row r="137" spans="1:5" ht="12.75">
      <c r="A137" t="s">
        <v>58</v>
      </c>
      <c r="E137" s="39" t="s">
        <v>234</v>
      </c>
    </row>
    <row r="138" spans="1:16" ht="12.75">
      <c r="A138" t="s">
        <v>48</v>
      </c>
      <c s="34" t="s">
        <v>272</v>
      </c>
      <c s="34" t="s">
        <v>937</v>
      </c>
      <c s="35" t="s">
        <v>5</v>
      </c>
      <c s="6" t="s">
        <v>238</v>
      </c>
      <c s="36" t="s">
        <v>235</v>
      </c>
      <c s="37">
        <v>2380</v>
      </c>
      <c s="36">
        <v>0</v>
      </c>
      <c s="36">
        <f>ROUND(G138*H138,6)</f>
      </c>
      <c r="L138" s="38">
        <v>0</v>
      </c>
      <c s="32">
        <f>ROUND(ROUND(L138,2)*ROUND(G138,3),2)</f>
      </c>
      <c s="36" t="s">
        <v>54</v>
      </c>
      <c>
        <f>(M138*21)/100</f>
      </c>
      <c t="s">
        <v>26</v>
      </c>
    </row>
    <row r="139" spans="1:5" ht="12.75">
      <c r="A139" s="35" t="s">
        <v>55</v>
      </c>
      <c r="E139" s="39" t="s">
        <v>5</v>
      </c>
    </row>
    <row r="140" spans="1:5" ht="12.75">
      <c r="A140" s="35" t="s">
        <v>56</v>
      </c>
      <c r="E140" s="40" t="s">
        <v>5</v>
      </c>
    </row>
    <row r="141" spans="1:5" ht="12.75">
      <c r="A141" t="s">
        <v>58</v>
      </c>
      <c r="E141" s="39" t="s">
        <v>238</v>
      </c>
    </row>
    <row r="142" spans="1:16" ht="12.75">
      <c r="A142" t="s">
        <v>48</v>
      </c>
      <c s="34" t="s">
        <v>275</v>
      </c>
      <c s="34" t="s">
        <v>240</v>
      </c>
      <c s="35" t="s">
        <v>5</v>
      </c>
      <c s="6" t="s">
        <v>234</v>
      </c>
      <c s="36" t="s">
        <v>235</v>
      </c>
      <c s="37">
        <v>120</v>
      </c>
      <c s="36">
        <v>0</v>
      </c>
      <c s="36">
        <f>ROUND(G142*H142,6)</f>
      </c>
      <c r="L142" s="38">
        <v>0</v>
      </c>
      <c s="32">
        <f>ROUND(ROUND(L142,2)*ROUND(G142,3),2)</f>
      </c>
      <c s="36" t="s">
        <v>188</v>
      </c>
      <c>
        <f>(M142*21)/100</f>
      </c>
      <c t="s">
        <v>26</v>
      </c>
    </row>
    <row r="143" spans="1:5" ht="12.75">
      <c r="A143" s="35" t="s">
        <v>55</v>
      </c>
      <c r="E143" s="39" t="s">
        <v>5</v>
      </c>
    </row>
    <row r="144" spans="1:5" ht="12.75">
      <c r="A144" s="35" t="s">
        <v>56</v>
      </c>
      <c r="E144" s="40" t="s">
        <v>5</v>
      </c>
    </row>
    <row r="145" spans="1:5" ht="12.75">
      <c r="A145" t="s">
        <v>58</v>
      </c>
      <c r="E145" s="39" t="s">
        <v>234</v>
      </c>
    </row>
    <row r="146" spans="1:16" ht="12.75">
      <c r="A146" t="s">
        <v>48</v>
      </c>
      <c s="34" t="s">
        <v>278</v>
      </c>
      <c s="34" t="s">
        <v>938</v>
      </c>
      <c s="35" t="s">
        <v>5</v>
      </c>
      <c s="6" t="s">
        <v>939</v>
      </c>
      <c s="36" t="s">
        <v>235</v>
      </c>
      <c s="37">
        <v>120</v>
      </c>
      <c s="36">
        <v>0</v>
      </c>
      <c s="36">
        <f>ROUND(G146*H146,6)</f>
      </c>
      <c r="L146" s="38">
        <v>0</v>
      </c>
      <c s="32">
        <f>ROUND(ROUND(L146,2)*ROUND(G146,3),2)</f>
      </c>
      <c s="36" t="s">
        <v>54</v>
      </c>
      <c>
        <f>(M146*21)/100</f>
      </c>
      <c t="s">
        <v>26</v>
      </c>
    </row>
    <row r="147" spans="1:5" ht="12.75">
      <c r="A147" s="35" t="s">
        <v>55</v>
      </c>
      <c r="E147" s="39" t="s">
        <v>5</v>
      </c>
    </row>
    <row r="148" spans="1:5" ht="12.75">
      <c r="A148" s="35" t="s">
        <v>56</v>
      </c>
      <c r="E148" s="40" t="s">
        <v>5</v>
      </c>
    </row>
    <row r="149" spans="1:5" ht="12.75">
      <c r="A149" t="s">
        <v>58</v>
      </c>
      <c r="E149" s="39" t="s">
        <v>939</v>
      </c>
    </row>
    <row r="150" spans="1:16" ht="12.75">
      <c r="A150" t="s">
        <v>48</v>
      </c>
      <c s="34" t="s">
        <v>281</v>
      </c>
      <c s="34" t="s">
        <v>245</v>
      </c>
      <c s="35" t="s">
        <v>5</v>
      </c>
      <c s="6" t="s">
        <v>246</v>
      </c>
      <c s="36" t="s">
        <v>235</v>
      </c>
      <c s="37">
        <v>50</v>
      </c>
      <c s="36">
        <v>0</v>
      </c>
      <c s="36">
        <f>ROUND(G150*H150,6)</f>
      </c>
      <c r="L150" s="38">
        <v>0</v>
      </c>
      <c s="32">
        <f>ROUND(ROUND(L150,2)*ROUND(G150,3),2)</f>
      </c>
      <c s="36" t="s">
        <v>188</v>
      </c>
      <c>
        <f>(M150*21)/100</f>
      </c>
      <c t="s">
        <v>26</v>
      </c>
    </row>
    <row r="151" spans="1:5" ht="12.75">
      <c r="A151" s="35" t="s">
        <v>55</v>
      </c>
      <c r="E151" s="39" t="s">
        <v>5</v>
      </c>
    </row>
    <row r="152" spans="1:5" ht="12.75">
      <c r="A152" s="35" t="s">
        <v>56</v>
      </c>
      <c r="E152" s="40" t="s">
        <v>5</v>
      </c>
    </row>
    <row r="153" spans="1:5" ht="12.75">
      <c r="A153" t="s">
        <v>58</v>
      </c>
      <c r="E153" s="39" t="s">
        <v>246</v>
      </c>
    </row>
    <row r="154" spans="1:16" ht="12.75">
      <c r="A154" t="s">
        <v>48</v>
      </c>
      <c s="34" t="s">
        <v>284</v>
      </c>
      <c s="34" t="s">
        <v>940</v>
      </c>
      <c s="35" t="s">
        <v>5</v>
      </c>
      <c s="6" t="s">
        <v>449</v>
      </c>
      <c s="36" t="s">
        <v>235</v>
      </c>
      <c s="37">
        <v>50</v>
      </c>
      <c s="36">
        <v>0</v>
      </c>
      <c s="36">
        <f>ROUND(G154*H154,6)</f>
      </c>
      <c r="L154" s="38">
        <v>0</v>
      </c>
      <c s="32">
        <f>ROUND(ROUND(L154,2)*ROUND(G154,3),2)</f>
      </c>
      <c s="36" t="s">
        <v>54</v>
      </c>
      <c>
        <f>(M154*21)/100</f>
      </c>
      <c t="s">
        <v>26</v>
      </c>
    </row>
    <row r="155" spans="1:5" ht="12.75">
      <c r="A155" s="35" t="s">
        <v>55</v>
      </c>
      <c r="E155" s="39" t="s">
        <v>5</v>
      </c>
    </row>
    <row r="156" spans="1:5" ht="12.75">
      <c r="A156" s="35" t="s">
        <v>56</v>
      </c>
      <c r="E156" s="40" t="s">
        <v>5</v>
      </c>
    </row>
    <row r="157" spans="1:5" ht="12.75">
      <c r="A157" t="s">
        <v>58</v>
      </c>
      <c r="E157" s="39" t="s">
        <v>449</v>
      </c>
    </row>
    <row r="158" spans="1:16" ht="12.75">
      <c r="A158" t="s">
        <v>48</v>
      </c>
      <c s="34" t="s">
        <v>287</v>
      </c>
      <c s="34" t="s">
        <v>451</v>
      </c>
      <c s="35" t="s">
        <v>5</v>
      </c>
      <c s="6" t="s">
        <v>246</v>
      </c>
      <c s="36" t="s">
        <v>235</v>
      </c>
      <c s="37">
        <v>200</v>
      </c>
      <c s="36">
        <v>0</v>
      </c>
      <c s="36">
        <f>ROUND(G158*H158,6)</f>
      </c>
      <c r="L158" s="38">
        <v>0</v>
      </c>
      <c s="32">
        <f>ROUND(ROUND(L158,2)*ROUND(G158,3),2)</f>
      </c>
      <c s="36" t="s">
        <v>188</v>
      </c>
      <c>
        <f>(M158*21)/100</f>
      </c>
      <c t="s">
        <v>26</v>
      </c>
    </row>
    <row r="159" spans="1:5" ht="12.75">
      <c r="A159" s="35" t="s">
        <v>55</v>
      </c>
      <c r="E159" s="39" t="s">
        <v>5</v>
      </c>
    </row>
    <row r="160" spans="1:5" ht="12.75">
      <c r="A160" s="35" t="s">
        <v>56</v>
      </c>
      <c r="E160" s="40" t="s">
        <v>5</v>
      </c>
    </row>
    <row r="161" spans="1:5" ht="12.75">
      <c r="A161" t="s">
        <v>58</v>
      </c>
      <c r="E161" s="39" t="s">
        <v>246</v>
      </c>
    </row>
    <row r="162" spans="1:16" ht="12.75">
      <c r="A162" t="s">
        <v>48</v>
      </c>
      <c s="34" t="s">
        <v>290</v>
      </c>
      <c s="34" t="s">
        <v>941</v>
      </c>
      <c s="35" t="s">
        <v>5</v>
      </c>
      <c s="6" t="s">
        <v>249</v>
      </c>
      <c s="36" t="s">
        <v>235</v>
      </c>
      <c s="37">
        <v>200</v>
      </c>
      <c s="36">
        <v>0</v>
      </c>
      <c s="36">
        <f>ROUND(G162*H162,6)</f>
      </c>
      <c r="L162" s="38">
        <v>0</v>
      </c>
      <c s="32">
        <f>ROUND(ROUND(L162,2)*ROUND(G162,3),2)</f>
      </c>
      <c s="36" t="s">
        <v>54</v>
      </c>
      <c>
        <f>(M162*21)/100</f>
      </c>
      <c t="s">
        <v>26</v>
      </c>
    </row>
    <row r="163" spans="1:5" ht="12.75">
      <c r="A163" s="35" t="s">
        <v>55</v>
      </c>
      <c r="E163" s="39" t="s">
        <v>5</v>
      </c>
    </row>
    <row r="164" spans="1:5" ht="12.75">
      <c r="A164" s="35" t="s">
        <v>56</v>
      </c>
      <c r="E164" s="40" t="s">
        <v>5</v>
      </c>
    </row>
    <row r="165" spans="1:5" ht="12.75">
      <c r="A165" t="s">
        <v>58</v>
      </c>
      <c r="E165" s="39" t="s">
        <v>249</v>
      </c>
    </row>
    <row r="166" spans="1:16" ht="12.75">
      <c r="A166" t="s">
        <v>48</v>
      </c>
      <c s="34" t="s">
        <v>293</v>
      </c>
      <c s="34" t="s">
        <v>455</v>
      </c>
      <c s="35" t="s">
        <v>5</v>
      </c>
      <c s="6" t="s">
        <v>246</v>
      </c>
      <c s="36" t="s">
        <v>235</v>
      </c>
      <c s="37">
        <v>80</v>
      </c>
      <c s="36">
        <v>0</v>
      </c>
      <c s="36">
        <f>ROUND(G166*H166,6)</f>
      </c>
      <c r="L166" s="38">
        <v>0</v>
      </c>
      <c s="32">
        <f>ROUND(ROUND(L166,2)*ROUND(G166,3),2)</f>
      </c>
      <c s="36" t="s">
        <v>188</v>
      </c>
      <c>
        <f>(M166*21)/100</f>
      </c>
      <c t="s">
        <v>26</v>
      </c>
    </row>
    <row r="167" spans="1:5" ht="12.75">
      <c r="A167" s="35" t="s">
        <v>55</v>
      </c>
      <c r="E167" s="39" t="s">
        <v>5</v>
      </c>
    </row>
    <row r="168" spans="1:5" ht="12.75">
      <c r="A168" s="35" t="s">
        <v>56</v>
      </c>
      <c r="E168" s="40" t="s">
        <v>5</v>
      </c>
    </row>
    <row r="169" spans="1:5" ht="12.75">
      <c r="A169" t="s">
        <v>58</v>
      </c>
      <c r="E169" s="39" t="s">
        <v>246</v>
      </c>
    </row>
    <row r="170" spans="1:16" ht="12.75">
      <c r="A170" t="s">
        <v>48</v>
      </c>
      <c s="34" t="s">
        <v>297</v>
      </c>
      <c s="34" t="s">
        <v>942</v>
      </c>
      <c s="35" t="s">
        <v>5</v>
      </c>
      <c s="6" t="s">
        <v>458</v>
      </c>
      <c s="36" t="s">
        <v>235</v>
      </c>
      <c s="37">
        <v>80</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12.75">
      <c r="A173" t="s">
        <v>58</v>
      </c>
      <c r="E173" s="39" t="s">
        <v>458</v>
      </c>
    </row>
    <row r="174" spans="1:16" ht="12.75">
      <c r="A174" t="s">
        <v>48</v>
      </c>
      <c s="34" t="s">
        <v>301</v>
      </c>
      <c s="34" t="s">
        <v>943</v>
      </c>
      <c s="35" t="s">
        <v>5</v>
      </c>
      <c s="6" t="s">
        <v>252</v>
      </c>
      <c s="36" t="s">
        <v>235</v>
      </c>
      <c s="37">
        <v>330</v>
      </c>
      <c s="36">
        <v>0</v>
      </c>
      <c s="36">
        <f>ROUND(G174*H174,6)</f>
      </c>
      <c r="L174" s="38">
        <v>0</v>
      </c>
      <c s="32">
        <f>ROUND(ROUND(L174,2)*ROUND(G174,3),2)</f>
      </c>
      <c s="36" t="s">
        <v>54</v>
      </c>
      <c>
        <f>(M174*21)/100</f>
      </c>
      <c t="s">
        <v>26</v>
      </c>
    </row>
    <row r="175" spans="1:5" ht="12.75">
      <c r="A175" s="35" t="s">
        <v>55</v>
      </c>
      <c r="E175" s="39" t="s">
        <v>5</v>
      </c>
    </row>
    <row r="176" spans="1:5" ht="12.75">
      <c r="A176" s="35" t="s">
        <v>56</v>
      </c>
      <c r="E176" s="40" t="s">
        <v>5</v>
      </c>
    </row>
    <row r="177" spans="1:5" ht="12.75">
      <c r="A177" t="s">
        <v>58</v>
      </c>
      <c r="E177" s="39" t="s">
        <v>252</v>
      </c>
    </row>
    <row r="178" spans="1:16" ht="12.75">
      <c r="A178" t="s">
        <v>48</v>
      </c>
      <c s="34" t="s">
        <v>305</v>
      </c>
      <c s="34" t="s">
        <v>944</v>
      </c>
      <c s="35" t="s">
        <v>5</v>
      </c>
      <c s="6" t="s">
        <v>255</v>
      </c>
      <c s="36" t="s">
        <v>235</v>
      </c>
      <c s="37">
        <v>330</v>
      </c>
      <c s="36">
        <v>0</v>
      </c>
      <c s="36">
        <f>ROUND(G178*H178,6)</f>
      </c>
      <c r="L178" s="38">
        <v>0</v>
      </c>
      <c s="32">
        <f>ROUND(ROUND(L178,2)*ROUND(G178,3),2)</f>
      </c>
      <c s="36" t="s">
        <v>54</v>
      </c>
      <c>
        <f>(M178*21)/100</f>
      </c>
      <c t="s">
        <v>26</v>
      </c>
    </row>
    <row r="179" spans="1:5" ht="12.75">
      <c r="A179" s="35" t="s">
        <v>55</v>
      </c>
      <c r="E179" s="39" t="s">
        <v>5</v>
      </c>
    </row>
    <row r="180" spans="1:5" ht="12.75">
      <c r="A180" s="35" t="s">
        <v>56</v>
      </c>
      <c r="E180" s="40" t="s">
        <v>5</v>
      </c>
    </row>
    <row r="181" spans="1:5" ht="12.75">
      <c r="A181" t="s">
        <v>58</v>
      </c>
      <c r="E181" s="39" t="s">
        <v>255</v>
      </c>
    </row>
    <row r="182" spans="1:16" ht="12.75">
      <c r="A182" t="s">
        <v>48</v>
      </c>
      <c s="34" t="s">
        <v>310</v>
      </c>
      <c s="34" t="s">
        <v>945</v>
      </c>
      <c s="35" t="s">
        <v>5</v>
      </c>
      <c s="6" t="s">
        <v>258</v>
      </c>
      <c s="36" t="s">
        <v>259</v>
      </c>
      <c s="37">
        <v>250</v>
      </c>
      <c s="36">
        <v>0</v>
      </c>
      <c s="36">
        <f>ROUND(G182*H182,6)</f>
      </c>
      <c r="L182" s="38">
        <v>0</v>
      </c>
      <c s="32">
        <f>ROUND(ROUND(L182,2)*ROUND(G182,3),2)</f>
      </c>
      <c s="36" t="s">
        <v>54</v>
      </c>
      <c>
        <f>(M182*21)/100</f>
      </c>
      <c t="s">
        <v>26</v>
      </c>
    </row>
    <row r="183" spans="1:5" ht="12.75">
      <c r="A183" s="35" t="s">
        <v>55</v>
      </c>
      <c r="E183" s="39" t="s">
        <v>5</v>
      </c>
    </row>
    <row r="184" spans="1:5" ht="12.75">
      <c r="A184" s="35" t="s">
        <v>56</v>
      </c>
      <c r="E184" s="40" t="s">
        <v>5</v>
      </c>
    </row>
    <row r="185" spans="1:5" ht="12.75">
      <c r="A185" t="s">
        <v>58</v>
      </c>
      <c r="E185" s="39" t="s">
        <v>258</v>
      </c>
    </row>
    <row r="186" spans="1:16" ht="12.75">
      <c r="A186" t="s">
        <v>48</v>
      </c>
      <c s="34" t="s">
        <v>401</v>
      </c>
      <c s="34" t="s">
        <v>946</v>
      </c>
      <c s="35" t="s">
        <v>5</v>
      </c>
      <c s="6" t="s">
        <v>262</v>
      </c>
      <c s="36" t="s">
        <v>259</v>
      </c>
      <c s="37">
        <v>250</v>
      </c>
      <c s="36">
        <v>0</v>
      </c>
      <c s="36">
        <f>ROUND(G186*H186,6)</f>
      </c>
      <c r="L186" s="38">
        <v>0</v>
      </c>
      <c s="32">
        <f>ROUND(ROUND(L186,2)*ROUND(G186,3),2)</f>
      </c>
      <c s="36" t="s">
        <v>54</v>
      </c>
      <c>
        <f>(M186*21)/100</f>
      </c>
      <c t="s">
        <v>26</v>
      </c>
    </row>
    <row r="187" spans="1:5" ht="12.75">
      <c r="A187" s="35" t="s">
        <v>55</v>
      </c>
      <c r="E187" s="39" t="s">
        <v>5</v>
      </c>
    </row>
    <row r="188" spans="1:5" ht="12.75">
      <c r="A188" s="35" t="s">
        <v>56</v>
      </c>
      <c r="E188" s="40" t="s">
        <v>5</v>
      </c>
    </row>
    <row r="189" spans="1:5" ht="12.75">
      <c r="A189" t="s">
        <v>58</v>
      </c>
      <c r="E189" s="39" t="s">
        <v>262</v>
      </c>
    </row>
    <row r="190" spans="1:16" ht="25.5">
      <c r="A190" t="s">
        <v>48</v>
      </c>
      <c s="34" t="s">
        <v>404</v>
      </c>
      <c s="34" t="s">
        <v>947</v>
      </c>
      <c s="35" t="s">
        <v>5</v>
      </c>
      <c s="6" t="s">
        <v>948</v>
      </c>
      <c s="36" t="s">
        <v>235</v>
      </c>
      <c s="37">
        <v>9</v>
      </c>
      <c s="36">
        <v>0</v>
      </c>
      <c s="36">
        <f>ROUND(G190*H190,6)</f>
      </c>
      <c r="L190" s="38">
        <v>0</v>
      </c>
      <c s="32">
        <f>ROUND(ROUND(L190,2)*ROUND(G190,3),2)</f>
      </c>
      <c s="36" t="s">
        <v>54</v>
      </c>
      <c>
        <f>(M190*21)/100</f>
      </c>
      <c t="s">
        <v>26</v>
      </c>
    </row>
    <row r="191" spans="1:5" ht="12.75">
      <c r="A191" s="35" t="s">
        <v>55</v>
      </c>
      <c r="E191" s="39" t="s">
        <v>5</v>
      </c>
    </row>
    <row r="192" spans="1:5" ht="12.75">
      <c r="A192" s="35" t="s">
        <v>56</v>
      </c>
      <c r="E192" s="40" t="s">
        <v>5</v>
      </c>
    </row>
    <row r="193" spans="1:5" ht="25.5">
      <c r="A193" t="s">
        <v>58</v>
      </c>
      <c r="E193" s="39" t="s">
        <v>948</v>
      </c>
    </row>
    <row r="194" spans="1:16" ht="25.5">
      <c r="A194" t="s">
        <v>48</v>
      </c>
      <c s="34" t="s">
        <v>406</v>
      </c>
      <c s="34" t="s">
        <v>949</v>
      </c>
      <c s="35" t="s">
        <v>5</v>
      </c>
      <c s="6" t="s">
        <v>950</v>
      </c>
      <c s="36" t="s">
        <v>235</v>
      </c>
      <c s="37">
        <v>9</v>
      </c>
      <c s="36">
        <v>0</v>
      </c>
      <c s="36">
        <f>ROUND(G194*H194,6)</f>
      </c>
      <c r="L194" s="38">
        <v>0</v>
      </c>
      <c s="32">
        <f>ROUND(ROUND(L194,2)*ROUND(G194,3),2)</f>
      </c>
      <c s="36" t="s">
        <v>54</v>
      </c>
      <c>
        <f>(M194*21)/100</f>
      </c>
      <c t="s">
        <v>26</v>
      </c>
    </row>
    <row r="195" spans="1:5" ht="12.75">
      <c r="A195" s="35" t="s">
        <v>55</v>
      </c>
      <c r="E195" s="39" t="s">
        <v>5</v>
      </c>
    </row>
    <row r="196" spans="1:5" ht="12.75">
      <c r="A196" s="35" t="s">
        <v>56</v>
      </c>
      <c r="E196" s="40" t="s">
        <v>5</v>
      </c>
    </row>
    <row r="197" spans="1:5" ht="25.5">
      <c r="A197" t="s">
        <v>58</v>
      </c>
      <c r="E197" s="39" t="s">
        <v>950</v>
      </c>
    </row>
    <row r="198" spans="1:16" ht="25.5">
      <c r="A198" t="s">
        <v>48</v>
      </c>
      <c s="34" t="s">
        <v>410</v>
      </c>
      <c s="34" t="s">
        <v>468</v>
      </c>
      <c s="35" t="s">
        <v>5</v>
      </c>
      <c s="6" t="s">
        <v>469</v>
      </c>
      <c s="36" t="s">
        <v>187</v>
      </c>
      <c s="37">
        <v>55</v>
      </c>
      <c s="36">
        <v>0</v>
      </c>
      <c s="36">
        <f>ROUND(G198*H198,6)</f>
      </c>
      <c r="L198" s="38">
        <v>0</v>
      </c>
      <c s="32">
        <f>ROUND(ROUND(L198,2)*ROUND(G198,3),2)</f>
      </c>
      <c s="36" t="s">
        <v>188</v>
      </c>
      <c>
        <f>(M198*21)/100</f>
      </c>
      <c t="s">
        <v>26</v>
      </c>
    </row>
    <row r="199" spans="1:5" ht="12.75">
      <c r="A199" s="35" t="s">
        <v>55</v>
      </c>
      <c r="E199" s="39" t="s">
        <v>5</v>
      </c>
    </row>
    <row r="200" spans="1:5" ht="12.75">
      <c r="A200" s="35" t="s">
        <v>56</v>
      </c>
      <c r="E200" s="40" t="s">
        <v>5</v>
      </c>
    </row>
    <row r="201" spans="1:5" ht="25.5">
      <c r="A201" t="s">
        <v>58</v>
      </c>
      <c r="E201" s="39" t="s">
        <v>469</v>
      </c>
    </row>
    <row r="202" spans="1:16" ht="12.75">
      <c r="A202" t="s">
        <v>48</v>
      </c>
      <c s="34" t="s">
        <v>413</v>
      </c>
      <c s="34" t="s">
        <v>951</v>
      </c>
      <c s="35" t="s">
        <v>5</v>
      </c>
      <c s="6" t="s">
        <v>472</v>
      </c>
      <c s="36" t="s">
        <v>187</v>
      </c>
      <c s="37">
        <v>55</v>
      </c>
      <c s="36">
        <v>0</v>
      </c>
      <c s="36">
        <f>ROUND(G202*H202,6)</f>
      </c>
      <c r="L202" s="38">
        <v>0</v>
      </c>
      <c s="32">
        <f>ROUND(ROUND(L202,2)*ROUND(G202,3),2)</f>
      </c>
      <c s="36" t="s">
        <v>54</v>
      </c>
      <c>
        <f>(M202*21)/100</f>
      </c>
      <c t="s">
        <v>26</v>
      </c>
    </row>
    <row r="203" spans="1:5" ht="12.75">
      <c r="A203" s="35" t="s">
        <v>55</v>
      </c>
      <c r="E203" s="39" t="s">
        <v>5</v>
      </c>
    </row>
    <row r="204" spans="1:5" ht="12.75">
      <c r="A204" s="35" t="s">
        <v>56</v>
      </c>
      <c r="E204" s="40" t="s">
        <v>5</v>
      </c>
    </row>
    <row r="205" spans="1:5" ht="12.75">
      <c r="A205" t="s">
        <v>58</v>
      </c>
      <c r="E205" s="39" t="s">
        <v>472</v>
      </c>
    </row>
    <row r="206" spans="1:16" ht="25.5">
      <c r="A206" t="s">
        <v>48</v>
      </c>
      <c s="34" t="s">
        <v>416</v>
      </c>
      <c s="34" t="s">
        <v>264</v>
      </c>
      <c s="35" t="s">
        <v>5</v>
      </c>
      <c s="6" t="s">
        <v>265</v>
      </c>
      <c s="36" t="s">
        <v>187</v>
      </c>
      <c s="37">
        <v>20</v>
      </c>
      <c s="36">
        <v>0</v>
      </c>
      <c s="36">
        <f>ROUND(G206*H206,6)</f>
      </c>
      <c r="L206" s="38">
        <v>0</v>
      </c>
      <c s="32">
        <f>ROUND(ROUND(L206,2)*ROUND(G206,3),2)</f>
      </c>
      <c s="36" t="s">
        <v>188</v>
      </c>
      <c>
        <f>(M206*21)/100</f>
      </c>
      <c t="s">
        <v>26</v>
      </c>
    </row>
    <row r="207" spans="1:5" ht="12.75">
      <c r="A207" s="35" t="s">
        <v>55</v>
      </c>
      <c r="E207" s="39" t="s">
        <v>5</v>
      </c>
    </row>
    <row r="208" spans="1:5" ht="12.75">
      <c r="A208" s="35" t="s">
        <v>56</v>
      </c>
      <c r="E208" s="40" t="s">
        <v>5</v>
      </c>
    </row>
    <row r="209" spans="1:5" ht="25.5">
      <c r="A209" t="s">
        <v>58</v>
      </c>
      <c r="E209" s="39" t="s">
        <v>265</v>
      </c>
    </row>
    <row r="210" spans="1:16" ht="12.75">
      <c r="A210" t="s">
        <v>48</v>
      </c>
      <c s="34" t="s">
        <v>419</v>
      </c>
      <c s="34" t="s">
        <v>952</v>
      </c>
      <c s="35" t="s">
        <v>5</v>
      </c>
      <c s="6" t="s">
        <v>268</v>
      </c>
      <c s="36" t="s">
        <v>187</v>
      </c>
      <c s="37">
        <v>20</v>
      </c>
      <c s="36">
        <v>0</v>
      </c>
      <c s="36">
        <f>ROUND(G210*H210,6)</f>
      </c>
      <c r="L210" s="38">
        <v>0</v>
      </c>
      <c s="32">
        <f>ROUND(ROUND(L210,2)*ROUND(G210,3),2)</f>
      </c>
      <c s="36" t="s">
        <v>54</v>
      </c>
      <c>
        <f>(M210*21)/100</f>
      </c>
      <c t="s">
        <v>26</v>
      </c>
    </row>
    <row r="211" spans="1:5" ht="12.75">
      <c r="A211" s="35" t="s">
        <v>55</v>
      </c>
      <c r="E211" s="39" t="s">
        <v>5</v>
      </c>
    </row>
    <row r="212" spans="1:5" ht="12.75">
      <c r="A212" s="35" t="s">
        <v>56</v>
      </c>
      <c r="E212" s="40" t="s">
        <v>5</v>
      </c>
    </row>
    <row r="213" spans="1:5" ht="12.75">
      <c r="A213" t="s">
        <v>58</v>
      </c>
      <c r="E213" s="39" t="s">
        <v>268</v>
      </c>
    </row>
    <row r="214" spans="1:16" ht="12.75">
      <c r="A214" t="s">
        <v>48</v>
      </c>
      <c s="34" t="s">
        <v>422</v>
      </c>
      <c s="34" t="s">
        <v>953</v>
      </c>
      <c s="35" t="s">
        <v>5</v>
      </c>
      <c s="6" t="s">
        <v>954</v>
      </c>
      <c s="36" t="s">
        <v>187</v>
      </c>
      <c s="37">
        <v>63</v>
      </c>
      <c s="36">
        <v>0</v>
      </c>
      <c s="36">
        <f>ROUND(G214*H214,6)</f>
      </c>
      <c r="L214" s="38">
        <v>0</v>
      </c>
      <c s="32">
        <f>ROUND(ROUND(L214,2)*ROUND(G214,3),2)</f>
      </c>
      <c s="36" t="s">
        <v>188</v>
      </c>
      <c>
        <f>(M214*21)/100</f>
      </c>
      <c t="s">
        <v>26</v>
      </c>
    </row>
    <row r="215" spans="1:5" ht="12.75">
      <c r="A215" s="35" t="s">
        <v>55</v>
      </c>
      <c r="E215" s="39" t="s">
        <v>5</v>
      </c>
    </row>
    <row r="216" spans="1:5" ht="12.75">
      <c r="A216" s="35" t="s">
        <v>56</v>
      </c>
      <c r="E216" s="40" t="s">
        <v>5</v>
      </c>
    </row>
    <row r="217" spans="1:5" ht="12.75">
      <c r="A217" t="s">
        <v>58</v>
      </c>
      <c r="E217" s="39" t="s">
        <v>954</v>
      </c>
    </row>
    <row r="218" spans="1:16" ht="12.75">
      <c r="A218" t="s">
        <v>48</v>
      </c>
      <c s="34" t="s">
        <v>425</v>
      </c>
      <c s="34" t="s">
        <v>955</v>
      </c>
      <c s="35" t="s">
        <v>5</v>
      </c>
      <c s="6" t="s">
        <v>956</v>
      </c>
      <c s="36" t="s">
        <v>187</v>
      </c>
      <c s="37">
        <v>4</v>
      </c>
      <c s="36">
        <v>0</v>
      </c>
      <c s="36">
        <f>ROUND(G218*H218,6)</f>
      </c>
      <c r="L218" s="38">
        <v>0</v>
      </c>
      <c s="32">
        <f>ROUND(ROUND(L218,2)*ROUND(G218,3),2)</f>
      </c>
      <c s="36" t="s">
        <v>188</v>
      </c>
      <c>
        <f>(M218*21)/100</f>
      </c>
      <c t="s">
        <v>26</v>
      </c>
    </row>
    <row r="219" spans="1:5" ht="12.75">
      <c r="A219" s="35" t="s">
        <v>55</v>
      </c>
      <c r="E219" s="39" t="s">
        <v>5</v>
      </c>
    </row>
    <row r="220" spans="1:5" ht="12.75">
      <c r="A220" s="35" t="s">
        <v>56</v>
      </c>
      <c r="E220" s="40" t="s">
        <v>5</v>
      </c>
    </row>
    <row r="221" spans="1:5" ht="12.75">
      <c r="A221" t="s">
        <v>58</v>
      </c>
      <c r="E221" s="39" t="s">
        <v>956</v>
      </c>
    </row>
    <row r="222" spans="1:16" ht="25.5">
      <c r="A222" t="s">
        <v>48</v>
      </c>
      <c s="34" t="s">
        <v>428</v>
      </c>
      <c s="34" t="s">
        <v>957</v>
      </c>
      <c s="35" t="s">
        <v>5</v>
      </c>
      <c s="6" t="s">
        <v>958</v>
      </c>
      <c s="36" t="s">
        <v>187</v>
      </c>
      <c s="37">
        <v>63</v>
      </c>
      <c s="36">
        <v>0</v>
      </c>
      <c s="36">
        <f>ROUND(G222*H222,6)</f>
      </c>
      <c r="L222" s="38">
        <v>0</v>
      </c>
      <c s="32">
        <f>ROUND(ROUND(L222,2)*ROUND(G222,3),2)</f>
      </c>
      <c s="36" t="s">
        <v>188</v>
      </c>
      <c>
        <f>(M222*21)/100</f>
      </c>
      <c t="s">
        <v>26</v>
      </c>
    </row>
    <row r="223" spans="1:5" ht="12.75">
      <c r="A223" s="35" t="s">
        <v>55</v>
      </c>
      <c r="E223" s="39" t="s">
        <v>5</v>
      </c>
    </row>
    <row r="224" spans="1:5" ht="12.75">
      <c r="A224" s="35" t="s">
        <v>56</v>
      </c>
      <c r="E224" s="40" t="s">
        <v>5</v>
      </c>
    </row>
    <row r="225" spans="1:5" ht="25.5">
      <c r="A225" t="s">
        <v>58</v>
      </c>
      <c r="E225" s="39" t="s">
        <v>958</v>
      </c>
    </row>
    <row r="226" spans="1:16" ht="12.75">
      <c r="A226" t="s">
        <v>48</v>
      </c>
      <c s="34" t="s">
        <v>429</v>
      </c>
      <c s="34" t="s">
        <v>717</v>
      </c>
      <c s="35" t="s">
        <v>5</v>
      </c>
      <c s="6" t="s">
        <v>718</v>
      </c>
      <c s="36" t="s">
        <v>187</v>
      </c>
      <c s="37">
        <v>12</v>
      </c>
      <c s="36">
        <v>0</v>
      </c>
      <c s="36">
        <f>ROUND(G226*H226,6)</f>
      </c>
      <c r="L226" s="38">
        <v>0</v>
      </c>
      <c s="32">
        <f>ROUND(ROUND(L226,2)*ROUND(G226,3),2)</f>
      </c>
      <c s="36" t="s">
        <v>188</v>
      </c>
      <c>
        <f>(M226*21)/100</f>
      </c>
      <c t="s">
        <v>26</v>
      </c>
    </row>
    <row r="227" spans="1:5" ht="12.75">
      <c r="A227" s="35" t="s">
        <v>55</v>
      </c>
      <c r="E227" s="39" t="s">
        <v>5</v>
      </c>
    </row>
    <row r="228" spans="1:5" ht="12.75">
      <c r="A228" s="35" t="s">
        <v>56</v>
      </c>
      <c r="E228" s="40" t="s">
        <v>5</v>
      </c>
    </row>
    <row r="229" spans="1:5" ht="12.75">
      <c r="A229" t="s">
        <v>58</v>
      </c>
      <c r="E229" s="39" t="s">
        <v>718</v>
      </c>
    </row>
    <row r="230" spans="1:16" ht="12.75">
      <c r="A230" t="s">
        <v>48</v>
      </c>
      <c s="34" t="s">
        <v>432</v>
      </c>
      <c s="34" t="s">
        <v>959</v>
      </c>
      <c s="35" t="s">
        <v>5</v>
      </c>
      <c s="6" t="s">
        <v>960</v>
      </c>
      <c s="36" t="s">
        <v>187</v>
      </c>
      <c s="37">
        <v>1</v>
      </c>
      <c s="36">
        <v>0</v>
      </c>
      <c s="36">
        <f>ROUND(G230*H230,6)</f>
      </c>
      <c r="L230" s="38">
        <v>0</v>
      </c>
      <c s="32">
        <f>ROUND(ROUND(L230,2)*ROUND(G230,3),2)</f>
      </c>
      <c s="36" t="s">
        <v>54</v>
      </c>
      <c>
        <f>(M230*21)/100</f>
      </c>
      <c t="s">
        <v>26</v>
      </c>
    </row>
    <row r="231" spans="1:5" ht="12.75">
      <c r="A231" s="35" t="s">
        <v>55</v>
      </c>
      <c r="E231" s="39" t="s">
        <v>5</v>
      </c>
    </row>
    <row r="232" spans="1:5" ht="12.75">
      <c r="A232" s="35" t="s">
        <v>56</v>
      </c>
      <c r="E232" s="40" t="s">
        <v>5</v>
      </c>
    </row>
    <row r="233" spans="1:5" ht="12.75">
      <c r="A233" t="s">
        <v>58</v>
      </c>
      <c r="E233" s="39" t="s">
        <v>960</v>
      </c>
    </row>
    <row r="234" spans="1:16" ht="25.5">
      <c r="A234" t="s">
        <v>48</v>
      </c>
      <c s="34" t="s">
        <v>433</v>
      </c>
      <c s="34" t="s">
        <v>961</v>
      </c>
      <c s="35" t="s">
        <v>5</v>
      </c>
      <c s="6" t="s">
        <v>962</v>
      </c>
      <c s="36" t="s">
        <v>187</v>
      </c>
      <c s="37">
        <v>1</v>
      </c>
      <c s="36">
        <v>0</v>
      </c>
      <c s="36">
        <f>ROUND(G234*H234,6)</f>
      </c>
      <c r="L234" s="38">
        <v>0</v>
      </c>
      <c s="32">
        <f>ROUND(ROUND(L234,2)*ROUND(G234,3),2)</f>
      </c>
      <c s="36" t="s">
        <v>54</v>
      </c>
      <c>
        <f>(M234*21)/100</f>
      </c>
      <c t="s">
        <v>26</v>
      </c>
    </row>
    <row r="235" spans="1:5" ht="12.75">
      <c r="A235" s="35" t="s">
        <v>55</v>
      </c>
      <c r="E235" s="39" t="s">
        <v>5</v>
      </c>
    </row>
    <row r="236" spans="1:5" ht="12.75">
      <c r="A236" s="35" t="s">
        <v>56</v>
      </c>
      <c r="E236" s="40" t="s">
        <v>5</v>
      </c>
    </row>
    <row r="237" spans="1:5" ht="25.5">
      <c r="A237" t="s">
        <v>58</v>
      </c>
      <c r="E237" s="39" t="s">
        <v>962</v>
      </c>
    </row>
    <row r="238" spans="1:16" ht="12.75">
      <c r="A238" t="s">
        <v>48</v>
      </c>
      <c s="34" t="s">
        <v>436</v>
      </c>
      <c s="34" t="s">
        <v>963</v>
      </c>
      <c s="35" t="s">
        <v>5</v>
      </c>
      <c s="6" t="s">
        <v>964</v>
      </c>
      <c s="36" t="s">
        <v>187</v>
      </c>
      <c s="37">
        <v>3</v>
      </c>
      <c s="36">
        <v>0</v>
      </c>
      <c s="36">
        <f>ROUND(G238*H238,6)</f>
      </c>
      <c r="L238" s="38">
        <v>0</v>
      </c>
      <c s="32">
        <f>ROUND(ROUND(L238,2)*ROUND(G238,3),2)</f>
      </c>
      <c s="36" t="s">
        <v>54</v>
      </c>
      <c>
        <f>(M238*21)/100</f>
      </c>
      <c t="s">
        <v>26</v>
      </c>
    </row>
    <row r="239" spans="1:5" ht="12.75">
      <c r="A239" s="35" t="s">
        <v>55</v>
      </c>
      <c r="E239" s="39" t="s">
        <v>5</v>
      </c>
    </row>
    <row r="240" spans="1:5" ht="12.75">
      <c r="A240" s="35" t="s">
        <v>56</v>
      </c>
      <c r="E240" s="40" t="s">
        <v>5</v>
      </c>
    </row>
    <row r="241" spans="1:5" ht="12.75">
      <c r="A241" t="s">
        <v>58</v>
      </c>
      <c r="E241" s="39" t="s">
        <v>964</v>
      </c>
    </row>
    <row r="242" spans="1:16" ht="12.75">
      <c r="A242" t="s">
        <v>48</v>
      </c>
      <c s="34" t="s">
        <v>438</v>
      </c>
      <c s="34" t="s">
        <v>965</v>
      </c>
      <c s="35" t="s">
        <v>5</v>
      </c>
      <c s="6" t="s">
        <v>966</v>
      </c>
      <c s="36" t="s">
        <v>187</v>
      </c>
      <c s="37">
        <v>2</v>
      </c>
      <c s="36">
        <v>0</v>
      </c>
      <c s="36">
        <f>ROUND(G242*H242,6)</f>
      </c>
      <c r="L242" s="38">
        <v>0</v>
      </c>
      <c s="32">
        <f>ROUND(ROUND(L242,2)*ROUND(G242,3),2)</f>
      </c>
      <c s="36" t="s">
        <v>54</v>
      </c>
      <c>
        <f>(M242*21)/100</f>
      </c>
      <c t="s">
        <v>26</v>
      </c>
    </row>
    <row r="243" spans="1:5" ht="12.75">
      <c r="A243" s="35" t="s">
        <v>55</v>
      </c>
      <c r="E243" s="39" t="s">
        <v>5</v>
      </c>
    </row>
    <row r="244" spans="1:5" ht="12.75">
      <c r="A244" s="35" t="s">
        <v>56</v>
      </c>
      <c r="E244" s="40" t="s">
        <v>5</v>
      </c>
    </row>
    <row r="245" spans="1:5" ht="12.75">
      <c r="A245" t="s">
        <v>58</v>
      </c>
      <c r="E245" s="39" t="s">
        <v>966</v>
      </c>
    </row>
    <row r="246" spans="1:16" ht="12.75">
      <c r="A246" t="s">
        <v>48</v>
      </c>
      <c s="34" t="s">
        <v>441</v>
      </c>
      <c s="34" t="s">
        <v>967</v>
      </c>
      <c s="35" t="s">
        <v>5</v>
      </c>
      <c s="6" t="s">
        <v>968</v>
      </c>
      <c s="36" t="s">
        <v>187</v>
      </c>
      <c s="37">
        <v>1</v>
      </c>
      <c s="36">
        <v>0</v>
      </c>
      <c s="36">
        <f>ROUND(G246*H246,6)</f>
      </c>
      <c r="L246" s="38">
        <v>0</v>
      </c>
      <c s="32">
        <f>ROUND(ROUND(L246,2)*ROUND(G246,3),2)</f>
      </c>
      <c s="36" t="s">
        <v>54</v>
      </c>
      <c>
        <f>(M246*21)/100</f>
      </c>
      <c t="s">
        <v>26</v>
      </c>
    </row>
    <row r="247" spans="1:5" ht="12.75">
      <c r="A247" s="35" t="s">
        <v>55</v>
      </c>
      <c r="E247" s="39" t="s">
        <v>5</v>
      </c>
    </row>
    <row r="248" spans="1:5" ht="12.75">
      <c r="A248" s="35" t="s">
        <v>56</v>
      </c>
      <c r="E248" s="40" t="s">
        <v>5</v>
      </c>
    </row>
    <row r="249" spans="1:5" ht="12.75">
      <c r="A249" t="s">
        <v>58</v>
      </c>
      <c r="E249" s="39" t="s">
        <v>968</v>
      </c>
    </row>
    <row r="250" spans="1:16" ht="12.75">
      <c r="A250" t="s">
        <v>48</v>
      </c>
      <c s="34" t="s">
        <v>443</v>
      </c>
      <c s="34" t="s">
        <v>969</v>
      </c>
      <c s="35" t="s">
        <v>5</v>
      </c>
      <c s="6" t="s">
        <v>970</v>
      </c>
      <c s="36" t="s">
        <v>187</v>
      </c>
      <c s="37">
        <v>24</v>
      </c>
      <c s="36">
        <v>0</v>
      </c>
      <c s="36">
        <f>ROUND(G250*H250,6)</f>
      </c>
      <c r="L250" s="38">
        <v>0</v>
      </c>
      <c s="32">
        <f>ROUND(ROUND(L250,2)*ROUND(G250,3),2)</f>
      </c>
      <c s="36" t="s">
        <v>54</v>
      </c>
      <c>
        <f>(M250*21)/100</f>
      </c>
      <c t="s">
        <v>26</v>
      </c>
    </row>
    <row r="251" spans="1:5" ht="12.75">
      <c r="A251" s="35" t="s">
        <v>55</v>
      </c>
      <c r="E251" s="39" t="s">
        <v>5</v>
      </c>
    </row>
    <row r="252" spans="1:5" ht="12.75">
      <c r="A252" s="35" t="s">
        <v>56</v>
      </c>
      <c r="E252" s="40" t="s">
        <v>5</v>
      </c>
    </row>
    <row r="253" spans="1:5" ht="12.75">
      <c r="A253" t="s">
        <v>58</v>
      </c>
      <c r="E253" s="39" t="s">
        <v>970</v>
      </c>
    </row>
    <row r="254" spans="1:16" ht="12.75">
      <c r="A254" t="s">
        <v>48</v>
      </c>
      <c s="34" t="s">
        <v>446</v>
      </c>
      <c s="34" t="s">
        <v>971</v>
      </c>
      <c s="35" t="s">
        <v>5</v>
      </c>
      <c s="6" t="s">
        <v>972</v>
      </c>
      <c s="36" t="s">
        <v>187</v>
      </c>
      <c s="37">
        <v>10</v>
      </c>
      <c s="36">
        <v>0</v>
      </c>
      <c s="36">
        <f>ROUND(G254*H254,6)</f>
      </c>
      <c r="L254" s="38">
        <v>0</v>
      </c>
      <c s="32">
        <f>ROUND(ROUND(L254,2)*ROUND(G254,3),2)</f>
      </c>
      <c s="36" t="s">
        <v>54</v>
      </c>
      <c>
        <f>(M254*21)/100</f>
      </c>
      <c t="s">
        <v>26</v>
      </c>
    </row>
    <row r="255" spans="1:5" ht="12.75">
      <c r="A255" s="35" t="s">
        <v>55</v>
      </c>
      <c r="E255" s="39" t="s">
        <v>5</v>
      </c>
    </row>
    <row r="256" spans="1:5" ht="12.75">
      <c r="A256" s="35" t="s">
        <v>56</v>
      </c>
      <c r="E256" s="40" t="s">
        <v>5</v>
      </c>
    </row>
    <row r="257" spans="1:5" ht="12.75">
      <c r="A257" t="s">
        <v>58</v>
      </c>
      <c r="E257" s="39" t="s">
        <v>972</v>
      </c>
    </row>
    <row r="258" spans="1:16" ht="12.75">
      <c r="A258" t="s">
        <v>48</v>
      </c>
      <c s="34" t="s">
        <v>447</v>
      </c>
      <c s="34" t="s">
        <v>973</v>
      </c>
      <c s="35" t="s">
        <v>5</v>
      </c>
      <c s="6" t="s">
        <v>974</v>
      </c>
      <c s="36" t="s">
        <v>187</v>
      </c>
      <c s="37">
        <v>34</v>
      </c>
      <c s="36">
        <v>0</v>
      </c>
      <c s="36">
        <f>ROUND(G258*H258,6)</f>
      </c>
      <c r="L258" s="38">
        <v>0</v>
      </c>
      <c s="32">
        <f>ROUND(ROUND(L258,2)*ROUND(G258,3),2)</f>
      </c>
      <c s="36" t="s">
        <v>54</v>
      </c>
      <c>
        <f>(M258*21)/100</f>
      </c>
      <c t="s">
        <v>26</v>
      </c>
    </row>
    <row r="259" spans="1:5" ht="12.75">
      <c r="A259" s="35" t="s">
        <v>55</v>
      </c>
      <c r="E259" s="39" t="s">
        <v>5</v>
      </c>
    </row>
    <row r="260" spans="1:5" ht="12.75">
      <c r="A260" s="35" t="s">
        <v>56</v>
      </c>
      <c r="E260" s="40" t="s">
        <v>5</v>
      </c>
    </row>
    <row r="261" spans="1:5" ht="12.75">
      <c r="A261" t="s">
        <v>58</v>
      </c>
      <c r="E261" s="39" t="s">
        <v>974</v>
      </c>
    </row>
    <row r="262" spans="1:16" ht="12.75">
      <c r="A262" t="s">
        <v>48</v>
      </c>
      <c s="34" t="s">
        <v>450</v>
      </c>
      <c s="34" t="s">
        <v>975</v>
      </c>
      <c s="35" t="s">
        <v>5</v>
      </c>
      <c s="6" t="s">
        <v>976</v>
      </c>
      <c s="36" t="s">
        <v>187</v>
      </c>
      <c s="37">
        <v>1</v>
      </c>
      <c s="36">
        <v>0</v>
      </c>
      <c s="36">
        <f>ROUND(G262*H262,6)</f>
      </c>
      <c r="L262" s="38">
        <v>0</v>
      </c>
      <c s="32">
        <f>ROUND(ROUND(L262,2)*ROUND(G262,3),2)</f>
      </c>
      <c s="36" t="s">
        <v>54</v>
      </c>
      <c>
        <f>(M262*21)/100</f>
      </c>
      <c t="s">
        <v>26</v>
      </c>
    </row>
    <row r="263" spans="1:5" ht="12.75">
      <c r="A263" s="35" t="s">
        <v>55</v>
      </c>
      <c r="E263" s="39" t="s">
        <v>5</v>
      </c>
    </row>
    <row r="264" spans="1:5" ht="12.75">
      <c r="A264" s="35" t="s">
        <v>56</v>
      </c>
      <c r="E264" s="40" t="s">
        <v>5</v>
      </c>
    </row>
    <row r="265" spans="1:5" ht="12.75">
      <c r="A265" t="s">
        <v>58</v>
      </c>
      <c r="E265" s="39" t="s">
        <v>976</v>
      </c>
    </row>
    <row r="266" spans="1:16" ht="12.75">
      <c r="A266" t="s">
        <v>48</v>
      </c>
      <c s="34" t="s">
        <v>452</v>
      </c>
      <c s="34" t="s">
        <v>282</v>
      </c>
      <c s="35" t="s">
        <v>5</v>
      </c>
      <c s="6" t="s">
        <v>283</v>
      </c>
      <c s="36" t="s">
        <v>187</v>
      </c>
      <c s="37">
        <v>18</v>
      </c>
      <c s="36">
        <v>0</v>
      </c>
      <c s="36">
        <f>ROUND(G266*H266,6)</f>
      </c>
      <c r="L266" s="38">
        <v>0</v>
      </c>
      <c s="32">
        <f>ROUND(ROUND(L266,2)*ROUND(G266,3),2)</f>
      </c>
      <c s="36" t="s">
        <v>188</v>
      </c>
      <c>
        <f>(M266*21)/100</f>
      </c>
      <c t="s">
        <v>26</v>
      </c>
    </row>
    <row r="267" spans="1:5" ht="12.75">
      <c r="A267" s="35" t="s">
        <v>55</v>
      </c>
      <c r="E267" s="39" t="s">
        <v>5</v>
      </c>
    </row>
    <row r="268" spans="1:5" ht="12.75">
      <c r="A268" s="35" t="s">
        <v>56</v>
      </c>
      <c r="E268" s="40" t="s">
        <v>5</v>
      </c>
    </row>
    <row r="269" spans="1:5" ht="12.75">
      <c r="A269" t="s">
        <v>58</v>
      </c>
      <c r="E269" s="39" t="s">
        <v>283</v>
      </c>
    </row>
    <row r="270" spans="1:16" ht="12.75">
      <c r="A270" t="s">
        <v>48</v>
      </c>
      <c s="34" t="s">
        <v>454</v>
      </c>
      <c s="34" t="s">
        <v>977</v>
      </c>
      <c s="35" t="s">
        <v>5</v>
      </c>
      <c s="6" t="s">
        <v>286</v>
      </c>
      <c s="36" t="s">
        <v>187</v>
      </c>
      <c s="37">
        <v>18</v>
      </c>
      <c s="36">
        <v>0</v>
      </c>
      <c s="36">
        <f>ROUND(G270*H270,6)</f>
      </c>
      <c r="L270" s="38">
        <v>0</v>
      </c>
      <c s="32">
        <f>ROUND(ROUND(L270,2)*ROUND(G270,3),2)</f>
      </c>
      <c s="36" t="s">
        <v>54</v>
      </c>
      <c>
        <f>(M270*21)/100</f>
      </c>
      <c t="s">
        <v>26</v>
      </c>
    </row>
    <row r="271" spans="1:5" ht="12.75">
      <c r="A271" s="35" t="s">
        <v>55</v>
      </c>
      <c r="E271" s="39" t="s">
        <v>5</v>
      </c>
    </row>
    <row r="272" spans="1:5" ht="12.75">
      <c r="A272" s="35" t="s">
        <v>56</v>
      </c>
      <c r="E272" s="40" t="s">
        <v>5</v>
      </c>
    </row>
    <row r="273" spans="1:5" ht="12.75">
      <c r="A273" t="s">
        <v>58</v>
      </c>
      <c r="E273" s="39" t="s">
        <v>286</v>
      </c>
    </row>
    <row r="274" spans="1:16" ht="25.5">
      <c r="A274" t="s">
        <v>48</v>
      </c>
      <c s="34" t="s">
        <v>456</v>
      </c>
      <c s="34" t="s">
        <v>978</v>
      </c>
      <c s="35" t="s">
        <v>5</v>
      </c>
      <c s="6" t="s">
        <v>979</v>
      </c>
      <c s="36" t="s">
        <v>296</v>
      </c>
      <c s="37">
        <v>30</v>
      </c>
      <c s="36">
        <v>0</v>
      </c>
      <c s="36">
        <f>ROUND(G274*H274,6)</f>
      </c>
      <c r="L274" s="38">
        <v>0</v>
      </c>
      <c s="32">
        <f>ROUND(ROUND(L274,2)*ROUND(G274,3),2)</f>
      </c>
      <c s="36" t="s">
        <v>54</v>
      </c>
      <c>
        <f>(M274*21)/100</f>
      </c>
      <c t="s">
        <v>26</v>
      </c>
    </row>
    <row r="275" spans="1:5" ht="12.75">
      <c r="A275" s="35" t="s">
        <v>55</v>
      </c>
      <c r="E275" s="39" t="s">
        <v>5</v>
      </c>
    </row>
    <row r="276" spans="1:5" ht="12.75">
      <c r="A276" s="35" t="s">
        <v>56</v>
      </c>
      <c r="E276" s="40" t="s">
        <v>5</v>
      </c>
    </row>
    <row r="277" spans="1:5" ht="25.5">
      <c r="A277" t="s">
        <v>58</v>
      </c>
      <c r="E277" s="39" t="s">
        <v>979</v>
      </c>
    </row>
    <row r="278" spans="1:16" ht="12.75">
      <c r="A278" t="s">
        <v>48</v>
      </c>
      <c s="34" t="s">
        <v>459</v>
      </c>
      <c s="34" t="s">
        <v>980</v>
      </c>
      <c s="35" t="s">
        <v>5</v>
      </c>
      <c s="6" t="s">
        <v>981</v>
      </c>
      <c s="36" t="s">
        <v>296</v>
      </c>
      <c s="37">
        <v>150</v>
      </c>
      <c s="36">
        <v>0</v>
      </c>
      <c s="36">
        <f>ROUND(G278*H278,6)</f>
      </c>
      <c r="L278" s="38">
        <v>0</v>
      </c>
      <c s="32">
        <f>ROUND(ROUND(L278,2)*ROUND(G278,3),2)</f>
      </c>
      <c s="36" t="s">
        <v>54</v>
      </c>
      <c>
        <f>(M278*21)/100</f>
      </c>
      <c t="s">
        <v>26</v>
      </c>
    </row>
    <row r="279" spans="1:5" ht="12.75">
      <c r="A279" s="35" t="s">
        <v>55</v>
      </c>
      <c r="E279" s="39" t="s">
        <v>5</v>
      </c>
    </row>
    <row r="280" spans="1:5" ht="12.75">
      <c r="A280" s="35" t="s">
        <v>56</v>
      </c>
      <c r="E280" s="40" t="s">
        <v>5</v>
      </c>
    </row>
    <row r="281" spans="1:5" ht="12.75">
      <c r="A281" t="s">
        <v>58</v>
      </c>
      <c r="E281" s="39" t="s">
        <v>981</v>
      </c>
    </row>
    <row r="282" spans="1:16" ht="12.75">
      <c r="A282" t="s">
        <v>48</v>
      </c>
      <c s="34" t="s">
        <v>461</v>
      </c>
      <c s="34" t="s">
        <v>982</v>
      </c>
      <c s="35" t="s">
        <v>5</v>
      </c>
      <c s="6" t="s">
        <v>983</v>
      </c>
      <c s="36" t="s">
        <v>984</v>
      </c>
      <c s="37">
        <v>1</v>
      </c>
      <c s="36">
        <v>0</v>
      </c>
      <c s="36">
        <f>ROUND(G282*H282,6)</f>
      </c>
      <c r="L282" s="38">
        <v>0</v>
      </c>
      <c s="32">
        <f>ROUND(ROUND(L282,2)*ROUND(G282,3),2)</f>
      </c>
      <c s="36" t="s">
        <v>54</v>
      </c>
      <c>
        <f>(M282*21)/100</f>
      </c>
      <c t="s">
        <v>26</v>
      </c>
    </row>
    <row r="283" spans="1:5" ht="12.75">
      <c r="A283" s="35" t="s">
        <v>55</v>
      </c>
      <c r="E283" s="39" t="s">
        <v>5</v>
      </c>
    </row>
    <row r="284" spans="1:5" ht="12.75">
      <c r="A284" s="35" t="s">
        <v>56</v>
      </c>
      <c r="E284" s="40" t="s">
        <v>5</v>
      </c>
    </row>
    <row r="285" spans="1:5" ht="12.75">
      <c r="A285" t="s">
        <v>58</v>
      </c>
      <c r="E285" s="39" t="s">
        <v>983</v>
      </c>
    </row>
    <row r="286" spans="1:16" ht="38.25">
      <c r="A286" t="s">
        <v>48</v>
      </c>
      <c s="34" t="s">
        <v>463</v>
      </c>
      <c s="34" t="s">
        <v>985</v>
      </c>
      <c s="35" t="s">
        <v>5</v>
      </c>
      <c s="6" t="s">
        <v>299</v>
      </c>
      <c s="36" t="s">
        <v>187</v>
      </c>
      <c s="37">
        <v>1</v>
      </c>
      <c s="36">
        <v>0</v>
      </c>
      <c s="36">
        <f>ROUND(G286*H286,6)</f>
      </c>
      <c r="L286" s="38">
        <v>0</v>
      </c>
      <c s="32">
        <f>ROUND(ROUND(L286,2)*ROUND(G286,3),2)</f>
      </c>
      <c s="36" t="s">
        <v>54</v>
      </c>
      <c>
        <f>(M286*21)/100</f>
      </c>
      <c t="s">
        <v>26</v>
      </c>
    </row>
    <row r="287" spans="1:5" ht="12.75">
      <c r="A287" s="35" t="s">
        <v>55</v>
      </c>
      <c r="E287" s="39" t="s">
        <v>5</v>
      </c>
    </row>
    <row r="288" spans="1:5" ht="12.75">
      <c r="A288" s="35" t="s">
        <v>56</v>
      </c>
      <c r="E288" s="40" t="s">
        <v>5</v>
      </c>
    </row>
    <row r="289" spans="1:5" ht="51">
      <c r="A289" t="s">
        <v>58</v>
      </c>
      <c r="E289" s="39" t="s">
        <v>300</v>
      </c>
    </row>
    <row r="290" spans="1:16" ht="38.25">
      <c r="A290" t="s">
        <v>48</v>
      </c>
      <c s="34" t="s">
        <v>465</v>
      </c>
      <c s="34" t="s">
        <v>986</v>
      </c>
      <c s="35" t="s">
        <v>5</v>
      </c>
      <c s="6" t="s">
        <v>303</v>
      </c>
      <c s="36" t="s">
        <v>187</v>
      </c>
      <c s="37">
        <v>1</v>
      </c>
      <c s="36">
        <v>0</v>
      </c>
      <c s="36">
        <f>ROUND(G290*H290,6)</f>
      </c>
      <c r="L290" s="38">
        <v>0</v>
      </c>
      <c s="32">
        <f>ROUND(ROUND(L290,2)*ROUND(G290,3),2)</f>
      </c>
      <c s="36" t="s">
        <v>54</v>
      </c>
      <c>
        <f>(M290*21)/100</f>
      </c>
      <c t="s">
        <v>26</v>
      </c>
    </row>
    <row r="291" spans="1:5" ht="12.75">
      <c r="A291" s="35" t="s">
        <v>55</v>
      </c>
      <c r="E291" s="39" t="s">
        <v>5</v>
      </c>
    </row>
    <row r="292" spans="1:5" ht="12.75">
      <c r="A292" s="35" t="s">
        <v>56</v>
      </c>
      <c r="E292" s="40" t="s">
        <v>5</v>
      </c>
    </row>
    <row r="293" spans="1:5" ht="38.25">
      <c r="A293" t="s">
        <v>58</v>
      </c>
      <c r="E293" s="39" t="s">
        <v>304</v>
      </c>
    </row>
    <row r="294" spans="1:16" ht="12.75">
      <c r="A294" t="s">
        <v>48</v>
      </c>
      <c s="34" t="s">
        <v>467</v>
      </c>
      <c s="34" t="s">
        <v>987</v>
      </c>
      <c s="35" t="s">
        <v>5</v>
      </c>
      <c s="6" t="s">
        <v>988</v>
      </c>
      <c s="36" t="s">
        <v>53</v>
      </c>
      <c s="37">
        <v>9.5</v>
      </c>
      <c s="36">
        <v>0</v>
      </c>
      <c s="36">
        <f>ROUND(G294*H294,6)</f>
      </c>
      <c r="L294" s="38">
        <v>0</v>
      </c>
      <c s="32">
        <f>ROUND(ROUND(L294,2)*ROUND(G294,3),2)</f>
      </c>
      <c s="36" t="s">
        <v>54</v>
      </c>
      <c>
        <f>(M294*21)/100</f>
      </c>
      <c t="s">
        <v>26</v>
      </c>
    </row>
    <row r="295" spans="1:5" ht="12.75">
      <c r="A295" s="35" t="s">
        <v>55</v>
      </c>
      <c r="E295" s="39" t="s">
        <v>5</v>
      </c>
    </row>
    <row r="296" spans="1:5" ht="12.75">
      <c r="A296" s="35" t="s">
        <v>56</v>
      </c>
      <c r="E296" s="40" t="s">
        <v>5</v>
      </c>
    </row>
    <row r="297" spans="1:5" ht="12.75">
      <c r="A297" t="s">
        <v>58</v>
      </c>
      <c r="E297" s="39" t="s">
        <v>988</v>
      </c>
    </row>
    <row r="298" spans="1:13" ht="12.75">
      <c r="A298" t="s">
        <v>45</v>
      </c>
      <c r="C298" s="31" t="s">
        <v>308</v>
      </c>
      <c r="E298" s="33" t="s">
        <v>309</v>
      </c>
      <c r="J298" s="32">
        <f>0</f>
      </c>
      <c s="32">
        <f>0</f>
      </c>
      <c s="32">
        <f>0+L299</f>
      </c>
      <c s="32">
        <f>0+M299</f>
      </c>
    </row>
    <row r="299" spans="1:16" ht="12.75">
      <c r="A299" t="s">
        <v>48</v>
      </c>
      <c s="34" t="s">
        <v>470</v>
      </c>
      <c s="34" t="s">
        <v>311</v>
      </c>
      <c s="35" t="s">
        <v>5</v>
      </c>
      <c s="6" t="s">
        <v>312</v>
      </c>
      <c s="36" t="s">
        <v>161</v>
      </c>
      <c s="37">
        <v>1</v>
      </c>
      <c s="36">
        <v>0</v>
      </c>
      <c s="36">
        <f>ROUND(G299*H299,6)</f>
      </c>
      <c r="L299" s="38">
        <v>0</v>
      </c>
      <c s="32">
        <f>ROUND(ROUND(L299,2)*ROUND(G299,3),2)</f>
      </c>
      <c s="36" t="s">
        <v>188</v>
      </c>
      <c>
        <f>(M299*21)/100</f>
      </c>
      <c t="s">
        <v>26</v>
      </c>
    </row>
    <row r="300" spans="1:5" ht="12.75">
      <c r="A300" s="35" t="s">
        <v>55</v>
      </c>
      <c r="E300" s="39" t="s">
        <v>5</v>
      </c>
    </row>
    <row r="301" spans="1:5" ht="12.75">
      <c r="A301" s="35" t="s">
        <v>56</v>
      </c>
      <c r="E301" s="40" t="s">
        <v>5</v>
      </c>
    </row>
    <row r="302" spans="1:5" ht="12.75">
      <c r="A302" t="s">
        <v>58</v>
      </c>
      <c r="E302" s="39" t="s">
        <v>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178</v>
      </c>
      <c s="41">
        <f>Rekapitulace!C14</f>
      </c>
      <c s="20" t="s">
        <v>0</v>
      </c>
      <c t="s">
        <v>22</v>
      </c>
      <c t="s">
        <v>26</v>
      </c>
    </row>
    <row r="4" spans="1:16" ht="32" customHeight="1">
      <c r="A4" s="24" t="s">
        <v>19</v>
      </c>
      <c s="25" t="s">
        <v>27</v>
      </c>
      <c s="27" t="s">
        <v>178</v>
      </c>
      <c r="E4" s="26" t="s">
        <v>179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COUNTIFS(L8:L407,"=0",A8:A407,"P")+COUNTIFS(L8:L407,"",A8:A407,"P")+SUM(Q8:Q407)</f>
      </c>
    </row>
    <row r="8" spans="1:13" ht="12.75">
      <c r="A8" t="s">
        <v>43</v>
      </c>
      <c r="C8" s="28" t="s">
        <v>991</v>
      </c>
      <c r="E8" s="30" t="s">
        <v>990</v>
      </c>
      <c r="J8" s="29">
        <f>0+J9+J406</f>
      </c>
      <c s="29">
        <f>0+K9+K406</f>
      </c>
      <c s="29">
        <f>0+L9+L406</f>
      </c>
      <c s="29">
        <f>0+M9+M406</f>
      </c>
    </row>
    <row r="9" spans="1:13" ht="12.75">
      <c r="A9" t="s">
        <v>45</v>
      </c>
      <c r="C9" s="31" t="s">
        <v>992</v>
      </c>
      <c r="E9" s="33" t="s">
        <v>899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f>
      </c>
    </row>
    <row r="10" spans="1:16" ht="12.75">
      <c r="A10" t="s">
        <v>48</v>
      </c>
      <c s="34" t="s">
        <v>49</v>
      </c>
      <c s="34" t="s">
        <v>185</v>
      </c>
      <c s="35" t="s">
        <v>5</v>
      </c>
      <c s="6" t="s">
        <v>186</v>
      </c>
      <c s="36" t="s">
        <v>187</v>
      </c>
      <c s="37">
        <v>1</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12.75">
      <c r="A13" t="s">
        <v>58</v>
      </c>
      <c r="E13" s="39" t="s">
        <v>186</v>
      </c>
    </row>
    <row r="14" spans="1:16" ht="38.25">
      <c r="A14" t="s">
        <v>48</v>
      </c>
      <c s="34" t="s">
        <v>26</v>
      </c>
      <c s="34" t="s">
        <v>993</v>
      </c>
      <c s="35" t="s">
        <v>5</v>
      </c>
      <c s="6" t="s">
        <v>190</v>
      </c>
      <c s="36" t="s">
        <v>187</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02">
      <c r="A17" t="s">
        <v>58</v>
      </c>
      <c r="E17" s="39" t="s">
        <v>191</v>
      </c>
    </row>
    <row r="18" spans="1:16" ht="12.75">
      <c r="A18" t="s">
        <v>48</v>
      </c>
      <c s="34" t="s">
        <v>25</v>
      </c>
      <c s="34" t="s">
        <v>994</v>
      </c>
      <c s="35" t="s">
        <v>5</v>
      </c>
      <c s="6" t="s">
        <v>193</v>
      </c>
      <c s="36" t="s">
        <v>187</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193</v>
      </c>
    </row>
    <row r="22" spans="1:16" ht="25.5">
      <c r="A22" t="s">
        <v>48</v>
      </c>
      <c s="34" t="s">
        <v>70</v>
      </c>
      <c s="34" t="s">
        <v>995</v>
      </c>
      <c s="35" t="s">
        <v>5</v>
      </c>
      <c s="6" t="s">
        <v>195</v>
      </c>
      <c s="36" t="s">
        <v>187</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25.5">
      <c r="A25" t="s">
        <v>58</v>
      </c>
      <c r="E25" s="39" t="s">
        <v>195</v>
      </c>
    </row>
    <row r="26" spans="1:16" ht="12.75">
      <c r="A26" t="s">
        <v>48</v>
      </c>
      <c s="34" t="s">
        <v>76</v>
      </c>
      <c s="34" t="s">
        <v>903</v>
      </c>
      <c s="35" t="s">
        <v>5</v>
      </c>
      <c s="6" t="s">
        <v>904</v>
      </c>
      <c s="36" t="s">
        <v>187</v>
      </c>
      <c s="37">
        <v>4</v>
      </c>
      <c s="36">
        <v>0</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12.75">
      <c r="A29" t="s">
        <v>58</v>
      </c>
      <c r="E29" s="39" t="s">
        <v>904</v>
      </c>
    </row>
    <row r="30" spans="1:16" ht="38.25">
      <c r="A30" t="s">
        <v>48</v>
      </c>
      <c s="34" t="s">
        <v>82</v>
      </c>
      <c s="34" t="s">
        <v>996</v>
      </c>
      <c s="35" t="s">
        <v>5</v>
      </c>
      <c s="6" t="s">
        <v>997</v>
      </c>
      <c s="36" t="s">
        <v>187</v>
      </c>
      <c s="37">
        <v>3</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38.25">
      <c r="A33" t="s">
        <v>58</v>
      </c>
      <c r="E33" s="39" t="s">
        <v>997</v>
      </c>
    </row>
    <row r="34" spans="1:16" ht="38.25">
      <c r="A34" t="s">
        <v>48</v>
      </c>
      <c s="34" t="s">
        <v>88</v>
      </c>
      <c s="34" t="s">
        <v>998</v>
      </c>
      <c s="35" t="s">
        <v>5</v>
      </c>
      <c s="6" t="s">
        <v>999</v>
      </c>
      <c s="36" t="s">
        <v>187</v>
      </c>
      <c s="37">
        <v>1</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38.25">
      <c r="A37" t="s">
        <v>58</v>
      </c>
      <c r="E37" s="39" t="s">
        <v>999</v>
      </c>
    </row>
    <row r="38" spans="1:16" ht="25.5">
      <c r="A38" t="s">
        <v>48</v>
      </c>
      <c s="34" t="s">
        <v>94</v>
      </c>
      <c s="34" t="s">
        <v>196</v>
      </c>
      <c s="35" t="s">
        <v>5</v>
      </c>
      <c s="6" t="s">
        <v>197</v>
      </c>
      <c s="36" t="s">
        <v>187</v>
      </c>
      <c s="37">
        <v>8</v>
      </c>
      <c s="36">
        <v>0</v>
      </c>
      <c s="36">
        <f>ROUND(G38*H38,6)</f>
      </c>
      <c r="L38" s="38">
        <v>0</v>
      </c>
      <c s="32">
        <f>ROUND(ROUND(L38,2)*ROUND(G38,3),2)</f>
      </c>
      <c s="36" t="s">
        <v>188</v>
      </c>
      <c>
        <f>(M38*21)/100</f>
      </c>
      <c t="s">
        <v>26</v>
      </c>
    </row>
    <row r="39" spans="1:5" ht="12.75">
      <c r="A39" s="35" t="s">
        <v>55</v>
      </c>
      <c r="E39" s="39" t="s">
        <v>5</v>
      </c>
    </row>
    <row r="40" spans="1:5" ht="12.75">
      <c r="A40" s="35" t="s">
        <v>56</v>
      </c>
      <c r="E40" s="40" t="s">
        <v>5</v>
      </c>
    </row>
    <row r="41" spans="1:5" ht="25.5">
      <c r="A41" t="s">
        <v>58</v>
      </c>
      <c r="E41" s="39" t="s">
        <v>197</v>
      </c>
    </row>
    <row r="42" spans="1:16" ht="12.75">
      <c r="A42" t="s">
        <v>48</v>
      </c>
      <c s="34" t="s">
        <v>100</v>
      </c>
      <c s="34" t="s">
        <v>1000</v>
      </c>
      <c s="35" t="s">
        <v>5</v>
      </c>
      <c s="6" t="s">
        <v>199</v>
      </c>
      <c s="36" t="s">
        <v>187</v>
      </c>
      <c s="37">
        <v>8</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12.75">
      <c r="A45" t="s">
        <v>58</v>
      </c>
      <c r="E45" s="39" t="s">
        <v>199</v>
      </c>
    </row>
    <row r="46" spans="1:16" ht="12.75">
      <c r="A46" t="s">
        <v>48</v>
      </c>
      <c s="34" t="s">
        <v>106</v>
      </c>
      <c s="34" t="s">
        <v>200</v>
      </c>
      <c s="35" t="s">
        <v>5</v>
      </c>
      <c s="6" t="s">
        <v>201</v>
      </c>
      <c s="36" t="s">
        <v>187</v>
      </c>
      <c s="37">
        <v>1</v>
      </c>
      <c s="36">
        <v>0</v>
      </c>
      <c s="36">
        <f>ROUND(G46*H46,6)</f>
      </c>
      <c r="L46" s="38">
        <v>0</v>
      </c>
      <c s="32">
        <f>ROUND(ROUND(L46,2)*ROUND(G46,3),2)</f>
      </c>
      <c s="36" t="s">
        <v>188</v>
      </c>
      <c>
        <f>(M46*21)/100</f>
      </c>
      <c t="s">
        <v>26</v>
      </c>
    </row>
    <row r="47" spans="1:5" ht="12.75">
      <c r="A47" s="35" t="s">
        <v>55</v>
      </c>
      <c r="E47" s="39" t="s">
        <v>5</v>
      </c>
    </row>
    <row r="48" spans="1:5" ht="12.75">
      <c r="A48" s="35" t="s">
        <v>56</v>
      </c>
      <c r="E48" s="40" t="s">
        <v>5</v>
      </c>
    </row>
    <row r="49" spans="1:5" ht="12.75">
      <c r="A49" t="s">
        <v>58</v>
      </c>
      <c r="E49" s="39" t="s">
        <v>201</v>
      </c>
    </row>
    <row r="50" spans="1:16" ht="12.75">
      <c r="A50" t="s">
        <v>48</v>
      </c>
      <c s="34" t="s">
        <v>112</v>
      </c>
      <c s="34" t="s">
        <v>1001</v>
      </c>
      <c s="35" t="s">
        <v>5</v>
      </c>
      <c s="6" t="s">
        <v>203</v>
      </c>
      <c s="36" t="s">
        <v>187</v>
      </c>
      <c s="37">
        <v>1</v>
      </c>
      <c s="36">
        <v>0</v>
      </c>
      <c s="36">
        <f>ROUND(G50*H50,6)</f>
      </c>
      <c r="L50" s="38">
        <v>0</v>
      </c>
      <c s="32">
        <f>ROUND(ROUND(L50,2)*ROUND(G50,3),2)</f>
      </c>
      <c s="36" t="s">
        <v>54</v>
      </c>
      <c>
        <f>(M50*21)/100</f>
      </c>
      <c t="s">
        <v>26</v>
      </c>
    </row>
    <row r="51" spans="1:5" ht="12.75">
      <c r="A51" s="35" t="s">
        <v>55</v>
      </c>
      <c r="E51" s="39" t="s">
        <v>5</v>
      </c>
    </row>
    <row r="52" spans="1:5" ht="12.75">
      <c r="A52" s="35" t="s">
        <v>56</v>
      </c>
      <c r="E52" s="40" t="s">
        <v>5</v>
      </c>
    </row>
    <row r="53" spans="1:5" ht="12.75">
      <c r="A53" t="s">
        <v>58</v>
      </c>
      <c r="E53" s="39" t="s">
        <v>203</v>
      </c>
    </row>
    <row r="54" spans="1:16" ht="25.5">
      <c r="A54" t="s">
        <v>48</v>
      </c>
      <c s="34" t="s">
        <v>118</v>
      </c>
      <c s="34" t="s">
        <v>909</v>
      </c>
      <c s="35" t="s">
        <v>5</v>
      </c>
      <c s="6" t="s">
        <v>910</v>
      </c>
      <c s="36" t="s">
        <v>187</v>
      </c>
      <c s="37">
        <v>12</v>
      </c>
      <c s="36">
        <v>0</v>
      </c>
      <c s="36">
        <f>ROUND(G54*H54,6)</f>
      </c>
      <c r="L54" s="38">
        <v>0</v>
      </c>
      <c s="32">
        <f>ROUND(ROUND(L54,2)*ROUND(G54,3),2)</f>
      </c>
      <c s="36" t="s">
        <v>188</v>
      </c>
      <c>
        <f>(M54*21)/100</f>
      </c>
      <c t="s">
        <v>26</v>
      </c>
    </row>
    <row r="55" spans="1:5" ht="12.75">
      <c r="A55" s="35" t="s">
        <v>55</v>
      </c>
      <c r="E55" s="39" t="s">
        <v>5</v>
      </c>
    </row>
    <row r="56" spans="1:5" ht="12.75">
      <c r="A56" s="35" t="s">
        <v>56</v>
      </c>
      <c r="E56" s="40" t="s">
        <v>5</v>
      </c>
    </row>
    <row r="57" spans="1:5" ht="25.5">
      <c r="A57" t="s">
        <v>58</v>
      </c>
      <c r="E57" s="39" t="s">
        <v>910</v>
      </c>
    </row>
    <row r="58" spans="1:16" ht="12.75">
      <c r="A58" t="s">
        <v>48</v>
      </c>
      <c s="34" t="s">
        <v>124</v>
      </c>
      <c s="34" t="s">
        <v>1002</v>
      </c>
      <c s="35" t="s">
        <v>5</v>
      </c>
      <c s="6" t="s">
        <v>596</v>
      </c>
      <c s="36" t="s">
        <v>187</v>
      </c>
      <c s="37">
        <v>12</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12.75">
      <c r="A61" t="s">
        <v>58</v>
      </c>
      <c r="E61" s="39" t="s">
        <v>596</v>
      </c>
    </row>
    <row r="62" spans="1:16" ht="25.5">
      <c r="A62" t="s">
        <v>48</v>
      </c>
      <c s="34" t="s">
        <v>130</v>
      </c>
      <c s="34" t="s">
        <v>597</v>
      </c>
      <c s="35" t="s">
        <v>5</v>
      </c>
      <c s="6" t="s">
        <v>598</v>
      </c>
      <c s="36" t="s">
        <v>187</v>
      </c>
      <c s="37">
        <v>7</v>
      </c>
      <c s="36">
        <v>0</v>
      </c>
      <c s="36">
        <f>ROUND(G62*H62,6)</f>
      </c>
      <c r="L62" s="38">
        <v>0</v>
      </c>
      <c s="32">
        <f>ROUND(ROUND(L62,2)*ROUND(G62,3),2)</f>
      </c>
      <c s="36" t="s">
        <v>188</v>
      </c>
      <c>
        <f>(M62*21)/100</f>
      </c>
      <c t="s">
        <v>26</v>
      </c>
    </row>
    <row r="63" spans="1:5" ht="12.75">
      <c r="A63" s="35" t="s">
        <v>55</v>
      </c>
      <c r="E63" s="39" t="s">
        <v>5</v>
      </c>
    </row>
    <row r="64" spans="1:5" ht="12.75">
      <c r="A64" s="35" t="s">
        <v>56</v>
      </c>
      <c r="E64" s="40" t="s">
        <v>5</v>
      </c>
    </row>
    <row r="65" spans="1:5" ht="25.5">
      <c r="A65" t="s">
        <v>58</v>
      </c>
      <c r="E65" s="39" t="s">
        <v>598</v>
      </c>
    </row>
    <row r="66" spans="1:16" ht="12.75">
      <c r="A66" t="s">
        <v>48</v>
      </c>
      <c s="34" t="s">
        <v>136</v>
      </c>
      <c s="34" t="s">
        <v>1003</v>
      </c>
      <c s="35" t="s">
        <v>5</v>
      </c>
      <c s="6" t="s">
        <v>600</v>
      </c>
      <c s="36" t="s">
        <v>187</v>
      </c>
      <c s="37">
        <v>7</v>
      </c>
      <c s="36">
        <v>0</v>
      </c>
      <c s="36">
        <f>ROUND(G66*H66,6)</f>
      </c>
      <c r="L66" s="38">
        <v>0</v>
      </c>
      <c s="32">
        <f>ROUND(ROUND(L66,2)*ROUND(G66,3),2)</f>
      </c>
      <c s="36" t="s">
        <v>54</v>
      </c>
      <c>
        <f>(M66*21)/100</f>
      </c>
      <c t="s">
        <v>26</v>
      </c>
    </row>
    <row r="67" spans="1:5" ht="12.75">
      <c r="A67" s="35" t="s">
        <v>55</v>
      </c>
      <c r="E67" s="39" t="s">
        <v>5</v>
      </c>
    </row>
    <row r="68" spans="1:5" ht="12.75">
      <c r="A68" s="35" t="s">
        <v>56</v>
      </c>
      <c r="E68" s="40" t="s">
        <v>5</v>
      </c>
    </row>
    <row r="69" spans="1:5" ht="12.75">
      <c r="A69" t="s">
        <v>58</v>
      </c>
      <c r="E69" s="39" t="s">
        <v>600</v>
      </c>
    </row>
    <row r="70" spans="1:16" ht="12.75">
      <c r="A70" t="s">
        <v>48</v>
      </c>
      <c s="34" t="s">
        <v>142</v>
      </c>
      <c s="34" t="s">
        <v>1004</v>
      </c>
      <c s="35" t="s">
        <v>5</v>
      </c>
      <c s="6" t="s">
        <v>602</v>
      </c>
      <c s="36" t="s">
        <v>187</v>
      </c>
      <c s="37">
        <v>59</v>
      </c>
      <c s="36">
        <v>0</v>
      </c>
      <c s="36">
        <f>ROUND(G70*H70,6)</f>
      </c>
      <c r="L70" s="38">
        <v>0</v>
      </c>
      <c s="32">
        <f>ROUND(ROUND(L70,2)*ROUND(G70,3),2)</f>
      </c>
      <c s="36" t="s">
        <v>54</v>
      </c>
      <c>
        <f>(M70*21)/100</f>
      </c>
      <c t="s">
        <v>26</v>
      </c>
    </row>
    <row r="71" spans="1:5" ht="12.75">
      <c r="A71" s="35" t="s">
        <v>55</v>
      </c>
      <c r="E71" s="39" t="s">
        <v>5</v>
      </c>
    </row>
    <row r="72" spans="1:5" ht="12.75">
      <c r="A72" s="35" t="s">
        <v>56</v>
      </c>
      <c r="E72" s="40" t="s">
        <v>5</v>
      </c>
    </row>
    <row r="73" spans="1:5" ht="12.75">
      <c r="A73" t="s">
        <v>58</v>
      </c>
      <c r="E73" s="39" t="s">
        <v>602</v>
      </c>
    </row>
    <row r="74" spans="1:16" ht="12.75">
      <c r="A74" t="s">
        <v>48</v>
      </c>
      <c s="34" t="s">
        <v>148</v>
      </c>
      <c s="34" t="s">
        <v>1005</v>
      </c>
      <c s="35" t="s">
        <v>5</v>
      </c>
      <c s="6" t="s">
        <v>915</v>
      </c>
      <c s="36" t="s">
        <v>187</v>
      </c>
      <c s="37">
        <v>59</v>
      </c>
      <c s="36">
        <v>0</v>
      </c>
      <c s="36">
        <f>ROUND(G74*H74,6)</f>
      </c>
      <c r="L74" s="38">
        <v>0</v>
      </c>
      <c s="32">
        <f>ROUND(ROUND(L74,2)*ROUND(G74,3),2)</f>
      </c>
      <c s="36" t="s">
        <v>54</v>
      </c>
      <c>
        <f>(M74*21)/100</f>
      </c>
      <c t="s">
        <v>26</v>
      </c>
    </row>
    <row r="75" spans="1:5" ht="12.75">
      <c r="A75" s="35" t="s">
        <v>55</v>
      </c>
      <c r="E75" s="39" t="s">
        <v>5</v>
      </c>
    </row>
    <row r="76" spans="1:5" ht="12.75">
      <c r="A76" s="35" t="s">
        <v>56</v>
      </c>
      <c r="E76" s="40" t="s">
        <v>5</v>
      </c>
    </row>
    <row r="77" spans="1:5" ht="12.75">
      <c r="A77" t="s">
        <v>58</v>
      </c>
      <c r="E77" s="39" t="s">
        <v>915</v>
      </c>
    </row>
    <row r="78" spans="1:16" ht="12.75">
      <c r="A78" t="s">
        <v>48</v>
      </c>
      <c s="34" t="s">
        <v>225</v>
      </c>
      <c s="34" t="s">
        <v>1006</v>
      </c>
      <c s="35" t="s">
        <v>5</v>
      </c>
      <c s="6" t="s">
        <v>917</v>
      </c>
      <c s="36" t="s">
        <v>187</v>
      </c>
      <c s="37">
        <v>39</v>
      </c>
      <c s="36">
        <v>0</v>
      </c>
      <c s="36">
        <f>ROUND(G78*H78,6)</f>
      </c>
      <c r="L78" s="38">
        <v>0</v>
      </c>
      <c s="32">
        <f>ROUND(ROUND(L78,2)*ROUND(G78,3),2)</f>
      </c>
      <c s="36" t="s">
        <v>54</v>
      </c>
      <c>
        <f>(M78*21)/100</f>
      </c>
      <c t="s">
        <v>26</v>
      </c>
    </row>
    <row r="79" spans="1:5" ht="12.75">
      <c r="A79" s="35" t="s">
        <v>55</v>
      </c>
      <c r="E79" s="39" t="s">
        <v>5</v>
      </c>
    </row>
    <row r="80" spans="1:5" ht="12.75">
      <c r="A80" s="35" t="s">
        <v>56</v>
      </c>
      <c r="E80" s="40" t="s">
        <v>5</v>
      </c>
    </row>
    <row r="81" spans="1:5" ht="12.75">
      <c r="A81" t="s">
        <v>58</v>
      </c>
      <c r="E81" s="39" t="s">
        <v>917</v>
      </c>
    </row>
    <row r="82" spans="1:16" ht="25.5">
      <c r="A82" t="s">
        <v>48</v>
      </c>
      <c s="34" t="s">
        <v>228</v>
      </c>
      <c s="34" t="s">
        <v>918</v>
      </c>
      <c s="35" t="s">
        <v>5</v>
      </c>
      <c s="6" t="s">
        <v>919</v>
      </c>
      <c s="36" t="s">
        <v>187</v>
      </c>
      <c s="37">
        <v>3</v>
      </c>
      <c s="36">
        <v>0</v>
      </c>
      <c s="36">
        <f>ROUND(G82*H82,6)</f>
      </c>
      <c r="L82" s="38">
        <v>0</v>
      </c>
      <c s="32">
        <f>ROUND(ROUND(L82,2)*ROUND(G82,3),2)</f>
      </c>
      <c s="36" t="s">
        <v>188</v>
      </c>
      <c>
        <f>(M82*21)/100</f>
      </c>
      <c t="s">
        <v>26</v>
      </c>
    </row>
    <row r="83" spans="1:5" ht="12.75">
      <c r="A83" s="35" t="s">
        <v>55</v>
      </c>
      <c r="E83" s="39" t="s">
        <v>5</v>
      </c>
    </row>
    <row r="84" spans="1:5" ht="12.75">
      <c r="A84" s="35" t="s">
        <v>56</v>
      </c>
      <c r="E84" s="40" t="s">
        <v>5</v>
      </c>
    </row>
    <row r="85" spans="1:5" ht="25.5">
      <c r="A85" t="s">
        <v>58</v>
      </c>
      <c r="E85" s="39" t="s">
        <v>919</v>
      </c>
    </row>
    <row r="86" spans="1:16" ht="25.5">
      <c r="A86" t="s">
        <v>48</v>
      </c>
      <c s="34" t="s">
        <v>232</v>
      </c>
      <c s="34" t="s">
        <v>1007</v>
      </c>
      <c s="35" t="s">
        <v>5</v>
      </c>
      <c s="6" t="s">
        <v>921</v>
      </c>
      <c s="36" t="s">
        <v>187</v>
      </c>
      <c s="37">
        <v>3</v>
      </c>
      <c s="36">
        <v>0</v>
      </c>
      <c s="36">
        <f>ROUND(G86*H86,6)</f>
      </c>
      <c r="L86" s="38">
        <v>0</v>
      </c>
      <c s="32">
        <f>ROUND(ROUND(L86,2)*ROUND(G86,3),2)</f>
      </c>
      <c s="36" t="s">
        <v>54</v>
      </c>
      <c>
        <f>(M86*21)/100</f>
      </c>
      <c t="s">
        <v>26</v>
      </c>
    </row>
    <row r="87" spans="1:5" ht="12.75">
      <c r="A87" s="35" t="s">
        <v>55</v>
      </c>
      <c r="E87" s="39" t="s">
        <v>5</v>
      </c>
    </row>
    <row r="88" spans="1:5" ht="12.75">
      <c r="A88" s="35" t="s">
        <v>56</v>
      </c>
      <c r="E88" s="40" t="s">
        <v>5</v>
      </c>
    </row>
    <row r="89" spans="1:5" ht="25.5">
      <c r="A89" t="s">
        <v>58</v>
      </c>
      <c r="E89" s="39" t="s">
        <v>921</v>
      </c>
    </row>
    <row r="90" spans="1:16" ht="25.5">
      <c r="A90" t="s">
        <v>48</v>
      </c>
      <c s="34" t="s">
        <v>236</v>
      </c>
      <c s="34" t="s">
        <v>922</v>
      </c>
      <c s="35" t="s">
        <v>5</v>
      </c>
      <c s="6" t="s">
        <v>919</v>
      </c>
      <c s="36" t="s">
        <v>187</v>
      </c>
      <c s="37">
        <v>41</v>
      </c>
      <c s="36">
        <v>0</v>
      </c>
      <c s="36">
        <f>ROUND(G90*H90,6)</f>
      </c>
      <c r="L90" s="38">
        <v>0</v>
      </c>
      <c s="32">
        <f>ROUND(ROUND(L90,2)*ROUND(G90,3),2)</f>
      </c>
      <c s="36" t="s">
        <v>188</v>
      </c>
      <c>
        <f>(M90*21)/100</f>
      </c>
      <c t="s">
        <v>26</v>
      </c>
    </row>
    <row r="91" spans="1:5" ht="12.75">
      <c r="A91" s="35" t="s">
        <v>55</v>
      </c>
      <c r="E91" s="39" t="s">
        <v>5</v>
      </c>
    </row>
    <row r="92" spans="1:5" ht="12.75">
      <c r="A92" s="35" t="s">
        <v>56</v>
      </c>
      <c r="E92" s="40" t="s">
        <v>5</v>
      </c>
    </row>
    <row r="93" spans="1:5" ht="25.5">
      <c r="A93" t="s">
        <v>58</v>
      </c>
      <c r="E93" s="39" t="s">
        <v>919</v>
      </c>
    </row>
    <row r="94" spans="1:16" ht="25.5">
      <c r="A94" t="s">
        <v>48</v>
      </c>
      <c s="34" t="s">
        <v>239</v>
      </c>
      <c s="34" t="s">
        <v>1008</v>
      </c>
      <c s="35" t="s">
        <v>5</v>
      </c>
      <c s="6" t="s">
        <v>924</v>
      </c>
      <c s="36" t="s">
        <v>187</v>
      </c>
      <c s="37">
        <v>41</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25.5">
      <c r="A97" t="s">
        <v>58</v>
      </c>
      <c r="E97" s="39" t="s">
        <v>924</v>
      </c>
    </row>
    <row r="98" spans="1:16" ht="12.75">
      <c r="A98" t="s">
        <v>48</v>
      </c>
      <c s="34" t="s">
        <v>241</v>
      </c>
      <c s="34" t="s">
        <v>1009</v>
      </c>
      <c s="35" t="s">
        <v>5</v>
      </c>
      <c s="6" t="s">
        <v>636</v>
      </c>
      <c s="36" t="s">
        <v>187</v>
      </c>
      <c s="37">
        <v>17</v>
      </c>
      <c s="36">
        <v>0</v>
      </c>
      <c s="36">
        <f>ROUND(G98*H98,6)</f>
      </c>
      <c r="L98" s="38">
        <v>0</v>
      </c>
      <c s="32">
        <f>ROUND(ROUND(L98,2)*ROUND(G98,3),2)</f>
      </c>
      <c s="36" t="s">
        <v>54</v>
      </c>
      <c>
        <f>(M98*21)/100</f>
      </c>
      <c t="s">
        <v>26</v>
      </c>
    </row>
    <row r="99" spans="1:5" ht="12.75">
      <c r="A99" s="35" t="s">
        <v>55</v>
      </c>
      <c r="E99" s="39" t="s">
        <v>5</v>
      </c>
    </row>
    <row r="100" spans="1:5" ht="12.75">
      <c r="A100" s="35" t="s">
        <v>56</v>
      </c>
      <c r="E100" s="40" t="s">
        <v>5</v>
      </c>
    </row>
    <row r="101" spans="1:5" ht="12.75">
      <c r="A101" t="s">
        <v>58</v>
      </c>
      <c r="E101" s="39" t="s">
        <v>636</v>
      </c>
    </row>
    <row r="102" spans="1:16" ht="12.75">
      <c r="A102" t="s">
        <v>48</v>
      </c>
      <c s="34" t="s">
        <v>244</v>
      </c>
      <c s="34" t="s">
        <v>1010</v>
      </c>
      <c s="35" t="s">
        <v>5</v>
      </c>
      <c s="6" t="s">
        <v>1011</v>
      </c>
      <c s="36" t="s">
        <v>187</v>
      </c>
      <c s="37">
        <v>17</v>
      </c>
      <c s="36">
        <v>0</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12.75">
      <c r="A105" t="s">
        <v>58</v>
      </c>
      <c r="E105" s="39" t="s">
        <v>1011</v>
      </c>
    </row>
    <row r="106" spans="1:16" ht="25.5">
      <c r="A106" t="s">
        <v>48</v>
      </c>
      <c s="34" t="s">
        <v>247</v>
      </c>
      <c s="34" t="s">
        <v>1012</v>
      </c>
      <c s="35" t="s">
        <v>5</v>
      </c>
      <c s="6" t="s">
        <v>612</v>
      </c>
      <c s="36" t="s">
        <v>187</v>
      </c>
      <c s="37">
        <v>5</v>
      </c>
      <c s="36">
        <v>0</v>
      </c>
      <c s="36">
        <f>ROUND(G106*H106,6)</f>
      </c>
      <c r="L106" s="38">
        <v>0</v>
      </c>
      <c s="32">
        <f>ROUND(ROUND(L106,2)*ROUND(G106,3),2)</f>
      </c>
      <c s="36" t="s">
        <v>54</v>
      </c>
      <c>
        <f>(M106*21)/100</f>
      </c>
      <c t="s">
        <v>26</v>
      </c>
    </row>
    <row r="107" spans="1:5" ht="12.75">
      <c r="A107" s="35" t="s">
        <v>55</v>
      </c>
      <c r="E107" s="39" t="s">
        <v>5</v>
      </c>
    </row>
    <row r="108" spans="1:5" ht="12.75">
      <c r="A108" s="35" t="s">
        <v>56</v>
      </c>
      <c r="E108" s="40" t="s">
        <v>5</v>
      </c>
    </row>
    <row r="109" spans="1:5" ht="25.5">
      <c r="A109" t="s">
        <v>58</v>
      </c>
      <c r="E109" s="39" t="s">
        <v>612</v>
      </c>
    </row>
    <row r="110" spans="1:16" ht="25.5">
      <c r="A110" t="s">
        <v>48</v>
      </c>
      <c s="34" t="s">
        <v>250</v>
      </c>
      <c s="34" t="s">
        <v>1013</v>
      </c>
      <c s="35" t="s">
        <v>5</v>
      </c>
      <c s="6" t="s">
        <v>927</v>
      </c>
      <c s="36" t="s">
        <v>187</v>
      </c>
      <c s="37">
        <v>2</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25.5">
      <c r="A113" t="s">
        <v>58</v>
      </c>
      <c r="E113" s="39" t="s">
        <v>927</v>
      </c>
    </row>
    <row r="114" spans="1:16" ht="25.5">
      <c r="A114" t="s">
        <v>48</v>
      </c>
      <c s="34" t="s">
        <v>253</v>
      </c>
      <c s="34" t="s">
        <v>1014</v>
      </c>
      <c s="35" t="s">
        <v>5</v>
      </c>
      <c s="6" t="s">
        <v>1015</v>
      </c>
      <c s="36" t="s">
        <v>187</v>
      </c>
      <c s="37">
        <v>1</v>
      </c>
      <c s="36">
        <v>0</v>
      </c>
      <c s="36">
        <f>ROUND(G114*H114,6)</f>
      </c>
      <c r="L114" s="38">
        <v>0</v>
      </c>
      <c s="32">
        <f>ROUND(ROUND(L114,2)*ROUND(G114,3),2)</f>
      </c>
      <c s="36" t="s">
        <v>54</v>
      </c>
      <c>
        <f>(M114*21)/100</f>
      </c>
      <c t="s">
        <v>26</v>
      </c>
    </row>
    <row r="115" spans="1:5" ht="12.75">
      <c r="A115" s="35" t="s">
        <v>55</v>
      </c>
      <c r="E115" s="39" t="s">
        <v>5</v>
      </c>
    </row>
    <row r="116" spans="1:5" ht="12.75">
      <c r="A116" s="35" t="s">
        <v>56</v>
      </c>
      <c r="E116" s="40" t="s">
        <v>5</v>
      </c>
    </row>
    <row r="117" spans="1:5" ht="25.5">
      <c r="A117" t="s">
        <v>58</v>
      </c>
      <c r="E117" s="39" t="s">
        <v>1015</v>
      </c>
    </row>
    <row r="118" spans="1:16" ht="25.5">
      <c r="A118" t="s">
        <v>48</v>
      </c>
      <c s="34" t="s">
        <v>256</v>
      </c>
      <c s="34" t="s">
        <v>1016</v>
      </c>
      <c s="35" t="s">
        <v>5</v>
      </c>
      <c s="6" t="s">
        <v>1017</v>
      </c>
      <c s="36" t="s">
        <v>187</v>
      </c>
      <c s="37">
        <v>2</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25.5">
      <c r="A121" t="s">
        <v>58</v>
      </c>
      <c r="E121" s="39" t="s">
        <v>1017</v>
      </c>
    </row>
    <row r="122" spans="1:16" ht="12.75">
      <c r="A122" t="s">
        <v>48</v>
      </c>
      <c s="34" t="s">
        <v>260</v>
      </c>
      <c s="34" t="s">
        <v>1018</v>
      </c>
      <c s="35" t="s">
        <v>5</v>
      </c>
      <c s="6" t="s">
        <v>606</v>
      </c>
      <c s="36" t="s">
        <v>187</v>
      </c>
      <c s="37">
        <v>3</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12.75">
      <c r="A125" t="s">
        <v>58</v>
      </c>
      <c r="E125" s="39" t="s">
        <v>606</v>
      </c>
    </row>
    <row r="126" spans="1:16" ht="25.5">
      <c r="A126" t="s">
        <v>48</v>
      </c>
      <c s="34" t="s">
        <v>263</v>
      </c>
      <c s="34" t="s">
        <v>615</v>
      </c>
      <c s="35" t="s">
        <v>5</v>
      </c>
      <c s="6" t="s">
        <v>616</v>
      </c>
      <c s="36" t="s">
        <v>187</v>
      </c>
      <c s="37">
        <v>46</v>
      </c>
      <c s="36">
        <v>0</v>
      </c>
      <c s="36">
        <f>ROUND(G126*H126,6)</f>
      </c>
      <c r="L126" s="38">
        <v>0</v>
      </c>
      <c s="32">
        <f>ROUND(ROUND(L126,2)*ROUND(G126,3),2)</f>
      </c>
      <c s="36" t="s">
        <v>188</v>
      </c>
      <c>
        <f>(M126*21)/100</f>
      </c>
      <c t="s">
        <v>26</v>
      </c>
    </row>
    <row r="127" spans="1:5" ht="12.75">
      <c r="A127" s="35" t="s">
        <v>55</v>
      </c>
      <c r="E127" s="39" t="s">
        <v>5</v>
      </c>
    </row>
    <row r="128" spans="1:5" ht="12.75">
      <c r="A128" s="35" t="s">
        <v>56</v>
      </c>
      <c r="E128" s="40" t="s">
        <v>5</v>
      </c>
    </row>
    <row r="129" spans="1:5" ht="25.5">
      <c r="A129" t="s">
        <v>58</v>
      </c>
      <c r="E129" s="39" t="s">
        <v>616</v>
      </c>
    </row>
    <row r="130" spans="1:16" ht="25.5">
      <c r="A130" t="s">
        <v>48</v>
      </c>
      <c s="34" t="s">
        <v>266</v>
      </c>
      <c s="34" t="s">
        <v>617</v>
      </c>
      <c s="35" t="s">
        <v>5</v>
      </c>
      <c s="6" t="s">
        <v>618</v>
      </c>
      <c s="36" t="s">
        <v>187</v>
      </c>
      <c s="37">
        <v>46</v>
      </c>
      <c s="36">
        <v>0</v>
      </c>
      <c s="36">
        <f>ROUND(G130*H130,6)</f>
      </c>
      <c r="L130" s="38">
        <v>0</v>
      </c>
      <c s="32">
        <f>ROUND(ROUND(L130,2)*ROUND(G130,3),2)</f>
      </c>
      <c s="36" t="s">
        <v>188</v>
      </c>
      <c>
        <f>(M130*21)/100</f>
      </c>
      <c t="s">
        <v>26</v>
      </c>
    </row>
    <row r="131" spans="1:5" ht="12.75">
      <c r="A131" s="35" t="s">
        <v>55</v>
      </c>
      <c r="E131" s="39" t="s">
        <v>5</v>
      </c>
    </row>
    <row r="132" spans="1:5" ht="12.75">
      <c r="A132" s="35" t="s">
        <v>56</v>
      </c>
      <c r="E132" s="40" t="s">
        <v>5</v>
      </c>
    </row>
    <row r="133" spans="1:5" ht="25.5">
      <c r="A133" t="s">
        <v>58</v>
      </c>
      <c r="E133" s="39" t="s">
        <v>618</v>
      </c>
    </row>
    <row r="134" spans="1:16" ht="12.75">
      <c r="A134" t="s">
        <v>48</v>
      </c>
      <c s="34" t="s">
        <v>269</v>
      </c>
      <c s="34" t="s">
        <v>1019</v>
      </c>
      <c s="35" t="s">
        <v>5</v>
      </c>
      <c s="6" t="s">
        <v>1020</v>
      </c>
      <c s="36" t="s">
        <v>187</v>
      </c>
      <c s="37">
        <v>11</v>
      </c>
      <c s="36">
        <v>0</v>
      </c>
      <c s="36">
        <f>ROUND(G134*H134,6)</f>
      </c>
      <c r="L134" s="38">
        <v>0</v>
      </c>
      <c s="32">
        <f>ROUND(ROUND(L134,2)*ROUND(G134,3),2)</f>
      </c>
      <c s="36" t="s">
        <v>54</v>
      </c>
      <c>
        <f>(M134*21)/100</f>
      </c>
      <c t="s">
        <v>26</v>
      </c>
    </row>
    <row r="135" spans="1:5" ht="12.75">
      <c r="A135" s="35" t="s">
        <v>55</v>
      </c>
      <c r="E135" s="39" t="s">
        <v>5</v>
      </c>
    </row>
    <row r="136" spans="1:5" ht="12.75">
      <c r="A136" s="35" t="s">
        <v>56</v>
      </c>
      <c r="E136" s="40" t="s">
        <v>5</v>
      </c>
    </row>
    <row r="137" spans="1:5" ht="12.75">
      <c r="A137" t="s">
        <v>58</v>
      </c>
      <c r="E137" s="39" t="s">
        <v>1020</v>
      </c>
    </row>
    <row r="138" spans="1:16" ht="38.25">
      <c r="A138" t="s">
        <v>48</v>
      </c>
      <c s="34" t="s">
        <v>272</v>
      </c>
      <c s="34" t="s">
        <v>1021</v>
      </c>
      <c s="35" t="s">
        <v>5</v>
      </c>
      <c s="6" t="s">
        <v>1022</v>
      </c>
      <c s="36" t="s">
        <v>187</v>
      </c>
      <c s="37">
        <v>11</v>
      </c>
      <c s="36">
        <v>0</v>
      </c>
      <c s="36">
        <f>ROUND(G138*H138,6)</f>
      </c>
      <c r="L138" s="38">
        <v>0</v>
      </c>
      <c s="32">
        <f>ROUND(ROUND(L138,2)*ROUND(G138,3),2)</f>
      </c>
      <c s="36" t="s">
        <v>54</v>
      </c>
      <c>
        <f>(M138*21)/100</f>
      </c>
      <c t="s">
        <v>26</v>
      </c>
    </row>
    <row r="139" spans="1:5" ht="12.75">
      <c r="A139" s="35" t="s">
        <v>55</v>
      </c>
      <c r="E139" s="39" t="s">
        <v>5</v>
      </c>
    </row>
    <row r="140" spans="1:5" ht="12.75">
      <c r="A140" s="35" t="s">
        <v>56</v>
      </c>
      <c r="E140" s="40" t="s">
        <v>5</v>
      </c>
    </row>
    <row r="141" spans="1:5" ht="38.25">
      <c r="A141" t="s">
        <v>58</v>
      </c>
      <c r="E141" s="39" t="s">
        <v>1022</v>
      </c>
    </row>
    <row r="142" spans="1:16" ht="12.75">
      <c r="A142" t="s">
        <v>48</v>
      </c>
      <c s="34" t="s">
        <v>275</v>
      </c>
      <c s="34" t="s">
        <v>1023</v>
      </c>
      <c s="35" t="s">
        <v>5</v>
      </c>
      <c s="6" t="s">
        <v>1024</v>
      </c>
      <c s="36" t="s">
        <v>187</v>
      </c>
      <c s="37">
        <v>14</v>
      </c>
      <c s="36">
        <v>0</v>
      </c>
      <c s="36">
        <f>ROUND(G142*H142,6)</f>
      </c>
      <c r="L142" s="38">
        <v>0</v>
      </c>
      <c s="32">
        <f>ROUND(ROUND(L142,2)*ROUND(G142,3),2)</f>
      </c>
      <c s="36" t="s">
        <v>54</v>
      </c>
      <c>
        <f>(M142*21)/100</f>
      </c>
      <c t="s">
        <v>26</v>
      </c>
    </row>
    <row r="143" spans="1:5" ht="12.75">
      <c r="A143" s="35" t="s">
        <v>55</v>
      </c>
      <c r="E143" s="39" t="s">
        <v>5</v>
      </c>
    </row>
    <row r="144" spans="1:5" ht="12.75">
      <c r="A144" s="35" t="s">
        <v>56</v>
      </c>
      <c r="E144" s="40" t="s">
        <v>5</v>
      </c>
    </row>
    <row r="145" spans="1:5" ht="12.75">
      <c r="A145" t="s">
        <v>58</v>
      </c>
      <c r="E145" s="39" t="s">
        <v>1024</v>
      </c>
    </row>
    <row r="146" spans="1:16" ht="12.75">
      <c r="A146" t="s">
        <v>48</v>
      </c>
      <c s="34" t="s">
        <v>278</v>
      </c>
      <c s="34" t="s">
        <v>1025</v>
      </c>
      <c s="35" t="s">
        <v>5</v>
      </c>
      <c s="6" t="s">
        <v>1026</v>
      </c>
      <c s="36" t="s">
        <v>187</v>
      </c>
      <c s="37">
        <v>11</v>
      </c>
      <c s="36">
        <v>0</v>
      </c>
      <c s="36">
        <f>ROUND(G146*H146,6)</f>
      </c>
      <c r="L146" s="38">
        <v>0</v>
      </c>
      <c s="32">
        <f>ROUND(ROUND(L146,2)*ROUND(G146,3),2)</f>
      </c>
      <c s="36" t="s">
        <v>54</v>
      </c>
      <c>
        <f>(M146*21)/100</f>
      </c>
      <c t="s">
        <v>26</v>
      </c>
    </row>
    <row r="147" spans="1:5" ht="12.75">
      <c r="A147" s="35" t="s">
        <v>55</v>
      </c>
      <c r="E147" s="39" t="s">
        <v>5</v>
      </c>
    </row>
    <row r="148" spans="1:5" ht="12.75">
      <c r="A148" s="35" t="s">
        <v>56</v>
      </c>
      <c r="E148" s="40" t="s">
        <v>5</v>
      </c>
    </row>
    <row r="149" spans="1:5" ht="12.75">
      <c r="A149" t="s">
        <v>58</v>
      </c>
      <c r="E149" s="39" t="s">
        <v>1026</v>
      </c>
    </row>
    <row r="150" spans="1:16" ht="12.75">
      <c r="A150" t="s">
        <v>48</v>
      </c>
      <c s="34" t="s">
        <v>281</v>
      </c>
      <c s="34" t="s">
        <v>1027</v>
      </c>
      <c s="35" t="s">
        <v>5</v>
      </c>
      <c s="6" t="s">
        <v>1028</v>
      </c>
      <c s="36" t="s">
        <v>187</v>
      </c>
      <c s="37">
        <v>11</v>
      </c>
      <c s="36">
        <v>0</v>
      </c>
      <c s="36">
        <f>ROUND(G150*H150,6)</f>
      </c>
      <c r="L150" s="38">
        <v>0</v>
      </c>
      <c s="32">
        <f>ROUND(ROUND(L150,2)*ROUND(G150,3),2)</f>
      </c>
      <c s="36" t="s">
        <v>54</v>
      </c>
      <c>
        <f>(M150*21)/100</f>
      </c>
      <c t="s">
        <v>26</v>
      </c>
    </row>
    <row r="151" spans="1:5" ht="12.75">
      <c r="A151" s="35" t="s">
        <v>55</v>
      </c>
      <c r="E151" s="39" t="s">
        <v>5</v>
      </c>
    </row>
    <row r="152" spans="1:5" ht="12.75">
      <c r="A152" s="35" t="s">
        <v>56</v>
      </c>
      <c r="E152" s="40" t="s">
        <v>5</v>
      </c>
    </row>
    <row r="153" spans="1:5" ht="12.75">
      <c r="A153" t="s">
        <v>58</v>
      </c>
      <c r="E153" s="39" t="s">
        <v>1028</v>
      </c>
    </row>
    <row r="154" spans="1:16" ht="12.75">
      <c r="A154" t="s">
        <v>48</v>
      </c>
      <c s="34" t="s">
        <v>284</v>
      </c>
      <c s="34" t="s">
        <v>1029</v>
      </c>
      <c s="35" t="s">
        <v>5</v>
      </c>
      <c s="6" t="s">
        <v>1030</v>
      </c>
      <c s="36" t="s">
        <v>187</v>
      </c>
      <c s="37">
        <v>11</v>
      </c>
      <c s="36">
        <v>0</v>
      </c>
      <c s="36">
        <f>ROUND(G154*H154,6)</f>
      </c>
      <c r="L154" s="38">
        <v>0</v>
      </c>
      <c s="32">
        <f>ROUND(ROUND(L154,2)*ROUND(G154,3),2)</f>
      </c>
      <c s="36" t="s">
        <v>54</v>
      </c>
      <c>
        <f>(M154*21)/100</f>
      </c>
      <c t="s">
        <v>26</v>
      </c>
    </row>
    <row r="155" spans="1:5" ht="12.75">
      <c r="A155" s="35" t="s">
        <v>55</v>
      </c>
      <c r="E155" s="39" t="s">
        <v>5</v>
      </c>
    </row>
    <row r="156" spans="1:5" ht="12.75">
      <c r="A156" s="35" t="s">
        <v>56</v>
      </c>
      <c r="E156" s="40" t="s">
        <v>5</v>
      </c>
    </row>
    <row r="157" spans="1:5" ht="12.75">
      <c r="A157" t="s">
        <v>58</v>
      </c>
      <c r="E157" s="39" t="s">
        <v>1030</v>
      </c>
    </row>
    <row r="158" spans="1:16" ht="12.75">
      <c r="A158" t="s">
        <v>48</v>
      </c>
      <c s="34" t="s">
        <v>287</v>
      </c>
      <c s="34" t="s">
        <v>1031</v>
      </c>
      <c s="35" t="s">
        <v>5</v>
      </c>
      <c s="6" t="s">
        <v>1032</v>
      </c>
      <c s="36" t="s">
        <v>187</v>
      </c>
      <c s="37">
        <v>54</v>
      </c>
      <c s="36">
        <v>0</v>
      </c>
      <c s="36">
        <f>ROUND(G158*H158,6)</f>
      </c>
      <c r="L158" s="38">
        <v>0</v>
      </c>
      <c s="32">
        <f>ROUND(ROUND(L158,2)*ROUND(G158,3),2)</f>
      </c>
      <c s="36" t="s">
        <v>54</v>
      </c>
      <c>
        <f>(M158*21)/100</f>
      </c>
      <c t="s">
        <v>26</v>
      </c>
    </row>
    <row r="159" spans="1:5" ht="12.75">
      <c r="A159" s="35" t="s">
        <v>55</v>
      </c>
      <c r="E159" s="39" t="s">
        <v>5</v>
      </c>
    </row>
    <row r="160" spans="1:5" ht="12.75">
      <c r="A160" s="35" t="s">
        <v>56</v>
      </c>
      <c r="E160" s="40" t="s">
        <v>5</v>
      </c>
    </row>
    <row r="161" spans="1:5" ht="12.75">
      <c r="A161" t="s">
        <v>58</v>
      </c>
      <c r="E161" s="39" t="s">
        <v>1032</v>
      </c>
    </row>
    <row r="162" spans="1:16" ht="12.75">
      <c r="A162" t="s">
        <v>48</v>
      </c>
      <c s="34" t="s">
        <v>290</v>
      </c>
      <c s="34" t="s">
        <v>1033</v>
      </c>
      <c s="35" t="s">
        <v>5</v>
      </c>
      <c s="6" t="s">
        <v>1034</v>
      </c>
      <c s="36" t="s">
        <v>187</v>
      </c>
      <c s="37">
        <v>11</v>
      </c>
      <c s="36">
        <v>0</v>
      </c>
      <c s="36">
        <f>ROUND(G162*H162,6)</f>
      </c>
      <c r="L162" s="38">
        <v>0</v>
      </c>
      <c s="32">
        <f>ROUND(ROUND(L162,2)*ROUND(G162,3),2)</f>
      </c>
      <c s="36" t="s">
        <v>54</v>
      </c>
      <c>
        <f>(M162*21)/100</f>
      </c>
      <c t="s">
        <v>26</v>
      </c>
    </row>
    <row r="163" spans="1:5" ht="12.75">
      <c r="A163" s="35" t="s">
        <v>55</v>
      </c>
      <c r="E163" s="39" t="s">
        <v>5</v>
      </c>
    </row>
    <row r="164" spans="1:5" ht="12.75">
      <c r="A164" s="35" t="s">
        <v>56</v>
      </c>
      <c r="E164" s="40" t="s">
        <v>5</v>
      </c>
    </row>
    <row r="165" spans="1:5" ht="12.75">
      <c r="A165" t="s">
        <v>58</v>
      </c>
      <c r="E165" s="39" t="s">
        <v>1034</v>
      </c>
    </row>
    <row r="166" spans="1:16" ht="12.75">
      <c r="A166" t="s">
        <v>48</v>
      </c>
      <c s="34" t="s">
        <v>293</v>
      </c>
      <c s="34" t="s">
        <v>1035</v>
      </c>
      <c s="35" t="s">
        <v>5</v>
      </c>
      <c s="6" t="s">
        <v>1036</v>
      </c>
      <c s="36" t="s">
        <v>187</v>
      </c>
      <c s="37">
        <v>22</v>
      </c>
      <c s="36">
        <v>0</v>
      </c>
      <c s="36">
        <f>ROUND(G166*H166,6)</f>
      </c>
      <c r="L166" s="38">
        <v>0</v>
      </c>
      <c s="32">
        <f>ROUND(ROUND(L166,2)*ROUND(G166,3),2)</f>
      </c>
      <c s="36" t="s">
        <v>54</v>
      </c>
      <c>
        <f>(M166*21)/100</f>
      </c>
      <c t="s">
        <v>26</v>
      </c>
    </row>
    <row r="167" spans="1:5" ht="12.75">
      <c r="A167" s="35" t="s">
        <v>55</v>
      </c>
      <c r="E167" s="39" t="s">
        <v>5</v>
      </c>
    </row>
    <row r="168" spans="1:5" ht="12.75">
      <c r="A168" s="35" t="s">
        <v>56</v>
      </c>
      <c r="E168" s="40" t="s">
        <v>5</v>
      </c>
    </row>
    <row r="169" spans="1:5" ht="12.75">
      <c r="A169" t="s">
        <v>58</v>
      </c>
      <c r="E169" s="39" t="s">
        <v>1036</v>
      </c>
    </row>
    <row r="170" spans="1:16" ht="12.75">
      <c r="A170" t="s">
        <v>48</v>
      </c>
      <c s="34" t="s">
        <v>297</v>
      </c>
      <c s="34" t="s">
        <v>1037</v>
      </c>
      <c s="35" t="s">
        <v>5</v>
      </c>
      <c s="6" t="s">
        <v>1038</v>
      </c>
      <c s="36" t="s">
        <v>187</v>
      </c>
      <c s="37">
        <v>11</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25.5">
      <c r="A173" t="s">
        <v>58</v>
      </c>
      <c r="E173" s="39" t="s">
        <v>1039</v>
      </c>
    </row>
    <row r="174" spans="1:16" ht="12.75">
      <c r="A174" t="s">
        <v>48</v>
      </c>
      <c s="34" t="s">
        <v>301</v>
      </c>
      <c s="34" t="s">
        <v>1040</v>
      </c>
      <c s="35" t="s">
        <v>5</v>
      </c>
      <c s="6" t="s">
        <v>1041</v>
      </c>
      <c s="36" t="s">
        <v>187</v>
      </c>
      <c s="37">
        <v>11</v>
      </c>
      <c s="36">
        <v>0</v>
      </c>
      <c s="36">
        <f>ROUND(G174*H174,6)</f>
      </c>
      <c r="L174" s="38">
        <v>0</v>
      </c>
      <c s="32">
        <f>ROUND(ROUND(L174,2)*ROUND(G174,3),2)</f>
      </c>
      <c s="36" t="s">
        <v>54</v>
      </c>
      <c>
        <f>(M174*21)/100</f>
      </c>
      <c t="s">
        <v>26</v>
      </c>
    </row>
    <row r="175" spans="1:5" ht="12.75">
      <c r="A175" s="35" t="s">
        <v>55</v>
      </c>
      <c r="E175" s="39" t="s">
        <v>5</v>
      </c>
    </row>
    <row r="176" spans="1:5" ht="12.75">
      <c r="A176" s="35" t="s">
        <v>56</v>
      </c>
      <c r="E176" s="40" t="s">
        <v>5</v>
      </c>
    </row>
    <row r="177" spans="1:5" ht="12.75">
      <c r="A177" t="s">
        <v>58</v>
      </c>
      <c r="E177" s="39" t="s">
        <v>1041</v>
      </c>
    </row>
    <row r="178" spans="1:16" ht="25.5">
      <c r="A178" t="s">
        <v>48</v>
      </c>
      <c s="34" t="s">
        <v>305</v>
      </c>
      <c s="34" t="s">
        <v>687</v>
      </c>
      <c s="35" t="s">
        <v>5</v>
      </c>
      <c s="6" t="s">
        <v>688</v>
      </c>
      <c s="36" t="s">
        <v>187</v>
      </c>
      <c s="37">
        <v>3</v>
      </c>
      <c s="36">
        <v>0</v>
      </c>
      <c s="36">
        <f>ROUND(G178*H178,6)</f>
      </c>
      <c r="L178" s="38">
        <v>0</v>
      </c>
      <c s="32">
        <f>ROUND(ROUND(L178,2)*ROUND(G178,3),2)</f>
      </c>
      <c s="36" t="s">
        <v>188</v>
      </c>
      <c>
        <f>(M178*21)/100</f>
      </c>
      <c t="s">
        <v>26</v>
      </c>
    </row>
    <row r="179" spans="1:5" ht="12.75">
      <c r="A179" s="35" t="s">
        <v>55</v>
      </c>
      <c r="E179" s="39" t="s">
        <v>5</v>
      </c>
    </row>
    <row r="180" spans="1:5" ht="12.75">
      <c r="A180" s="35" t="s">
        <v>56</v>
      </c>
      <c r="E180" s="40" t="s">
        <v>5</v>
      </c>
    </row>
    <row r="181" spans="1:5" ht="25.5">
      <c r="A181" t="s">
        <v>58</v>
      </c>
      <c r="E181" s="39" t="s">
        <v>688</v>
      </c>
    </row>
    <row r="182" spans="1:16" ht="12.75">
      <c r="A182" t="s">
        <v>48</v>
      </c>
      <c s="34" t="s">
        <v>310</v>
      </c>
      <c s="34" t="s">
        <v>1042</v>
      </c>
      <c s="35" t="s">
        <v>5</v>
      </c>
      <c s="6" t="s">
        <v>690</v>
      </c>
      <c s="36" t="s">
        <v>187</v>
      </c>
      <c s="37">
        <v>3</v>
      </c>
      <c s="36">
        <v>0</v>
      </c>
      <c s="36">
        <f>ROUND(G182*H182,6)</f>
      </c>
      <c r="L182" s="38">
        <v>0</v>
      </c>
      <c s="32">
        <f>ROUND(ROUND(L182,2)*ROUND(G182,3),2)</f>
      </c>
      <c s="36" t="s">
        <v>54</v>
      </c>
      <c>
        <f>(M182*21)/100</f>
      </c>
      <c t="s">
        <v>26</v>
      </c>
    </row>
    <row r="183" spans="1:5" ht="12.75">
      <c r="A183" s="35" t="s">
        <v>55</v>
      </c>
      <c r="E183" s="39" t="s">
        <v>5</v>
      </c>
    </row>
    <row r="184" spans="1:5" ht="12.75">
      <c r="A184" s="35" t="s">
        <v>56</v>
      </c>
      <c r="E184" s="40" t="s">
        <v>5</v>
      </c>
    </row>
    <row r="185" spans="1:5" ht="12.75">
      <c r="A185" t="s">
        <v>58</v>
      </c>
      <c r="E185" s="39" t="s">
        <v>690</v>
      </c>
    </row>
    <row r="186" spans="1:16" ht="38.25">
      <c r="A186" t="s">
        <v>48</v>
      </c>
      <c s="34" t="s">
        <v>401</v>
      </c>
      <c s="34" t="s">
        <v>1043</v>
      </c>
      <c s="35" t="s">
        <v>5</v>
      </c>
      <c s="6" t="s">
        <v>931</v>
      </c>
      <c s="36" t="s">
        <v>187</v>
      </c>
      <c s="37">
        <v>1</v>
      </c>
      <c s="36">
        <v>0</v>
      </c>
      <c s="36">
        <f>ROUND(G186*H186,6)</f>
      </c>
      <c r="L186" s="38">
        <v>0</v>
      </c>
      <c s="32">
        <f>ROUND(ROUND(L186,2)*ROUND(G186,3),2)</f>
      </c>
      <c s="36" t="s">
        <v>54</v>
      </c>
      <c>
        <f>(M186*21)/100</f>
      </c>
      <c t="s">
        <v>26</v>
      </c>
    </row>
    <row r="187" spans="1:5" ht="12.75">
      <c r="A187" s="35" t="s">
        <v>55</v>
      </c>
      <c r="E187" s="39" t="s">
        <v>5</v>
      </c>
    </row>
    <row r="188" spans="1:5" ht="12.75">
      <c r="A188" s="35" t="s">
        <v>56</v>
      </c>
      <c r="E188" s="40" t="s">
        <v>5</v>
      </c>
    </row>
    <row r="189" spans="1:5" ht="140.25">
      <c r="A189" t="s">
        <v>58</v>
      </c>
      <c r="E189" s="39" t="s">
        <v>932</v>
      </c>
    </row>
    <row r="190" spans="1:16" ht="38.25">
      <c r="A190" t="s">
        <v>48</v>
      </c>
      <c s="34" t="s">
        <v>404</v>
      </c>
      <c s="34" t="s">
        <v>1044</v>
      </c>
      <c s="35" t="s">
        <v>5</v>
      </c>
      <c s="6" t="s">
        <v>934</v>
      </c>
      <c s="36" t="s">
        <v>187</v>
      </c>
      <c s="37">
        <v>2</v>
      </c>
      <c s="36">
        <v>0</v>
      </c>
      <c s="36">
        <f>ROUND(G190*H190,6)</f>
      </c>
      <c r="L190" s="38">
        <v>0</v>
      </c>
      <c s="32">
        <f>ROUND(ROUND(L190,2)*ROUND(G190,3),2)</f>
      </c>
      <c s="36" t="s">
        <v>54</v>
      </c>
      <c>
        <f>(M190*21)/100</f>
      </c>
      <c t="s">
        <v>26</v>
      </c>
    </row>
    <row r="191" spans="1:5" ht="12.75">
      <c r="A191" s="35" t="s">
        <v>55</v>
      </c>
      <c r="E191" s="39" t="s">
        <v>5</v>
      </c>
    </row>
    <row r="192" spans="1:5" ht="12.75">
      <c r="A192" s="35" t="s">
        <v>56</v>
      </c>
      <c r="E192" s="40" t="s">
        <v>5</v>
      </c>
    </row>
    <row r="193" spans="1:5" ht="140.25">
      <c r="A193" t="s">
        <v>58</v>
      </c>
      <c r="E193" s="39" t="s">
        <v>935</v>
      </c>
    </row>
    <row r="194" spans="1:16" ht="12.75">
      <c r="A194" t="s">
        <v>48</v>
      </c>
      <c s="34" t="s">
        <v>406</v>
      </c>
      <c s="34" t="s">
        <v>1045</v>
      </c>
      <c s="35" t="s">
        <v>5</v>
      </c>
      <c s="6" t="s">
        <v>695</v>
      </c>
      <c s="36" t="s">
        <v>187</v>
      </c>
      <c s="37">
        <v>3</v>
      </c>
      <c s="36">
        <v>0</v>
      </c>
      <c s="36">
        <f>ROUND(G194*H194,6)</f>
      </c>
      <c r="L194" s="38">
        <v>0</v>
      </c>
      <c s="32">
        <f>ROUND(ROUND(L194,2)*ROUND(G194,3),2)</f>
      </c>
      <c s="36" t="s">
        <v>54</v>
      </c>
      <c>
        <f>(M194*21)/100</f>
      </c>
      <c t="s">
        <v>26</v>
      </c>
    </row>
    <row r="195" spans="1:5" ht="12.75">
      <c r="A195" s="35" t="s">
        <v>55</v>
      </c>
      <c r="E195" s="39" t="s">
        <v>5</v>
      </c>
    </row>
    <row r="196" spans="1:5" ht="12.75">
      <c r="A196" s="35" t="s">
        <v>56</v>
      </c>
      <c r="E196" s="40" t="s">
        <v>5</v>
      </c>
    </row>
    <row r="197" spans="1:5" ht="12.75">
      <c r="A197" t="s">
        <v>58</v>
      </c>
      <c r="E197" s="39" t="s">
        <v>695</v>
      </c>
    </row>
    <row r="198" spans="1:16" ht="12.75">
      <c r="A198" t="s">
        <v>48</v>
      </c>
      <c s="34" t="s">
        <v>410</v>
      </c>
      <c s="34" t="s">
        <v>233</v>
      </c>
      <c s="35" t="s">
        <v>5</v>
      </c>
      <c s="6" t="s">
        <v>234</v>
      </c>
      <c s="36" t="s">
        <v>235</v>
      </c>
      <c s="37">
        <v>525</v>
      </c>
      <c s="36">
        <v>0</v>
      </c>
      <c s="36">
        <f>ROUND(G198*H198,6)</f>
      </c>
      <c r="L198" s="38">
        <v>0</v>
      </c>
      <c s="32">
        <f>ROUND(ROUND(L198,2)*ROUND(G198,3),2)</f>
      </c>
      <c s="36" t="s">
        <v>188</v>
      </c>
      <c>
        <f>(M198*21)/100</f>
      </c>
      <c t="s">
        <v>26</v>
      </c>
    </row>
    <row r="199" spans="1:5" ht="12.75">
      <c r="A199" s="35" t="s">
        <v>55</v>
      </c>
      <c r="E199" s="39" t="s">
        <v>5</v>
      </c>
    </row>
    <row r="200" spans="1:5" ht="12.75">
      <c r="A200" s="35" t="s">
        <v>56</v>
      </c>
      <c r="E200" s="40" t="s">
        <v>5</v>
      </c>
    </row>
    <row r="201" spans="1:5" ht="12.75">
      <c r="A201" t="s">
        <v>58</v>
      </c>
      <c r="E201" s="39" t="s">
        <v>234</v>
      </c>
    </row>
    <row r="202" spans="1:16" ht="25.5">
      <c r="A202" t="s">
        <v>48</v>
      </c>
      <c s="34" t="s">
        <v>413</v>
      </c>
      <c s="34" t="s">
        <v>1046</v>
      </c>
      <c s="35" t="s">
        <v>5</v>
      </c>
      <c s="6" t="s">
        <v>1047</v>
      </c>
      <c s="36" t="s">
        <v>235</v>
      </c>
      <c s="37">
        <v>525</v>
      </c>
      <c s="36">
        <v>0</v>
      </c>
      <c s="36">
        <f>ROUND(G202*H202,6)</f>
      </c>
      <c r="L202" s="38">
        <v>0</v>
      </c>
      <c s="32">
        <f>ROUND(ROUND(L202,2)*ROUND(G202,3),2)</f>
      </c>
      <c s="36" t="s">
        <v>54</v>
      </c>
      <c>
        <f>(M202*21)/100</f>
      </c>
      <c t="s">
        <v>26</v>
      </c>
    </row>
    <row r="203" spans="1:5" ht="12.75">
      <c r="A203" s="35" t="s">
        <v>55</v>
      </c>
      <c r="E203" s="39" t="s">
        <v>5</v>
      </c>
    </row>
    <row r="204" spans="1:5" ht="12.75">
      <c r="A204" s="35" t="s">
        <v>56</v>
      </c>
      <c r="E204" s="40" t="s">
        <v>5</v>
      </c>
    </row>
    <row r="205" spans="1:5" ht="25.5">
      <c r="A205" t="s">
        <v>58</v>
      </c>
      <c r="E205" s="39" t="s">
        <v>1047</v>
      </c>
    </row>
    <row r="206" spans="1:16" ht="12.75">
      <c r="A206" t="s">
        <v>48</v>
      </c>
      <c s="34" t="s">
        <v>416</v>
      </c>
      <c s="34" t="s">
        <v>240</v>
      </c>
      <c s="35" t="s">
        <v>5</v>
      </c>
      <c s="6" t="s">
        <v>234</v>
      </c>
      <c s="36" t="s">
        <v>235</v>
      </c>
      <c s="37">
        <v>2900</v>
      </c>
      <c s="36">
        <v>0</v>
      </c>
      <c s="36">
        <f>ROUND(G206*H206,6)</f>
      </c>
      <c r="L206" s="38">
        <v>0</v>
      </c>
      <c s="32">
        <f>ROUND(ROUND(L206,2)*ROUND(G206,3),2)</f>
      </c>
      <c s="36" t="s">
        <v>188</v>
      </c>
      <c>
        <f>(M206*21)/100</f>
      </c>
      <c t="s">
        <v>26</v>
      </c>
    </row>
    <row r="207" spans="1:5" ht="12.75">
      <c r="A207" s="35" t="s">
        <v>55</v>
      </c>
      <c r="E207" s="39" t="s">
        <v>5</v>
      </c>
    </row>
    <row r="208" spans="1:5" ht="12.75">
      <c r="A208" s="35" t="s">
        <v>56</v>
      </c>
      <c r="E208" s="40" t="s">
        <v>5</v>
      </c>
    </row>
    <row r="209" spans="1:5" ht="12.75">
      <c r="A209" t="s">
        <v>58</v>
      </c>
      <c r="E209" s="39" t="s">
        <v>234</v>
      </c>
    </row>
    <row r="210" spans="1:16" ht="12.75">
      <c r="A210" t="s">
        <v>48</v>
      </c>
      <c s="34" t="s">
        <v>419</v>
      </c>
      <c s="34" t="s">
        <v>1048</v>
      </c>
      <c s="35" t="s">
        <v>5</v>
      </c>
      <c s="6" t="s">
        <v>238</v>
      </c>
      <c s="36" t="s">
        <v>235</v>
      </c>
      <c s="37">
        <v>2900</v>
      </c>
      <c s="36">
        <v>0</v>
      </c>
      <c s="36">
        <f>ROUND(G210*H210,6)</f>
      </c>
      <c r="L210" s="38">
        <v>0</v>
      </c>
      <c s="32">
        <f>ROUND(ROUND(L210,2)*ROUND(G210,3),2)</f>
      </c>
      <c s="36" t="s">
        <v>54</v>
      </c>
      <c>
        <f>(M210*21)/100</f>
      </c>
      <c t="s">
        <v>26</v>
      </c>
    </row>
    <row r="211" spans="1:5" ht="12.75">
      <c r="A211" s="35" t="s">
        <v>55</v>
      </c>
      <c r="E211" s="39" t="s">
        <v>5</v>
      </c>
    </row>
    <row r="212" spans="1:5" ht="12.75">
      <c r="A212" s="35" t="s">
        <v>56</v>
      </c>
      <c r="E212" s="40" t="s">
        <v>5</v>
      </c>
    </row>
    <row r="213" spans="1:5" ht="12.75">
      <c r="A213" t="s">
        <v>58</v>
      </c>
      <c r="E213" s="39" t="s">
        <v>238</v>
      </c>
    </row>
    <row r="214" spans="1:16" ht="12.75">
      <c r="A214" t="s">
        <v>48</v>
      </c>
      <c s="34" t="s">
        <v>422</v>
      </c>
      <c s="34" t="s">
        <v>437</v>
      </c>
      <c s="35" t="s">
        <v>5</v>
      </c>
      <c s="6" t="s">
        <v>234</v>
      </c>
      <c s="36" t="s">
        <v>235</v>
      </c>
      <c s="37">
        <v>40</v>
      </c>
      <c s="36">
        <v>0</v>
      </c>
      <c s="36">
        <f>ROUND(G214*H214,6)</f>
      </c>
      <c r="L214" s="38">
        <v>0</v>
      </c>
      <c s="32">
        <f>ROUND(ROUND(L214,2)*ROUND(G214,3),2)</f>
      </c>
      <c s="36" t="s">
        <v>188</v>
      </c>
      <c>
        <f>(M214*21)/100</f>
      </c>
      <c t="s">
        <v>26</v>
      </c>
    </row>
    <row r="215" spans="1:5" ht="12.75">
      <c r="A215" s="35" t="s">
        <v>55</v>
      </c>
      <c r="E215" s="39" t="s">
        <v>5</v>
      </c>
    </row>
    <row r="216" spans="1:5" ht="12.75">
      <c r="A216" s="35" t="s">
        <v>56</v>
      </c>
      <c r="E216" s="40" t="s">
        <v>5</v>
      </c>
    </row>
    <row r="217" spans="1:5" ht="12.75">
      <c r="A217" t="s">
        <v>58</v>
      </c>
      <c r="E217" s="39" t="s">
        <v>234</v>
      </c>
    </row>
    <row r="218" spans="1:16" ht="12.75">
      <c r="A218" t="s">
        <v>48</v>
      </c>
      <c s="34" t="s">
        <v>425</v>
      </c>
      <c s="34" t="s">
        <v>1049</v>
      </c>
      <c s="35" t="s">
        <v>5</v>
      </c>
      <c s="6" t="s">
        <v>939</v>
      </c>
      <c s="36" t="s">
        <v>235</v>
      </c>
      <c s="37">
        <v>40</v>
      </c>
      <c s="36">
        <v>0</v>
      </c>
      <c s="36">
        <f>ROUND(G218*H218,6)</f>
      </c>
      <c r="L218" s="38">
        <v>0</v>
      </c>
      <c s="32">
        <f>ROUND(ROUND(L218,2)*ROUND(G218,3),2)</f>
      </c>
      <c s="36" t="s">
        <v>54</v>
      </c>
      <c>
        <f>(M218*21)/100</f>
      </c>
      <c t="s">
        <v>26</v>
      </c>
    </row>
    <row r="219" spans="1:5" ht="12.75">
      <c r="A219" s="35" t="s">
        <v>55</v>
      </c>
      <c r="E219" s="39" t="s">
        <v>5</v>
      </c>
    </row>
    <row r="220" spans="1:5" ht="12.75">
      <c r="A220" s="35" t="s">
        <v>56</v>
      </c>
      <c r="E220" s="40" t="s">
        <v>5</v>
      </c>
    </row>
    <row r="221" spans="1:5" ht="12.75">
      <c r="A221" t="s">
        <v>58</v>
      </c>
      <c r="E221" s="39" t="s">
        <v>939</v>
      </c>
    </row>
    <row r="222" spans="1:16" ht="12.75">
      <c r="A222" t="s">
        <v>48</v>
      </c>
      <c s="34" t="s">
        <v>428</v>
      </c>
      <c s="34" t="s">
        <v>442</v>
      </c>
      <c s="35" t="s">
        <v>5</v>
      </c>
      <c s="6" t="s">
        <v>234</v>
      </c>
      <c s="36" t="s">
        <v>235</v>
      </c>
      <c s="37">
        <v>500</v>
      </c>
      <c s="36">
        <v>0</v>
      </c>
      <c s="36">
        <f>ROUND(G222*H222,6)</f>
      </c>
      <c r="L222" s="38">
        <v>0</v>
      </c>
      <c s="32">
        <f>ROUND(ROUND(L222,2)*ROUND(G222,3),2)</f>
      </c>
      <c s="36" t="s">
        <v>188</v>
      </c>
      <c>
        <f>(M222*21)/100</f>
      </c>
      <c t="s">
        <v>26</v>
      </c>
    </row>
    <row r="223" spans="1:5" ht="12.75">
      <c r="A223" s="35" t="s">
        <v>55</v>
      </c>
      <c r="E223" s="39" t="s">
        <v>5</v>
      </c>
    </row>
    <row r="224" spans="1:5" ht="12.75">
      <c r="A224" s="35" t="s">
        <v>56</v>
      </c>
      <c r="E224" s="40" t="s">
        <v>5</v>
      </c>
    </row>
    <row r="225" spans="1:5" ht="12.75">
      <c r="A225" t="s">
        <v>58</v>
      </c>
      <c r="E225" s="39" t="s">
        <v>234</v>
      </c>
    </row>
    <row r="226" spans="1:16" ht="12.75">
      <c r="A226" t="s">
        <v>48</v>
      </c>
      <c s="34" t="s">
        <v>429</v>
      </c>
      <c s="34" t="s">
        <v>1050</v>
      </c>
      <c s="35" t="s">
        <v>5</v>
      </c>
      <c s="6" t="s">
        <v>1051</v>
      </c>
      <c s="36" t="s">
        <v>235</v>
      </c>
      <c s="37">
        <v>500</v>
      </c>
      <c s="36">
        <v>0</v>
      </c>
      <c s="36">
        <f>ROUND(G226*H226,6)</f>
      </c>
      <c r="L226" s="38">
        <v>0</v>
      </c>
      <c s="32">
        <f>ROUND(ROUND(L226,2)*ROUND(G226,3),2)</f>
      </c>
      <c s="36" t="s">
        <v>54</v>
      </c>
      <c>
        <f>(M226*21)/100</f>
      </c>
      <c t="s">
        <v>26</v>
      </c>
    </row>
    <row r="227" spans="1:5" ht="12.75">
      <c r="A227" s="35" t="s">
        <v>55</v>
      </c>
      <c r="E227" s="39" t="s">
        <v>5</v>
      </c>
    </row>
    <row r="228" spans="1:5" ht="12.75">
      <c r="A228" s="35" t="s">
        <v>56</v>
      </c>
      <c r="E228" s="40" t="s">
        <v>5</v>
      </c>
    </row>
    <row r="229" spans="1:5" ht="12.75">
      <c r="A229" t="s">
        <v>58</v>
      </c>
      <c r="E229" s="39" t="s">
        <v>1051</v>
      </c>
    </row>
    <row r="230" spans="1:16" ht="12.75">
      <c r="A230" t="s">
        <v>48</v>
      </c>
      <c s="34" t="s">
        <v>432</v>
      </c>
      <c s="34" t="s">
        <v>1052</v>
      </c>
      <c s="35" t="s">
        <v>5</v>
      </c>
      <c s="6" t="s">
        <v>234</v>
      </c>
      <c s="36" t="s">
        <v>235</v>
      </c>
      <c s="37">
        <v>650</v>
      </c>
      <c s="36">
        <v>0</v>
      </c>
      <c s="36">
        <f>ROUND(G230*H230,6)</f>
      </c>
      <c r="L230" s="38">
        <v>0</v>
      </c>
      <c s="32">
        <f>ROUND(ROUND(L230,2)*ROUND(G230,3),2)</f>
      </c>
      <c s="36" t="s">
        <v>188</v>
      </c>
      <c>
        <f>(M230*21)/100</f>
      </c>
      <c t="s">
        <v>26</v>
      </c>
    </row>
    <row r="231" spans="1:5" ht="12.75">
      <c r="A231" s="35" t="s">
        <v>55</v>
      </c>
      <c r="E231" s="39" t="s">
        <v>5</v>
      </c>
    </row>
    <row r="232" spans="1:5" ht="12.75">
      <c r="A232" s="35" t="s">
        <v>56</v>
      </c>
      <c r="E232" s="40" t="s">
        <v>5</v>
      </c>
    </row>
    <row r="233" spans="1:5" ht="12.75">
      <c r="A233" t="s">
        <v>58</v>
      </c>
      <c r="E233" s="39" t="s">
        <v>234</v>
      </c>
    </row>
    <row r="234" spans="1:16" ht="12.75">
      <c r="A234" t="s">
        <v>48</v>
      </c>
      <c s="34" t="s">
        <v>433</v>
      </c>
      <c s="34" t="s">
        <v>1053</v>
      </c>
      <c s="35" t="s">
        <v>5</v>
      </c>
      <c s="6" t="s">
        <v>1054</v>
      </c>
      <c s="36" t="s">
        <v>235</v>
      </c>
      <c s="37">
        <v>650</v>
      </c>
      <c s="36">
        <v>0</v>
      </c>
      <c s="36">
        <f>ROUND(G234*H234,6)</f>
      </c>
      <c r="L234" s="38">
        <v>0</v>
      </c>
      <c s="32">
        <f>ROUND(ROUND(L234,2)*ROUND(G234,3),2)</f>
      </c>
      <c s="36" t="s">
        <v>54</v>
      </c>
      <c>
        <f>(M234*21)/100</f>
      </c>
      <c t="s">
        <v>26</v>
      </c>
    </row>
    <row r="235" spans="1:5" ht="12.75">
      <c r="A235" s="35" t="s">
        <v>55</v>
      </c>
      <c r="E235" s="39" t="s">
        <v>5</v>
      </c>
    </row>
    <row r="236" spans="1:5" ht="12.75">
      <c r="A236" s="35" t="s">
        <v>56</v>
      </c>
      <c r="E236" s="40" t="s">
        <v>5</v>
      </c>
    </row>
    <row r="237" spans="1:5" ht="12.75">
      <c r="A237" t="s">
        <v>58</v>
      </c>
      <c r="E237" s="39" t="s">
        <v>1054</v>
      </c>
    </row>
    <row r="238" spans="1:16" ht="12.75">
      <c r="A238" t="s">
        <v>48</v>
      </c>
      <c s="34" t="s">
        <v>436</v>
      </c>
      <c s="34" t="s">
        <v>245</v>
      </c>
      <c s="35" t="s">
        <v>5</v>
      </c>
      <c s="6" t="s">
        <v>246</v>
      </c>
      <c s="36" t="s">
        <v>235</v>
      </c>
      <c s="37">
        <v>230</v>
      </c>
      <c s="36">
        <v>0</v>
      </c>
      <c s="36">
        <f>ROUND(G238*H238,6)</f>
      </c>
      <c r="L238" s="38">
        <v>0</v>
      </c>
      <c s="32">
        <f>ROUND(ROUND(L238,2)*ROUND(G238,3),2)</f>
      </c>
      <c s="36" t="s">
        <v>188</v>
      </c>
      <c>
        <f>(M238*21)/100</f>
      </c>
      <c t="s">
        <v>26</v>
      </c>
    </row>
    <row r="239" spans="1:5" ht="12.75">
      <c r="A239" s="35" t="s">
        <v>55</v>
      </c>
      <c r="E239" s="39" t="s">
        <v>5</v>
      </c>
    </row>
    <row r="240" spans="1:5" ht="12.75">
      <c r="A240" s="35" t="s">
        <v>56</v>
      </c>
      <c r="E240" s="40" t="s">
        <v>5</v>
      </c>
    </row>
    <row r="241" spans="1:5" ht="12.75">
      <c r="A241" t="s">
        <v>58</v>
      </c>
      <c r="E241" s="39" t="s">
        <v>246</v>
      </c>
    </row>
    <row r="242" spans="1:16" ht="12.75">
      <c r="A242" t="s">
        <v>48</v>
      </c>
      <c s="34" t="s">
        <v>438</v>
      </c>
      <c s="34" t="s">
        <v>1055</v>
      </c>
      <c s="35" t="s">
        <v>5</v>
      </c>
      <c s="6" t="s">
        <v>449</v>
      </c>
      <c s="36" t="s">
        <v>235</v>
      </c>
      <c s="37">
        <v>230</v>
      </c>
      <c s="36">
        <v>0</v>
      </c>
      <c s="36">
        <f>ROUND(G242*H242,6)</f>
      </c>
      <c r="L242" s="38">
        <v>0</v>
      </c>
      <c s="32">
        <f>ROUND(ROUND(L242,2)*ROUND(G242,3),2)</f>
      </c>
      <c s="36" t="s">
        <v>54</v>
      </c>
      <c>
        <f>(M242*21)/100</f>
      </c>
      <c t="s">
        <v>26</v>
      </c>
    </row>
    <row r="243" spans="1:5" ht="12.75">
      <c r="A243" s="35" t="s">
        <v>55</v>
      </c>
      <c r="E243" s="39" t="s">
        <v>5</v>
      </c>
    </row>
    <row r="244" spans="1:5" ht="12.75">
      <c r="A244" s="35" t="s">
        <v>56</v>
      </c>
      <c r="E244" s="40" t="s">
        <v>5</v>
      </c>
    </row>
    <row r="245" spans="1:5" ht="12.75">
      <c r="A245" t="s">
        <v>58</v>
      </c>
      <c r="E245" s="39" t="s">
        <v>449</v>
      </c>
    </row>
    <row r="246" spans="1:16" ht="12.75">
      <c r="A246" t="s">
        <v>48</v>
      </c>
      <c s="34" t="s">
        <v>441</v>
      </c>
      <c s="34" t="s">
        <v>451</v>
      </c>
      <c s="35" t="s">
        <v>5</v>
      </c>
      <c s="6" t="s">
        <v>246</v>
      </c>
      <c s="36" t="s">
        <v>235</v>
      </c>
      <c s="37">
        <v>500</v>
      </c>
      <c s="36">
        <v>0</v>
      </c>
      <c s="36">
        <f>ROUND(G246*H246,6)</f>
      </c>
      <c r="L246" s="38">
        <v>0</v>
      </c>
      <c s="32">
        <f>ROUND(ROUND(L246,2)*ROUND(G246,3),2)</f>
      </c>
      <c s="36" t="s">
        <v>188</v>
      </c>
      <c>
        <f>(M246*21)/100</f>
      </c>
      <c t="s">
        <v>26</v>
      </c>
    </row>
    <row r="247" spans="1:5" ht="12.75">
      <c r="A247" s="35" t="s">
        <v>55</v>
      </c>
      <c r="E247" s="39" t="s">
        <v>5</v>
      </c>
    </row>
    <row r="248" spans="1:5" ht="12.75">
      <c r="A248" s="35" t="s">
        <v>56</v>
      </c>
      <c r="E248" s="40" t="s">
        <v>5</v>
      </c>
    </row>
    <row r="249" spans="1:5" ht="12.75">
      <c r="A249" t="s">
        <v>58</v>
      </c>
      <c r="E249" s="39" t="s">
        <v>246</v>
      </c>
    </row>
    <row r="250" spans="1:16" ht="12.75">
      <c r="A250" t="s">
        <v>48</v>
      </c>
      <c s="34" t="s">
        <v>443</v>
      </c>
      <c s="34" t="s">
        <v>1056</v>
      </c>
      <c s="35" t="s">
        <v>5</v>
      </c>
      <c s="6" t="s">
        <v>249</v>
      </c>
      <c s="36" t="s">
        <v>235</v>
      </c>
      <c s="37">
        <v>500</v>
      </c>
      <c s="36">
        <v>0</v>
      </c>
      <c s="36">
        <f>ROUND(G250*H250,6)</f>
      </c>
      <c r="L250" s="38">
        <v>0</v>
      </c>
      <c s="32">
        <f>ROUND(ROUND(L250,2)*ROUND(G250,3),2)</f>
      </c>
      <c s="36" t="s">
        <v>54</v>
      </c>
      <c>
        <f>(M250*21)/100</f>
      </c>
      <c t="s">
        <v>26</v>
      </c>
    </row>
    <row r="251" spans="1:5" ht="12.75">
      <c r="A251" s="35" t="s">
        <v>55</v>
      </c>
      <c r="E251" s="39" t="s">
        <v>5</v>
      </c>
    </row>
    <row r="252" spans="1:5" ht="12.75">
      <c r="A252" s="35" t="s">
        <v>56</v>
      </c>
      <c r="E252" s="40" t="s">
        <v>5</v>
      </c>
    </row>
    <row r="253" spans="1:5" ht="12.75">
      <c r="A253" t="s">
        <v>58</v>
      </c>
      <c r="E253" s="39" t="s">
        <v>249</v>
      </c>
    </row>
    <row r="254" spans="1:16" ht="12.75">
      <c r="A254" t="s">
        <v>48</v>
      </c>
      <c s="34" t="s">
        <v>446</v>
      </c>
      <c s="34" t="s">
        <v>455</v>
      </c>
      <c s="35" t="s">
        <v>5</v>
      </c>
      <c s="6" t="s">
        <v>246</v>
      </c>
      <c s="36" t="s">
        <v>235</v>
      </c>
      <c s="37">
        <v>570</v>
      </c>
      <c s="36">
        <v>0</v>
      </c>
      <c s="36">
        <f>ROUND(G254*H254,6)</f>
      </c>
      <c r="L254" s="38">
        <v>0</v>
      </c>
      <c s="32">
        <f>ROUND(ROUND(L254,2)*ROUND(G254,3),2)</f>
      </c>
      <c s="36" t="s">
        <v>188</v>
      </c>
      <c>
        <f>(M254*21)/100</f>
      </c>
      <c t="s">
        <v>26</v>
      </c>
    </row>
    <row r="255" spans="1:5" ht="12.75">
      <c r="A255" s="35" t="s">
        <v>55</v>
      </c>
      <c r="E255" s="39" t="s">
        <v>5</v>
      </c>
    </row>
    <row r="256" spans="1:5" ht="12.75">
      <c r="A256" s="35" t="s">
        <v>56</v>
      </c>
      <c r="E256" s="40" t="s">
        <v>5</v>
      </c>
    </row>
    <row r="257" spans="1:5" ht="12.75">
      <c r="A257" t="s">
        <v>58</v>
      </c>
      <c r="E257" s="39" t="s">
        <v>246</v>
      </c>
    </row>
    <row r="258" spans="1:16" ht="12.75">
      <c r="A258" t="s">
        <v>48</v>
      </c>
      <c s="34" t="s">
        <v>447</v>
      </c>
      <c s="34" t="s">
        <v>1057</v>
      </c>
      <c s="35" t="s">
        <v>5</v>
      </c>
      <c s="6" t="s">
        <v>458</v>
      </c>
      <c s="36" t="s">
        <v>235</v>
      </c>
      <c s="37">
        <v>570</v>
      </c>
      <c s="36">
        <v>0</v>
      </c>
      <c s="36">
        <f>ROUND(G258*H258,6)</f>
      </c>
      <c r="L258" s="38">
        <v>0</v>
      </c>
      <c s="32">
        <f>ROUND(ROUND(L258,2)*ROUND(G258,3),2)</f>
      </c>
      <c s="36" t="s">
        <v>54</v>
      </c>
      <c>
        <f>(M258*21)/100</f>
      </c>
      <c t="s">
        <v>26</v>
      </c>
    </row>
    <row r="259" spans="1:5" ht="12.75">
      <c r="A259" s="35" t="s">
        <v>55</v>
      </c>
      <c r="E259" s="39" t="s">
        <v>5</v>
      </c>
    </row>
    <row r="260" spans="1:5" ht="12.75">
      <c r="A260" s="35" t="s">
        <v>56</v>
      </c>
      <c r="E260" s="40" t="s">
        <v>5</v>
      </c>
    </row>
    <row r="261" spans="1:5" ht="12.75">
      <c r="A261" t="s">
        <v>58</v>
      </c>
      <c r="E261" s="39" t="s">
        <v>458</v>
      </c>
    </row>
    <row r="262" spans="1:16" ht="12.75">
      <c r="A262" t="s">
        <v>48</v>
      </c>
      <c s="34" t="s">
        <v>450</v>
      </c>
      <c s="34" t="s">
        <v>1058</v>
      </c>
      <c s="35" t="s">
        <v>5</v>
      </c>
      <c s="6" t="s">
        <v>252</v>
      </c>
      <c s="36" t="s">
        <v>235</v>
      </c>
      <c s="37">
        <v>1300</v>
      </c>
      <c s="36">
        <v>0</v>
      </c>
      <c s="36">
        <f>ROUND(G262*H262,6)</f>
      </c>
      <c r="L262" s="38">
        <v>0</v>
      </c>
      <c s="32">
        <f>ROUND(ROUND(L262,2)*ROUND(G262,3),2)</f>
      </c>
      <c s="36" t="s">
        <v>54</v>
      </c>
      <c>
        <f>(M262*21)/100</f>
      </c>
      <c t="s">
        <v>26</v>
      </c>
    </row>
    <row r="263" spans="1:5" ht="12.75">
      <c r="A263" s="35" t="s">
        <v>55</v>
      </c>
      <c r="E263" s="39" t="s">
        <v>5</v>
      </c>
    </row>
    <row r="264" spans="1:5" ht="12.75">
      <c r="A264" s="35" t="s">
        <v>56</v>
      </c>
      <c r="E264" s="40" t="s">
        <v>5</v>
      </c>
    </row>
    <row r="265" spans="1:5" ht="12.75">
      <c r="A265" t="s">
        <v>58</v>
      </c>
      <c r="E265" s="39" t="s">
        <v>252</v>
      </c>
    </row>
    <row r="266" spans="1:16" ht="12.75">
      <c r="A266" t="s">
        <v>48</v>
      </c>
      <c s="34" t="s">
        <v>452</v>
      </c>
      <c s="34" t="s">
        <v>1059</v>
      </c>
      <c s="35" t="s">
        <v>5</v>
      </c>
      <c s="6" t="s">
        <v>255</v>
      </c>
      <c s="36" t="s">
        <v>235</v>
      </c>
      <c s="37">
        <v>1300</v>
      </c>
      <c s="36">
        <v>0</v>
      </c>
      <c s="36">
        <f>ROUND(G266*H266,6)</f>
      </c>
      <c r="L266" s="38">
        <v>0</v>
      </c>
      <c s="32">
        <f>ROUND(ROUND(L266,2)*ROUND(G266,3),2)</f>
      </c>
      <c s="36" t="s">
        <v>54</v>
      </c>
      <c>
        <f>(M266*21)/100</f>
      </c>
      <c t="s">
        <v>26</v>
      </c>
    </row>
    <row r="267" spans="1:5" ht="12.75">
      <c r="A267" s="35" t="s">
        <v>55</v>
      </c>
      <c r="E267" s="39" t="s">
        <v>5</v>
      </c>
    </row>
    <row r="268" spans="1:5" ht="12.75">
      <c r="A268" s="35" t="s">
        <v>56</v>
      </c>
      <c r="E268" s="40" t="s">
        <v>5</v>
      </c>
    </row>
    <row r="269" spans="1:5" ht="12.75">
      <c r="A269" t="s">
        <v>58</v>
      </c>
      <c r="E269" s="39" t="s">
        <v>255</v>
      </c>
    </row>
    <row r="270" spans="1:16" ht="12.75">
      <c r="A270" t="s">
        <v>48</v>
      </c>
      <c s="34" t="s">
        <v>454</v>
      </c>
      <c s="34" t="s">
        <v>1060</v>
      </c>
      <c s="35" t="s">
        <v>5</v>
      </c>
      <c s="6" t="s">
        <v>258</v>
      </c>
      <c s="36" t="s">
        <v>259</v>
      </c>
      <c s="37">
        <v>570</v>
      </c>
      <c s="36">
        <v>0</v>
      </c>
      <c s="36">
        <f>ROUND(G270*H270,6)</f>
      </c>
      <c r="L270" s="38">
        <v>0</v>
      </c>
      <c s="32">
        <f>ROUND(ROUND(L270,2)*ROUND(G270,3),2)</f>
      </c>
      <c s="36" t="s">
        <v>54</v>
      </c>
      <c>
        <f>(M270*21)/100</f>
      </c>
      <c t="s">
        <v>26</v>
      </c>
    </row>
    <row r="271" spans="1:5" ht="12.75">
      <c r="A271" s="35" t="s">
        <v>55</v>
      </c>
      <c r="E271" s="39" t="s">
        <v>5</v>
      </c>
    </row>
    <row r="272" spans="1:5" ht="12.75">
      <c r="A272" s="35" t="s">
        <v>56</v>
      </c>
      <c r="E272" s="40" t="s">
        <v>5</v>
      </c>
    </row>
    <row r="273" spans="1:5" ht="12.75">
      <c r="A273" t="s">
        <v>58</v>
      </c>
      <c r="E273" s="39" t="s">
        <v>258</v>
      </c>
    </row>
    <row r="274" spans="1:16" ht="12.75">
      <c r="A274" t="s">
        <v>48</v>
      </c>
      <c s="34" t="s">
        <v>456</v>
      </c>
      <c s="34" t="s">
        <v>1061</v>
      </c>
      <c s="35" t="s">
        <v>5</v>
      </c>
      <c s="6" t="s">
        <v>262</v>
      </c>
      <c s="36" t="s">
        <v>259</v>
      </c>
      <c s="37">
        <v>570</v>
      </c>
      <c s="36">
        <v>0</v>
      </c>
      <c s="36">
        <f>ROUND(G274*H274,6)</f>
      </c>
      <c r="L274" s="38">
        <v>0</v>
      </c>
      <c s="32">
        <f>ROUND(ROUND(L274,2)*ROUND(G274,3),2)</f>
      </c>
      <c s="36" t="s">
        <v>54</v>
      </c>
      <c>
        <f>(M274*21)/100</f>
      </c>
      <c t="s">
        <v>26</v>
      </c>
    </row>
    <row r="275" spans="1:5" ht="12.75">
      <c r="A275" s="35" t="s">
        <v>55</v>
      </c>
      <c r="E275" s="39" t="s">
        <v>5</v>
      </c>
    </row>
    <row r="276" spans="1:5" ht="12.75">
      <c r="A276" s="35" t="s">
        <v>56</v>
      </c>
      <c r="E276" s="40" t="s">
        <v>5</v>
      </c>
    </row>
    <row r="277" spans="1:5" ht="12.75">
      <c r="A277" t="s">
        <v>58</v>
      </c>
      <c r="E277" s="39" t="s">
        <v>262</v>
      </c>
    </row>
    <row r="278" spans="1:16" ht="25.5">
      <c r="A278" t="s">
        <v>48</v>
      </c>
      <c s="34" t="s">
        <v>459</v>
      </c>
      <c s="34" t="s">
        <v>468</v>
      </c>
      <c s="35" t="s">
        <v>5</v>
      </c>
      <c s="6" t="s">
        <v>469</v>
      </c>
      <c s="36" t="s">
        <v>187</v>
      </c>
      <c s="37">
        <v>275</v>
      </c>
      <c s="36">
        <v>0</v>
      </c>
      <c s="36">
        <f>ROUND(G278*H278,6)</f>
      </c>
      <c r="L278" s="38">
        <v>0</v>
      </c>
      <c s="32">
        <f>ROUND(ROUND(L278,2)*ROUND(G278,3),2)</f>
      </c>
      <c s="36" t="s">
        <v>188</v>
      </c>
      <c>
        <f>(M278*21)/100</f>
      </c>
      <c t="s">
        <v>26</v>
      </c>
    </row>
    <row r="279" spans="1:5" ht="12.75">
      <c r="A279" s="35" t="s">
        <v>55</v>
      </c>
      <c r="E279" s="39" t="s">
        <v>5</v>
      </c>
    </row>
    <row r="280" spans="1:5" ht="12.75">
      <c r="A280" s="35" t="s">
        <v>56</v>
      </c>
      <c r="E280" s="40" t="s">
        <v>5</v>
      </c>
    </row>
    <row r="281" spans="1:5" ht="25.5">
      <c r="A281" t="s">
        <v>58</v>
      </c>
      <c r="E281" s="39" t="s">
        <v>469</v>
      </c>
    </row>
    <row r="282" spans="1:16" ht="12.75">
      <c r="A282" t="s">
        <v>48</v>
      </c>
      <c s="34" t="s">
        <v>461</v>
      </c>
      <c s="34" t="s">
        <v>1062</v>
      </c>
      <c s="35" t="s">
        <v>5</v>
      </c>
      <c s="6" t="s">
        <v>472</v>
      </c>
      <c s="36" t="s">
        <v>187</v>
      </c>
      <c s="37">
        <v>275</v>
      </c>
      <c s="36">
        <v>0</v>
      </c>
      <c s="36">
        <f>ROUND(G282*H282,6)</f>
      </c>
      <c r="L282" s="38">
        <v>0</v>
      </c>
      <c s="32">
        <f>ROUND(ROUND(L282,2)*ROUND(G282,3),2)</f>
      </c>
      <c s="36" t="s">
        <v>54</v>
      </c>
      <c>
        <f>(M282*21)/100</f>
      </c>
      <c t="s">
        <v>26</v>
      </c>
    </row>
    <row r="283" spans="1:5" ht="12.75">
      <c r="A283" s="35" t="s">
        <v>55</v>
      </c>
      <c r="E283" s="39" t="s">
        <v>5</v>
      </c>
    </row>
    <row r="284" spans="1:5" ht="12.75">
      <c r="A284" s="35" t="s">
        <v>56</v>
      </c>
      <c r="E284" s="40" t="s">
        <v>5</v>
      </c>
    </row>
    <row r="285" spans="1:5" ht="12.75">
      <c r="A285" t="s">
        <v>58</v>
      </c>
      <c r="E285" s="39" t="s">
        <v>472</v>
      </c>
    </row>
    <row r="286" spans="1:16" ht="25.5">
      <c r="A286" t="s">
        <v>48</v>
      </c>
      <c s="34" t="s">
        <v>463</v>
      </c>
      <c s="34" t="s">
        <v>264</v>
      </c>
      <c s="35" t="s">
        <v>5</v>
      </c>
      <c s="6" t="s">
        <v>265</v>
      </c>
      <c s="36" t="s">
        <v>187</v>
      </c>
      <c s="37">
        <v>140</v>
      </c>
      <c s="36">
        <v>0</v>
      </c>
      <c s="36">
        <f>ROUND(G286*H286,6)</f>
      </c>
      <c r="L286" s="38">
        <v>0</v>
      </c>
      <c s="32">
        <f>ROUND(ROUND(L286,2)*ROUND(G286,3),2)</f>
      </c>
      <c s="36" t="s">
        <v>188</v>
      </c>
      <c>
        <f>(M286*21)/100</f>
      </c>
      <c t="s">
        <v>26</v>
      </c>
    </row>
    <row r="287" spans="1:5" ht="12.75">
      <c r="A287" s="35" t="s">
        <v>55</v>
      </c>
      <c r="E287" s="39" t="s">
        <v>5</v>
      </c>
    </row>
    <row r="288" spans="1:5" ht="12.75">
      <c r="A288" s="35" t="s">
        <v>56</v>
      </c>
      <c r="E288" s="40" t="s">
        <v>5</v>
      </c>
    </row>
    <row r="289" spans="1:5" ht="25.5">
      <c r="A289" t="s">
        <v>58</v>
      </c>
      <c r="E289" s="39" t="s">
        <v>265</v>
      </c>
    </row>
    <row r="290" spans="1:16" ht="12.75">
      <c r="A290" t="s">
        <v>48</v>
      </c>
      <c s="34" t="s">
        <v>465</v>
      </c>
      <c s="34" t="s">
        <v>1063</v>
      </c>
      <c s="35" t="s">
        <v>5</v>
      </c>
      <c s="6" t="s">
        <v>268</v>
      </c>
      <c s="36" t="s">
        <v>187</v>
      </c>
      <c s="37">
        <v>140</v>
      </c>
      <c s="36">
        <v>0</v>
      </c>
      <c s="36">
        <f>ROUND(G290*H290,6)</f>
      </c>
      <c r="L290" s="38">
        <v>0</v>
      </c>
      <c s="32">
        <f>ROUND(ROUND(L290,2)*ROUND(G290,3),2)</f>
      </c>
      <c s="36" t="s">
        <v>54</v>
      </c>
      <c>
        <f>(M290*21)/100</f>
      </c>
      <c t="s">
        <v>26</v>
      </c>
    </row>
    <row r="291" spans="1:5" ht="12.75">
      <c r="A291" s="35" t="s">
        <v>55</v>
      </c>
      <c r="E291" s="39" t="s">
        <v>5</v>
      </c>
    </row>
    <row r="292" spans="1:5" ht="12.75">
      <c r="A292" s="35" t="s">
        <v>56</v>
      </c>
      <c r="E292" s="40" t="s">
        <v>5</v>
      </c>
    </row>
    <row r="293" spans="1:5" ht="12.75">
      <c r="A293" t="s">
        <v>58</v>
      </c>
      <c r="E293" s="39" t="s">
        <v>268</v>
      </c>
    </row>
    <row r="294" spans="1:16" ht="12.75">
      <c r="A294" t="s">
        <v>48</v>
      </c>
      <c s="34" t="s">
        <v>467</v>
      </c>
      <c s="34" t="s">
        <v>1064</v>
      </c>
      <c s="35" t="s">
        <v>5</v>
      </c>
      <c s="6" t="s">
        <v>1065</v>
      </c>
      <c s="36" t="s">
        <v>1066</v>
      </c>
      <c s="37">
        <v>0.182</v>
      </c>
      <c s="36">
        <v>0</v>
      </c>
      <c s="36">
        <f>ROUND(G294*H294,6)</f>
      </c>
      <c r="L294" s="38">
        <v>0</v>
      </c>
      <c s="32">
        <f>ROUND(ROUND(L294,2)*ROUND(G294,3),2)</f>
      </c>
      <c s="36" t="s">
        <v>188</v>
      </c>
      <c>
        <f>(M294*21)/100</f>
      </c>
      <c t="s">
        <v>26</v>
      </c>
    </row>
    <row r="295" spans="1:5" ht="12.75">
      <c r="A295" s="35" t="s">
        <v>55</v>
      </c>
      <c r="E295" s="39" t="s">
        <v>5</v>
      </c>
    </row>
    <row r="296" spans="1:5" ht="12.75">
      <c r="A296" s="35" t="s">
        <v>56</v>
      </c>
      <c r="E296" s="40" t="s">
        <v>5</v>
      </c>
    </row>
    <row r="297" spans="1:5" ht="12.75">
      <c r="A297" t="s">
        <v>58</v>
      </c>
      <c r="E297" s="39" t="s">
        <v>1065</v>
      </c>
    </row>
    <row r="298" spans="1:16" ht="38.25">
      <c r="A298" t="s">
        <v>48</v>
      </c>
      <c s="34" t="s">
        <v>470</v>
      </c>
      <c s="34" t="s">
        <v>1067</v>
      </c>
      <c s="35" t="s">
        <v>5</v>
      </c>
      <c s="6" t="s">
        <v>1068</v>
      </c>
      <c s="36" t="s">
        <v>235</v>
      </c>
      <c s="37">
        <v>22</v>
      </c>
      <c s="36">
        <v>0</v>
      </c>
      <c s="36">
        <f>ROUND(G298*H298,6)</f>
      </c>
      <c r="L298" s="38">
        <v>0</v>
      </c>
      <c s="32">
        <f>ROUND(ROUND(L298,2)*ROUND(G298,3),2)</f>
      </c>
      <c s="36" t="s">
        <v>188</v>
      </c>
      <c>
        <f>(M298*21)/100</f>
      </c>
      <c t="s">
        <v>26</v>
      </c>
    </row>
    <row r="299" spans="1:5" ht="12.75">
      <c r="A299" s="35" t="s">
        <v>55</v>
      </c>
      <c r="E299" s="39" t="s">
        <v>5</v>
      </c>
    </row>
    <row r="300" spans="1:5" ht="12.75">
      <c r="A300" s="35" t="s">
        <v>56</v>
      </c>
      <c r="E300" s="40" t="s">
        <v>5</v>
      </c>
    </row>
    <row r="301" spans="1:5" ht="51">
      <c r="A301" t="s">
        <v>58</v>
      </c>
      <c r="E301" s="39" t="s">
        <v>1069</v>
      </c>
    </row>
    <row r="302" spans="1:16" ht="38.25">
      <c r="A302" t="s">
        <v>48</v>
      </c>
      <c s="34" t="s">
        <v>473</v>
      </c>
      <c s="34" t="s">
        <v>1070</v>
      </c>
      <c s="35" t="s">
        <v>5</v>
      </c>
      <c s="6" t="s">
        <v>1071</v>
      </c>
      <c s="36" t="s">
        <v>235</v>
      </c>
      <c s="37">
        <v>153</v>
      </c>
      <c s="36">
        <v>0</v>
      </c>
      <c s="36">
        <f>ROUND(G302*H302,6)</f>
      </c>
      <c r="L302" s="38">
        <v>0</v>
      </c>
      <c s="32">
        <f>ROUND(ROUND(L302,2)*ROUND(G302,3),2)</f>
      </c>
      <c s="36" t="s">
        <v>188</v>
      </c>
      <c>
        <f>(M302*21)/100</f>
      </c>
      <c t="s">
        <v>26</v>
      </c>
    </row>
    <row r="303" spans="1:5" ht="12.75">
      <c r="A303" s="35" t="s">
        <v>55</v>
      </c>
      <c r="E303" s="39" t="s">
        <v>5</v>
      </c>
    </row>
    <row r="304" spans="1:5" ht="12.75">
      <c r="A304" s="35" t="s">
        <v>56</v>
      </c>
      <c r="E304" s="40" t="s">
        <v>5</v>
      </c>
    </row>
    <row r="305" spans="1:5" ht="51">
      <c r="A305" t="s">
        <v>58</v>
      </c>
      <c r="E305" s="39" t="s">
        <v>1072</v>
      </c>
    </row>
    <row r="306" spans="1:16" ht="38.25">
      <c r="A306" t="s">
        <v>48</v>
      </c>
      <c s="34" t="s">
        <v>474</v>
      </c>
      <c s="34" t="s">
        <v>1073</v>
      </c>
      <c s="35" t="s">
        <v>5</v>
      </c>
      <c s="6" t="s">
        <v>1074</v>
      </c>
      <c s="36" t="s">
        <v>235</v>
      </c>
      <c s="37">
        <v>7</v>
      </c>
      <c s="36">
        <v>0</v>
      </c>
      <c s="36">
        <f>ROUND(G306*H306,6)</f>
      </c>
      <c r="L306" s="38">
        <v>0</v>
      </c>
      <c s="32">
        <f>ROUND(ROUND(L306,2)*ROUND(G306,3),2)</f>
      </c>
      <c s="36" t="s">
        <v>188</v>
      </c>
      <c>
        <f>(M306*21)/100</f>
      </c>
      <c t="s">
        <v>26</v>
      </c>
    </row>
    <row r="307" spans="1:5" ht="12.75">
      <c r="A307" s="35" t="s">
        <v>55</v>
      </c>
      <c r="E307" s="39" t="s">
        <v>5</v>
      </c>
    </row>
    <row r="308" spans="1:5" ht="12.75">
      <c r="A308" s="35" t="s">
        <v>56</v>
      </c>
      <c r="E308" s="40" t="s">
        <v>5</v>
      </c>
    </row>
    <row r="309" spans="1:5" ht="51">
      <c r="A309" t="s">
        <v>58</v>
      </c>
      <c r="E309" s="39" t="s">
        <v>1075</v>
      </c>
    </row>
    <row r="310" spans="1:16" ht="25.5">
      <c r="A310" t="s">
        <v>48</v>
      </c>
      <c s="34" t="s">
        <v>476</v>
      </c>
      <c s="34" t="s">
        <v>1076</v>
      </c>
      <c s="35" t="s">
        <v>5</v>
      </c>
      <c s="6" t="s">
        <v>1077</v>
      </c>
      <c s="36" t="s">
        <v>235</v>
      </c>
      <c s="37">
        <v>175</v>
      </c>
      <c s="36">
        <v>0</v>
      </c>
      <c s="36">
        <f>ROUND(G310*H310,6)</f>
      </c>
      <c r="L310" s="38">
        <v>0</v>
      </c>
      <c s="32">
        <f>ROUND(ROUND(L310,2)*ROUND(G310,3),2)</f>
      </c>
      <c s="36" t="s">
        <v>188</v>
      </c>
      <c>
        <f>(M310*21)/100</f>
      </c>
      <c t="s">
        <v>26</v>
      </c>
    </row>
    <row r="311" spans="1:5" ht="12.75">
      <c r="A311" s="35" t="s">
        <v>55</v>
      </c>
      <c r="E311" s="39" t="s">
        <v>5</v>
      </c>
    </row>
    <row r="312" spans="1:5" ht="12.75">
      <c r="A312" s="35" t="s">
        <v>56</v>
      </c>
      <c r="E312" s="40" t="s">
        <v>5</v>
      </c>
    </row>
    <row r="313" spans="1:5" ht="25.5">
      <c r="A313" t="s">
        <v>58</v>
      </c>
      <c r="E313" s="39" t="s">
        <v>1077</v>
      </c>
    </row>
    <row r="314" spans="1:16" ht="25.5">
      <c r="A314" t="s">
        <v>48</v>
      </c>
      <c s="34" t="s">
        <v>477</v>
      </c>
      <c s="34" t="s">
        <v>1078</v>
      </c>
      <c s="35" t="s">
        <v>5</v>
      </c>
      <c s="6" t="s">
        <v>1079</v>
      </c>
      <c s="36" t="s">
        <v>235</v>
      </c>
      <c s="37">
        <v>7</v>
      </c>
      <c s="36">
        <v>0</v>
      </c>
      <c s="36">
        <f>ROUND(G314*H314,6)</f>
      </c>
      <c r="L314" s="38">
        <v>0</v>
      </c>
      <c s="32">
        <f>ROUND(ROUND(L314,2)*ROUND(G314,3),2)</f>
      </c>
      <c s="36" t="s">
        <v>188</v>
      </c>
      <c>
        <f>(M314*21)/100</f>
      </c>
      <c t="s">
        <v>26</v>
      </c>
    </row>
    <row r="315" spans="1:5" ht="12.75">
      <c r="A315" s="35" t="s">
        <v>55</v>
      </c>
      <c r="E315" s="39" t="s">
        <v>5</v>
      </c>
    </row>
    <row r="316" spans="1:5" ht="12.75">
      <c r="A316" s="35" t="s">
        <v>56</v>
      </c>
      <c r="E316" s="40" t="s">
        <v>5</v>
      </c>
    </row>
    <row r="317" spans="1:5" ht="25.5">
      <c r="A317" t="s">
        <v>58</v>
      </c>
      <c r="E317" s="39" t="s">
        <v>1079</v>
      </c>
    </row>
    <row r="318" spans="1:16" ht="38.25">
      <c r="A318" t="s">
        <v>48</v>
      </c>
      <c s="34" t="s">
        <v>479</v>
      </c>
      <c s="34" t="s">
        <v>1080</v>
      </c>
      <c s="35" t="s">
        <v>5</v>
      </c>
      <c s="6" t="s">
        <v>1081</v>
      </c>
      <c s="36" t="s">
        <v>235</v>
      </c>
      <c s="37">
        <v>22</v>
      </c>
      <c s="36">
        <v>0</v>
      </c>
      <c s="36">
        <f>ROUND(G318*H318,6)</f>
      </c>
      <c r="L318" s="38">
        <v>0</v>
      </c>
      <c s="32">
        <f>ROUND(ROUND(L318,2)*ROUND(G318,3),2)</f>
      </c>
      <c s="36" t="s">
        <v>188</v>
      </c>
      <c>
        <f>(M318*21)/100</f>
      </c>
      <c t="s">
        <v>26</v>
      </c>
    </row>
    <row r="319" spans="1:5" ht="12.75">
      <c r="A319" s="35" t="s">
        <v>55</v>
      </c>
      <c r="E319" s="39" t="s">
        <v>5</v>
      </c>
    </row>
    <row r="320" spans="1:5" ht="12.75">
      <c r="A320" s="35" t="s">
        <v>56</v>
      </c>
      <c r="E320" s="40" t="s">
        <v>5</v>
      </c>
    </row>
    <row r="321" spans="1:5" ht="38.25">
      <c r="A321" t="s">
        <v>58</v>
      </c>
      <c r="E321" s="39" t="s">
        <v>1082</v>
      </c>
    </row>
    <row r="322" spans="1:16" ht="38.25">
      <c r="A322" t="s">
        <v>48</v>
      </c>
      <c s="34" t="s">
        <v>481</v>
      </c>
      <c s="34" t="s">
        <v>1083</v>
      </c>
      <c s="35" t="s">
        <v>5</v>
      </c>
      <c s="6" t="s">
        <v>1084</v>
      </c>
      <c s="36" t="s">
        <v>235</v>
      </c>
      <c s="37">
        <v>153</v>
      </c>
      <c s="36">
        <v>0</v>
      </c>
      <c s="36">
        <f>ROUND(G322*H322,6)</f>
      </c>
      <c r="L322" s="38">
        <v>0</v>
      </c>
      <c s="32">
        <f>ROUND(ROUND(L322,2)*ROUND(G322,3),2)</f>
      </c>
      <c s="36" t="s">
        <v>188</v>
      </c>
      <c>
        <f>(M322*21)/100</f>
      </c>
      <c t="s">
        <v>26</v>
      </c>
    </row>
    <row r="323" spans="1:5" ht="12.75">
      <c r="A323" s="35" t="s">
        <v>55</v>
      </c>
      <c r="E323" s="39" t="s">
        <v>5</v>
      </c>
    </row>
    <row r="324" spans="1:5" ht="12.75">
      <c r="A324" s="35" t="s">
        <v>56</v>
      </c>
      <c r="E324" s="40" t="s">
        <v>5</v>
      </c>
    </row>
    <row r="325" spans="1:5" ht="38.25">
      <c r="A325" t="s">
        <v>58</v>
      </c>
      <c r="E325" s="39" t="s">
        <v>1085</v>
      </c>
    </row>
    <row r="326" spans="1:16" ht="38.25">
      <c r="A326" t="s">
        <v>48</v>
      </c>
      <c s="34" t="s">
        <v>484</v>
      </c>
      <c s="34" t="s">
        <v>1086</v>
      </c>
      <c s="35" t="s">
        <v>5</v>
      </c>
      <c s="6" t="s">
        <v>1087</v>
      </c>
      <c s="36" t="s">
        <v>235</v>
      </c>
      <c s="37">
        <v>7</v>
      </c>
      <c s="36">
        <v>0</v>
      </c>
      <c s="36">
        <f>ROUND(G326*H326,6)</f>
      </c>
      <c r="L326" s="38">
        <v>0</v>
      </c>
      <c s="32">
        <f>ROUND(ROUND(L326,2)*ROUND(G326,3),2)</f>
      </c>
      <c s="36" t="s">
        <v>188</v>
      </c>
      <c>
        <f>(M326*21)/100</f>
      </c>
      <c t="s">
        <v>26</v>
      </c>
    </row>
    <row r="327" spans="1:5" ht="12.75">
      <c r="A327" s="35" t="s">
        <v>55</v>
      </c>
      <c r="E327" s="39" t="s">
        <v>5</v>
      </c>
    </row>
    <row r="328" spans="1:5" ht="12.75">
      <c r="A328" s="35" t="s">
        <v>56</v>
      </c>
      <c r="E328" s="40" t="s">
        <v>5</v>
      </c>
    </row>
    <row r="329" spans="1:5" ht="38.25">
      <c r="A329" t="s">
        <v>58</v>
      </c>
      <c r="E329" s="39" t="s">
        <v>1088</v>
      </c>
    </row>
    <row r="330" spans="1:16" ht="12.75">
      <c r="A330" t="s">
        <v>48</v>
      </c>
      <c s="34" t="s">
        <v>487</v>
      </c>
      <c s="34" t="s">
        <v>1089</v>
      </c>
      <c s="35" t="s">
        <v>5</v>
      </c>
      <c s="6" t="s">
        <v>1090</v>
      </c>
      <c s="36" t="s">
        <v>187</v>
      </c>
      <c s="37">
        <v>182</v>
      </c>
      <c s="36">
        <v>0</v>
      </c>
      <c s="36">
        <f>ROUND(G330*H330,6)</f>
      </c>
      <c r="L330" s="38">
        <v>0</v>
      </c>
      <c s="32">
        <f>ROUND(ROUND(L330,2)*ROUND(G330,3),2)</f>
      </c>
      <c s="36" t="s">
        <v>54</v>
      </c>
      <c>
        <f>(M330*21)/100</f>
      </c>
      <c t="s">
        <v>26</v>
      </c>
    </row>
    <row r="331" spans="1:5" ht="12.75">
      <c r="A331" s="35" t="s">
        <v>55</v>
      </c>
      <c r="E331" s="39" t="s">
        <v>5</v>
      </c>
    </row>
    <row r="332" spans="1:5" ht="12.75">
      <c r="A332" s="35" t="s">
        <v>56</v>
      </c>
      <c r="E332" s="40" t="s">
        <v>5</v>
      </c>
    </row>
    <row r="333" spans="1:5" ht="12.75">
      <c r="A333" t="s">
        <v>58</v>
      </c>
      <c r="E333" s="39" t="s">
        <v>1090</v>
      </c>
    </row>
    <row r="334" spans="1:16" ht="12.75">
      <c r="A334" t="s">
        <v>48</v>
      </c>
      <c s="34" t="s">
        <v>490</v>
      </c>
      <c s="34" t="s">
        <v>1091</v>
      </c>
      <c s="35" t="s">
        <v>5</v>
      </c>
      <c s="6" t="s">
        <v>1092</v>
      </c>
      <c s="36" t="s">
        <v>187</v>
      </c>
      <c s="37">
        <v>1</v>
      </c>
      <c s="36">
        <v>0</v>
      </c>
      <c s="36">
        <f>ROUND(G334*H334,6)</f>
      </c>
      <c r="L334" s="38">
        <v>0</v>
      </c>
      <c s="32">
        <f>ROUND(ROUND(L334,2)*ROUND(G334,3),2)</f>
      </c>
      <c s="36" t="s">
        <v>54</v>
      </c>
      <c>
        <f>(M334*21)/100</f>
      </c>
      <c t="s">
        <v>26</v>
      </c>
    </row>
    <row r="335" spans="1:5" ht="12.75">
      <c r="A335" s="35" t="s">
        <v>55</v>
      </c>
      <c r="E335" s="39" t="s">
        <v>5</v>
      </c>
    </row>
    <row r="336" spans="1:5" ht="12.75">
      <c r="A336" s="35" t="s">
        <v>56</v>
      </c>
      <c r="E336" s="40" t="s">
        <v>5</v>
      </c>
    </row>
    <row r="337" spans="1:5" ht="12.75">
      <c r="A337" t="s">
        <v>58</v>
      </c>
      <c r="E337" s="39" t="s">
        <v>1092</v>
      </c>
    </row>
    <row r="338" spans="1:16" ht="12.75">
      <c r="A338" t="s">
        <v>48</v>
      </c>
      <c s="34" t="s">
        <v>493</v>
      </c>
      <c s="34" t="s">
        <v>1093</v>
      </c>
      <c s="35" t="s">
        <v>5</v>
      </c>
      <c s="6" t="s">
        <v>1094</v>
      </c>
      <c s="36" t="s">
        <v>187</v>
      </c>
      <c s="37">
        <v>1</v>
      </c>
      <c s="36">
        <v>0</v>
      </c>
      <c s="36">
        <f>ROUND(G338*H338,6)</f>
      </c>
      <c r="L338" s="38">
        <v>0</v>
      </c>
      <c s="32">
        <f>ROUND(ROUND(L338,2)*ROUND(G338,3),2)</f>
      </c>
      <c s="36" t="s">
        <v>54</v>
      </c>
      <c>
        <f>(M338*21)/100</f>
      </c>
      <c t="s">
        <v>26</v>
      </c>
    </row>
    <row r="339" spans="1:5" ht="12.75">
      <c r="A339" s="35" t="s">
        <v>55</v>
      </c>
      <c r="E339" s="39" t="s">
        <v>5</v>
      </c>
    </row>
    <row r="340" spans="1:5" ht="12.75">
      <c r="A340" s="35" t="s">
        <v>56</v>
      </c>
      <c r="E340" s="40" t="s">
        <v>5</v>
      </c>
    </row>
    <row r="341" spans="1:5" ht="12.75">
      <c r="A341" t="s">
        <v>58</v>
      </c>
      <c r="E341" s="39" t="s">
        <v>1094</v>
      </c>
    </row>
    <row r="342" spans="1:16" ht="25.5">
      <c r="A342" t="s">
        <v>48</v>
      </c>
      <c s="34" t="s">
        <v>496</v>
      </c>
      <c s="34" t="s">
        <v>709</v>
      </c>
      <c s="35" t="s">
        <v>5</v>
      </c>
      <c s="6" t="s">
        <v>710</v>
      </c>
      <c s="36" t="s">
        <v>235</v>
      </c>
      <c s="37">
        <v>80</v>
      </c>
      <c s="36">
        <v>0</v>
      </c>
      <c s="36">
        <f>ROUND(G342*H342,6)</f>
      </c>
      <c r="L342" s="38">
        <v>0</v>
      </c>
      <c s="32">
        <f>ROUND(ROUND(L342,2)*ROUND(G342,3),2)</f>
      </c>
      <c s="36" t="s">
        <v>188</v>
      </c>
      <c>
        <f>(M342*21)/100</f>
      </c>
      <c t="s">
        <v>26</v>
      </c>
    </row>
    <row r="343" spans="1:5" ht="12.75">
      <c r="A343" s="35" t="s">
        <v>55</v>
      </c>
      <c r="E343" s="39" t="s">
        <v>5</v>
      </c>
    </row>
    <row r="344" spans="1:5" ht="12.75">
      <c r="A344" s="35" t="s">
        <v>56</v>
      </c>
      <c r="E344" s="40" t="s">
        <v>5</v>
      </c>
    </row>
    <row r="345" spans="1:5" ht="25.5">
      <c r="A345" t="s">
        <v>58</v>
      </c>
      <c r="E345" s="39" t="s">
        <v>710</v>
      </c>
    </row>
    <row r="346" spans="1:16" ht="12.75">
      <c r="A346" t="s">
        <v>48</v>
      </c>
      <c s="34" t="s">
        <v>499</v>
      </c>
      <c s="34" t="s">
        <v>1095</v>
      </c>
      <c s="35" t="s">
        <v>5</v>
      </c>
      <c s="6" t="s">
        <v>712</v>
      </c>
      <c s="36" t="s">
        <v>235</v>
      </c>
      <c s="37">
        <v>80</v>
      </c>
      <c s="36">
        <v>0</v>
      </c>
      <c s="36">
        <f>ROUND(G346*H346,6)</f>
      </c>
      <c r="L346" s="38">
        <v>0</v>
      </c>
      <c s="32">
        <f>ROUND(ROUND(L346,2)*ROUND(G346,3),2)</f>
      </c>
      <c s="36" t="s">
        <v>54</v>
      </c>
      <c>
        <f>(M346*21)/100</f>
      </c>
      <c t="s">
        <v>26</v>
      </c>
    </row>
    <row r="347" spans="1:5" ht="12.75">
      <c r="A347" s="35" t="s">
        <v>55</v>
      </c>
      <c r="E347" s="39" t="s">
        <v>5</v>
      </c>
    </row>
    <row r="348" spans="1:5" ht="12.75">
      <c r="A348" s="35" t="s">
        <v>56</v>
      </c>
      <c r="E348" s="40" t="s">
        <v>5</v>
      </c>
    </row>
    <row r="349" spans="1:5" ht="12.75">
      <c r="A349" t="s">
        <v>58</v>
      </c>
      <c r="E349" s="39" t="s">
        <v>712</v>
      </c>
    </row>
    <row r="350" spans="1:16" ht="12.75">
      <c r="A350" t="s">
        <v>48</v>
      </c>
      <c s="34" t="s">
        <v>502</v>
      </c>
      <c s="34" t="s">
        <v>1096</v>
      </c>
      <c s="35" t="s">
        <v>5</v>
      </c>
      <c s="6" t="s">
        <v>714</v>
      </c>
      <c s="36" t="s">
        <v>187</v>
      </c>
      <c s="37">
        <v>2</v>
      </c>
      <c s="36">
        <v>0</v>
      </c>
      <c s="36">
        <f>ROUND(G350*H350,6)</f>
      </c>
      <c r="L350" s="38">
        <v>0</v>
      </c>
      <c s="32">
        <f>ROUND(ROUND(L350,2)*ROUND(G350,3),2)</f>
      </c>
      <c s="36" t="s">
        <v>54</v>
      </c>
      <c>
        <f>(M350*21)/100</f>
      </c>
      <c t="s">
        <v>26</v>
      </c>
    </row>
    <row r="351" spans="1:5" ht="12.75">
      <c r="A351" s="35" t="s">
        <v>55</v>
      </c>
      <c r="E351" s="39" t="s">
        <v>5</v>
      </c>
    </row>
    <row r="352" spans="1:5" ht="12.75">
      <c r="A352" s="35" t="s">
        <v>56</v>
      </c>
      <c r="E352" s="40" t="s">
        <v>5</v>
      </c>
    </row>
    <row r="353" spans="1:5" ht="12.75">
      <c r="A353" t="s">
        <v>58</v>
      </c>
      <c r="E353" s="39" t="s">
        <v>714</v>
      </c>
    </row>
    <row r="354" spans="1:16" ht="12.75">
      <c r="A354" t="s">
        <v>48</v>
      </c>
      <c s="34" t="s">
        <v>506</v>
      </c>
      <c s="34" t="s">
        <v>1097</v>
      </c>
      <c s="35" t="s">
        <v>5</v>
      </c>
      <c s="6" t="s">
        <v>716</v>
      </c>
      <c s="36" t="s">
        <v>187</v>
      </c>
      <c s="37">
        <v>4</v>
      </c>
      <c s="36">
        <v>0</v>
      </c>
      <c s="36">
        <f>ROUND(G354*H354,6)</f>
      </c>
      <c r="L354" s="38">
        <v>0</v>
      </c>
      <c s="32">
        <f>ROUND(ROUND(L354,2)*ROUND(G354,3),2)</f>
      </c>
      <c s="36" t="s">
        <v>54</v>
      </c>
      <c>
        <f>(M354*21)/100</f>
      </c>
      <c t="s">
        <v>26</v>
      </c>
    </row>
    <row r="355" spans="1:5" ht="12.75">
      <c r="A355" s="35" t="s">
        <v>55</v>
      </c>
      <c r="E355" s="39" t="s">
        <v>5</v>
      </c>
    </row>
    <row r="356" spans="1:5" ht="12.75">
      <c r="A356" s="35" t="s">
        <v>56</v>
      </c>
      <c r="E356" s="40" t="s">
        <v>5</v>
      </c>
    </row>
    <row r="357" spans="1:5" ht="12.75">
      <c r="A357" t="s">
        <v>58</v>
      </c>
      <c r="E357" s="39" t="s">
        <v>716</v>
      </c>
    </row>
    <row r="358" spans="1:16" ht="12.75">
      <c r="A358" t="s">
        <v>48</v>
      </c>
      <c s="34" t="s">
        <v>509</v>
      </c>
      <c s="34" t="s">
        <v>953</v>
      </c>
      <c s="35" t="s">
        <v>5</v>
      </c>
      <c s="6" t="s">
        <v>954</v>
      </c>
      <c s="36" t="s">
        <v>187</v>
      </c>
      <c s="37">
        <v>102</v>
      </c>
      <c s="36">
        <v>0</v>
      </c>
      <c s="36">
        <f>ROUND(G358*H358,6)</f>
      </c>
      <c r="L358" s="38">
        <v>0</v>
      </c>
      <c s="32">
        <f>ROUND(ROUND(L358,2)*ROUND(G358,3),2)</f>
      </c>
      <c s="36" t="s">
        <v>188</v>
      </c>
      <c>
        <f>(M358*21)/100</f>
      </c>
      <c t="s">
        <v>26</v>
      </c>
    </row>
    <row r="359" spans="1:5" ht="12.75">
      <c r="A359" s="35" t="s">
        <v>55</v>
      </c>
      <c r="E359" s="39" t="s">
        <v>5</v>
      </c>
    </row>
    <row r="360" spans="1:5" ht="12.75">
      <c r="A360" s="35" t="s">
        <v>56</v>
      </c>
      <c r="E360" s="40" t="s">
        <v>5</v>
      </c>
    </row>
    <row r="361" spans="1:5" ht="12.75">
      <c r="A361" t="s">
        <v>58</v>
      </c>
      <c r="E361" s="39" t="s">
        <v>954</v>
      </c>
    </row>
    <row r="362" spans="1:16" ht="12.75">
      <c r="A362" t="s">
        <v>48</v>
      </c>
      <c s="34" t="s">
        <v>512</v>
      </c>
      <c s="34" t="s">
        <v>955</v>
      </c>
      <c s="35" t="s">
        <v>5</v>
      </c>
      <c s="6" t="s">
        <v>956</v>
      </c>
      <c s="36" t="s">
        <v>187</v>
      </c>
      <c s="37">
        <v>7</v>
      </c>
      <c s="36">
        <v>0</v>
      </c>
      <c s="36">
        <f>ROUND(G362*H362,6)</f>
      </c>
      <c r="L362" s="38">
        <v>0</v>
      </c>
      <c s="32">
        <f>ROUND(ROUND(L362,2)*ROUND(G362,3),2)</f>
      </c>
      <c s="36" t="s">
        <v>188</v>
      </c>
      <c>
        <f>(M362*21)/100</f>
      </c>
      <c t="s">
        <v>26</v>
      </c>
    </row>
    <row r="363" spans="1:5" ht="12.75">
      <c r="A363" s="35" t="s">
        <v>55</v>
      </c>
      <c r="E363" s="39" t="s">
        <v>5</v>
      </c>
    </row>
    <row r="364" spans="1:5" ht="12.75">
      <c r="A364" s="35" t="s">
        <v>56</v>
      </c>
      <c r="E364" s="40" t="s">
        <v>5</v>
      </c>
    </row>
    <row r="365" spans="1:5" ht="12.75">
      <c r="A365" t="s">
        <v>58</v>
      </c>
      <c r="E365" s="39" t="s">
        <v>956</v>
      </c>
    </row>
    <row r="366" spans="1:16" ht="25.5">
      <c r="A366" t="s">
        <v>48</v>
      </c>
      <c s="34" t="s">
        <v>514</v>
      </c>
      <c s="34" t="s">
        <v>957</v>
      </c>
      <c s="35" t="s">
        <v>5</v>
      </c>
      <c s="6" t="s">
        <v>958</v>
      </c>
      <c s="36" t="s">
        <v>187</v>
      </c>
      <c s="37">
        <v>113</v>
      </c>
      <c s="36">
        <v>0</v>
      </c>
      <c s="36">
        <f>ROUND(G366*H366,6)</f>
      </c>
      <c r="L366" s="38">
        <v>0</v>
      </c>
      <c s="32">
        <f>ROUND(ROUND(L366,2)*ROUND(G366,3),2)</f>
      </c>
      <c s="36" t="s">
        <v>188</v>
      </c>
      <c>
        <f>(M366*21)/100</f>
      </c>
      <c t="s">
        <v>26</v>
      </c>
    </row>
    <row r="367" spans="1:5" ht="12.75">
      <c r="A367" s="35" t="s">
        <v>55</v>
      </c>
      <c r="E367" s="39" t="s">
        <v>5</v>
      </c>
    </row>
    <row r="368" spans="1:5" ht="12.75">
      <c r="A368" s="35" t="s">
        <v>56</v>
      </c>
      <c r="E368" s="40" t="s">
        <v>5</v>
      </c>
    </row>
    <row r="369" spans="1:5" ht="25.5">
      <c r="A369" t="s">
        <v>58</v>
      </c>
      <c r="E369" s="39" t="s">
        <v>958</v>
      </c>
    </row>
    <row r="370" spans="1:16" ht="12.75">
      <c r="A370" t="s">
        <v>48</v>
      </c>
      <c s="34" t="s">
        <v>516</v>
      </c>
      <c s="34" t="s">
        <v>717</v>
      </c>
      <c s="35" t="s">
        <v>5</v>
      </c>
      <c s="6" t="s">
        <v>718</v>
      </c>
      <c s="36" t="s">
        <v>187</v>
      </c>
      <c s="37">
        <v>23</v>
      </c>
      <c s="36">
        <v>0</v>
      </c>
      <c s="36">
        <f>ROUND(G370*H370,6)</f>
      </c>
      <c r="L370" s="38">
        <v>0</v>
      </c>
      <c s="32">
        <f>ROUND(ROUND(L370,2)*ROUND(G370,3),2)</f>
      </c>
      <c s="36" t="s">
        <v>188</v>
      </c>
      <c>
        <f>(M370*21)/100</f>
      </c>
      <c t="s">
        <v>26</v>
      </c>
    </row>
    <row r="371" spans="1:5" ht="12.75">
      <c r="A371" s="35" t="s">
        <v>55</v>
      </c>
      <c r="E371" s="39" t="s">
        <v>5</v>
      </c>
    </row>
    <row r="372" spans="1:5" ht="12.75">
      <c r="A372" s="35" t="s">
        <v>56</v>
      </c>
      <c r="E372" s="40" t="s">
        <v>5</v>
      </c>
    </row>
    <row r="373" spans="1:5" ht="12.75">
      <c r="A373" t="s">
        <v>58</v>
      </c>
      <c r="E373" s="39" t="s">
        <v>718</v>
      </c>
    </row>
    <row r="374" spans="1:16" ht="12.75">
      <c r="A374" t="s">
        <v>48</v>
      </c>
      <c s="34" t="s">
        <v>878</v>
      </c>
      <c s="34" t="s">
        <v>282</v>
      </c>
      <c s="35" t="s">
        <v>5</v>
      </c>
      <c s="6" t="s">
        <v>283</v>
      </c>
      <c s="36" t="s">
        <v>187</v>
      </c>
      <c s="37">
        <v>25</v>
      </c>
      <c s="36">
        <v>0</v>
      </c>
      <c s="36">
        <f>ROUND(G374*H374,6)</f>
      </c>
      <c r="L374" s="38">
        <v>0</v>
      </c>
      <c s="32">
        <f>ROUND(ROUND(L374,2)*ROUND(G374,3),2)</f>
      </c>
      <c s="36" t="s">
        <v>188</v>
      </c>
      <c>
        <f>(M374*21)/100</f>
      </c>
      <c t="s">
        <v>26</v>
      </c>
    </row>
    <row r="375" spans="1:5" ht="12.75">
      <c r="A375" s="35" t="s">
        <v>55</v>
      </c>
      <c r="E375" s="39" t="s">
        <v>5</v>
      </c>
    </row>
    <row r="376" spans="1:5" ht="12.75">
      <c r="A376" s="35" t="s">
        <v>56</v>
      </c>
      <c r="E376" s="40" t="s">
        <v>5</v>
      </c>
    </row>
    <row r="377" spans="1:5" ht="12.75">
      <c r="A377" t="s">
        <v>58</v>
      </c>
      <c r="E377" s="39" t="s">
        <v>283</v>
      </c>
    </row>
    <row r="378" spans="1:16" ht="12.75">
      <c r="A378" t="s">
        <v>48</v>
      </c>
      <c s="34" t="s">
        <v>519</v>
      </c>
      <c s="34" t="s">
        <v>1098</v>
      </c>
      <c s="35" t="s">
        <v>5</v>
      </c>
      <c s="6" t="s">
        <v>286</v>
      </c>
      <c s="36" t="s">
        <v>187</v>
      </c>
      <c s="37">
        <v>25</v>
      </c>
      <c s="36">
        <v>0</v>
      </c>
      <c s="36">
        <f>ROUND(G378*H378,6)</f>
      </c>
      <c r="L378" s="38">
        <v>0</v>
      </c>
      <c s="32">
        <f>ROUND(ROUND(L378,2)*ROUND(G378,3),2)</f>
      </c>
      <c s="36" t="s">
        <v>54</v>
      </c>
      <c>
        <f>(M378*21)/100</f>
      </c>
      <c t="s">
        <v>26</v>
      </c>
    </row>
    <row r="379" spans="1:5" ht="12.75">
      <c r="A379" s="35" t="s">
        <v>55</v>
      </c>
      <c r="E379" s="39" t="s">
        <v>5</v>
      </c>
    </row>
    <row r="380" spans="1:5" ht="12.75">
      <c r="A380" s="35" t="s">
        <v>56</v>
      </c>
      <c r="E380" s="40" t="s">
        <v>5</v>
      </c>
    </row>
    <row r="381" spans="1:5" ht="12.75">
      <c r="A381" t="s">
        <v>58</v>
      </c>
      <c r="E381" s="39" t="s">
        <v>286</v>
      </c>
    </row>
    <row r="382" spans="1:16" ht="25.5">
      <c r="A382" t="s">
        <v>48</v>
      </c>
      <c s="34" t="s">
        <v>885</v>
      </c>
      <c s="34" t="s">
        <v>1099</v>
      </c>
      <c s="35" t="s">
        <v>5</v>
      </c>
      <c s="6" t="s">
        <v>979</v>
      </c>
      <c s="36" t="s">
        <v>296</v>
      </c>
      <c s="37">
        <v>30</v>
      </c>
      <c s="36">
        <v>0</v>
      </c>
      <c s="36">
        <f>ROUND(G382*H382,6)</f>
      </c>
      <c r="L382" s="38">
        <v>0</v>
      </c>
      <c s="32">
        <f>ROUND(ROUND(L382,2)*ROUND(G382,3),2)</f>
      </c>
      <c s="36" t="s">
        <v>54</v>
      </c>
      <c>
        <f>(M382*21)/100</f>
      </c>
      <c t="s">
        <v>26</v>
      </c>
    </row>
    <row r="383" spans="1:5" ht="12.75">
      <c r="A383" s="35" t="s">
        <v>55</v>
      </c>
      <c r="E383" s="39" t="s">
        <v>5</v>
      </c>
    </row>
    <row r="384" spans="1:5" ht="12.75">
      <c r="A384" s="35" t="s">
        <v>56</v>
      </c>
      <c r="E384" s="40" t="s">
        <v>5</v>
      </c>
    </row>
    <row r="385" spans="1:5" ht="25.5">
      <c r="A385" t="s">
        <v>58</v>
      </c>
      <c r="E385" s="39" t="s">
        <v>979</v>
      </c>
    </row>
    <row r="386" spans="1:16" ht="12.75">
      <c r="A386" t="s">
        <v>48</v>
      </c>
      <c s="34" t="s">
        <v>888</v>
      </c>
      <c s="34" t="s">
        <v>1100</v>
      </c>
      <c s="35" t="s">
        <v>5</v>
      </c>
      <c s="6" t="s">
        <v>981</v>
      </c>
      <c s="36" t="s">
        <v>296</v>
      </c>
      <c s="37">
        <v>150</v>
      </c>
      <c s="36">
        <v>0</v>
      </c>
      <c s="36">
        <f>ROUND(G386*H386,6)</f>
      </c>
      <c r="L386" s="38">
        <v>0</v>
      </c>
      <c s="32">
        <f>ROUND(ROUND(L386,2)*ROUND(G386,3),2)</f>
      </c>
      <c s="36" t="s">
        <v>54</v>
      </c>
      <c>
        <f>(M386*21)/100</f>
      </c>
      <c t="s">
        <v>26</v>
      </c>
    </row>
    <row r="387" spans="1:5" ht="12.75">
      <c r="A387" s="35" t="s">
        <v>55</v>
      </c>
      <c r="E387" s="39" t="s">
        <v>5</v>
      </c>
    </row>
    <row r="388" spans="1:5" ht="12.75">
      <c r="A388" s="35" t="s">
        <v>56</v>
      </c>
      <c r="E388" s="40" t="s">
        <v>5</v>
      </c>
    </row>
    <row r="389" spans="1:5" ht="12.75">
      <c r="A389" t="s">
        <v>58</v>
      </c>
      <c r="E389" s="39" t="s">
        <v>981</v>
      </c>
    </row>
    <row r="390" spans="1:16" ht="12.75">
      <c r="A390" t="s">
        <v>48</v>
      </c>
      <c s="34" t="s">
        <v>891</v>
      </c>
      <c s="34" t="s">
        <v>1101</v>
      </c>
      <c s="35" t="s">
        <v>5</v>
      </c>
      <c s="6" t="s">
        <v>983</v>
      </c>
      <c s="36" t="s">
        <v>984</v>
      </c>
      <c s="37">
        <v>1</v>
      </c>
      <c s="36">
        <v>0</v>
      </c>
      <c s="36">
        <f>ROUND(G390*H390,6)</f>
      </c>
      <c r="L390" s="38">
        <v>0</v>
      </c>
      <c s="32">
        <f>ROUND(ROUND(L390,2)*ROUND(G390,3),2)</f>
      </c>
      <c s="36" t="s">
        <v>54</v>
      </c>
      <c>
        <f>(M390*21)/100</f>
      </c>
      <c t="s">
        <v>26</v>
      </c>
    </row>
    <row r="391" spans="1:5" ht="12.75">
      <c r="A391" s="35" t="s">
        <v>55</v>
      </c>
      <c r="E391" s="39" t="s">
        <v>5</v>
      </c>
    </row>
    <row r="392" spans="1:5" ht="12.75">
      <c r="A392" s="35" t="s">
        <v>56</v>
      </c>
      <c r="E392" s="40" t="s">
        <v>5</v>
      </c>
    </row>
    <row r="393" spans="1:5" ht="12.75">
      <c r="A393" t="s">
        <v>58</v>
      </c>
      <c r="E393" s="39" t="s">
        <v>983</v>
      </c>
    </row>
    <row r="394" spans="1:16" ht="38.25">
      <c r="A394" t="s">
        <v>48</v>
      </c>
      <c s="34" t="s">
        <v>894</v>
      </c>
      <c s="34" t="s">
        <v>1102</v>
      </c>
      <c s="35" t="s">
        <v>5</v>
      </c>
      <c s="6" t="s">
        <v>299</v>
      </c>
      <c s="36" t="s">
        <v>187</v>
      </c>
      <c s="37">
        <v>1</v>
      </c>
      <c s="36">
        <v>0</v>
      </c>
      <c s="36">
        <f>ROUND(G394*H394,6)</f>
      </c>
      <c r="L394" s="38">
        <v>0</v>
      </c>
      <c s="32">
        <f>ROUND(ROUND(L394,2)*ROUND(G394,3),2)</f>
      </c>
      <c s="36" t="s">
        <v>54</v>
      </c>
      <c>
        <f>(M394*21)/100</f>
      </c>
      <c t="s">
        <v>26</v>
      </c>
    </row>
    <row r="395" spans="1:5" ht="12.75">
      <c r="A395" s="35" t="s">
        <v>55</v>
      </c>
      <c r="E395" s="39" t="s">
        <v>5</v>
      </c>
    </row>
    <row r="396" spans="1:5" ht="12.75">
      <c r="A396" s="35" t="s">
        <v>56</v>
      </c>
      <c r="E396" s="40" t="s">
        <v>5</v>
      </c>
    </row>
    <row r="397" spans="1:5" ht="51">
      <c r="A397" t="s">
        <v>58</v>
      </c>
      <c r="E397" s="39" t="s">
        <v>300</v>
      </c>
    </row>
    <row r="398" spans="1:16" ht="38.25">
      <c r="A398" t="s">
        <v>48</v>
      </c>
      <c s="34" t="s">
        <v>1103</v>
      </c>
      <c s="34" t="s">
        <v>1104</v>
      </c>
      <c s="35" t="s">
        <v>5</v>
      </c>
      <c s="6" t="s">
        <v>303</v>
      </c>
      <c s="36" t="s">
        <v>187</v>
      </c>
      <c s="37">
        <v>1</v>
      </c>
      <c s="36">
        <v>0</v>
      </c>
      <c s="36">
        <f>ROUND(G398*H398,6)</f>
      </c>
      <c r="L398" s="38">
        <v>0</v>
      </c>
      <c s="32">
        <f>ROUND(ROUND(L398,2)*ROUND(G398,3),2)</f>
      </c>
      <c s="36" t="s">
        <v>54</v>
      </c>
      <c>
        <f>(M398*21)/100</f>
      </c>
      <c t="s">
        <v>26</v>
      </c>
    </row>
    <row r="399" spans="1:5" ht="12.75">
      <c r="A399" s="35" t="s">
        <v>55</v>
      </c>
      <c r="E399" s="39" t="s">
        <v>5</v>
      </c>
    </row>
    <row r="400" spans="1:5" ht="12.75">
      <c r="A400" s="35" t="s">
        <v>56</v>
      </c>
      <c r="E400" s="40" t="s">
        <v>5</v>
      </c>
    </row>
    <row r="401" spans="1:5" ht="38.25">
      <c r="A401" t="s">
        <v>58</v>
      </c>
      <c r="E401" s="39" t="s">
        <v>304</v>
      </c>
    </row>
    <row r="402" spans="1:16" ht="12.75">
      <c r="A402" t="s">
        <v>48</v>
      </c>
      <c s="34" t="s">
        <v>1105</v>
      </c>
      <c s="34" t="s">
        <v>1106</v>
      </c>
      <c s="35" t="s">
        <v>5</v>
      </c>
      <c s="6" t="s">
        <v>988</v>
      </c>
      <c s="36" t="s">
        <v>53</v>
      </c>
      <c s="37">
        <v>9.5</v>
      </c>
      <c s="36">
        <v>0</v>
      </c>
      <c s="36">
        <f>ROUND(G402*H402,6)</f>
      </c>
      <c r="L402" s="38">
        <v>0</v>
      </c>
      <c s="32">
        <f>ROUND(ROUND(L402,2)*ROUND(G402,3),2)</f>
      </c>
      <c s="36" t="s">
        <v>54</v>
      </c>
      <c>
        <f>(M402*21)/100</f>
      </c>
      <c t="s">
        <v>26</v>
      </c>
    </row>
    <row r="403" spans="1:5" ht="12.75">
      <c r="A403" s="35" t="s">
        <v>55</v>
      </c>
      <c r="E403" s="39" t="s">
        <v>5</v>
      </c>
    </row>
    <row r="404" spans="1:5" ht="12.75">
      <c r="A404" s="35" t="s">
        <v>56</v>
      </c>
      <c r="E404" s="40" t="s">
        <v>5</v>
      </c>
    </row>
    <row r="405" spans="1:5" ht="12.75">
      <c r="A405" t="s">
        <v>58</v>
      </c>
      <c r="E405" s="39" t="s">
        <v>988</v>
      </c>
    </row>
    <row r="406" spans="1:13" ht="12.75">
      <c r="A406" t="s">
        <v>45</v>
      </c>
      <c r="C406" s="31" t="s">
        <v>308</v>
      </c>
      <c r="E406" s="33" t="s">
        <v>309</v>
      </c>
      <c r="J406" s="32">
        <f>0</f>
      </c>
      <c s="32">
        <f>0</f>
      </c>
      <c s="32">
        <f>0+L407</f>
      </c>
      <c s="32">
        <f>0+M407</f>
      </c>
    </row>
    <row r="407" spans="1:16" ht="12.75">
      <c r="A407" t="s">
        <v>48</v>
      </c>
      <c s="34" t="s">
        <v>1107</v>
      </c>
      <c s="34" t="s">
        <v>311</v>
      </c>
      <c s="35" t="s">
        <v>5</v>
      </c>
      <c s="6" t="s">
        <v>312</v>
      </c>
      <c s="36" t="s">
        <v>161</v>
      </c>
      <c s="37">
        <v>1</v>
      </c>
      <c s="36">
        <v>0</v>
      </c>
      <c s="36">
        <f>ROUND(G407*H407,6)</f>
      </c>
      <c r="L407" s="38">
        <v>0</v>
      </c>
      <c s="32">
        <f>ROUND(ROUND(L407,2)*ROUND(G407,3),2)</f>
      </c>
      <c s="36" t="s">
        <v>188</v>
      </c>
      <c>
        <f>(M407*21)/100</f>
      </c>
      <c t="s">
        <v>26</v>
      </c>
    </row>
    <row r="408" spans="1:5" ht="12.75">
      <c r="A408" s="35" t="s">
        <v>55</v>
      </c>
      <c r="E408" s="39" t="s">
        <v>5</v>
      </c>
    </row>
    <row r="409" spans="1:5" ht="12.75">
      <c r="A409" s="35" t="s">
        <v>56</v>
      </c>
      <c r="E409" s="40" t="s">
        <v>5</v>
      </c>
    </row>
    <row r="410" spans="1:5" ht="12.75">
      <c r="A410" t="s">
        <v>58</v>
      </c>
      <c r="E410"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178</v>
      </c>
      <c s="41">
        <f>Rekapitulace!C14</f>
      </c>
      <c s="20" t="s">
        <v>0</v>
      </c>
      <c t="s">
        <v>22</v>
      </c>
      <c t="s">
        <v>26</v>
      </c>
    </row>
    <row r="4" spans="1:16" ht="32" customHeight="1">
      <c r="A4" s="24" t="s">
        <v>19</v>
      </c>
      <c s="25" t="s">
        <v>27</v>
      </c>
      <c s="27" t="s">
        <v>178</v>
      </c>
      <c r="E4" s="26" t="s">
        <v>179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1110</v>
      </c>
      <c r="E8" s="30" t="s">
        <v>1109</v>
      </c>
      <c r="J8" s="29">
        <f>0+J9+J134</f>
      </c>
      <c s="29">
        <f>0+K9+K134</f>
      </c>
      <c s="29">
        <f>0+L9+L134</f>
      </c>
      <c s="29">
        <f>0+M9+M134</f>
      </c>
    </row>
    <row r="9" spans="1:13" ht="12.75">
      <c r="A9" t="s">
        <v>45</v>
      </c>
      <c r="C9" s="31" t="s">
        <v>1111</v>
      </c>
      <c r="E9" s="33" t="s">
        <v>1112</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185</v>
      </c>
      <c s="35" t="s">
        <v>5</v>
      </c>
      <c s="6" t="s">
        <v>186</v>
      </c>
      <c s="36" t="s">
        <v>187</v>
      </c>
      <c s="37">
        <v>1</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12.75">
      <c r="A13" t="s">
        <v>58</v>
      </c>
      <c r="E13" s="39" t="s">
        <v>186</v>
      </c>
    </row>
    <row r="14" spans="1:16" ht="38.25">
      <c r="A14" t="s">
        <v>48</v>
      </c>
      <c s="34" t="s">
        <v>26</v>
      </c>
      <c s="34" t="s">
        <v>1113</v>
      </c>
      <c s="35" t="s">
        <v>5</v>
      </c>
      <c s="6" t="s">
        <v>190</v>
      </c>
      <c s="36" t="s">
        <v>187</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02">
      <c r="A17" t="s">
        <v>58</v>
      </c>
      <c r="E17" s="39" t="s">
        <v>191</v>
      </c>
    </row>
    <row r="18" spans="1:16" ht="25.5">
      <c r="A18" t="s">
        <v>48</v>
      </c>
      <c s="34" t="s">
        <v>25</v>
      </c>
      <c s="34" t="s">
        <v>196</v>
      </c>
      <c s="35" t="s">
        <v>5</v>
      </c>
      <c s="6" t="s">
        <v>197</v>
      </c>
      <c s="36" t="s">
        <v>187</v>
      </c>
      <c s="37">
        <v>1</v>
      </c>
      <c s="36">
        <v>0</v>
      </c>
      <c s="36">
        <f>ROUND(G18*H18,6)</f>
      </c>
      <c r="L18" s="38">
        <v>0</v>
      </c>
      <c s="32">
        <f>ROUND(ROUND(L18,2)*ROUND(G18,3),2)</f>
      </c>
      <c s="36" t="s">
        <v>188</v>
      </c>
      <c>
        <f>(M18*21)/100</f>
      </c>
      <c t="s">
        <v>26</v>
      </c>
    </row>
    <row r="19" spans="1:5" ht="12.75">
      <c r="A19" s="35" t="s">
        <v>55</v>
      </c>
      <c r="E19" s="39" t="s">
        <v>5</v>
      </c>
    </row>
    <row r="20" spans="1:5" ht="12.75">
      <c r="A20" s="35" t="s">
        <v>56</v>
      </c>
      <c r="E20" s="40" t="s">
        <v>5</v>
      </c>
    </row>
    <row r="21" spans="1:5" ht="25.5">
      <c r="A21" t="s">
        <v>58</v>
      </c>
      <c r="E21" s="39" t="s">
        <v>197</v>
      </c>
    </row>
    <row r="22" spans="1:16" ht="12.75">
      <c r="A22" t="s">
        <v>48</v>
      </c>
      <c s="34" t="s">
        <v>70</v>
      </c>
      <c s="34" t="s">
        <v>1114</v>
      </c>
      <c s="35" t="s">
        <v>5</v>
      </c>
      <c s="6" t="s">
        <v>199</v>
      </c>
      <c s="36" t="s">
        <v>187</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12.75">
      <c r="A25" t="s">
        <v>58</v>
      </c>
      <c r="E25" s="39" t="s">
        <v>199</v>
      </c>
    </row>
    <row r="26" spans="1:16" ht="12.75">
      <c r="A26" t="s">
        <v>48</v>
      </c>
      <c s="34" t="s">
        <v>76</v>
      </c>
      <c s="34" t="s">
        <v>200</v>
      </c>
      <c s="35" t="s">
        <v>5</v>
      </c>
      <c s="6" t="s">
        <v>201</v>
      </c>
      <c s="36" t="s">
        <v>187</v>
      </c>
      <c s="37">
        <v>1</v>
      </c>
      <c s="36">
        <v>0</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12.75">
      <c r="A29" t="s">
        <v>58</v>
      </c>
      <c r="E29" s="39" t="s">
        <v>201</v>
      </c>
    </row>
    <row r="30" spans="1:16" ht="12.75">
      <c r="A30" t="s">
        <v>48</v>
      </c>
      <c s="34" t="s">
        <v>82</v>
      </c>
      <c s="34" t="s">
        <v>1115</v>
      </c>
      <c s="35" t="s">
        <v>5</v>
      </c>
      <c s="6" t="s">
        <v>203</v>
      </c>
      <c s="36" t="s">
        <v>187</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58</v>
      </c>
      <c r="E33" s="39" t="s">
        <v>203</v>
      </c>
    </row>
    <row r="34" spans="1:16" ht="12.75">
      <c r="A34" t="s">
        <v>48</v>
      </c>
      <c s="34" t="s">
        <v>88</v>
      </c>
      <c s="34" t="s">
        <v>1116</v>
      </c>
      <c s="35" t="s">
        <v>5</v>
      </c>
      <c s="6" t="s">
        <v>1117</v>
      </c>
      <c s="36" t="s">
        <v>187</v>
      </c>
      <c s="37">
        <v>1</v>
      </c>
      <c s="36">
        <v>0</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12.75">
      <c r="A37" t="s">
        <v>58</v>
      </c>
      <c r="E37" s="39" t="s">
        <v>1117</v>
      </c>
    </row>
    <row r="38" spans="1:16" ht="12.75">
      <c r="A38" t="s">
        <v>48</v>
      </c>
      <c s="34" t="s">
        <v>94</v>
      </c>
      <c s="34" t="s">
        <v>1118</v>
      </c>
      <c s="35" t="s">
        <v>5</v>
      </c>
      <c s="6" t="s">
        <v>1119</v>
      </c>
      <c s="36" t="s">
        <v>187</v>
      </c>
      <c s="37">
        <v>1</v>
      </c>
      <c s="36">
        <v>0</v>
      </c>
      <c s="36">
        <f>ROUND(G38*H38,6)</f>
      </c>
      <c r="L38" s="38">
        <v>0</v>
      </c>
      <c s="32">
        <f>ROUND(ROUND(L38,2)*ROUND(G38,3),2)</f>
      </c>
      <c s="36" t="s">
        <v>188</v>
      </c>
      <c>
        <f>(M38*21)/100</f>
      </c>
      <c t="s">
        <v>26</v>
      </c>
    </row>
    <row r="39" spans="1:5" ht="12.75">
      <c r="A39" s="35" t="s">
        <v>55</v>
      </c>
      <c r="E39" s="39" t="s">
        <v>5</v>
      </c>
    </row>
    <row r="40" spans="1:5" ht="12.75">
      <c r="A40" s="35" t="s">
        <v>56</v>
      </c>
      <c r="E40" s="40" t="s">
        <v>5</v>
      </c>
    </row>
    <row r="41" spans="1:5" ht="12.75">
      <c r="A41" t="s">
        <v>58</v>
      </c>
      <c r="E41" s="39" t="s">
        <v>1119</v>
      </c>
    </row>
    <row r="42" spans="1:16" ht="38.25">
      <c r="A42" t="s">
        <v>48</v>
      </c>
      <c s="34" t="s">
        <v>100</v>
      </c>
      <c s="34" t="s">
        <v>1120</v>
      </c>
      <c s="35" t="s">
        <v>5</v>
      </c>
      <c s="6" t="s">
        <v>1121</v>
      </c>
      <c s="36" t="s">
        <v>187</v>
      </c>
      <c s="37">
        <v>1</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76.5">
      <c r="A45" t="s">
        <v>58</v>
      </c>
      <c r="E45" s="39" t="s">
        <v>1122</v>
      </c>
    </row>
    <row r="46" spans="1:16" ht="12.75">
      <c r="A46" t="s">
        <v>48</v>
      </c>
      <c s="34" t="s">
        <v>106</v>
      </c>
      <c s="34" t="s">
        <v>1123</v>
      </c>
      <c s="35" t="s">
        <v>5</v>
      </c>
      <c s="6" t="s">
        <v>1124</v>
      </c>
      <c s="36" t="s">
        <v>187</v>
      </c>
      <c s="37">
        <v>1</v>
      </c>
      <c s="36">
        <v>0</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12.75">
      <c r="A49" t="s">
        <v>58</v>
      </c>
      <c r="E49" s="39" t="s">
        <v>1124</v>
      </c>
    </row>
    <row r="50" spans="1:16" ht="25.5">
      <c r="A50" t="s">
        <v>48</v>
      </c>
      <c s="34" t="s">
        <v>112</v>
      </c>
      <c s="34" t="s">
        <v>1125</v>
      </c>
      <c s="35" t="s">
        <v>5</v>
      </c>
      <c s="6" t="s">
        <v>1126</v>
      </c>
      <c s="36" t="s">
        <v>187</v>
      </c>
      <c s="37">
        <v>1</v>
      </c>
      <c s="36">
        <v>0</v>
      </c>
      <c s="36">
        <f>ROUND(G50*H50,6)</f>
      </c>
      <c r="L50" s="38">
        <v>0</v>
      </c>
      <c s="32">
        <f>ROUND(ROUND(L50,2)*ROUND(G50,3),2)</f>
      </c>
      <c s="36" t="s">
        <v>54</v>
      </c>
      <c>
        <f>(M50*21)/100</f>
      </c>
      <c t="s">
        <v>26</v>
      </c>
    </row>
    <row r="51" spans="1:5" ht="12.75">
      <c r="A51" s="35" t="s">
        <v>55</v>
      </c>
      <c r="E51" s="39" t="s">
        <v>5</v>
      </c>
    </row>
    <row r="52" spans="1:5" ht="12.75">
      <c r="A52" s="35" t="s">
        <v>56</v>
      </c>
      <c r="E52" s="40" t="s">
        <v>5</v>
      </c>
    </row>
    <row r="53" spans="1:5" ht="25.5">
      <c r="A53" t="s">
        <v>58</v>
      </c>
      <c r="E53" s="39" t="s">
        <v>1126</v>
      </c>
    </row>
    <row r="54" spans="1:16" ht="12.75">
      <c r="A54" t="s">
        <v>48</v>
      </c>
      <c s="34" t="s">
        <v>118</v>
      </c>
      <c s="34" t="s">
        <v>1127</v>
      </c>
      <c s="35" t="s">
        <v>5</v>
      </c>
      <c s="6" t="s">
        <v>1128</v>
      </c>
      <c s="36" t="s">
        <v>187</v>
      </c>
      <c s="37">
        <v>1</v>
      </c>
      <c s="36">
        <v>0</v>
      </c>
      <c s="36">
        <f>ROUND(G54*H54,6)</f>
      </c>
      <c r="L54" s="38">
        <v>0</v>
      </c>
      <c s="32">
        <f>ROUND(ROUND(L54,2)*ROUND(G54,3),2)</f>
      </c>
      <c s="36" t="s">
        <v>188</v>
      </c>
      <c>
        <f>(M54*21)/100</f>
      </c>
      <c t="s">
        <v>26</v>
      </c>
    </row>
    <row r="55" spans="1:5" ht="12.75">
      <c r="A55" s="35" t="s">
        <v>55</v>
      </c>
      <c r="E55" s="39" t="s">
        <v>5</v>
      </c>
    </row>
    <row r="56" spans="1:5" ht="12.75">
      <c r="A56" s="35" t="s">
        <v>56</v>
      </c>
      <c r="E56" s="40" t="s">
        <v>5</v>
      </c>
    </row>
    <row r="57" spans="1:5" ht="12.75">
      <c r="A57" t="s">
        <v>58</v>
      </c>
      <c r="E57" s="39" t="s">
        <v>1128</v>
      </c>
    </row>
    <row r="58" spans="1:16" ht="38.25">
      <c r="A58" t="s">
        <v>48</v>
      </c>
      <c s="34" t="s">
        <v>124</v>
      </c>
      <c s="34" t="s">
        <v>1129</v>
      </c>
      <c s="35" t="s">
        <v>5</v>
      </c>
      <c s="6" t="s">
        <v>1130</v>
      </c>
      <c s="36" t="s">
        <v>187</v>
      </c>
      <c s="37">
        <v>1</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51">
      <c r="A61" t="s">
        <v>58</v>
      </c>
      <c r="E61" s="39" t="s">
        <v>1131</v>
      </c>
    </row>
    <row r="62" spans="1:16" ht="12.75">
      <c r="A62" t="s">
        <v>48</v>
      </c>
      <c s="34" t="s">
        <v>130</v>
      </c>
      <c s="34" t="s">
        <v>1132</v>
      </c>
      <c s="35" t="s">
        <v>5</v>
      </c>
      <c s="6" t="s">
        <v>1133</v>
      </c>
      <c s="36" t="s">
        <v>187</v>
      </c>
      <c s="37">
        <v>2</v>
      </c>
      <c s="36">
        <v>0</v>
      </c>
      <c s="36">
        <f>ROUND(G62*H62,6)</f>
      </c>
      <c r="L62" s="38">
        <v>0</v>
      </c>
      <c s="32">
        <f>ROUND(ROUND(L62,2)*ROUND(G62,3),2)</f>
      </c>
      <c s="36" t="s">
        <v>188</v>
      </c>
      <c>
        <f>(M62*21)/100</f>
      </c>
      <c t="s">
        <v>26</v>
      </c>
    </row>
    <row r="63" spans="1:5" ht="12.75">
      <c r="A63" s="35" t="s">
        <v>55</v>
      </c>
      <c r="E63" s="39" t="s">
        <v>5</v>
      </c>
    </row>
    <row r="64" spans="1:5" ht="12.75">
      <c r="A64" s="35" t="s">
        <v>56</v>
      </c>
      <c r="E64" s="40" t="s">
        <v>5</v>
      </c>
    </row>
    <row r="65" spans="1:5" ht="12.75">
      <c r="A65" t="s">
        <v>58</v>
      </c>
      <c r="E65" s="39" t="s">
        <v>1133</v>
      </c>
    </row>
    <row r="66" spans="1:16" ht="25.5">
      <c r="A66" t="s">
        <v>48</v>
      </c>
      <c s="34" t="s">
        <v>136</v>
      </c>
      <c s="34" t="s">
        <v>1134</v>
      </c>
      <c s="35" t="s">
        <v>5</v>
      </c>
      <c s="6" t="s">
        <v>1135</v>
      </c>
      <c s="36" t="s">
        <v>187</v>
      </c>
      <c s="37">
        <v>2</v>
      </c>
      <c s="36">
        <v>0</v>
      </c>
      <c s="36">
        <f>ROUND(G66*H66,6)</f>
      </c>
      <c r="L66" s="38">
        <v>0</v>
      </c>
      <c s="32">
        <f>ROUND(ROUND(L66,2)*ROUND(G66,3),2)</f>
      </c>
      <c s="36" t="s">
        <v>54</v>
      </c>
      <c>
        <f>(M66*21)/100</f>
      </c>
      <c t="s">
        <v>26</v>
      </c>
    </row>
    <row r="67" spans="1:5" ht="12.75">
      <c r="A67" s="35" t="s">
        <v>55</v>
      </c>
      <c r="E67" s="39" t="s">
        <v>5</v>
      </c>
    </row>
    <row r="68" spans="1:5" ht="12.75">
      <c r="A68" s="35" t="s">
        <v>56</v>
      </c>
      <c r="E68" s="40" t="s">
        <v>5</v>
      </c>
    </row>
    <row r="69" spans="1:5" ht="51">
      <c r="A69" t="s">
        <v>58</v>
      </c>
      <c r="E69" s="39" t="s">
        <v>1136</v>
      </c>
    </row>
    <row r="70" spans="1:16" ht="12.75">
      <c r="A70" t="s">
        <v>48</v>
      </c>
      <c s="34" t="s">
        <v>142</v>
      </c>
      <c s="34" t="s">
        <v>233</v>
      </c>
      <c s="35" t="s">
        <v>5</v>
      </c>
      <c s="6" t="s">
        <v>234</v>
      </c>
      <c s="36" t="s">
        <v>235</v>
      </c>
      <c s="37">
        <v>170</v>
      </c>
      <c s="36">
        <v>0</v>
      </c>
      <c s="36">
        <f>ROUND(G70*H70,6)</f>
      </c>
      <c r="L70" s="38">
        <v>0</v>
      </c>
      <c s="32">
        <f>ROUND(ROUND(L70,2)*ROUND(G70,3),2)</f>
      </c>
      <c s="36" t="s">
        <v>188</v>
      </c>
      <c>
        <f>(M70*21)/100</f>
      </c>
      <c t="s">
        <v>26</v>
      </c>
    </row>
    <row r="71" spans="1:5" ht="12.75">
      <c r="A71" s="35" t="s">
        <v>55</v>
      </c>
      <c r="E71" s="39" t="s">
        <v>5</v>
      </c>
    </row>
    <row r="72" spans="1:5" ht="12.75">
      <c r="A72" s="35" t="s">
        <v>56</v>
      </c>
      <c r="E72" s="40" t="s">
        <v>5</v>
      </c>
    </row>
    <row r="73" spans="1:5" ht="12.75">
      <c r="A73" t="s">
        <v>58</v>
      </c>
      <c r="E73" s="39" t="s">
        <v>234</v>
      </c>
    </row>
    <row r="74" spans="1:16" ht="12.75">
      <c r="A74" t="s">
        <v>48</v>
      </c>
      <c s="34" t="s">
        <v>148</v>
      </c>
      <c s="34" t="s">
        <v>1137</v>
      </c>
      <c s="35" t="s">
        <v>5</v>
      </c>
      <c s="6" t="s">
        <v>243</v>
      </c>
      <c s="36" t="s">
        <v>235</v>
      </c>
      <c s="37">
        <v>170</v>
      </c>
      <c s="36">
        <v>0</v>
      </c>
      <c s="36">
        <f>ROUND(G74*H74,6)</f>
      </c>
      <c r="L74" s="38">
        <v>0</v>
      </c>
      <c s="32">
        <f>ROUND(ROUND(L74,2)*ROUND(G74,3),2)</f>
      </c>
      <c s="36" t="s">
        <v>54</v>
      </c>
      <c>
        <f>(M74*21)/100</f>
      </c>
      <c t="s">
        <v>26</v>
      </c>
    </row>
    <row r="75" spans="1:5" ht="12.75">
      <c r="A75" s="35" t="s">
        <v>55</v>
      </c>
      <c r="E75" s="39" t="s">
        <v>5</v>
      </c>
    </row>
    <row r="76" spans="1:5" ht="12.75">
      <c r="A76" s="35" t="s">
        <v>56</v>
      </c>
      <c r="E76" s="40" t="s">
        <v>5</v>
      </c>
    </row>
    <row r="77" spans="1:5" ht="12.75">
      <c r="A77" t="s">
        <v>58</v>
      </c>
      <c r="E77" s="39" t="s">
        <v>243</v>
      </c>
    </row>
    <row r="78" spans="1:16" ht="12.75">
      <c r="A78" t="s">
        <v>48</v>
      </c>
      <c s="34" t="s">
        <v>225</v>
      </c>
      <c s="34" t="s">
        <v>245</v>
      </c>
      <c s="35" t="s">
        <v>5</v>
      </c>
      <c s="6" t="s">
        <v>246</v>
      </c>
      <c s="36" t="s">
        <v>235</v>
      </c>
      <c s="37">
        <v>120</v>
      </c>
      <c s="36">
        <v>0</v>
      </c>
      <c s="36">
        <f>ROUND(G78*H78,6)</f>
      </c>
      <c r="L78" s="38">
        <v>0</v>
      </c>
      <c s="32">
        <f>ROUND(ROUND(L78,2)*ROUND(G78,3),2)</f>
      </c>
      <c s="36" t="s">
        <v>188</v>
      </c>
      <c>
        <f>(M78*21)/100</f>
      </c>
      <c t="s">
        <v>26</v>
      </c>
    </row>
    <row r="79" spans="1:5" ht="12.75">
      <c r="A79" s="35" t="s">
        <v>55</v>
      </c>
      <c r="E79" s="39" t="s">
        <v>5</v>
      </c>
    </row>
    <row r="80" spans="1:5" ht="12.75">
      <c r="A80" s="35" t="s">
        <v>56</v>
      </c>
      <c r="E80" s="40" t="s">
        <v>5</v>
      </c>
    </row>
    <row r="81" spans="1:5" ht="12.75">
      <c r="A81" t="s">
        <v>58</v>
      </c>
      <c r="E81" s="39" t="s">
        <v>246</v>
      </c>
    </row>
    <row r="82" spans="1:16" ht="12.75">
      <c r="A82" t="s">
        <v>48</v>
      </c>
      <c s="34" t="s">
        <v>228</v>
      </c>
      <c s="34" t="s">
        <v>1138</v>
      </c>
      <c s="35" t="s">
        <v>5</v>
      </c>
      <c s="6" t="s">
        <v>449</v>
      </c>
      <c s="36" t="s">
        <v>235</v>
      </c>
      <c s="37">
        <v>120</v>
      </c>
      <c s="36">
        <v>0</v>
      </c>
      <c s="36">
        <f>ROUND(G82*H82,6)</f>
      </c>
      <c r="L82" s="38">
        <v>0</v>
      </c>
      <c s="32">
        <f>ROUND(ROUND(L82,2)*ROUND(G82,3),2)</f>
      </c>
      <c s="36" t="s">
        <v>54</v>
      </c>
      <c>
        <f>(M82*21)/100</f>
      </c>
      <c t="s">
        <v>26</v>
      </c>
    </row>
    <row r="83" spans="1:5" ht="12.75">
      <c r="A83" s="35" t="s">
        <v>55</v>
      </c>
      <c r="E83" s="39" t="s">
        <v>5</v>
      </c>
    </row>
    <row r="84" spans="1:5" ht="12.75">
      <c r="A84" s="35" t="s">
        <v>56</v>
      </c>
      <c r="E84" s="40" t="s">
        <v>5</v>
      </c>
    </row>
    <row r="85" spans="1:5" ht="12.75">
      <c r="A85" t="s">
        <v>58</v>
      </c>
      <c r="E85" s="39" t="s">
        <v>449</v>
      </c>
    </row>
    <row r="86" spans="1:16" ht="12.75">
      <c r="A86" t="s">
        <v>48</v>
      </c>
      <c s="34" t="s">
        <v>232</v>
      </c>
      <c s="34" t="s">
        <v>1139</v>
      </c>
      <c s="35" t="s">
        <v>5</v>
      </c>
      <c s="6" t="s">
        <v>252</v>
      </c>
      <c s="36" t="s">
        <v>235</v>
      </c>
      <c s="37">
        <v>150</v>
      </c>
      <c s="36">
        <v>0</v>
      </c>
      <c s="36">
        <f>ROUND(G86*H86,6)</f>
      </c>
      <c r="L86" s="38">
        <v>0</v>
      </c>
      <c s="32">
        <f>ROUND(ROUND(L86,2)*ROUND(G86,3),2)</f>
      </c>
      <c s="36" t="s">
        <v>54</v>
      </c>
      <c>
        <f>(M86*21)/100</f>
      </c>
      <c t="s">
        <v>26</v>
      </c>
    </row>
    <row r="87" spans="1:5" ht="12.75">
      <c r="A87" s="35" t="s">
        <v>55</v>
      </c>
      <c r="E87" s="39" t="s">
        <v>5</v>
      </c>
    </row>
    <row r="88" spans="1:5" ht="12.75">
      <c r="A88" s="35" t="s">
        <v>56</v>
      </c>
      <c r="E88" s="40" t="s">
        <v>5</v>
      </c>
    </row>
    <row r="89" spans="1:5" ht="12.75">
      <c r="A89" t="s">
        <v>58</v>
      </c>
      <c r="E89" s="39" t="s">
        <v>252</v>
      </c>
    </row>
    <row r="90" spans="1:16" ht="12.75">
      <c r="A90" t="s">
        <v>48</v>
      </c>
      <c s="34" t="s">
        <v>236</v>
      </c>
      <c s="34" t="s">
        <v>1140</v>
      </c>
      <c s="35" t="s">
        <v>5</v>
      </c>
      <c s="6" t="s">
        <v>255</v>
      </c>
      <c s="36" t="s">
        <v>235</v>
      </c>
      <c s="37">
        <v>150</v>
      </c>
      <c s="36">
        <v>0</v>
      </c>
      <c s="36">
        <f>ROUND(G90*H90,6)</f>
      </c>
      <c r="L90" s="38">
        <v>0</v>
      </c>
      <c s="32">
        <f>ROUND(ROUND(L90,2)*ROUND(G90,3),2)</f>
      </c>
      <c s="36" t="s">
        <v>54</v>
      </c>
      <c>
        <f>(M90*21)/100</f>
      </c>
      <c t="s">
        <v>26</v>
      </c>
    </row>
    <row r="91" spans="1:5" ht="12.75">
      <c r="A91" s="35" t="s">
        <v>55</v>
      </c>
      <c r="E91" s="39" t="s">
        <v>5</v>
      </c>
    </row>
    <row r="92" spans="1:5" ht="12.75">
      <c r="A92" s="35" t="s">
        <v>56</v>
      </c>
      <c r="E92" s="40" t="s">
        <v>5</v>
      </c>
    </row>
    <row r="93" spans="1:5" ht="12.75">
      <c r="A93" t="s">
        <v>58</v>
      </c>
      <c r="E93" s="39" t="s">
        <v>255</v>
      </c>
    </row>
    <row r="94" spans="1:16" ht="12.75">
      <c r="A94" t="s">
        <v>48</v>
      </c>
      <c s="34" t="s">
        <v>239</v>
      </c>
      <c s="34" t="s">
        <v>1141</v>
      </c>
      <c s="35" t="s">
        <v>5</v>
      </c>
      <c s="6" t="s">
        <v>258</v>
      </c>
      <c s="36" t="s">
        <v>259</v>
      </c>
      <c s="37">
        <v>50</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12.75">
      <c r="A97" t="s">
        <v>58</v>
      </c>
      <c r="E97" s="39" t="s">
        <v>258</v>
      </c>
    </row>
    <row r="98" spans="1:16" ht="12.75">
      <c r="A98" t="s">
        <v>48</v>
      </c>
      <c s="34" t="s">
        <v>241</v>
      </c>
      <c s="34" t="s">
        <v>1142</v>
      </c>
      <c s="35" t="s">
        <v>5</v>
      </c>
      <c s="6" t="s">
        <v>262</v>
      </c>
      <c s="36" t="s">
        <v>259</v>
      </c>
      <c s="37">
        <v>50</v>
      </c>
      <c s="36">
        <v>0</v>
      </c>
      <c s="36">
        <f>ROUND(G98*H98,6)</f>
      </c>
      <c r="L98" s="38">
        <v>0</v>
      </c>
      <c s="32">
        <f>ROUND(ROUND(L98,2)*ROUND(G98,3),2)</f>
      </c>
      <c s="36" t="s">
        <v>54</v>
      </c>
      <c>
        <f>(M98*21)/100</f>
      </c>
      <c t="s">
        <v>26</v>
      </c>
    </row>
    <row r="99" spans="1:5" ht="12.75">
      <c r="A99" s="35" t="s">
        <v>55</v>
      </c>
      <c r="E99" s="39" t="s">
        <v>5</v>
      </c>
    </row>
    <row r="100" spans="1:5" ht="12.75">
      <c r="A100" s="35" t="s">
        <v>56</v>
      </c>
      <c r="E100" s="40" t="s">
        <v>5</v>
      </c>
    </row>
    <row r="101" spans="1:5" ht="12.75">
      <c r="A101" t="s">
        <v>58</v>
      </c>
      <c r="E101" s="39" t="s">
        <v>262</v>
      </c>
    </row>
    <row r="102" spans="1:16" ht="25.5">
      <c r="A102" t="s">
        <v>48</v>
      </c>
      <c s="34" t="s">
        <v>244</v>
      </c>
      <c s="34" t="s">
        <v>264</v>
      </c>
      <c s="35" t="s">
        <v>5</v>
      </c>
      <c s="6" t="s">
        <v>265</v>
      </c>
      <c s="36" t="s">
        <v>187</v>
      </c>
      <c s="37">
        <v>20</v>
      </c>
      <c s="36">
        <v>0</v>
      </c>
      <c s="36">
        <f>ROUND(G102*H102,6)</f>
      </c>
      <c r="L102" s="38">
        <v>0</v>
      </c>
      <c s="32">
        <f>ROUND(ROUND(L102,2)*ROUND(G102,3),2)</f>
      </c>
      <c s="36" t="s">
        <v>188</v>
      </c>
      <c>
        <f>(M102*21)/100</f>
      </c>
      <c t="s">
        <v>26</v>
      </c>
    </row>
    <row r="103" spans="1:5" ht="12.75">
      <c r="A103" s="35" t="s">
        <v>55</v>
      </c>
      <c r="E103" s="39" t="s">
        <v>5</v>
      </c>
    </row>
    <row r="104" spans="1:5" ht="12.75">
      <c r="A104" s="35" t="s">
        <v>56</v>
      </c>
      <c r="E104" s="40" t="s">
        <v>5</v>
      </c>
    </row>
    <row r="105" spans="1:5" ht="25.5">
      <c r="A105" t="s">
        <v>58</v>
      </c>
      <c r="E105" s="39" t="s">
        <v>265</v>
      </c>
    </row>
    <row r="106" spans="1:16" ht="12.75">
      <c r="A106" t="s">
        <v>48</v>
      </c>
      <c s="34" t="s">
        <v>247</v>
      </c>
      <c s="34" t="s">
        <v>1143</v>
      </c>
      <c s="35" t="s">
        <v>5</v>
      </c>
      <c s="6" t="s">
        <v>268</v>
      </c>
      <c s="36" t="s">
        <v>187</v>
      </c>
      <c s="37">
        <v>20</v>
      </c>
      <c s="36">
        <v>0</v>
      </c>
      <c s="36">
        <f>ROUND(G106*H106,6)</f>
      </c>
      <c r="L106" s="38">
        <v>0</v>
      </c>
      <c s="32">
        <f>ROUND(ROUND(L106,2)*ROUND(G106,3),2)</f>
      </c>
      <c s="36" t="s">
        <v>54</v>
      </c>
      <c>
        <f>(M106*21)/100</f>
      </c>
      <c t="s">
        <v>26</v>
      </c>
    </row>
    <row r="107" spans="1:5" ht="12.75">
      <c r="A107" s="35" t="s">
        <v>55</v>
      </c>
      <c r="E107" s="39" t="s">
        <v>5</v>
      </c>
    </row>
    <row r="108" spans="1:5" ht="12.75">
      <c r="A108" s="35" t="s">
        <v>56</v>
      </c>
      <c r="E108" s="40" t="s">
        <v>5</v>
      </c>
    </row>
    <row r="109" spans="1:5" ht="12.75">
      <c r="A109" t="s">
        <v>58</v>
      </c>
      <c r="E109" s="39" t="s">
        <v>268</v>
      </c>
    </row>
    <row r="110" spans="1:16" ht="12.75">
      <c r="A110" t="s">
        <v>48</v>
      </c>
      <c s="34" t="s">
        <v>250</v>
      </c>
      <c s="34" t="s">
        <v>282</v>
      </c>
      <c s="35" t="s">
        <v>5</v>
      </c>
      <c s="6" t="s">
        <v>283</v>
      </c>
      <c s="36" t="s">
        <v>187</v>
      </c>
      <c s="37">
        <v>2</v>
      </c>
      <c s="36">
        <v>0</v>
      </c>
      <c s="36">
        <f>ROUND(G110*H110,6)</f>
      </c>
      <c r="L110" s="38">
        <v>0</v>
      </c>
      <c s="32">
        <f>ROUND(ROUND(L110,2)*ROUND(G110,3),2)</f>
      </c>
      <c s="36" t="s">
        <v>188</v>
      </c>
      <c>
        <f>(M110*21)/100</f>
      </c>
      <c t="s">
        <v>26</v>
      </c>
    </row>
    <row r="111" spans="1:5" ht="12.75">
      <c r="A111" s="35" t="s">
        <v>55</v>
      </c>
      <c r="E111" s="39" t="s">
        <v>5</v>
      </c>
    </row>
    <row r="112" spans="1:5" ht="12.75">
      <c r="A112" s="35" t="s">
        <v>56</v>
      </c>
      <c r="E112" s="40" t="s">
        <v>5</v>
      </c>
    </row>
    <row r="113" spans="1:5" ht="12.75">
      <c r="A113" t="s">
        <v>58</v>
      </c>
      <c r="E113" s="39" t="s">
        <v>283</v>
      </c>
    </row>
    <row r="114" spans="1:16" ht="12.75">
      <c r="A114" t="s">
        <v>48</v>
      </c>
      <c s="34" t="s">
        <v>253</v>
      </c>
      <c s="34" t="s">
        <v>1144</v>
      </c>
      <c s="35" t="s">
        <v>5</v>
      </c>
      <c s="6" t="s">
        <v>286</v>
      </c>
      <c s="36" t="s">
        <v>187</v>
      </c>
      <c s="37">
        <v>2</v>
      </c>
      <c s="36">
        <v>0</v>
      </c>
      <c s="36">
        <f>ROUND(G114*H114,6)</f>
      </c>
      <c r="L114" s="38">
        <v>0</v>
      </c>
      <c s="32">
        <f>ROUND(ROUND(L114,2)*ROUND(G114,3),2)</f>
      </c>
      <c s="36" t="s">
        <v>54</v>
      </c>
      <c>
        <f>(M114*21)/100</f>
      </c>
      <c t="s">
        <v>26</v>
      </c>
    </row>
    <row r="115" spans="1:5" ht="12.75">
      <c r="A115" s="35" t="s">
        <v>55</v>
      </c>
      <c r="E115" s="39" t="s">
        <v>5</v>
      </c>
    </row>
    <row r="116" spans="1:5" ht="12.75">
      <c r="A116" s="35" t="s">
        <v>56</v>
      </c>
      <c r="E116" s="40" t="s">
        <v>5</v>
      </c>
    </row>
    <row r="117" spans="1:5" ht="12.75">
      <c r="A117" t="s">
        <v>58</v>
      </c>
      <c r="E117" s="39" t="s">
        <v>286</v>
      </c>
    </row>
    <row r="118" spans="1:16" ht="12.75">
      <c r="A118" t="s">
        <v>48</v>
      </c>
      <c s="34" t="s">
        <v>256</v>
      </c>
      <c s="34" t="s">
        <v>1145</v>
      </c>
      <c s="35" t="s">
        <v>5</v>
      </c>
      <c s="6" t="s">
        <v>1146</v>
      </c>
      <c s="36" t="s">
        <v>296</v>
      </c>
      <c s="37">
        <v>18</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1146</v>
      </c>
    </row>
    <row r="122" spans="1:16" ht="38.25">
      <c r="A122" t="s">
        <v>48</v>
      </c>
      <c s="34" t="s">
        <v>260</v>
      </c>
      <c s="34" t="s">
        <v>1147</v>
      </c>
      <c s="35" t="s">
        <v>5</v>
      </c>
      <c s="6" t="s">
        <v>299</v>
      </c>
      <c s="36" t="s">
        <v>187</v>
      </c>
      <c s="37">
        <v>1</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51">
      <c r="A125" t="s">
        <v>58</v>
      </c>
      <c r="E125" s="39" t="s">
        <v>300</v>
      </c>
    </row>
    <row r="126" spans="1:16" ht="38.25">
      <c r="A126" t="s">
        <v>48</v>
      </c>
      <c s="34" t="s">
        <v>263</v>
      </c>
      <c s="34" t="s">
        <v>1148</v>
      </c>
      <c s="35" t="s">
        <v>5</v>
      </c>
      <c s="6" t="s">
        <v>303</v>
      </c>
      <c s="36" t="s">
        <v>187</v>
      </c>
      <c s="37">
        <v>1</v>
      </c>
      <c s="36">
        <v>0</v>
      </c>
      <c s="36">
        <f>ROUND(G126*H126,6)</f>
      </c>
      <c r="L126" s="38">
        <v>0</v>
      </c>
      <c s="32">
        <f>ROUND(ROUND(L126,2)*ROUND(G126,3),2)</f>
      </c>
      <c s="36" t="s">
        <v>54</v>
      </c>
      <c>
        <f>(M126*21)/100</f>
      </c>
      <c t="s">
        <v>26</v>
      </c>
    </row>
    <row r="127" spans="1:5" ht="12.75">
      <c r="A127" s="35" t="s">
        <v>55</v>
      </c>
      <c r="E127" s="39" t="s">
        <v>5</v>
      </c>
    </row>
    <row r="128" spans="1:5" ht="12.75">
      <c r="A128" s="35" t="s">
        <v>56</v>
      </c>
      <c r="E128" s="40" t="s">
        <v>5</v>
      </c>
    </row>
    <row r="129" spans="1:5" ht="38.25">
      <c r="A129" t="s">
        <v>58</v>
      </c>
      <c r="E129" s="39" t="s">
        <v>304</v>
      </c>
    </row>
    <row r="130" spans="1:16" ht="12.75">
      <c r="A130" t="s">
        <v>48</v>
      </c>
      <c s="34" t="s">
        <v>266</v>
      </c>
      <c s="34" t="s">
        <v>1149</v>
      </c>
      <c s="35" t="s">
        <v>5</v>
      </c>
      <c s="6" t="s">
        <v>1150</v>
      </c>
      <c s="36" t="s">
        <v>53</v>
      </c>
      <c s="37">
        <v>1.15</v>
      </c>
      <c s="36">
        <v>0</v>
      </c>
      <c s="36">
        <f>ROUND(G130*H130,6)</f>
      </c>
      <c r="L130" s="38">
        <v>0</v>
      </c>
      <c s="32">
        <f>ROUND(ROUND(L130,2)*ROUND(G130,3),2)</f>
      </c>
      <c s="36" t="s">
        <v>54</v>
      </c>
      <c>
        <f>(M130*21)/100</f>
      </c>
      <c t="s">
        <v>26</v>
      </c>
    </row>
    <row r="131" spans="1:5" ht="12.75">
      <c r="A131" s="35" t="s">
        <v>55</v>
      </c>
      <c r="E131" s="39" t="s">
        <v>5</v>
      </c>
    </row>
    <row r="132" spans="1:5" ht="12.75">
      <c r="A132" s="35" t="s">
        <v>56</v>
      </c>
      <c r="E132" s="40" t="s">
        <v>5</v>
      </c>
    </row>
    <row r="133" spans="1:5" ht="12.75">
      <c r="A133" t="s">
        <v>58</v>
      </c>
      <c r="E133" s="39" t="s">
        <v>1150</v>
      </c>
    </row>
    <row r="134" spans="1:13" ht="12.75">
      <c r="A134" t="s">
        <v>45</v>
      </c>
      <c r="C134" s="31" t="s">
        <v>308</v>
      </c>
      <c r="E134" s="33" t="s">
        <v>309</v>
      </c>
      <c r="J134" s="32">
        <f>0</f>
      </c>
      <c s="32">
        <f>0</f>
      </c>
      <c s="32">
        <f>0+L135</f>
      </c>
      <c s="32">
        <f>0+M135</f>
      </c>
    </row>
    <row r="135" spans="1:16" ht="12.75">
      <c r="A135" t="s">
        <v>48</v>
      </c>
      <c s="34" t="s">
        <v>269</v>
      </c>
      <c s="34" t="s">
        <v>311</v>
      </c>
      <c s="35" t="s">
        <v>5</v>
      </c>
      <c s="6" t="s">
        <v>312</v>
      </c>
      <c s="36" t="s">
        <v>161</v>
      </c>
      <c s="37">
        <v>1</v>
      </c>
      <c s="36">
        <v>0</v>
      </c>
      <c s="36">
        <f>ROUND(G135*H135,6)</f>
      </c>
      <c r="L135" s="38">
        <v>0</v>
      </c>
      <c s="32">
        <f>ROUND(ROUND(L135,2)*ROUND(G135,3),2)</f>
      </c>
      <c s="36" t="s">
        <v>188</v>
      </c>
      <c>
        <f>(M135*21)/100</f>
      </c>
      <c t="s">
        <v>26</v>
      </c>
    </row>
    <row r="136" spans="1:5" ht="12.75">
      <c r="A136" s="35" t="s">
        <v>55</v>
      </c>
      <c r="E136" s="39" t="s">
        <v>5</v>
      </c>
    </row>
    <row r="137" spans="1:5" ht="12.75">
      <c r="A137" s="35" t="s">
        <v>56</v>
      </c>
      <c r="E137" s="40" t="s">
        <v>5</v>
      </c>
    </row>
    <row r="138" spans="1:5" ht="12.75">
      <c r="A138" t="s">
        <v>58</v>
      </c>
      <c r="E138"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1151</v>
      </c>
      <c s="41">
        <f>Rekapitulace!C24</f>
      </c>
      <c s="20" t="s">
        <v>0</v>
      </c>
      <c t="s">
        <v>22</v>
      </c>
      <c t="s">
        <v>26</v>
      </c>
    </row>
    <row r="4" spans="1:16" ht="32" customHeight="1">
      <c r="A4" s="24" t="s">
        <v>19</v>
      </c>
      <c s="25" t="s">
        <v>27</v>
      </c>
      <c s="27" t="s">
        <v>1151</v>
      </c>
      <c r="E4" s="26" t="s">
        <v>1152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COUNTIFS(L8:L222,"=0",A8:A222,"P")+COUNTIFS(L8:L222,"",A8:A222,"P")+SUM(Q8:Q222)</f>
      </c>
    </row>
    <row r="8" spans="1:13" ht="25.5">
      <c r="A8" t="s">
        <v>43</v>
      </c>
      <c r="C8" s="28" t="s">
        <v>1155</v>
      </c>
      <c r="E8" s="30" t="s">
        <v>1154</v>
      </c>
      <c r="J8" s="29">
        <f>0+J9+J78+J87+J124+J129+J142+J207+J216+J221</f>
      </c>
      <c s="29">
        <f>0+K9+K78+K87+K124+K129+K142+K207+K216+K221</f>
      </c>
      <c s="29">
        <f>0+L9+L78+L87+L124+L129+L142+L207+L216+L221</f>
      </c>
      <c s="29">
        <f>0+M9+M78+M87+M124+M129+M142+M207+M216+M221</f>
      </c>
    </row>
    <row r="9" spans="1:13" ht="12.75">
      <c r="A9" t="s">
        <v>45</v>
      </c>
      <c r="C9" s="31" t="s">
        <v>49</v>
      </c>
      <c r="E9" s="33" t="s">
        <v>1156</v>
      </c>
      <c r="J9" s="32">
        <f>0</f>
      </c>
      <c s="32">
        <f>0</f>
      </c>
      <c s="32">
        <f>0+L10+L14+L18+L22+L26+L30+L34+L38+L42+L46+L50+L54+L58+L62+L66+L70+L74</f>
      </c>
      <c s="32">
        <f>0+M10+M14+M18+M22+M26+M30+M34+M38+M42+M46+M50+M54+M58+M62+M66+M70+M74</f>
      </c>
    </row>
    <row r="10" spans="1:16" ht="25.5">
      <c r="A10" t="s">
        <v>48</v>
      </c>
      <c s="34" t="s">
        <v>49</v>
      </c>
      <c s="34" t="s">
        <v>1157</v>
      </c>
      <c s="35" t="s">
        <v>5</v>
      </c>
      <c s="6" t="s">
        <v>1158</v>
      </c>
      <c s="36" t="s">
        <v>1159</v>
      </c>
      <c s="37">
        <v>29.4</v>
      </c>
      <c s="36">
        <v>0</v>
      </c>
      <c s="36">
        <f>ROUND(G10*H10,6)</f>
      </c>
      <c r="L10" s="38">
        <v>0</v>
      </c>
      <c s="32">
        <f>ROUND(ROUND(L10,2)*ROUND(G10,3),2)</f>
      </c>
      <c s="36" t="s">
        <v>188</v>
      </c>
      <c>
        <f>(M10*21)/100</f>
      </c>
      <c t="s">
        <v>26</v>
      </c>
    </row>
    <row r="11" spans="1:5" ht="12.75">
      <c r="A11" s="35" t="s">
        <v>55</v>
      </c>
      <c r="E11" s="39" t="s">
        <v>5</v>
      </c>
    </row>
    <row r="12" spans="1:5" ht="12.75">
      <c r="A12" s="35" t="s">
        <v>56</v>
      </c>
      <c r="E12" s="40" t="s">
        <v>1160</v>
      </c>
    </row>
    <row r="13" spans="1:5" ht="25.5">
      <c r="A13" t="s">
        <v>58</v>
      </c>
      <c r="E13" s="39" t="s">
        <v>1158</v>
      </c>
    </row>
    <row r="14" spans="1:16" ht="25.5">
      <c r="A14" t="s">
        <v>48</v>
      </c>
      <c s="34" t="s">
        <v>26</v>
      </c>
      <c s="34" t="s">
        <v>1161</v>
      </c>
      <c s="35" t="s">
        <v>5</v>
      </c>
      <c s="6" t="s">
        <v>1162</v>
      </c>
      <c s="36" t="s">
        <v>1159</v>
      </c>
      <c s="37">
        <v>29.4</v>
      </c>
      <c s="36">
        <v>0</v>
      </c>
      <c s="36">
        <f>ROUND(G14*H14,6)</f>
      </c>
      <c r="L14" s="38">
        <v>0</v>
      </c>
      <c s="32">
        <f>ROUND(ROUND(L14,2)*ROUND(G14,3),2)</f>
      </c>
      <c s="36" t="s">
        <v>188</v>
      </c>
      <c>
        <f>(M14*21)/100</f>
      </c>
      <c t="s">
        <v>26</v>
      </c>
    </row>
    <row r="15" spans="1:5" ht="12.75">
      <c r="A15" s="35" t="s">
        <v>55</v>
      </c>
      <c r="E15" s="39" t="s">
        <v>5</v>
      </c>
    </row>
    <row r="16" spans="1:5" ht="12.75">
      <c r="A16" s="35" t="s">
        <v>56</v>
      </c>
      <c r="E16" s="40" t="s">
        <v>1160</v>
      </c>
    </row>
    <row r="17" spans="1:5" ht="25.5">
      <c r="A17" t="s">
        <v>58</v>
      </c>
      <c r="E17" s="39" t="s">
        <v>1162</v>
      </c>
    </row>
    <row r="18" spans="1:16" ht="25.5">
      <c r="A18" t="s">
        <v>48</v>
      </c>
      <c s="34" t="s">
        <v>25</v>
      </c>
      <c s="34" t="s">
        <v>1163</v>
      </c>
      <c s="35" t="s">
        <v>5</v>
      </c>
      <c s="6" t="s">
        <v>1164</v>
      </c>
      <c s="36" t="s">
        <v>1159</v>
      </c>
      <c s="37">
        <v>150.69</v>
      </c>
      <c s="36">
        <v>0</v>
      </c>
      <c s="36">
        <f>ROUND(G18*H18,6)</f>
      </c>
      <c r="L18" s="38">
        <v>0</v>
      </c>
      <c s="32">
        <f>ROUND(ROUND(L18,2)*ROUND(G18,3),2)</f>
      </c>
      <c s="36" t="s">
        <v>188</v>
      </c>
      <c>
        <f>(M18*21)/100</f>
      </c>
      <c t="s">
        <v>26</v>
      </c>
    </row>
    <row r="19" spans="1:5" ht="12.75">
      <c r="A19" s="35" t="s">
        <v>55</v>
      </c>
      <c r="E19" s="39" t="s">
        <v>5</v>
      </c>
    </row>
    <row r="20" spans="1:5" ht="12.75">
      <c r="A20" s="35" t="s">
        <v>56</v>
      </c>
      <c r="E20" s="40" t="s">
        <v>1165</v>
      </c>
    </row>
    <row r="21" spans="1:5" ht="25.5">
      <c r="A21" t="s">
        <v>58</v>
      </c>
      <c r="E21" s="39" t="s">
        <v>1164</v>
      </c>
    </row>
    <row r="22" spans="1:16" ht="38.25">
      <c r="A22" t="s">
        <v>48</v>
      </c>
      <c s="34" t="s">
        <v>70</v>
      </c>
      <c s="34" t="s">
        <v>1166</v>
      </c>
      <c s="35" t="s">
        <v>5</v>
      </c>
      <c s="6" t="s">
        <v>1167</v>
      </c>
      <c s="36" t="s">
        <v>1159</v>
      </c>
      <c s="37">
        <v>37.673</v>
      </c>
      <c s="36">
        <v>0</v>
      </c>
      <c s="36">
        <f>ROUND(G22*H22,6)</f>
      </c>
      <c r="L22" s="38">
        <v>0</v>
      </c>
      <c s="32">
        <f>ROUND(ROUND(L22,2)*ROUND(G22,3),2)</f>
      </c>
      <c s="36" t="s">
        <v>188</v>
      </c>
      <c>
        <f>(M22*21)/100</f>
      </c>
      <c t="s">
        <v>26</v>
      </c>
    </row>
    <row r="23" spans="1:5" ht="12.75">
      <c r="A23" s="35" t="s">
        <v>55</v>
      </c>
      <c r="E23" s="39" t="s">
        <v>5</v>
      </c>
    </row>
    <row r="24" spans="1:5" ht="12.75">
      <c r="A24" s="35" t="s">
        <v>56</v>
      </c>
      <c r="E24" s="40" t="s">
        <v>1168</v>
      </c>
    </row>
    <row r="25" spans="1:5" ht="38.25">
      <c r="A25" t="s">
        <v>58</v>
      </c>
      <c r="E25" s="39" t="s">
        <v>1167</v>
      </c>
    </row>
    <row r="26" spans="1:16" ht="25.5">
      <c r="A26" t="s">
        <v>48</v>
      </c>
      <c s="34" t="s">
        <v>76</v>
      </c>
      <c s="34" t="s">
        <v>1169</v>
      </c>
      <c s="35" t="s">
        <v>5</v>
      </c>
      <c s="6" t="s">
        <v>1170</v>
      </c>
      <c s="36" t="s">
        <v>1171</v>
      </c>
      <c s="37">
        <v>315</v>
      </c>
      <c s="36">
        <v>0.00085</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25.5">
      <c r="A29" t="s">
        <v>58</v>
      </c>
      <c r="E29" s="39" t="s">
        <v>1170</v>
      </c>
    </row>
    <row r="30" spans="1:16" ht="25.5">
      <c r="A30" t="s">
        <v>48</v>
      </c>
      <c s="34" t="s">
        <v>82</v>
      </c>
      <c s="34" t="s">
        <v>1172</v>
      </c>
      <c s="35" t="s">
        <v>5</v>
      </c>
      <c s="6" t="s">
        <v>1173</v>
      </c>
      <c s="36" t="s">
        <v>1171</v>
      </c>
      <c s="37">
        <v>315</v>
      </c>
      <c s="36">
        <v>0</v>
      </c>
      <c s="36">
        <f>ROUND(G30*H30,6)</f>
      </c>
      <c r="L30" s="38">
        <v>0</v>
      </c>
      <c s="32">
        <f>ROUND(ROUND(L30,2)*ROUND(G30,3),2)</f>
      </c>
      <c s="36" t="s">
        <v>188</v>
      </c>
      <c>
        <f>(M30*21)/100</f>
      </c>
      <c t="s">
        <v>26</v>
      </c>
    </row>
    <row r="31" spans="1:5" ht="12.75">
      <c r="A31" s="35" t="s">
        <v>55</v>
      </c>
      <c r="E31" s="39" t="s">
        <v>5</v>
      </c>
    </row>
    <row r="32" spans="1:5" ht="12.75">
      <c r="A32" s="35" t="s">
        <v>56</v>
      </c>
      <c r="E32" s="40" t="s">
        <v>5</v>
      </c>
    </row>
    <row r="33" spans="1:5" ht="25.5">
      <c r="A33" t="s">
        <v>58</v>
      </c>
      <c r="E33" s="39" t="s">
        <v>1173</v>
      </c>
    </row>
    <row r="34" spans="1:16" ht="25.5">
      <c r="A34" t="s">
        <v>48</v>
      </c>
      <c s="34" t="s">
        <v>88</v>
      </c>
      <c s="34" t="s">
        <v>1174</v>
      </c>
      <c s="35" t="s">
        <v>5</v>
      </c>
      <c s="6" t="s">
        <v>1175</v>
      </c>
      <c s="36" t="s">
        <v>1159</v>
      </c>
      <c s="37">
        <v>42.5</v>
      </c>
      <c s="36">
        <v>0.00048</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25.5">
      <c r="A37" t="s">
        <v>58</v>
      </c>
      <c r="E37" s="39" t="s">
        <v>1175</v>
      </c>
    </row>
    <row r="38" spans="1:16" ht="25.5">
      <c r="A38" t="s">
        <v>48</v>
      </c>
      <c s="34" t="s">
        <v>94</v>
      </c>
      <c s="34" t="s">
        <v>1176</v>
      </c>
      <c s="35" t="s">
        <v>5</v>
      </c>
      <c s="6" t="s">
        <v>1177</v>
      </c>
      <c s="36" t="s">
        <v>1159</v>
      </c>
      <c s="37">
        <v>42.5</v>
      </c>
      <c s="36">
        <v>0</v>
      </c>
      <c s="36">
        <f>ROUND(G38*H38,6)</f>
      </c>
      <c r="L38" s="38">
        <v>0</v>
      </c>
      <c s="32">
        <f>ROUND(ROUND(L38,2)*ROUND(G38,3),2)</f>
      </c>
      <c s="36" t="s">
        <v>188</v>
      </c>
      <c>
        <f>(M38*21)/100</f>
      </c>
      <c t="s">
        <v>26</v>
      </c>
    </row>
    <row r="39" spans="1:5" ht="12.75">
      <c r="A39" s="35" t="s">
        <v>55</v>
      </c>
      <c r="E39" s="39" t="s">
        <v>5</v>
      </c>
    </row>
    <row r="40" spans="1:5" ht="12.75">
      <c r="A40" s="35" t="s">
        <v>56</v>
      </c>
      <c r="E40" s="40" t="s">
        <v>5</v>
      </c>
    </row>
    <row r="41" spans="1:5" ht="25.5">
      <c r="A41" t="s">
        <v>58</v>
      </c>
      <c r="E41" s="39" t="s">
        <v>1177</v>
      </c>
    </row>
    <row r="42" spans="1:16" ht="25.5">
      <c r="A42" t="s">
        <v>48</v>
      </c>
      <c s="34" t="s">
        <v>100</v>
      </c>
      <c s="34" t="s">
        <v>1178</v>
      </c>
      <c s="35" t="s">
        <v>5</v>
      </c>
      <c s="6" t="s">
        <v>1179</v>
      </c>
      <c s="36" t="s">
        <v>1171</v>
      </c>
      <c s="37">
        <v>42.5</v>
      </c>
      <c s="36">
        <v>0.00164</v>
      </c>
      <c s="36">
        <f>ROUND(G42*H42,6)</f>
      </c>
      <c r="L42" s="38">
        <v>0</v>
      </c>
      <c s="32">
        <f>ROUND(ROUND(L42,2)*ROUND(G42,3),2)</f>
      </c>
      <c s="36" t="s">
        <v>188</v>
      </c>
      <c>
        <f>(M42*21)/100</f>
      </c>
      <c t="s">
        <v>26</v>
      </c>
    </row>
    <row r="43" spans="1:5" ht="12.75">
      <c r="A43" s="35" t="s">
        <v>55</v>
      </c>
      <c r="E43" s="39" t="s">
        <v>5</v>
      </c>
    </row>
    <row r="44" spans="1:5" ht="12.75">
      <c r="A44" s="35" t="s">
        <v>56</v>
      </c>
      <c r="E44" s="40" t="s">
        <v>5</v>
      </c>
    </row>
    <row r="45" spans="1:5" ht="25.5">
      <c r="A45" t="s">
        <v>58</v>
      </c>
      <c r="E45" s="39" t="s">
        <v>1179</v>
      </c>
    </row>
    <row r="46" spans="1:16" ht="38.25">
      <c r="A46" t="s">
        <v>48</v>
      </c>
      <c s="34" t="s">
        <v>106</v>
      </c>
      <c s="34" t="s">
        <v>1180</v>
      </c>
      <c s="35" t="s">
        <v>5</v>
      </c>
      <c s="6" t="s">
        <v>1181</v>
      </c>
      <c s="36" t="s">
        <v>1171</v>
      </c>
      <c s="37">
        <v>42.5</v>
      </c>
      <c s="36">
        <v>0</v>
      </c>
      <c s="36">
        <f>ROUND(G46*H46,6)</f>
      </c>
      <c r="L46" s="38">
        <v>0</v>
      </c>
      <c s="32">
        <f>ROUND(ROUND(L46,2)*ROUND(G46,3),2)</f>
      </c>
      <c s="36" t="s">
        <v>188</v>
      </c>
      <c>
        <f>(M46*21)/100</f>
      </c>
      <c t="s">
        <v>26</v>
      </c>
    </row>
    <row r="47" spans="1:5" ht="12.75">
      <c r="A47" s="35" t="s">
        <v>55</v>
      </c>
      <c r="E47" s="39" t="s">
        <v>5</v>
      </c>
    </row>
    <row r="48" spans="1:5" ht="12.75">
      <c r="A48" s="35" t="s">
        <v>56</v>
      </c>
      <c r="E48" s="40" t="s">
        <v>5</v>
      </c>
    </row>
    <row r="49" spans="1:5" ht="38.25">
      <c r="A49" t="s">
        <v>58</v>
      </c>
      <c r="E49" s="39" t="s">
        <v>1181</v>
      </c>
    </row>
    <row r="50" spans="1:16" ht="38.25">
      <c r="A50" t="s">
        <v>48</v>
      </c>
      <c s="34" t="s">
        <v>112</v>
      </c>
      <c s="34" t="s">
        <v>1182</v>
      </c>
      <c s="35" t="s">
        <v>5</v>
      </c>
      <c s="6" t="s">
        <v>1183</v>
      </c>
      <c s="36" t="s">
        <v>1159</v>
      </c>
      <c s="37">
        <v>69.5</v>
      </c>
      <c s="36">
        <v>0</v>
      </c>
      <c s="36">
        <f>ROUND(G50*H50,6)</f>
      </c>
      <c r="L50" s="38">
        <v>0</v>
      </c>
      <c s="32">
        <f>ROUND(ROUND(L50,2)*ROUND(G50,3),2)</f>
      </c>
      <c s="36" t="s">
        <v>188</v>
      </c>
      <c>
        <f>(M50*21)/100</f>
      </c>
      <c t="s">
        <v>26</v>
      </c>
    </row>
    <row r="51" spans="1:5" ht="12.75">
      <c r="A51" s="35" t="s">
        <v>55</v>
      </c>
      <c r="E51" s="39" t="s">
        <v>5</v>
      </c>
    </row>
    <row r="52" spans="1:5" ht="12.75">
      <c r="A52" s="35" t="s">
        <v>56</v>
      </c>
      <c r="E52" s="40" t="s">
        <v>5</v>
      </c>
    </row>
    <row r="53" spans="1:5" ht="38.25">
      <c r="A53" t="s">
        <v>58</v>
      </c>
      <c r="E53" s="39" t="s">
        <v>1183</v>
      </c>
    </row>
    <row r="54" spans="1:16" ht="38.25">
      <c r="A54" t="s">
        <v>48</v>
      </c>
      <c s="34" t="s">
        <v>118</v>
      </c>
      <c s="34" t="s">
        <v>1184</v>
      </c>
      <c s="35" t="s">
        <v>5</v>
      </c>
      <c s="6" t="s">
        <v>1185</v>
      </c>
      <c s="36" t="s">
        <v>1159</v>
      </c>
      <c s="37">
        <v>345.5</v>
      </c>
      <c s="36">
        <v>0</v>
      </c>
      <c s="36">
        <f>ROUND(G54*H54,6)</f>
      </c>
      <c r="L54" s="38">
        <v>0</v>
      </c>
      <c s="32">
        <f>ROUND(ROUND(L54,2)*ROUND(G54,3),2)</f>
      </c>
      <c s="36" t="s">
        <v>188</v>
      </c>
      <c>
        <f>(M54*21)/100</f>
      </c>
      <c t="s">
        <v>26</v>
      </c>
    </row>
    <row r="55" spans="1:5" ht="12.75">
      <c r="A55" s="35" t="s">
        <v>55</v>
      </c>
      <c r="E55" s="39" t="s">
        <v>5</v>
      </c>
    </row>
    <row r="56" spans="1:5" ht="12.75">
      <c r="A56" s="35" t="s">
        <v>56</v>
      </c>
      <c r="E56" s="40" t="s">
        <v>5</v>
      </c>
    </row>
    <row r="57" spans="1:5" ht="38.25">
      <c r="A57" t="s">
        <v>58</v>
      </c>
      <c r="E57" s="39" t="s">
        <v>1185</v>
      </c>
    </row>
    <row r="58" spans="1:16" ht="25.5">
      <c r="A58" t="s">
        <v>48</v>
      </c>
      <c s="34" t="s">
        <v>124</v>
      </c>
      <c s="34" t="s">
        <v>1186</v>
      </c>
      <c s="35" t="s">
        <v>5</v>
      </c>
      <c s="6" t="s">
        <v>1187</v>
      </c>
      <c s="36" t="s">
        <v>1159</v>
      </c>
      <c s="37">
        <v>178.864</v>
      </c>
      <c s="36">
        <v>0</v>
      </c>
      <c s="36">
        <f>ROUND(G58*H58,6)</f>
      </c>
      <c r="L58" s="38">
        <v>0</v>
      </c>
      <c s="32">
        <f>ROUND(ROUND(L58,2)*ROUND(G58,3),2)</f>
      </c>
      <c s="36" t="s">
        <v>188</v>
      </c>
      <c>
        <f>(M58*21)/100</f>
      </c>
      <c t="s">
        <v>26</v>
      </c>
    </row>
    <row r="59" spans="1:5" ht="12.75">
      <c r="A59" s="35" t="s">
        <v>55</v>
      </c>
      <c r="E59" s="39" t="s">
        <v>5</v>
      </c>
    </row>
    <row r="60" spans="1:5" ht="12.75">
      <c r="A60" s="35" t="s">
        <v>56</v>
      </c>
      <c r="E60" s="40" t="s">
        <v>1188</v>
      </c>
    </row>
    <row r="61" spans="1:5" ht="25.5">
      <c r="A61" t="s">
        <v>58</v>
      </c>
      <c r="E61" s="39" t="s">
        <v>1187</v>
      </c>
    </row>
    <row r="62" spans="1:16" ht="38.25">
      <c r="A62" t="s">
        <v>48</v>
      </c>
      <c s="34" t="s">
        <v>130</v>
      </c>
      <c s="34" t="s">
        <v>1189</v>
      </c>
      <c s="35" t="s">
        <v>5</v>
      </c>
      <c s="6" t="s">
        <v>1190</v>
      </c>
      <c s="36" t="s">
        <v>1159</v>
      </c>
      <c s="37">
        <v>7.995</v>
      </c>
      <c s="36">
        <v>0</v>
      </c>
      <c s="36">
        <f>ROUND(G62*H62,6)</f>
      </c>
      <c r="L62" s="38">
        <v>0</v>
      </c>
      <c s="32">
        <f>ROUND(ROUND(L62,2)*ROUND(G62,3),2)</f>
      </c>
      <c s="36" t="s">
        <v>188</v>
      </c>
      <c>
        <f>(M62*21)/100</f>
      </c>
      <c t="s">
        <v>26</v>
      </c>
    </row>
    <row r="63" spans="1:5" ht="12.75">
      <c r="A63" s="35" t="s">
        <v>55</v>
      </c>
      <c r="E63" s="39" t="s">
        <v>5</v>
      </c>
    </row>
    <row r="64" spans="1:5" ht="12.75">
      <c r="A64" s="35" t="s">
        <v>56</v>
      </c>
      <c r="E64" s="40" t="s">
        <v>1191</v>
      </c>
    </row>
    <row r="65" spans="1:5" ht="51">
      <c r="A65" t="s">
        <v>58</v>
      </c>
      <c r="E65" s="39" t="s">
        <v>1192</v>
      </c>
    </row>
    <row r="66" spans="1:16" ht="38.25">
      <c r="A66" t="s">
        <v>48</v>
      </c>
      <c s="34" t="s">
        <v>136</v>
      </c>
      <c s="34" t="s">
        <v>1193</v>
      </c>
      <c s="35" t="s">
        <v>5</v>
      </c>
      <c s="6" t="s">
        <v>1190</v>
      </c>
      <c s="36" t="s">
        <v>1159</v>
      </c>
      <c s="37">
        <v>7.995</v>
      </c>
      <c s="36">
        <v>0</v>
      </c>
      <c s="36">
        <f>ROUND(G66*H66,6)</f>
      </c>
      <c r="L66" s="38">
        <v>0</v>
      </c>
      <c s="32">
        <f>ROUND(ROUND(L66,2)*ROUND(G66,3),2)</f>
      </c>
      <c s="36" t="s">
        <v>188</v>
      </c>
      <c>
        <f>(M66*21)/100</f>
      </c>
      <c t="s">
        <v>26</v>
      </c>
    </row>
    <row r="67" spans="1:5" ht="12.75">
      <c r="A67" s="35" t="s">
        <v>55</v>
      </c>
      <c r="E67" s="39" t="s">
        <v>5</v>
      </c>
    </row>
    <row r="68" spans="1:5" ht="12.75">
      <c r="A68" s="35" t="s">
        <v>56</v>
      </c>
      <c r="E68" s="40" t="s">
        <v>1191</v>
      </c>
    </row>
    <row r="69" spans="1:5" ht="51">
      <c r="A69" t="s">
        <v>58</v>
      </c>
      <c r="E69" s="39" t="s">
        <v>1194</v>
      </c>
    </row>
    <row r="70" spans="1:16" ht="38.25">
      <c r="A70" t="s">
        <v>48</v>
      </c>
      <c s="34" t="s">
        <v>142</v>
      </c>
      <c s="34" t="s">
        <v>1195</v>
      </c>
      <c s="35" t="s">
        <v>5</v>
      </c>
      <c s="6" t="s">
        <v>1196</v>
      </c>
      <c s="36" t="s">
        <v>1159</v>
      </c>
      <c s="37">
        <v>32.02</v>
      </c>
      <c s="36">
        <v>0</v>
      </c>
      <c s="36">
        <f>ROUND(G70*H70,6)</f>
      </c>
      <c r="L70" s="38">
        <v>0</v>
      </c>
      <c s="32">
        <f>ROUND(ROUND(L70,2)*ROUND(G70,3),2)</f>
      </c>
      <c s="36" t="s">
        <v>188</v>
      </c>
      <c>
        <f>(M70*21)/100</f>
      </c>
      <c t="s">
        <v>26</v>
      </c>
    </row>
    <row r="71" spans="1:5" ht="12.75">
      <c r="A71" s="35" t="s">
        <v>55</v>
      </c>
      <c r="E71" s="39" t="s">
        <v>5</v>
      </c>
    </row>
    <row r="72" spans="1:5" ht="12.75">
      <c r="A72" s="35" t="s">
        <v>56</v>
      </c>
      <c r="E72" s="40" t="s">
        <v>1197</v>
      </c>
    </row>
    <row r="73" spans="1:5" ht="38.25">
      <c r="A73" t="s">
        <v>58</v>
      </c>
      <c r="E73" s="39" t="s">
        <v>1198</v>
      </c>
    </row>
    <row r="74" spans="1:16" ht="12.75">
      <c r="A74" t="s">
        <v>48</v>
      </c>
      <c s="34" t="s">
        <v>148</v>
      </c>
      <c s="34" t="s">
        <v>1199</v>
      </c>
      <c s="35" t="s">
        <v>5</v>
      </c>
      <c s="6" t="s">
        <v>1200</v>
      </c>
      <c s="36" t="s">
        <v>53</v>
      </c>
      <c s="37">
        <v>57.636</v>
      </c>
      <c s="36">
        <v>1</v>
      </c>
      <c s="36">
        <f>ROUND(G74*H74,6)</f>
      </c>
      <c r="L74" s="38">
        <v>0</v>
      </c>
      <c s="32">
        <f>ROUND(ROUND(L74,2)*ROUND(G74,3),2)</f>
      </c>
      <c s="36" t="s">
        <v>188</v>
      </c>
      <c>
        <f>(M74*21)/100</f>
      </c>
      <c t="s">
        <v>26</v>
      </c>
    </row>
    <row r="75" spans="1:5" ht="12.75">
      <c r="A75" s="35" t="s">
        <v>55</v>
      </c>
      <c r="E75" s="39" t="s">
        <v>5</v>
      </c>
    </row>
    <row r="76" spans="1:5" ht="12.75">
      <c r="A76" s="35" t="s">
        <v>56</v>
      </c>
      <c r="E76" s="40" t="s">
        <v>5</v>
      </c>
    </row>
    <row r="77" spans="1:5" ht="12.75">
      <c r="A77" t="s">
        <v>58</v>
      </c>
      <c r="E77" s="39" t="s">
        <v>1200</v>
      </c>
    </row>
    <row r="78" spans="1:13" ht="12.75">
      <c r="A78" t="s">
        <v>45</v>
      </c>
      <c r="C78" s="31" t="s">
        <v>25</v>
      </c>
      <c r="E78" s="33" t="s">
        <v>1201</v>
      </c>
      <c r="J78" s="32">
        <f>0</f>
      </c>
      <c s="32">
        <f>0</f>
      </c>
      <c s="32">
        <f>0+L79+L83</f>
      </c>
      <c s="32">
        <f>0+M79+M83</f>
      </c>
    </row>
    <row r="79" spans="1:16" ht="12.75">
      <c r="A79" t="s">
        <v>48</v>
      </c>
      <c s="34" t="s">
        <v>225</v>
      </c>
      <c s="34" t="s">
        <v>1202</v>
      </c>
      <c s="35" t="s">
        <v>5</v>
      </c>
      <c s="6" t="s">
        <v>1203</v>
      </c>
      <c s="36" t="s">
        <v>187</v>
      </c>
      <c s="37">
        <v>1</v>
      </c>
      <c s="36">
        <v>0</v>
      </c>
      <c s="36">
        <f>ROUND(G79*H79,6)</f>
      </c>
      <c r="L79" s="38">
        <v>0</v>
      </c>
      <c s="32">
        <f>ROUND(ROUND(L79,2)*ROUND(G79,3),2)</f>
      </c>
      <c s="36" t="s">
        <v>188</v>
      </c>
      <c>
        <f>(M79*21)/100</f>
      </c>
      <c t="s">
        <v>26</v>
      </c>
    </row>
    <row r="80" spans="1:5" ht="12.75">
      <c r="A80" s="35" t="s">
        <v>55</v>
      </c>
      <c r="E80" s="39" t="s">
        <v>5</v>
      </c>
    </row>
    <row r="81" spans="1:5" ht="12.75">
      <c r="A81" s="35" t="s">
        <v>56</v>
      </c>
      <c r="E81" s="40" t="s">
        <v>5</v>
      </c>
    </row>
    <row r="82" spans="1:5" ht="12.75">
      <c r="A82" t="s">
        <v>58</v>
      </c>
      <c r="E82" s="39" t="s">
        <v>1203</v>
      </c>
    </row>
    <row r="83" spans="1:16" ht="12.75">
      <c r="A83" t="s">
        <v>48</v>
      </c>
      <c s="34" t="s">
        <v>228</v>
      </c>
      <c s="34" t="s">
        <v>1204</v>
      </c>
      <c s="35" t="s">
        <v>5</v>
      </c>
      <c s="6" t="s">
        <v>1205</v>
      </c>
      <c s="36" t="s">
        <v>187</v>
      </c>
      <c s="37">
        <v>1</v>
      </c>
      <c s="36">
        <v>5.029</v>
      </c>
      <c s="36">
        <f>ROUND(G83*H83,6)</f>
      </c>
      <c r="L83" s="38">
        <v>0</v>
      </c>
      <c s="32">
        <f>ROUND(ROUND(L83,2)*ROUND(G83,3),2)</f>
      </c>
      <c s="36" t="s">
        <v>188</v>
      </c>
      <c>
        <f>(M83*21)/100</f>
      </c>
      <c t="s">
        <v>26</v>
      </c>
    </row>
    <row r="84" spans="1:5" ht="12.75">
      <c r="A84" s="35" t="s">
        <v>55</v>
      </c>
      <c r="E84" s="39" t="s">
        <v>5</v>
      </c>
    </row>
    <row r="85" spans="1:5" ht="12.75">
      <c r="A85" s="35" t="s">
        <v>56</v>
      </c>
      <c r="E85" s="40" t="s">
        <v>5</v>
      </c>
    </row>
    <row r="86" spans="1:5" ht="12.75">
      <c r="A86" t="s">
        <v>58</v>
      </c>
      <c r="E86" s="39" t="s">
        <v>1205</v>
      </c>
    </row>
    <row r="87" spans="1:13" ht="12.75">
      <c r="A87" t="s">
        <v>45</v>
      </c>
      <c r="C87" s="31" t="s">
        <v>70</v>
      </c>
      <c r="E87" s="33" t="s">
        <v>1206</v>
      </c>
      <c r="J87" s="32">
        <f>0</f>
      </c>
      <c s="32">
        <f>0</f>
      </c>
      <c s="32">
        <f>0+L88+L92+L96+L100+L104+L108+L112+L116+L120</f>
      </c>
      <c s="32">
        <f>0+M88+M92+M96+M100+M104+M108+M112+M116+M120</f>
      </c>
    </row>
    <row r="88" spans="1:16" ht="25.5">
      <c r="A88" t="s">
        <v>48</v>
      </c>
      <c s="34" t="s">
        <v>232</v>
      </c>
      <c s="34" t="s">
        <v>1207</v>
      </c>
      <c s="35" t="s">
        <v>5</v>
      </c>
      <c s="6" t="s">
        <v>1208</v>
      </c>
      <c s="36" t="s">
        <v>1159</v>
      </c>
      <c s="37">
        <v>11.81</v>
      </c>
      <c s="36">
        <v>1.89077</v>
      </c>
      <c s="36">
        <f>ROUND(G88*H88,6)</f>
      </c>
      <c r="L88" s="38">
        <v>0</v>
      </c>
      <c s="32">
        <f>ROUND(ROUND(L88,2)*ROUND(G88,3),2)</f>
      </c>
      <c s="36" t="s">
        <v>188</v>
      </c>
      <c>
        <f>(M88*21)/100</f>
      </c>
      <c t="s">
        <v>26</v>
      </c>
    </row>
    <row r="89" spans="1:5" ht="12.75">
      <c r="A89" s="35" t="s">
        <v>55</v>
      </c>
      <c r="E89" s="39" t="s">
        <v>5</v>
      </c>
    </row>
    <row r="90" spans="1:5" ht="25.5">
      <c r="A90" s="35" t="s">
        <v>56</v>
      </c>
      <c r="E90" s="40" t="s">
        <v>1209</v>
      </c>
    </row>
    <row r="91" spans="1:5" ht="25.5">
      <c r="A91" t="s">
        <v>58</v>
      </c>
      <c r="E91" s="39" t="s">
        <v>1208</v>
      </c>
    </row>
    <row r="92" spans="1:16" ht="12.75">
      <c r="A92" t="s">
        <v>48</v>
      </c>
      <c s="34" t="s">
        <v>236</v>
      </c>
      <c s="34" t="s">
        <v>1210</v>
      </c>
      <c s="35" t="s">
        <v>5</v>
      </c>
      <c s="6" t="s">
        <v>1211</v>
      </c>
      <c s="36" t="s">
        <v>187</v>
      </c>
      <c s="37">
        <v>1</v>
      </c>
      <c s="36">
        <v>0.04</v>
      </c>
      <c s="36">
        <f>ROUND(G92*H92,6)</f>
      </c>
      <c r="L92" s="38">
        <v>0</v>
      </c>
      <c s="32">
        <f>ROUND(ROUND(L92,2)*ROUND(G92,3),2)</f>
      </c>
      <c s="36" t="s">
        <v>188</v>
      </c>
      <c>
        <f>(M92*21)/100</f>
      </c>
      <c t="s">
        <v>26</v>
      </c>
    </row>
    <row r="93" spans="1:5" ht="12.75">
      <c r="A93" s="35" t="s">
        <v>55</v>
      </c>
      <c r="E93" s="39" t="s">
        <v>5</v>
      </c>
    </row>
    <row r="94" spans="1:5" ht="12.75">
      <c r="A94" s="35" t="s">
        <v>56</v>
      </c>
      <c r="E94" s="40" t="s">
        <v>5</v>
      </c>
    </row>
    <row r="95" spans="1:5" ht="12.75">
      <c r="A95" t="s">
        <v>58</v>
      </c>
      <c r="E95" s="39" t="s">
        <v>1211</v>
      </c>
    </row>
    <row r="96" spans="1:16" ht="12.75">
      <c r="A96" t="s">
        <v>48</v>
      </c>
      <c s="34" t="s">
        <v>239</v>
      </c>
      <c s="34" t="s">
        <v>1212</v>
      </c>
      <c s="35" t="s">
        <v>5</v>
      </c>
      <c s="6" t="s">
        <v>1213</v>
      </c>
      <c s="36" t="s">
        <v>187</v>
      </c>
      <c s="37">
        <v>2</v>
      </c>
      <c s="36">
        <v>0.449</v>
      </c>
      <c s="36">
        <f>ROUND(G96*H96,6)</f>
      </c>
      <c r="L96" s="38">
        <v>0</v>
      </c>
      <c s="32">
        <f>ROUND(ROUND(L96,2)*ROUND(G96,3),2)</f>
      </c>
      <c s="36" t="s">
        <v>188</v>
      </c>
      <c>
        <f>(M96*21)/100</f>
      </c>
      <c t="s">
        <v>26</v>
      </c>
    </row>
    <row r="97" spans="1:5" ht="12.75">
      <c r="A97" s="35" t="s">
        <v>55</v>
      </c>
      <c r="E97" s="39" t="s">
        <v>5</v>
      </c>
    </row>
    <row r="98" spans="1:5" ht="12.75">
      <c r="A98" s="35" t="s">
        <v>56</v>
      </c>
      <c r="E98" s="40" t="s">
        <v>5</v>
      </c>
    </row>
    <row r="99" spans="1:5" ht="12.75">
      <c r="A99" t="s">
        <v>58</v>
      </c>
      <c r="E99" s="39" t="s">
        <v>1213</v>
      </c>
    </row>
    <row r="100" spans="1:16" ht="12.75">
      <c r="A100" t="s">
        <v>48</v>
      </c>
      <c s="34" t="s">
        <v>241</v>
      </c>
      <c s="34" t="s">
        <v>1214</v>
      </c>
      <c s="35" t="s">
        <v>5</v>
      </c>
      <c s="6" t="s">
        <v>1215</v>
      </c>
      <c s="36" t="s">
        <v>187</v>
      </c>
      <c s="37">
        <v>1</v>
      </c>
      <c s="36">
        <v>0.262</v>
      </c>
      <c s="36">
        <f>ROUND(G100*H100,6)</f>
      </c>
      <c r="L100" s="38">
        <v>0</v>
      </c>
      <c s="32">
        <f>ROUND(ROUND(L100,2)*ROUND(G100,3),2)</f>
      </c>
      <c s="36" t="s">
        <v>188</v>
      </c>
      <c>
        <f>(M100*21)/100</f>
      </c>
      <c t="s">
        <v>26</v>
      </c>
    </row>
    <row r="101" spans="1:5" ht="12.75">
      <c r="A101" s="35" t="s">
        <v>55</v>
      </c>
      <c r="E101" s="39" t="s">
        <v>5</v>
      </c>
    </row>
    <row r="102" spans="1:5" ht="12.75">
      <c r="A102" s="35" t="s">
        <v>56</v>
      </c>
      <c r="E102" s="40" t="s">
        <v>5</v>
      </c>
    </row>
    <row r="103" spans="1:5" ht="12.75">
      <c r="A103" t="s">
        <v>58</v>
      </c>
      <c r="E103" s="39" t="s">
        <v>1215</v>
      </c>
    </row>
    <row r="104" spans="1:16" ht="12.75">
      <c r="A104" t="s">
        <v>48</v>
      </c>
      <c s="34" t="s">
        <v>244</v>
      </c>
      <c s="34" t="s">
        <v>1216</v>
      </c>
      <c s="35" t="s">
        <v>5</v>
      </c>
      <c s="6" t="s">
        <v>1217</v>
      </c>
      <c s="36" t="s">
        <v>187</v>
      </c>
      <c s="37">
        <v>1</v>
      </c>
      <c s="36">
        <v>0.526</v>
      </c>
      <c s="36">
        <f>ROUND(G104*H104,6)</f>
      </c>
      <c r="L104" s="38">
        <v>0</v>
      </c>
      <c s="32">
        <f>ROUND(ROUND(L104,2)*ROUND(G104,3),2)</f>
      </c>
      <c s="36" t="s">
        <v>188</v>
      </c>
      <c>
        <f>(M104*21)/100</f>
      </c>
      <c t="s">
        <v>26</v>
      </c>
    </row>
    <row r="105" spans="1:5" ht="12.75">
      <c r="A105" s="35" t="s">
        <v>55</v>
      </c>
      <c r="E105" s="39" t="s">
        <v>5</v>
      </c>
    </row>
    <row r="106" spans="1:5" ht="12.75">
      <c r="A106" s="35" t="s">
        <v>56</v>
      </c>
      <c r="E106" s="40" t="s">
        <v>5</v>
      </c>
    </row>
    <row r="107" spans="1:5" ht="12.75">
      <c r="A107" t="s">
        <v>58</v>
      </c>
      <c r="E107" s="39" t="s">
        <v>1217</v>
      </c>
    </row>
    <row r="108" spans="1:16" ht="12.75">
      <c r="A108" t="s">
        <v>48</v>
      </c>
      <c s="34" t="s">
        <v>247</v>
      </c>
      <c s="34" t="s">
        <v>1218</v>
      </c>
      <c s="35" t="s">
        <v>5</v>
      </c>
      <c s="6" t="s">
        <v>1219</v>
      </c>
      <c s="36" t="s">
        <v>187</v>
      </c>
      <c s="37">
        <v>1</v>
      </c>
      <c s="36">
        <v>1.054</v>
      </c>
      <c s="36">
        <f>ROUND(G108*H108,6)</f>
      </c>
      <c r="L108" s="38">
        <v>0</v>
      </c>
      <c s="32">
        <f>ROUND(ROUND(L108,2)*ROUND(G108,3),2)</f>
      </c>
      <c s="36" t="s">
        <v>188</v>
      </c>
      <c>
        <f>(M108*21)/100</f>
      </c>
      <c t="s">
        <v>26</v>
      </c>
    </row>
    <row r="109" spans="1:5" ht="12.75">
      <c r="A109" s="35" t="s">
        <v>55</v>
      </c>
      <c r="E109" s="39" t="s">
        <v>5</v>
      </c>
    </row>
    <row r="110" spans="1:5" ht="12.75">
      <c r="A110" s="35" t="s">
        <v>56</v>
      </c>
      <c r="E110" s="40" t="s">
        <v>5</v>
      </c>
    </row>
    <row r="111" spans="1:5" ht="12.75">
      <c r="A111" t="s">
        <v>58</v>
      </c>
      <c r="E111" s="39" t="s">
        <v>1219</v>
      </c>
    </row>
    <row r="112" spans="1:16" ht="12.75">
      <c r="A112" t="s">
        <v>48</v>
      </c>
      <c s="34" t="s">
        <v>250</v>
      </c>
      <c s="34" t="s">
        <v>1220</v>
      </c>
      <c s="35" t="s">
        <v>5</v>
      </c>
      <c s="6" t="s">
        <v>1221</v>
      </c>
      <c s="36" t="s">
        <v>187</v>
      </c>
      <c s="37">
        <v>2</v>
      </c>
      <c s="36">
        <v>1.45</v>
      </c>
      <c s="36">
        <f>ROUND(G112*H112,6)</f>
      </c>
      <c r="L112" s="38">
        <v>0</v>
      </c>
      <c s="32">
        <f>ROUND(ROUND(L112,2)*ROUND(G112,3),2)</f>
      </c>
      <c s="36" t="s">
        <v>188</v>
      </c>
      <c>
        <f>(M112*21)/100</f>
      </c>
      <c t="s">
        <v>26</v>
      </c>
    </row>
    <row r="113" spans="1:5" ht="12.75">
      <c r="A113" s="35" t="s">
        <v>55</v>
      </c>
      <c r="E113" s="39" t="s">
        <v>5</v>
      </c>
    </row>
    <row r="114" spans="1:5" ht="12.75">
      <c r="A114" s="35" t="s">
        <v>56</v>
      </c>
      <c r="E114" s="40" t="s">
        <v>5</v>
      </c>
    </row>
    <row r="115" spans="1:5" ht="12.75">
      <c r="A115" t="s">
        <v>58</v>
      </c>
      <c r="E115" s="39" t="s">
        <v>1221</v>
      </c>
    </row>
    <row r="116" spans="1:16" ht="12.75">
      <c r="A116" t="s">
        <v>48</v>
      </c>
      <c s="34" t="s">
        <v>253</v>
      </c>
      <c s="34" t="s">
        <v>1222</v>
      </c>
      <c s="35" t="s">
        <v>5</v>
      </c>
      <c s="6" t="s">
        <v>1223</v>
      </c>
      <c s="36" t="s">
        <v>187</v>
      </c>
      <c s="37">
        <v>2</v>
      </c>
      <c s="36">
        <v>0.068</v>
      </c>
      <c s="36">
        <f>ROUND(G116*H116,6)</f>
      </c>
      <c r="L116" s="38">
        <v>0</v>
      </c>
      <c s="32">
        <f>ROUND(ROUND(L116,2)*ROUND(G116,3),2)</f>
      </c>
      <c s="36" t="s">
        <v>188</v>
      </c>
      <c>
        <f>(M116*21)/100</f>
      </c>
      <c t="s">
        <v>26</v>
      </c>
    </row>
    <row r="117" spans="1:5" ht="12.75">
      <c r="A117" s="35" t="s">
        <v>55</v>
      </c>
      <c r="E117" s="39" t="s">
        <v>5</v>
      </c>
    </row>
    <row r="118" spans="1:5" ht="12.75">
      <c r="A118" s="35" t="s">
        <v>56</v>
      </c>
      <c r="E118" s="40" t="s">
        <v>5</v>
      </c>
    </row>
    <row r="119" spans="1:5" ht="12.75">
      <c r="A119" t="s">
        <v>58</v>
      </c>
      <c r="E119" s="39" t="s">
        <v>1223</v>
      </c>
    </row>
    <row r="120" spans="1:16" ht="12.75">
      <c r="A120" t="s">
        <v>48</v>
      </c>
      <c s="34" t="s">
        <v>256</v>
      </c>
      <c s="34" t="s">
        <v>1224</v>
      </c>
      <c s="35" t="s">
        <v>5</v>
      </c>
      <c s="6" t="s">
        <v>1225</v>
      </c>
      <c s="36" t="s">
        <v>187</v>
      </c>
      <c s="37">
        <v>1</v>
      </c>
      <c s="36">
        <v>0.081</v>
      </c>
      <c s="36">
        <f>ROUND(G120*H120,6)</f>
      </c>
      <c r="L120" s="38">
        <v>0</v>
      </c>
      <c s="32">
        <f>ROUND(ROUND(L120,2)*ROUND(G120,3),2)</f>
      </c>
      <c s="36" t="s">
        <v>188</v>
      </c>
      <c>
        <f>(M120*21)/100</f>
      </c>
      <c t="s">
        <v>26</v>
      </c>
    </row>
    <row r="121" spans="1:5" ht="12.75">
      <c r="A121" s="35" t="s">
        <v>55</v>
      </c>
      <c r="E121" s="39" t="s">
        <v>5</v>
      </c>
    </row>
    <row r="122" spans="1:5" ht="12.75">
      <c r="A122" s="35" t="s">
        <v>56</v>
      </c>
      <c r="E122" s="40" t="s">
        <v>5</v>
      </c>
    </row>
    <row r="123" spans="1:5" ht="12.75">
      <c r="A123" t="s">
        <v>58</v>
      </c>
      <c r="E123" s="39" t="s">
        <v>1225</v>
      </c>
    </row>
    <row r="124" spans="1:13" ht="12.75">
      <c r="A124" t="s">
        <v>45</v>
      </c>
      <c r="C124" s="31" t="s">
        <v>76</v>
      </c>
      <c r="E124" s="33" t="s">
        <v>1226</v>
      </c>
      <c r="J124" s="32">
        <f>0</f>
      </c>
      <c s="32">
        <f>0</f>
      </c>
      <c s="32">
        <f>0+L125</f>
      </c>
      <c s="32">
        <f>0+M125</f>
      </c>
    </row>
    <row r="125" spans="1:16" ht="12.75">
      <c r="A125" t="s">
        <v>48</v>
      </c>
      <c s="34" t="s">
        <v>260</v>
      </c>
      <c s="34" t="s">
        <v>1227</v>
      </c>
      <c s="35" t="s">
        <v>5</v>
      </c>
      <c s="6" t="s">
        <v>1228</v>
      </c>
      <c s="36" t="s">
        <v>187</v>
      </c>
      <c s="37">
        <v>8</v>
      </c>
      <c s="36">
        <v>0.003</v>
      </c>
      <c s="36">
        <f>ROUND(G125*H125,6)</f>
      </c>
      <c r="L125" s="38">
        <v>0</v>
      </c>
      <c s="32">
        <f>ROUND(ROUND(L125,2)*ROUND(G125,3),2)</f>
      </c>
      <c s="36" t="s">
        <v>350</v>
      </c>
      <c>
        <f>(M125*21)/100</f>
      </c>
      <c t="s">
        <v>26</v>
      </c>
    </row>
    <row r="126" spans="1:5" ht="12.75">
      <c r="A126" s="35" t="s">
        <v>55</v>
      </c>
      <c r="E126" s="39" t="s">
        <v>5</v>
      </c>
    </row>
    <row r="127" spans="1:5" ht="12.75">
      <c r="A127" s="35" t="s">
        <v>56</v>
      </c>
      <c r="E127" s="40" t="s">
        <v>5</v>
      </c>
    </row>
    <row r="128" spans="1:5" ht="12.75">
      <c r="A128" t="s">
        <v>58</v>
      </c>
      <c r="E128" s="39" t="s">
        <v>1228</v>
      </c>
    </row>
    <row r="129" spans="1:13" ht="12.75">
      <c r="A129" t="s">
        <v>45</v>
      </c>
      <c r="C129" s="31" t="s">
        <v>1229</v>
      </c>
      <c r="E129" s="33" t="s">
        <v>1230</v>
      </c>
      <c r="J129" s="32">
        <f>0</f>
      </c>
      <c s="32">
        <f>0</f>
      </c>
      <c s="32">
        <f>0+L130+L134+L138</f>
      </c>
      <c s="32">
        <f>0+M130+M134+M138</f>
      </c>
    </row>
    <row r="130" spans="1:16" ht="25.5">
      <c r="A130" t="s">
        <v>48</v>
      </c>
      <c s="34" t="s">
        <v>410</v>
      </c>
      <c s="34" t="s">
        <v>1231</v>
      </c>
      <c s="35" t="s">
        <v>5</v>
      </c>
      <c s="6" t="s">
        <v>1232</v>
      </c>
      <c s="36" t="s">
        <v>187</v>
      </c>
      <c s="37">
        <v>1</v>
      </c>
      <c s="36">
        <v>3E-05</v>
      </c>
      <c s="36">
        <f>ROUND(G130*H130,6)</f>
      </c>
      <c r="L130" s="38">
        <v>0</v>
      </c>
      <c s="32">
        <f>ROUND(ROUND(L130,2)*ROUND(G130,3),2)</f>
      </c>
      <c s="36" t="s">
        <v>188</v>
      </c>
      <c>
        <f>(M130*21)/100</f>
      </c>
      <c t="s">
        <v>26</v>
      </c>
    </row>
    <row r="131" spans="1:5" ht="12.75">
      <c r="A131" s="35" t="s">
        <v>55</v>
      </c>
      <c r="E131" s="39" t="s">
        <v>5</v>
      </c>
    </row>
    <row r="132" spans="1:5" ht="12.75">
      <c r="A132" s="35" t="s">
        <v>56</v>
      </c>
      <c r="E132" s="40" t="s">
        <v>5</v>
      </c>
    </row>
    <row r="133" spans="1:5" ht="25.5">
      <c r="A133" t="s">
        <v>58</v>
      </c>
      <c r="E133" s="39" t="s">
        <v>1232</v>
      </c>
    </row>
    <row r="134" spans="1:16" ht="12.75">
      <c r="A134" t="s">
        <v>48</v>
      </c>
      <c s="34" t="s">
        <v>413</v>
      </c>
      <c s="34" t="s">
        <v>1233</v>
      </c>
      <c s="35" t="s">
        <v>5</v>
      </c>
      <c s="6" t="s">
        <v>1234</v>
      </c>
      <c s="36" t="s">
        <v>187</v>
      </c>
      <c s="37">
        <v>1</v>
      </c>
      <c s="36">
        <v>0.0063</v>
      </c>
      <c s="36">
        <f>ROUND(G134*H134,6)</f>
      </c>
      <c r="L134" s="38">
        <v>0</v>
      </c>
      <c s="32">
        <f>ROUND(ROUND(L134,2)*ROUND(G134,3),2)</f>
      </c>
      <c s="36" t="s">
        <v>54</v>
      </c>
      <c>
        <f>(M134*21)/100</f>
      </c>
      <c t="s">
        <v>26</v>
      </c>
    </row>
    <row r="135" spans="1:5" ht="12.75">
      <c r="A135" s="35" t="s">
        <v>55</v>
      </c>
      <c r="E135" s="39" t="s">
        <v>5</v>
      </c>
    </row>
    <row r="136" spans="1:5" ht="12.75">
      <c r="A136" s="35" t="s">
        <v>56</v>
      </c>
      <c r="E136" s="40" t="s">
        <v>5</v>
      </c>
    </row>
    <row r="137" spans="1:5" ht="25.5">
      <c r="A137" t="s">
        <v>58</v>
      </c>
      <c r="E137" s="39" t="s">
        <v>1235</v>
      </c>
    </row>
    <row r="138" spans="1:16" ht="25.5">
      <c r="A138" t="s">
        <v>48</v>
      </c>
      <c s="34" t="s">
        <v>416</v>
      </c>
      <c s="34" t="s">
        <v>1236</v>
      </c>
      <c s="35" t="s">
        <v>5</v>
      </c>
      <c s="6" t="s">
        <v>1237</v>
      </c>
      <c s="36" t="s">
        <v>53</v>
      </c>
      <c s="37">
        <v>0.006</v>
      </c>
      <c s="36">
        <v>0</v>
      </c>
      <c s="36">
        <f>ROUND(G138*H138,6)</f>
      </c>
      <c r="L138" s="38">
        <v>0</v>
      </c>
      <c s="32">
        <f>ROUND(ROUND(L138,2)*ROUND(G138,3),2)</f>
      </c>
      <c s="36" t="s">
        <v>188</v>
      </c>
      <c>
        <f>(M138*21)/100</f>
      </c>
      <c t="s">
        <v>26</v>
      </c>
    </row>
    <row r="139" spans="1:5" ht="12.75">
      <c r="A139" s="35" t="s">
        <v>55</v>
      </c>
      <c r="E139" s="39" t="s">
        <v>5</v>
      </c>
    </row>
    <row r="140" spans="1:5" ht="12.75">
      <c r="A140" s="35" t="s">
        <v>56</v>
      </c>
      <c r="E140" s="40" t="s">
        <v>5</v>
      </c>
    </row>
    <row r="141" spans="1:5" ht="25.5">
      <c r="A141" t="s">
        <v>58</v>
      </c>
      <c r="E141" s="39" t="s">
        <v>1237</v>
      </c>
    </row>
    <row r="142" spans="1:13" ht="12.75">
      <c r="A142" t="s">
        <v>45</v>
      </c>
      <c r="C142" s="31" t="s">
        <v>94</v>
      </c>
      <c r="E142" s="33" t="s">
        <v>1238</v>
      </c>
      <c r="J142" s="32">
        <f>0</f>
      </c>
      <c s="32">
        <f>0</f>
      </c>
      <c s="32">
        <f>0+L143+L147+L151+L155+L159+L163+L167+L171+L175+L179+L183+L187+L191+L195+L199+L203</f>
      </c>
      <c s="32">
        <f>0+M143+M147+M151+M155+M159+M163+M167+M171+M175+M179+M183+M187+M191+M195+M199+M203</f>
      </c>
    </row>
    <row r="143" spans="1:16" ht="25.5">
      <c r="A143" t="s">
        <v>48</v>
      </c>
      <c s="34" t="s">
        <v>263</v>
      </c>
      <c s="34" t="s">
        <v>1239</v>
      </c>
      <c s="35" t="s">
        <v>5</v>
      </c>
      <c s="6" t="s">
        <v>1240</v>
      </c>
      <c s="36" t="s">
        <v>235</v>
      </c>
      <c s="37">
        <v>35</v>
      </c>
      <c s="36">
        <v>0</v>
      </c>
      <c s="36">
        <f>ROUND(G143*H143,6)</f>
      </c>
      <c r="L143" s="38">
        <v>0</v>
      </c>
      <c s="32">
        <f>ROUND(ROUND(L143,2)*ROUND(G143,3),2)</f>
      </c>
      <c s="36" t="s">
        <v>188</v>
      </c>
      <c>
        <f>(M143*21)/100</f>
      </c>
      <c t="s">
        <v>26</v>
      </c>
    </row>
    <row r="144" spans="1:5" ht="12.75">
      <c r="A144" s="35" t="s">
        <v>55</v>
      </c>
      <c r="E144" s="39" t="s">
        <v>5</v>
      </c>
    </row>
    <row r="145" spans="1:5" ht="12.75">
      <c r="A145" s="35" t="s">
        <v>56</v>
      </c>
      <c r="E145" s="40" t="s">
        <v>1241</v>
      </c>
    </row>
    <row r="146" spans="1:5" ht="25.5">
      <c r="A146" t="s">
        <v>58</v>
      </c>
      <c r="E146" s="39" t="s">
        <v>1240</v>
      </c>
    </row>
    <row r="147" spans="1:16" ht="25.5">
      <c r="A147" t="s">
        <v>48</v>
      </c>
      <c s="34" t="s">
        <v>266</v>
      </c>
      <c s="34" t="s">
        <v>1242</v>
      </c>
      <c s="35" t="s">
        <v>5</v>
      </c>
      <c s="6" t="s">
        <v>1243</v>
      </c>
      <c s="36" t="s">
        <v>235</v>
      </c>
      <c s="37">
        <v>36.05</v>
      </c>
      <c s="36">
        <v>0.0047</v>
      </c>
      <c s="36">
        <f>ROUND(G147*H147,6)</f>
      </c>
      <c r="L147" s="38">
        <v>0</v>
      </c>
      <c s="32">
        <f>ROUND(ROUND(L147,2)*ROUND(G147,3),2)</f>
      </c>
      <c s="36" t="s">
        <v>188</v>
      </c>
      <c>
        <f>(M147*21)/100</f>
      </c>
      <c t="s">
        <v>26</v>
      </c>
    </row>
    <row r="148" spans="1:5" ht="12.75">
      <c r="A148" s="35" t="s">
        <v>55</v>
      </c>
      <c r="E148" s="39" t="s">
        <v>5</v>
      </c>
    </row>
    <row r="149" spans="1:5" ht="12.75">
      <c r="A149" s="35" t="s">
        <v>56</v>
      </c>
      <c r="E149" s="40" t="s">
        <v>5</v>
      </c>
    </row>
    <row r="150" spans="1:5" ht="25.5">
      <c r="A150" t="s">
        <v>58</v>
      </c>
      <c r="E150" s="39" t="s">
        <v>1243</v>
      </c>
    </row>
    <row r="151" spans="1:16" ht="25.5">
      <c r="A151" t="s">
        <v>48</v>
      </c>
      <c s="34" t="s">
        <v>269</v>
      </c>
      <c s="34" t="s">
        <v>1244</v>
      </c>
      <c s="35" t="s">
        <v>5</v>
      </c>
      <c s="6" t="s">
        <v>1245</v>
      </c>
      <c s="36" t="s">
        <v>235</v>
      </c>
      <c s="37">
        <v>14</v>
      </c>
      <c s="36">
        <v>1E-05</v>
      </c>
      <c s="36">
        <f>ROUND(G151*H151,6)</f>
      </c>
      <c r="L151" s="38">
        <v>0</v>
      </c>
      <c s="32">
        <f>ROUND(ROUND(L151,2)*ROUND(G151,3),2)</f>
      </c>
      <c s="36" t="s">
        <v>188</v>
      </c>
      <c>
        <f>(M151*21)/100</f>
      </c>
      <c t="s">
        <v>26</v>
      </c>
    </row>
    <row r="152" spans="1:5" ht="12.75">
      <c r="A152" s="35" t="s">
        <v>55</v>
      </c>
      <c r="E152" s="39" t="s">
        <v>5</v>
      </c>
    </row>
    <row r="153" spans="1:5" ht="12.75">
      <c r="A153" s="35" t="s">
        <v>56</v>
      </c>
      <c r="E153" s="40" t="s">
        <v>1246</v>
      </c>
    </row>
    <row r="154" spans="1:5" ht="25.5">
      <c r="A154" t="s">
        <v>58</v>
      </c>
      <c r="E154" s="39" t="s">
        <v>1245</v>
      </c>
    </row>
    <row r="155" spans="1:16" ht="12.75">
      <c r="A155" t="s">
        <v>48</v>
      </c>
      <c s="34" t="s">
        <v>272</v>
      </c>
      <c s="34" t="s">
        <v>1247</v>
      </c>
      <c s="35" t="s">
        <v>5</v>
      </c>
      <c s="6" t="s">
        <v>1248</v>
      </c>
      <c s="36" t="s">
        <v>235</v>
      </c>
      <c s="37">
        <v>14.42</v>
      </c>
      <c s="36">
        <v>0.00259</v>
      </c>
      <c s="36">
        <f>ROUND(G155*H155,6)</f>
      </c>
      <c r="L155" s="38">
        <v>0</v>
      </c>
      <c s="32">
        <f>ROUND(ROUND(L155,2)*ROUND(G155,3),2)</f>
      </c>
      <c s="36" t="s">
        <v>188</v>
      </c>
      <c>
        <f>(M155*21)/100</f>
      </c>
      <c t="s">
        <v>26</v>
      </c>
    </row>
    <row r="156" spans="1:5" ht="12.75">
      <c r="A156" s="35" t="s">
        <v>55</v>
      </c>
      <c r="E156" s="39" t="s">
        <v>5</v>
      </c>
    </row>
    <row r="157" spans="1:5" ht="12.75">
      <c r="A157" s="35" t="s">
        <v>56</v>
      </c>
      <c r="E157" s="40" t="s">
        <v>5</v>
      </c>
    </row>
    <row r="158" spans="1:5" ht="12.75">
      <c r="A158" t="s">
        <v>58</v>
      </c>
      <c r="E158" s="39" t="s">
        <v>1248</v>
      </c>
    </row>
    <row r="159" spans="1:16" ht="25.5">
      <c r="A159" t="s">
        <v>48</v>
      </c>
      <c s="34" t="s">
        <v>275</v>
      </c>
      <c s="34" t="s">
        <v>1249</v>
      </c>
      <c s="35" t="s">
        <v>5</v>
      </c>
      <c s="6" t="s">
        <v>1250</v>
      </c>
      <c s="36" t="s">
        <v>235</v>
      </c>
      <c s="37">
        <v>34</v>
      </c>
      <c s="36">
        <v>1E-05</v>
      </c>
      <c s="36">
        <f>ROUND(G159*H159,6)</f>
      </c>
      <c r="L159" s="38">
        <v>0</v>
      </c>
      <c s="32">
        <f>ROUND(ROUND(L159,2)*ROUND(G159,3),2)</f>
      </c>
      <c s="36" t="s">
        <v>188</v>
      </c>
      <c>
        <f>(M159*21)/100</f>
      </c>
      <c t="s">
        <v>26</v>
      </c>
    </row>
    <row r="160" spans="1:5" ht="12.75">
      <c r="A160" s="35" t="s">
        <v>55</v>
      </c>
      <c r="E160" s="39" t="s">
        <v>5</v>
      </c>
    </row>
    <row r="161" spans="1:5" ht="12.75">
      <c r="A161" s="35" t="s">
        <v>56</v>
      </c>
      <c r="E161" s="40" t="s">
        <v>1251</v>
      </c>
    </row>
    <row r="162" spans="1:5" ht="25.5">
      <c r="A162" t="s">
        <v>58</v>
      </c>
      <c r="E162" s="39" t="s">
        <v>1250</v>
      </c>
    </row>
    <row r="163" spans="1:16" ht="12.75">
      <c r="A163" t="s">
        <v>48</v>
      </c>
      <c s="34" t="s">
        <v>278</v>
      </c>
      <c s="34" t="s">
        <v>1252</v>
      </c>
      <c s="35" t="s">
        <v>5</v>
      </c>
      <c s="6" t="s">
        <v>1253</v>
      </c>
      <c s="36" t="s">
        <v>235</v>
      </c>
      <c s="37">
        <v>35.02</v>
      </c>
      <c s="36">
        <v>0.00469</v>
      </c>
      <c s="36">
        <f>ROUND(G163*H163,6)</f>
      </c>
      <c r="L163" s="38">
        <v>0</v>
      </c>
      <c s="32">
        <f>ROUND(ROUND(L163,2)*ROUND(G163,3),2)</f>
      </c>
      <c s="36" t="s">
        <v>188</v>
      </c>
      <c>
        <f>(M163*21)/100</f>
      </c>
      <c t="s">
        <v>26</v>
      </c>
    </row>
    <row r="164" spans="1:5" ht="12.75">
      <c r="A164" s="35" t="s">
        <v>55</v>
      </c>
      <c r="E164" s="39" t="s">
        <v>5</v>
      </c>
    </row>
    <row r="165" spans="1:5" ht="12.75">
      <c r="A165" s="35" t="s">
        <v>56</v>
      </c>
      <c r="E165" s="40" t="s">
        <v>5</v>
      </c>
    </row>
    <row r="166" spans="1:5" ht="12.75">
      <c r="A166" t="s">
        <v>58</v>
      </c>
      <c r="E166" s="39" t="s">
        <v>1253</v>
      </c>
    </row>
    <row r="167" spans="1:16" ht="25.5">
      <c r="A167" t="s">
        <v>48</v>
      </c>
      <c s="34" t="s">
        <v>281</v>
      </c>
      <c s="34" t="s">
        <v>1254</v>
      </c>
      <c s="35" t="s">
        <v>5</v>
      </c>
      <c s="6" t="s">
        <v>1255</v>
      </c>
      <c s="36" t="s">
        <v>187</v>
      </c>
      <c s="37">
        <v>9</v>
      </c>
      <c s="36">
        <v>0</v>
      </c>
      <c s="36">
        <f>ROUND(G167*H167,6)</f>
      </c>
      <c r="L167" s="38">
        <v>0</v>
      </c>
      <c s="32">
        <f>ROUND(ROUND(L167,2)*ROUND(G167,3),2)</f>
      </c>
      <c s="36" t="s">
        <v>188</v>
      </c>
      <c>
        <f>(M167*21)/100</f>
      </c>
      <c t="s">
        <v>26</v>
      </c>
    </row>
    <row r="168" spans="1:5" ht="12.75">
      <c r="A168" s="35" t="s">
        <v>55</v>
      </c>
      <c r="E168" s="39" t="s">
        <v>5</v>
      </c>
    </row>
    <row r="169" spans="1:5" ht="12.75">
      <c r="A169" s="35" t="s">
        <v>56</v>
      </c>
      <c r="E169" s="40" t="s">
        <v>5</v>
      </c>
    </row>
    <row r="170" spans="1:5" ht="25.5">
      <c r="A170" t="s">
        <v>58</v>
      </c>
      <c r="E170" s="39" t="s">
        <v>1255</v>
      </c>
    </row>
    <row r="171" spans="1:16" ht="12.75">
      <c r="A171" t="s">
        <v>48</v>
      </c>
      <c s="34" t="s">
        <v>284</v>
      </c>
      <c s="34" t="s">
        <v>1256</v>
      </c>
      <c s="35" t="s">
        <v>5</v>
      </c>
      <c s="6" t="s">
        <v>1257</v>
      </c>
      <c s="36" t="s">
        <v>187</v>
      </c>
      <c s="37">
        <v>1</v>
      </c>
      <c s="36">
        <v>0.0007</v>
      </c>
      <c s="36">
        <f>ROUND(G171*H171,6)</f>
      </c>
      <c r="L171" s="38">
        <v>0</v>
      </c>
      <c s="32">
        <f>ROUND(ROUND(L171,2)*ROUND(G171,3),2)</f>
      </c>
      <c s="36" t="s">
        <v>188</v>
      </c>
      <c>
        <f>(M171*21)/100</f>
      </c>
      <c t="s">
        <v>26</v>
      </c>
    </row>
    <row r="172" spans="1:5" ht="12.75">
      <c r="A172" s="35" t="s">
        <v>55</v>
      </c>
      <c r="E172" s="39" t="s">
        <v>5</v>
      </c>
    </row>
    <row r="173" spans="1:5" ht="12.75">
      <c r="A173" s="35" t="s">
        <v>56</v>
      </c>
      <c r="E173" s="40" t="s">
        <v>5</v>
      </c>
    </row>
    <row r="174" spans="1:5" ht="12.75">
      <c r="A174" t="s">
        <v>58</v>
      </c>
      <c r="E174" s="39" t="s">
        <v>1257</v>
      </c>
    </row>
    <row r="175" spans="1:16" ht="12.75">
      <c r="A175" t="s">
        <v>48</v>
      </c>
      <c s="34" t="s">
        <v>287</v>
      </c>
      <c s="34" t="s">
        <v>1258</v>
      </c>
      <c s="35" t="s">
        <v>5</v>
      </c>
      <c s="6" t="s">
        <v>1259</v>
      </c>
      <c s="36" t="s">
        <v>187</v>
      </c>
      <c s="37">
        <v>8</v>
      </c>
      <c s="36">
        <v>0.0008</v>
      </c>
      <c s="36">
        <f>ROUND(G175*H175,6)</f>
      </c>
      <c r="L175" s="38">
        <v>0</v>
      </c>
      <c s="32">
        <f>ROUND(ROUND(L175,2)*ROUND(G175,3),2)</f>
      </c>
      <c s="36" t="s">
        <v>188</v>
      </c>
      <c>
        <f>(M175*21)/100</f>
      </c>
      <c t="s">
        <v>26</v>
      </c>
    </row>
    <row r="176" spans="1:5" ht="12.75">
      <c r="A176" s="35" t="s">
        <v>55</v>
      </c>
      <c r="E176" s="39" t="s">
        <v>5</v>
      </c>
    </row>
    <row r="177" spans="1:5" ht="12.75">
      <c r="A177" s="35" t="s">
        <v>56</v>
      </c>
      <c r="E177" s="40" t="s">
        <v>5</v>
      </c>
    </row>
    <row r="178" spans="1:5" ht="12.75">
      <c r="A178" t="s">
        <v>58</v>
      </c>
      <c r="E178" s="39" t="s">
        <v>1259</v>
      </c>
    </row>
    <row r="179" spans="1:16" ht="25.5">
      <c r="A179" t="s">
        <v>48</v>
      </c>
      <c s="34" t="s">
        <v>290</v>
      </c>
      <c s="34" t="s">
        <v>1260</v>
      </c>
      <c s="35" t="s">
        <v>5</v>
      </c>
      <c s="6" t="s">
        <v>1261</v>
      </c>
      <c s="36" t="s">
        <v>187</v>
      </c>
      <c s="37">
        <v>1</v>
      </c>
      <c s="36">
        <v>0</v>
      </c>
      <c s="36">
        <f>ROUND(G179*H179,6)</f>
      </c>
      <c r="L179" s="38">
        <v>0</v>
      </c>
      <c s="32">
        <f>ROUND(ROUND(L179,2)*ROUND(G179,3),2)</f>
      </c>
      <c s="36" t="s">
        <v>188</v>
      </c>
      <c>
        <f>(M179*21)/100</f>
      </c>
      <c t="s">
        <v>26</v>
      </c>
    </row>
    <row r="180" spans="1:5" ht="12.75">
      <c r="A180" s="35" t="s">
        <v>55</v>
      </c>
      <c r="E180" s="39" t="s">
        <v>5</v>
      </c>
    </row>
    <row r="181" spans="1:5" ht="12.75">
      <c r="A181" s="35" t="s">
        <v>56</v>
      </c>
      <c r="E181" s="40" t="s">
        <v>5</v>
      </c>
    </row>
    <row r="182" spans="1:5" ht="25.5">
      <c r="A182" t="s">
        <v>58</v>
      </c>
      <c r="E182" s="39" t="s">
        <v>1261</v>
      </c>
    </row>
    <row r="183" spans="1:16" ht="12.75">
      <c r="A183" t="s">
        <v>48</v>
      </c>
      <c s="34" t="s">
        <v>293</v>
      </c>
      <c s="34" t="s">
        <v>1262</v>
      </c>
      <c s="35" t="s">
        <v>5</v>
      </c>
      <c s="6" t="s">
        <v>1263</v>
      </c>
      <c s="36" t="s">
        <v>187</v>
      </c>
      <c s="37">
        <v>1</v>
      </c>
      <c s="36">
        <v>0.0012</v>
      </c>
      <c s="36">
        <f>ROUND(G183*H183,6)</f>
      </c>
      <c r="L183" s="38">
        <v>0</v>
      </c>
      <c s="32">
        <f>ROUND(ROUND(L183,2)*ROUND(G183,3),2)</f>
      </c>
      <c s="36" t="s">
        <v>188</v>
      </c>
      <c>
        <f>(M183*21)/100</f>
      </c>
      <c t="s">
        <v>26</v>
      </c>
    </row>
    <row r="184" spans="1:5" ht="12.75">
      <c r="A184" s="35" t="s">
        <v>55</v>
      </c>
      <c r="E184" s="39" t="s">
        <v>5</v>
      </c>
    </row>
    <row r="185" spans="1:5" ht="12.75">
      <c r="A185" s="35" t="s">
        <v>56</v>
      </c>
      <c r="E185" s="40" t="s">
        <v>5</v>
      </c>
    </row>
    <row r="186" spans="1:5" ht="12.75">
      <c r="A186" t="s">
        <v>58</v>
      </c>
      <c r="E186" s="39" t="s">
        <v>1263</v>
      </c>
    </row>
    <row r="187" spans="1:16" ht="25.5">
      <c r="A187" t="s">
        <v>48</v>
      </c>
      <c s="34" t="s">
        <v>297</v>
      </c>
      <c s="34" t="s">
        <v>1264</v>
      </c>
      <c s="35" t="s">
        <v>5</v>
      </c>
      <c s="6" t="s">
        <v>1265</v>
      </c>
      <c s="36" t="s">
        <v>187</v>
      </c>
      <c s="37">
        <v>2</v>
      </c>
      <c s="36">
        <v>0.03573</v>
      </c>
      <c s="36">
        <f>ROUND(G187*H187,6)</f>
      </c>
      <c r="L187" s="38">
        <v>0</v>
      </c>
      <c s="32">
        <f>ROUND(ROUND(L187,2)*ROUND(G187,3),2)</f>
      </c>
      <c s="36" t="s">
        <v>188</v>
      </c>
      <c>
        <f>(M187*21)/100</f>
      </c>
      <c t="s">
        <v>26</v>
      </c>
    </row>
    <row r="188" spans="1:5" ht="12.75">
      <c r="A188" s="35" t="s">
        <v>55</v>
      </c>
      <c r="E188" s="39" t="s">
        <v>5</v>
      </c>
    </row>
    <row r="189" spans="1:5" ht="12.75">
      <c r="A189" s="35" t="s">
        <v>56</v>
      </c>
      <c r="E189" s="40" t="s">
        <v>5</v>
      </c>
    </row>
    <row r="190" spans="1:5" ht="25.5">
      <c r="A190" t="s">
        <v>58</v>
      </c>
      <c r="E190" s="39" t="s">
        <v>1265</v>
      </c>
    </row>
    <row r="191" spans="1:16" ht="25.5">
      <c r="A191" t="s">
        <v>48</v>
      </c>
      <c s="34" t="s">
        <v>301</v>
      </c>
      <c s="34" t="s">
        <v>1266</v>
      </c>
      <c s="35" t="s">
        <v>5</v>
      </c>
      <c s="6" t="s">
        <v>1267</v>
      </c>
      <c s="36" t="s">
        <v>187</v>
      </c>
      <c s="37">
        <v>2</v>
      </c>
      <c s="36">
        <v>2.10549</v>
      </c>
      <c s="36">
        <f>ROUND(G191*H191,6)</f>
      </c>
      <c r="L191" s="38">
        <v>0</v>
      </c>
      <c s="32">
        <f>ROUND(ROUND(L191,2)*ROUND(G191,3),2)</f>
      </c>
      <c s="36" t="s">
        <v>188</v>
      </c>
      <c>
        <f>(M191*21)/100</f>
      </c>
      <c t="s">
        <v>26</v>
      </c>
    </row>
    <row r="192" spans="1:5" ht="12.75">
      <c r="A192" s="35" t="s">
        <v>55</v>
      </c>
      <c r="E192" s="39" t="s">
        <v>5</v>
      </c>
    </row>
    <row r="193" spans="1:5" ht="12.75">
      <c r="A193" s="35" t="s">
        <v>56</v>
      </c>
      <c r="E193" s="40" t="s">
        <v>5</v>
      </c>
    </row>
    <row r="194" spans="1:5" ht="25.5">
      <c r="A194" t="s">
        <v>58</v>
      </c>
      <c r="E194" s="39" t="s">
        <v>1267</v>
      </c>
    </row>
    <row r="195" spans="1:16" ht="12.75">
      <c r="A195" t="s">
        <v>48</v>
      </c>
      <c s="34" t="s">
        <v>305</v>
      </c>
      <c s="34" t="s">
        <v>1268</v>
      </c>
      <c s="35" t="s">
        <v>5</v>
      </c>
      <c s="6" t="s">
        <v>1269</v>
      </c>
      <c s="36" t="s">
        <v>187</v>
      </c>
      <c s="37">
        <v>2</v>
      </c>
      <c s="36">
        <v>0.099</v>
      </c>
      <c s="36">
        <f>ROUND(G195*H195,6)</f>
      </c>
      <c r="L195" s="38">
        <v>0</v>
      </c>
      <c s="32">
        <f>ROUND(ROUND(L195,2)*ROUND(G195,3),2)</f>
      </c>
      <c s="36" t="s">
        <v>54</v>
      </c>
      <c>
        <f>(M195*21)/100</f>
      </c>
      <c t="s">
        <v>26</v>
      </c>
    </row>
    <row r="196" spans="1:5" ht="12.75">
      <c r="A196" s="35" t="s">
        <v>55</v>
      </c>
      <c r="E196" s="39" t="s">
        <v>5</v>
      </c>
    </row>
    <row r="197" spans="1:5" ht="12.75">
      <c r="A197" s="35" t="s">
        <v>56</v>
      </c>
      <c r="E197" s="40" t="s">
        <v>5</v>
      </c>
    </row>
    <row r="198" spans="1:5" ht="12.75">
      <c r="A198" t="s">
        <v>58</v>
      </c>
      <c r="E198" s="39" t="s">
        <v>1269</v>
      </c>
    </row>
    <row r="199" spans="1:16" ht="12.75">
      <c r="A199" t="s">
        <v>48</v>
      </c>
      <c s="34" t="s">
        <v>310</v>
      </c>
      <c s="34" t="s">
        <v>1270</v>
      </c>
      <c s="35" t="s">
        <v>5</v>
      </c>
      <c s="6" t="s">
        <v>1271</v>
      </c>
      <c s="36" t="s">
        <v>235</v>
      </c>
      <c s="37">
        <v>32</v>
      </c>
      <c s="36">
        <v>0.0002</v>
      </c>
      <c s="36">
        <f>ROUND(G199*H199,6)</f>
      </c>
      <c r="L199" s="38">
        <v>0</v>
      </c>
      <c s="32">
        <f>ROUND(ROUND(L199,2)*ROUND(G199,3),2)</f>
      </c>
      <c s="36" t="s">
        <v>188</v>
      </c>
      <c>
        <f>(M199*21)/100</f>
      </c>
      <c t="s">
        <v>26</v>
      </c>
    </row>
    <row r="200" spans="1:5" ht="12.75">
      <c r="A200" s="35" t="s">
        <v>55</v>
      </c>
      <c r="E200" s="39" t="s">
        <v>5</v>
      </c>
    </row>
    <row r="201" spans="1:5" ht="12.75">
      <c r="A201" s="35" t="s">
        <v>56</v>
      </c>
      <c r="E201" s="40" t="s">
        <v>1272</v>
      </c>
    </row>
    <row r="202" spans="1:5" ht="12.75">
      <c r="A202" t="s">
        <v>58</v>
      </c>
      <c r="E202" s="39" t="s">
        <v>1271</v>
      </c>
    </row>
    <row r="203" spans="1:16" ht="12.75">
      <c r="A203" t="s">
        <v>48</v>
      </c>
      <c s="34" t="s">
        <v>401</v>
      </c>
      <c s="34" t="s">
        <v>1273</v>
      </c>
      <c s="35" t="s">
        <v>5</v>
      </c>
      <c s="6" t="s">
        <v>1274</v>
      </c>
      <c s="36" t="s">
        <v>235</v>
      </c>
      <c s="37">
        <v>81</v>
      </c>
      <c s="36">
        <v>9E-05</v>
      </c>
      <c s="36">
        <f>ROUND(G203*H203,6)</f>
      </c>
      <c r="L203" s="38">
        <v>0</v>
      </c>
      <c s="32">
        <f>ROUND(ROUND(L203,2)*ROUND(G203,3),2)</f>
      </c>
      <c s="36" t="s">
        <v>188</v>
      </c>
      <c>
        <f>(M203*21)/100</f>
      </c>
      <c t="s">
        <v>26</v>
      </c>
    </row>
    <row r="204" spans="1:5" ht="12.75">
      <c r="A204" s="35" t="s">
        <v>55</v>
      </c>
      <c r="E204" s="39" t="s">
        <v>5</v>
      </c>
    </row>
    <row r="205" spans="1:5" ht="12.75">
      <c r="A205" s="35" t="s">
        <v>56</v>
      </c>
      <c r="E205" s="40" t="s">
        <v>1275</v>
      </c>
    </row>
    <row r="206" spans="1:5" ht="12.75">
      <c r="A206" t="s">
        <v>58</v>
      </c>
      <c r="E206" s="39" t="s">
        <v>1274</v>
      </c>
    </row>
    <row r="207" spans="1:13" ht="12.75">
      <c r="A207" t="s">
        <v>45</v>
      </c>
      <c r="C207" s="31" t="s">
        <v>100</v>
      </c>
      <c r="E207" s="33" t="s">
        <v>1276</v>
      </c>
      <c r="J207" s="32">
        <f>0</f>
      </c>
      <c s="32">
        <f>0</f>
      </c>
      <c s="32">
        <f>0+L208+L212</f>
      </c>
      <c s="32">
        <f>0+M208+M212</f>
      </c>
    </row>
    <row r="208" spans="1:16" ht="12.75">
      <c r="A208" t="s">
        <v>48</v>
      </c>
      <c s="34" t="s">
        <v>404</v>
      </c>
      <c s="34" t="s">
        <v>1277</v>
      </c>
      <c s="35" t="s">
        <v>5</v>
      </c>
      <c s="6" t="s">
        <v>1278</v>
      </c>
      <c s="36" t="s">
        <v>187</v>
      </c>
      <c s="37">
        <v>3</v>
      </c>
      <c s="36">
        <v>0.2767</v>
      </c>
      <c s="36">
        <f>ROUND(G208*H208,6)</f>
      </c>
      <c r="L208" s="38">
        <v>0</v>
      </c>
      <c s="32">
        <f>ROUND(ROUND(L208,2)*ROUND(G208,3),2)</f>
      </c>
      <c s="36" t="s">
        <v>188</v>
      </c>
      <c>
        <f>(M208*21)/100</f>
      </c>
      <c t="s">
        <v>26</v>
      </c>
    </row>
    <row r="209" spans="1:5" ht="12.75">
      <c r="A209" s="35" t="s">
        <v>55</v>
      </c>
      <c r="E209" s="39" t="s">
        <v>5</v>
      </c>
    </row>
    <row r="210" spans="1:5" ht="12.75">
      <c r="A210" s="35" t="s">
        <v>56</v>
      </c>
      <c r="E210" s="40" t="s">
        <v>5</v>
      </c>
    </row>
    <row r="211" spans="1:5" ht="12.75">
      <c r="A211" t="s">
        <v>58</v>
      </c>
      <c r="E211" s="39" t="s">
        <v>1278</v>
      </c>
    </row>
    <row r="212" spans="1:16" ht="12.75">
      <c r="A212" t="s">
        <v>48</v>
      </c>
      <c s="34" t="s">
        <v>422</v>
      </c>
      <c s="34" t="s">
        <v>1279</v>
      </c>
      <c s="35" t="s">
        <v>5</v>
      </c>
      <c s="6" t="s">
        <v>1280</v>
      </c>
      <c s="36" t="s">
        <v>187</v>
      </c>
      <c s="37">
        <v>1</v>
      </c>
      <c s="36">
        <v>0</v>
      </c>
      <c s="36">
        <f>ROUND(G212*H212,6)</f>
      </c>
      <c r="L212" s="38">
        <v>0</v>
      </c>
      <c s="32">
        <f>ROUND(ROUND(L212,2)*ROUND(G212,3),2)</f>
      </c>
      <c s="36" t="s">
        <v>54</v>
      </c>
      <c>
        <f>(M212*21)/100</f>
      </c>
      <c t="s">
        <v>26</v>
      </c>
    </row>
    <row r="213" spans="1:5" ht="12.75">
      <c r="A213" s="35" t="s">
        <v>55</v>
      </c>
      <c r="E213" s="39" t="s">
        <v>5</v>
      </c>
    </row>
    <row r="214" spans="1:5" ht="12.75">
      <c r="A214" s="35" t="s">
        <v>56</v>
      </c>
      <c r="E214" s="40" t="s">
        <v>5</v>
      </c>
    </row>
    <row r="215" spans="1:5" ht="38.25">
      <c r="A215" t="s">
        <v>58</v>
      </c>
      <c r="E215" s="39" t="s">
        <v>1281</v>
      </c>
    </row>
    <row r="216" spans="1:13" ht="12.75">
      <c r="A216" t="s">
        <v>45</v>
      </c>
      <c r="C216" s="31" t="s">
        <v>1282</v>
      </c>
      <c r="E216" s="33" t="s">
        <v>1283</v>
      </c>
      <c r="J216" s="32">
        <f>0</f>
      </c>
      <c s="32">
        <f>0</f>
      </c>
      <c s="32">
        <f>0+L217</f>
      </c>
      <c s="32">
        <f>0+M217</f>
      </c>
    </row>
    <row r="217" spans="1:16" ht="38.25">
      <c r="A217" t="s">
        <v>48</v>
      </c>
      <c s="34" t="s">
        <v>406</v>
      </c>
      <c s="34" t="s">
        <v>1284</v>
      </c>
      <c s="35" t="s">
        <v>5</v>
      </c>
      <c s="6" t="s">
        <v>1285</v>
      </c>
      <c s="36" t="s">
        <v>53</v>
      </c>
      <c s="37">
        <v>96.984</v>
      </c>
      <c s="36">
        <v>0</v>
      </c>
      <c s="36">
        <f>ROUND(G217*H217,6)</f>
      </c>
      <c r="L217" s="38">
        <v>0</v>
      </c>
      <c s="32">
        <f>ROUND(ROUND(L217,2)*ROUND(G217,3),2)</f>
      </c>
      <c s="36" t="s">
        <v>188</v>
      </c>
      <c>
        <f>(M217*21)/100</f>
      </c>
      <c t="s">
        <v>26</v>
      </c>
    </row>
    <row r="218" spans="1:5" ht="12.75">
      <c r="A218" s="35" t="s">
        <v>55</v>
      </c>
      <c r="E218" s="39" t="s">
        <v>5</v>
      </c>
    </row>
    <row r="219" spans="1:5" ht="12.75">
      <c r="A219" s="35" t="s">
        <v>56</v>
      </c>
      <c r="E219" s="40" t="s">
        <v>5</v>
      </c>
    </row>
    <row r="220" spans="1:5" ht="38.25">
      <c r="A220" t="s">
        <v>58</v>
      </c>
      <c r="E220" s="39" t="s">
        <v>1285</v>
      </c>
    </row>
    <row r="221" spans="1:13" ht="12.75">
      <c r="A221" t="s">
        <v>45</v>
      </c>
      <c r="C221" s="31" t="s">
        <v>308</v>
      </c>
      <c r="E221" s="33" t="s">
        <v>309</v>
      </c>
      <c r="J221" s="32">
        <f>0</f>
      </c>
      <c s="32">
        <f>0</f>
      </c>
      <c s="32">
        <f>0+L222</f>
      </c>
      <c s="32">
        <f>0+M222</f>
      </c>
    </row>
    <row r="222" spans="1:16" ht="12.75">
      <c r="A222" t="s">
        <v>48</v>
      </c>
      <c s="34" t="s">
        <v>419</v>
      </c>
      <c s="34" t="s">
        <v>311</v>
      </c>
      <c s="35" t="s">
        <v>5</v>
      </c>
      <c s="6" t="s">
        <v>312</v>
      </c>
      <c s="36" t="s">
        <v>161</v>
      </c>
      <c s="37">
        <v>1</v>
      </c>
      <c s="36">
        <v>0</v>
      </c>
      <c s="36">
        <f>ROUND(G222*H222,6)</f>
      </c>
      <c r="L222" s="38">
        <v>0</v>
      </c>
      <c s="32">
        <f>ROUND(ROUND(L222,2)*ROUND(G222,3),2)</f>
      </c>
      <c s="36" t="s">
        <v>188</v>
      </c>
      <c>
        <f>(M222*21)/100</f>
      </c>
      <c t="s">
        <v>26</v>
      </c>
    </row>
    <row r="223" spans="1:5" ht="12.75">
      <c r="A223" s="35" t="s">
        <v>55</v>
      </c>
      <c r="E223" s="39" t="s">
        <v>5</v>
      </c>
    </row>
    <row r="224" spans="1:5" ht="12.75">
      <c r="A224" s="35" t="s">
        <v>56</v>
      </c>
      <c r="E224" s="40" t="s">
        <v>5</v>
      </c>
    </row>
    <row r="225" spans="1:5" ht="12.75">
      <c r="A225" t="s">
        <v>58</v>
      </c>
      <c r="E225"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1151</v>
      </c>
      <c s="41">
        <f>Rekapitulace!C24</f>
      </c>
      <c s="20" t="s">
        <v>0</v>
      </c>
      <c t="s">
        <v>22</v>
      </c>
      <c t="s">
        <v>26</v>
      </c>
    </row>
    <row r="4" spans="1:16" ht="32" customHeight="1">
      <c r="A4" s="24" t="s">
        <v>19</v>
      </c>
      <c s="25" t="s">
        <v>27</v>
      </c>
      <c s="27" t="s">
        <v>1151</v>
      </c>
      <c r="E4" s="26" t="s">
        <v>1152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COUNTIFS(L8:L194,"=0",A8:A194,"P")+COUNTIFS(L8:L194,"",A8:A194,"P")+SUM(Q8:Q194)</f>
      </c>
    </row>
    <row r="8" spans="1:13" ht="12.75">
      <c r="A8" t="s">
        <v>43</v>
      </c>
      <c r="C8" s="28" t="s">
        <v>1288</v>
      </c>
      <c r="E8" s="30" t="s">
        <v>1287</v>
      </c>
      <c r="J8" s="29">
        <f>0+J9+J54+J63+J76+J105+J158+J175+J188+J193</f>
      </c>
      <c s="29">
        <f>0+K9+K54+K63+K76+K105+K158+K175+K188+K193</f>
      </c>
      <c s="29">
        <f>0+L9+L54+L63+L76+L105+L158+L175+L188+L193</f>
      </c>
      <c s="29">
        <f>0+M9+M54+M63+M76+M105+M158+M175+M188+M193</f>
      </c>
    </row>
    <row r="9" spans="1:13" ht="12.75">
      <c r="A9" t="s">
        <v>45</v>
      </c>
      <c r="C9" s="31" t="s">
        <v>26</v>
      </c>
      <c r="E9" s="33" t="s">
        <v>1289</v>
      </c>
      <c r="J9" s="32">
        <f>0</f>
      </c>
      <c s="32">
        <f>0</f>
      </c>
      <c s="32">
        <f>0+L10+L14+L18+L22+L26+L30+L34+L38+L42+L46+L50</f>
      </c>
      <c s="32">
        <f>0+M10+M14+M18+M22+M26+M30+M34+M38+M42+M46+M50</f>
      </c>
    </row>
    <row r="10" spans="1:16" ht="25.5">
      <c r="A10" t="s">
        <v>48</v>
      </c>
      <c s="34" t="s">
        <v>49</v>
      </c>
      <c s="34" t="s">
        <v>1290</v>
      </c>
      <c s="35" t="s">
        <v>5</v>
      </c>
      <c s="6" t="s">
        <v>1291</v>
      </c>
      <c s="36" t="s">
        <v>1159</v>
      </c>
      <c s="37">
        <v>0.605</v>
      </c>
      <c s="36">
        <v>2.30102</v>
      </c>
      <c s="36">
        <f>ROUND(G10*H10,6)</f>
      </c>
      <c r="L10" s="38">
        <v>0</v>
      </c>
      <c s="32">
        <f>ROUND(ROUND(L10,2)*ROUND(G10,3),2)</f>
      </c>
      <c s="36" t="s">
        <v>188</v>
      </c>
      <c>
        <f>(M10*21)/100</f>
      </c>
      <c t="s">
        <v>26</v>
      </c>
    </row>
    <row r="11" spans="1:5" ht="12.75">
      <c r="A11" s="35" t="s">
        <v>55</v>
      </c>
      <c r="E11" s="39" t="s">
        <v>5</v>
      </c>
    </row>
    <row r="12" spans="1:5" ht="25.5">
      <c r="A12" s="35" t="s">
        <v>56</v>
      </c>
      <c r="E12" s="40" t="s">
        <v>1292</v>
      </c>
    </row>
    <row r="13" spans="1:5" ht="25.5">
      <c r="A13" t="s">
        <v>58</v>
      </c>
      <c r="E13" s="39" t="s">
        <v>1291</v>
      </c>
    </row>
    <row r="14" spans="1:16" ht="25.5">
      <c r="A14" t="s">
        <v>48</v>
      </c>
      <c s="34" t="s">
        <v>26</v>
      </c>
      <c s="34" t="s">
        <v>1293</v>
      </c>
      <c s="35" t="s">
        <v>5</v>
      </c>
      <c s="6" t="s">
        <v>1294</v>
      </c>
      <c s="36" t="s">
        <v>1159</v>
      </c>
      <c s="37">
        <v>0.075</v>
      </c>
      <c s="36">
        <v>2.50187</v>
      </c>
      <c s="36">
        <f>ROUND(G14*H14,6)</f>
      </c>
      <c r="L14" s="38">
        <v>0</v>
      </c>
      <c s="32">
        <f>ROUND(ROUND(L14,2)*ROUND(G14,3),2)</f>
      </c>
      <c s="36" t="s">
        <v>188</v>
      </c>
      <c>
        <f>(M14*21)/100</f>
      </c>
      <c t="s">
        <v>26</v>
      </c>
    </row>
    <row r="15" spans="1:5" ht="12.75">
      <c r="A15" s="35" t="s">
        <v>55</v>
      </c>
      <c r="E15" s="39" t="s">
        <v>5</v>
      </c>
    </row>
    <row r="16" spans="1:5" ht="12.75">
      <c r="A16" s="35" t="s">
        <v>56</v>
      </c>
      <c r="E16" s="40" t="s">
        <v>1295</v>
      </c>
    </row>
    <row r="17" spans="1:5" ht="25.5">
      <c r="A17" t="s">
        <v>58</v>
      </c>
      <c r="E17" s="39" t="s">
        <v>1294</v>
      </c>
    </row>
    <row r="18" spans="1:16" ht="12.75">
      <c r="A18" t="s">
        <v>48</v>
      </c>
      <c s="34" t="s">
        <v>25</v>
      </c>
      <c s="34" t="s">
        <v>1296</v>
      </c>
      <c s="35" t="s">
        <v>5</v>
      </c>
      <c s="6" t="s">
        <v>1297</v>
      </c>
      <c s="36" t="s">
        <v>1171</v>
      </c>
      <c s="37">
        <v>2.82</v>
      </c>
      <c s="36">
        <v>0.00247</v>
      </c>
      <c s="36">
        <f>ROUND(G18*H18,6)</f>
      </c>
      <c r="L18" s="38">
        <v>0</v>
      </c>
      <c s="32">
        <f>ROUND(ROUND(L18,2)*ROUND(G18,3),2)</f>
      </c>
      <c s="36" t="s">
        <v>188</v>
      </c>
      <c>
        <f>(M18*21)/100</f>
      </c>
      <c t="s">
        <v>26</v>
      </c>
    </row>
    <row r="19" spans="1:5" ht="12.75">
      <c r="A19" s="35" t="s">
        <v>55</v>
      </c>
      <c r="E19" s="39" t="s">
        <v>5</v>
      </c>
    </row>
    <row r="20" spans="1:5" ht="127.5">
      <c r="A20" s="35" t="s">
        <v>56</v>
      </c>
      <c r="E20" s="40" t="s">
        <v>1298</v>
      </c>
    </row>
    <row r="21" spans="1:5" ht="12.75">
      <c r="A21" t="s">
        <v>58</v>
      </c>
      <c r="E21" s="39" t="s">
        <v>1297</v>
      </c>
    </row>
    <row r="22" spans="1:16" ht="12.75">
      <c r="A22" t="s">
        <v>48</v>
      </c>
      <c s="34" t="s">
        <v>70</v>
      </c>
      <c s="34" t="s">
        <v>1299</v>
      </c>
      <c s="35" t="s">
        <v>5</v>
      </c>
      <c s="6" t="s">
        <v>1300</v>
      </c>
      <c s="36" t="s">
        <v>1171</v>
      </c>
      <c s="37">
        <v>2.82</v>
      </c>
      <c s="36">
        <v>0</v>
      </c>
      <c s="36">
        <f>ROUND(G22*H22,6)</f>
      </c>
      <c r="L22" s="38">
        <v>0</v>
      </c>
      <c s="32">
        <f>ROUND(ROUND(L22,2)*ROUND(G22,3),2)</f>
      </c>
      <c s="36" t="s">
        <v>188</v>
      </c>
      <c>
        <f>(M22*21)/100</f>
      </c>
      <c t="s">
        <v>26</v>
      </c>
    </row>
    <row r="23" spans="1:5" ht="12.75">
      <c r="A23" s="35" t="s">
        <v>55</v>
      </c>
      <c r="E23" s="39" t="s">
        <v>5</v>
      </c>
    </row>
    <row r="24" spans="1:5" ht="127.5">
      <c r="A24" s="35" t="s">
        <v>56</v>
      </c>
      <c r="E24" s="40" t="s">
        <v>1301</v>
      </c>
    </row>
    <row r="25" spans="1:5" ht="12.75">
      <c r="A25" t="s">
        <v>58</v>
      </c>
      <c r="E25" s="39" t="s">
        <v>1300</v>
      </c>
    </row>
    <row r="26" spans="1:16" ht="12.75">
      <c r="A26" t="s">
        <v>48</v>
      </c>
      <c s="34" t="s">
        <v>76</v>
      </c>
      <c s="34" t="s">
        <v>1302</v>
      </c>
      <c s="35" t="s">
        <v>5</v>
      </c>
      <c s="6" t="s">
        <v>1303</v>
      </c>
      <c s="36" t="s">
        <v>1159</v>
      </c>
      <c s="37">
        <v>7.92</v>
      </c>
      <c s="36">
        <v>2.30102</v>
      </c>
      <c s="36">
        <f>ROUND(G26*H26,6)</f>
      </c>
      <c r="L26" s="38">
        <v>0</v>
      </c>
      <c s="32">
        <f>ROUND(ROUND(L26,2)*ROUND(G26,3),2)</f>
      </c>
      <c s="36" t="s">
        <v>188</v>
      </c>
      <c>
        <f>(M26*21)/100</f>
      </c>
      <c t="s">
        <v>26</v>
      </c>
    </row>
    <row r="27" spans="1:5" ht="12.75">
      <c r="A27" s="35" t="s">
        <v>55</v>
      </c>
      <c r="E27" s="39" t="s">
        <v>5</v>
      </c>
    </row>
    <row r="28" spans="1:5" ht="25.5">
      <c r="A28" s="35" t="s">
        <v>56</v>
      </c>
      <c r="E28" s="40" t="s">
        <v>1304</v>
      </c>
    </row>
    <row r="29" spans="1:5" ht="12.75">
      <c r="A29" t="s">
        <v>58</v>
      </c>
      <c r="E29" s="39" t="s">
        <v>1303</v>
      </c>
    </row>
    <row r="30" spans="1:16" ht="25.5">
      <c r="A30" t="s">
        <v>48</v>
      </c>
      <c s="34" t="s">
        <v>82</v>
      </c>
      <c s="34" t="s">
        <v>1305</v>
      </c>
      <c s="35" t="s">
        <v>5</v>
      </c>
      <c s="6" t="s">
        <v>1306</v>
      </c>
      <c s="36" t="s">
        <v>1159</v>
      </c>
      <c s="37">
        <v>0.686</v>
      </c>
      <c s="36">
        <v>2.50187</v>
      </c>
      <c s="36">
        <f>ROUND(G30*H30,6)</f>
      </c>
      <c r="L30" s="38">
        <v>0</v>
      </c>
      <c s="32">
        <f>ROUND(ROUND(L30,2)*ROUND(G30,3),2)</f>
      </c>
      <c s="36" t="s">
        <v>188</v>
      </c>
      <c>
        <f>(M30*21)/100</f>
      </c>
      <c t="s">
        <v>26</v>
      </c>
    </row>
    <row r="31" spans="1:5" ht="12.75">
      <c r="A31" s="35" t="s">
        <v>55</v>
      </c>
      <c r="E31" s="39" t="s">
        <v>5</v>
      </c>
    </row>
    <row r="32" spans="1:5" ht="25.5">
      <c r="A32" s="35" t="s">
        <v>56</v>
      </c>
      <c r="E32" s="40" t="s">
        <v>1307</v>
      </c>
    </row>
    <row r="33" spans="1:5" ht="25.5">
      <c r="A33" t="s">
        <v>58</v>
      </c>
      <c r="E33" s="39" t="s">
        <v>1306</v>
      </c>
    </row>
    <row r="34" spans="1:16" ht="12.75">
      <c r="A34" t="s">
        <v>48</v>
      </c>
      <c s="34" t="s">
        <v>88</v>
      </c>
      <c s="34" t="s">
        <v>1308</v>
      </c>
      <c s="35" t="s">
        <v>5</v>
      </c>
      <c s="6" t="s">
        <v>1309</v>
      </c>
      <c s="36" t="s">
        <v>1171</v>
      </c>
      <c s="37">
        <v>27.84</v>
      </c>
      <c s="36">
        <v>0.00269</v>
      </c>
      <c s="36">
        <f>ROUND(G34*H34,6)</f>
      </c>
      <c r="L34" s="38">
        <v>0</v>
      </c>
      <c s="32">
        <f>ROUND(ROUND(L34,2)*ROUND(G34,3),2)</f>
      </c>
      <c s="36" t="s">
        <v>188</v>
      </c>
      <c>
        <f>(M34*21)/100</f>
      </c>
      <c t="s">
        <v>26</v>
      </c>
    </row>
    <row r="35" spans="1:5" ht="12.75">
      <c r="A35" s="35" t="s">
        <v>55</v>
      </c>
      <c r="E35" s="39" t="s">
        <v>5</v>
      </c>
    </row>
    <row r="36" spans="1:5" ht="25.5">
      <c r="A36" s="35" t="s">
        <v>56</v>
      </c>
      <c r="E36" s="40" t="s">
        <v>1310</v>
      </c>
    </row>
    <row r="37" spans="1:5" ht="12.75">
      <c r="A37" t="s">
        <v>58</v>
      </c>
      <c r="E37" s="39" t="s">
        <v>1309</v>
      </c>
    </row>
    <row r="38" spans="1:16" ht="12.75">
      <c r="A38" t="s">
        <v>48</v>
      </c>
      <c s="34" t="s">
        <v>94</v>
      </c>
      <c s="34" t="s">
        <v>1311</v>
      </c>
      <c s="35" t="s">
        <v>5</v>
      </c>
      <c s="6" t="s">
        <v>1312</v>
      </c>
      <c s="36" t="s">
        <v>1171</v>
      </c>
      <c s="37">
        <v>27.84</v>
      </c>
      <c s="36">
        <v>0</v>
      </c>
      <c s="36">
        <f>ROUND(G38*H38,6)</f>
      </c>
      <c r="L38" s="38">
        <v>0</v>
      </c>
      <c s="32">
        <f>ROUND(ROUND(L38,2)*ROUND(G38,3),2)</f>
      </c>
      <c s="36" t="s">
        <v>188</v>
      </c>
      <c>
        <f>(M38*21)/100</f>
      </c>
      <c t="s">
        <v>26</v>
      </c>
    </row>
    <row r="39" spans="1:5" ht="12.75">
      <c r="A39" s="35" t="s">
        <v>55</v>
      </c>
      <c r="E39" s="39" t="s">
        <v>5</v>
      </c>
    </row>
    <row r="40" spans="1:5" ht="12.75">
      <c r="A40" s="35" t="s">
        <v>56</v>
      </c>
      <c r="E40" s="40" t="s">
        <v>5</v>
      </c>
    </row>
    <row r="41" spans="1:5" ht="12.75">
      <c r="A41" t="s">
        <v>58</v>
      </c>
      <c r="E41" s="39" t="s">
        <v>1312</v>
      </c>
    </row>
    <row r="42" spans="1:16" ht="25.5">
      <c r="A42" t="s">
        <v>48</v>
      </c>
      <c s="34" t="s">
        <v>100</v>
      </c>
      <c s="34" t="s">
        <v>1313</v>
      </c>
      <c s="35" t="s">
        <v>5</v>
      </c>
      <c s="6" t="s">
        <v>1314</v>
      </c>
      <c s="36" t="s">
        <v>1159</v>
      </c>
      <c s="37">
        <v>3.24</v>
      </c>
      <c s="36">
        <v>2.30102</v>
      </c>
      <c s="36">
        <f>ROUND(G42*H42,6)</f>
      </c>
      <c r="L42" s="38">
        <v>0</v>
      </c>
      <c s="32">
        <f>ROUND(ROUND(L42,2)*ROUND(G42,3),2)</f>
      </c>
      <c s="36" t="s">
        <v>188</v>
      </c>
      <c>
        <f>(M42*21)/100</f>
      </c>
      <c t="s">
        <v>26</v>
      </c>
    </row>
    <row r="43" spans="1:5" ht="12.75">
      <c r="A43" s="35" t="s">
        <v>55</v>
      </c>
      <c r="E43" s="39" t="s">
        <v>5</v>
      </c>
    </row>
    <row r="44" spans="1:5" ht="140.25">
      <c r="A44" s="35" t="s">
        <v>56</v>
      </c>
      <c r="E44" s="40" t="s">
        <v>1315</v>
      </c>
    </row>
    <row r="45" spans="1:5" ht="25.5">
      <c r="A45" t="s">
        <v>58</v>
      </c>
      <c r="E45" s="39" t="s">
        <v>1314</v>
      </c>
    </row>
    <row r="46" spans="1:16" ht="12.75">
      <c r="A46" t="s">
        <v>48</v>
      </c>
      <c s="34" t="s">
        <v>106</v>
      </c>
      <c s="34" t="s">
        <v>1316</v>
      </c>
      <c s="35" t="s">
        <v>5</v>
      </c>
      <c s="6" t="s">
        <v>1317</v>
      </c>
      <c s="36" t="s">
        <v>1171</v>
      </c>
      <c s="37">
        <v>29.44</v>
      </c>
      <c s="36">
        <v>0.00264</v>
      </c>
      <c s="36">
        <f>ROUND(G46*H46,6)</f>
      </c>
      <c r="L46" s="38">
        <v>0</v>
      </c>
      <c s="32">
        <f>ROUND(ROUND(L46,2)*ROUND(G46,3),2)</f>
      </c>
      <c s="36" t="s">
        <v>188</v>
      </c>
      <c>
        <f>(M46*21)/100</f>
      </c>
      <c t="s">
        <v>26</v>
      </c>
    </row>
    <row r="47" spans="1:5" ht="12.75">
      <c r="A47" s="35" t="s">
        <v>55</v>
      </c>
      <c r="E47" s="39" t="s">
        <v>5</v>
      </c>
    </row>
    <row r="48" spans="1:5" ht="204">
      <c r="A48" s="35" t="s">
        <v>56</v>
      </c>
      <c r="E48" s="40" t="s">
        <v>1318</v>
      </c>
    </row>
    <row r="49" spans="1:5" ht="12.75">
      <c r="A49" t="s">
        <v>58</v>
      </c>
      <c r="E49" s="39" t="s">
        <v>1317</v>
      </c>
    </row>
    <row r="50" spans="1:16" ht="12.75">
      <c r="A50" t="s">
        <v>48</v>
      </c>
      <c s="34" t="s">
        <v>112</v>
      </c>
      <c s="34" t="s">
        <v>1319</v>
      </c>
      <c s="35" t="s">
        <v>5</v>
      </c>
      <c s="6" t="s">
        <v>1320</v>
      </c>
      <c s="36" t="s">
        <v>1171</v>
      </c>
      <c s="37">
        <v>29.44</v>
      </c>
      <c s="36">
        <v>0</v>
      </c>
      <c s="36">
        <f>ROUND(G50*H50,6)</f>
      </c>
      <c r="L50" s="38">
        <v>0</v>
      </c>
      <c s="32">
        <f>ROUND(ROUND(L50,2)*ROUND(G50,3),2)</f>
      </c>
      <c s="36" t="s">
        <v>188</v>
      </c>
      <c>
        <f>(M50*21)/100</f>
      </c>
      <c t="s">
        <v>26</v>
      </c>
    </row>
    <row r="51" spans="1:5" ht="12.75">
      <c r="A51" s="35" t="s">
        <v>55</v>
      </c>
      <c r="E51" s="39" t="s">
        <v>5</v>
      </c>
    </row>
    <row r="52" spans="1:5" ht="204">
      <c r="A52" s="35" t="s">
        <v>56</v>
      </c>
      <c r="E52" s="40" t="s">
        <v>1321</v>
      </c>
    </row>
    <row r="53" spans="1:5" ht="12.75">
      <c r="A53" t="s">
        <v>58</v>
      </c>
      <c r="E53" s="39" t="s">
        <v>1320</v>
      </c>
    </row>
    <row r="54" spans="1:13" ht="12.75">
      <c r="A54" t="s">
        <v>45</v>
      </c>
      <c r="C54" s="31" t="s">
        <v>1322</v>
      </c>
      <c r="E54" s="33" t="s">
        <v>1323</v>
      </c>
      <c r="J54" s="32">
        <f>0</f>
      </c>
      <c s="32">
        <f>0</f>
      </c>
      <c s="32">
        <f>0+L55+L59</f>
      </c>
      <c s="32">
        <f>0+M55+M59</f>
      </c>
    </row>
    <row r="55" spans="1:16" ht="12.75">
      <c r="A55" t="s">
        <v>48</v>
      </c>
      <c s="34" t="s">
        <v>142</v>
      </c>
      <c s="34" t="s">
        <v>1324</v>
      </c>
      <c s="35" t="s">
        <v>5</v>
      </c>
      <c s="6" t="s">
        <v>1325</v>
      </c>
      <c s="36" t="s">
        <v>187</v>
      </c>
      <c s="37">
        <v>10</v>
      </c>
      <c s="36">
        <v>0</v>
      </c>
      <c s="36">
        <f>ROUND(G55*H55,6)</f>
      </c>
      <c r="L55" s="38">
        <v>0</v>
      </c>
      <c s="32">
        <f>ROUND(ROUND(L55,2)*ROUND(G55,3),2)</f>
      </c>
      <c s="36" t="s">
        <v>54</v>
      </c>
      <c>
        <f>(M55*21)/100</f>
      </c>
      <c t="s">
        <v>26</v>
      </c>
    </row>
    <row r="56" spans="1:5" ht="12.75">
      <c r="A56" s="35" t="s">
        <v>55</v>
      </c>
      <c r="E56" s="39" t="s">
        <v>5</v>
      </c>
    </row>
    <row r="57" spans="1:5" ht="12.75">
      <c r="A57" s="35" t="s">
        <v>56</v>
      </c>
      <c r="E57" s="40" t="s">
        <v>5</v>
      </c>
    </row>
    <row r="58" spans="1:5" ht="76.5">
      <c r="A58" t="s">
        <v>58</v>
      </c>
      <c r="E58" s="39" t="s">
        <v>1326</v>
      </c>
    </row>
    <row r="59" spans="1:16" ht="12.75">
      <c r="A59" t="s">
        <v>48</v>
      </c>
      <c s="34" t="s">
        <v>148</v>
      </c>
      <c s="34" t="s">
        <v>1327</v>
      </c>
      <c s="35" t="s">
        <v>5</v>
      </c>
      <c s="6" t="s">
        <v>1328</v>
      </c>
      <c s="36" t="s">
        <v>187</v>
      </c>
      <c s="37">
        <v>4</v>
      </c>
      <c s="36">
        <v>0</v>
      </c>
      <c s="36">
        <f>ROUND(G59*H59,6)</f>
      </c>
      <c r="L59" s="38">
        <v>0</v>
      </c>
      <c s="32">
        <f>ROUND(ROUND(L59,2)*ROUND(G59,3),2)</f>
      </c>
      <c s="36" t="s">
        <v>54</v>
      </c>
      <c>
        <f>(M59*21)/100</f>
      </c>
      <c t="s">
        <v>26</v>
      </c>
    </row>
    <row r="60" spans="1:5" ht="12.75">
      <c r="A60" s="35" t="s">
        <v>55</v>
      </c>
      <c r="E60" s="39" t="s">
        <v>5</v>
      </c>
    </row>
    <row r="61" spans="1:5" ht="12.75">
      <c r="A61" s="35" t="s">
        <v>56</v>
      </c>
      <c r="E61" s="40" t="s">
        <v>5</v>
      </c>
    </row>
    <row r="62" spans="1:5" ht="76.5">
      <c r="A62" t="s">
        <v>58</v>
      </c>
      <c r="E62" s="39" t="s">
        <v>1329</v>
      </c>
    </row>
    <row r="63" spans="1:13" ht="12.75">
      <c r="A63" t="s">
        <v>45</v>
      </c>
      <c r="C63" s="31" t="s">
        <v>1330</v>
      </c>
      <c r="E63" s="33" t="s">
        <v>1331</v>
      </c>
      <c r="J63" s="32">
        <f>0</f>
      </c>
      <c s="32">
        <f>0</f>
      </c>
      <c s="32">
        <f>0+L64+L68+L72</f>
      </c>
      <c s="32">
        <f>0+M64+M68+M72</f>
      </c>
    </row>
    <row r="64" spans="1:16" ht="25.5">
      <c r="A64" t="s">
        <v>48</v>
      </c>
      <c s="34" t="s">
        <v>241</v>
      </c>
      <c s="34" t="s">
        <v>1332</v>
      </c>
      <c s="35" t="s">
        <v>5</v>
      </c>
      <c s="6" t="s">
        <v>1333</v>
      </c>
      <c s="36" t="s">
        <v>235</v>
      </c>
      <c s="37">
        <v>10.5</v>
      </c>
      <c s="36">
        <v>0.00158</v>
      </c>
      <c s="36">
        <f>ROUND(G64*H64,6)</f>
      </c>
      <c r="L64" s="38">
        <v>0</v>
      </c>
      <c s="32">
        <f>ROUND(ROUND(L64,2)*ROUND(G64,3),2)</f>
      </c>
      <c s="36" t="s">
        <v>188</v>
      </c>
      <c>
        <f>(M64*21)/100</f>
      </c>
      <c t="s">
        <v>26</v>
      </c>
    </row>
    <row r="65" spans="1:5" ht="12.75">
      <c r="A65" s="35" t="s">
        <v>55</v>
      </c>
      <c r="E65" s="39" t="s">
        <v>5</v>
      </c>
    </row>
    <row r="66" spans="1:5" ht="12.75">
      <c r="A66" s="35" t="s">
        <v>56</v>
      </c>
      <c r="E66" s="40" t="s">
        <v>1334</v>
      </c>
    </row>
    <row r="67" spans="1:5" ht="25.5">
      <c r="A67" t="s">
        <v>58</v>
      </c>
      <c r="E67" s="39" t="s">
        <v>1335</v>
      </c>
    </row>
    <row r="68" spans="1:16" ht="25.5">
      <c r="A68" t="s">
        <v>48</v>
      </c>
      <c s="34" t="s">
        <v>244</v>
      </c>
      <c s="34" t="s">
        <v>1336</v>
      </c>
      <c s="35" t="s">
        <v>5</v>
      </c>
      <c s="6" t="s">
        <v>1337</v>
      </c>
      <c s="36" t="s">
        <v>235</v>
      </c>
      <c s="37">
        <v>4.4</v>
      </c>
      <c s="36">
        <v>0.0022</v>
      </c>
      <c s="36">
        <f>ROUND(G68*H68,6)</f>
      </c>
      <c r="L68" s="38">
        <v>0</v>
      </c>
      <c s="32">
        <f>ROUND(ROUND(L68,2)*ROUND(G68,3),2)</f>
      </c>
      <c s="36" t="s">
        <v>188</v>
      </c>
      <c>
        <f>(M68*21)/100</f>
      </c>
      <c t="s">
        <v>26</v>
      </c>
    </row>
    <row r="69" spans="1:5" ht="12.75">
      <c r="A69" s="35" t="s">
        <v>55</v>
      </c>
      <c r="E69" s="39" t="s">
        <v>5</v>
      </c>
    </row>
    <row r="70" spans="1:5" ht="12.75">
      <c r="A70" s="35" t="s">
        <v>56</v>
      </c>
      <c r="E70" s="40" t="s">
        <v>1338</v>
      </c>
    </row>
    <row r="71" spans="1:5" ht="38.25">
      <c r="A71" t="s">
        <v>58</v>
      </c>
      <c r="E71" s="39" t="s">
        <v>1339</v>
      </c>
    </row>
    <row r="72" spans="1:16" ht="25.5">
      <c r="A72" t="s">
        <v>48</v>
      </c>
      <c s="34" t="s">
        <v>247</v>
      </c>
      <c s="34" t="s">
        <v>1340</v>
      </c>
      <c s="35" t="s">
        <v>5</v>
      </c>
      <c s="6" t="s">
        <v>1341</v>
      </c>
      <c s="36" t="s">
        <v>53</v>
      </c>
      <c s="37">
        <v>0.026</v>
      </c>
      <c s="36">
        <v>0</v>
      </c>
      <c s="36">
        <f>ROUND(G72*H72,6)</f>
      </c>
      <c r="L72" s="38">
        <v>0</v>
      </c>
      <c s="32">
        <f>ROUND(ROUND(L72,2)*ROUND(G72,3),2)</f>
      </c>
      <c s="36" t="s">
        <v>188</v>
      </c>
      <c>
        <f>(M72*21)/100</f>
      </c>
      <c t="s">
        <v>26</v>
      </c>
    </row>
    <row r="73" spans="1:5" ht="12.75">
      <c r="A73" s="35" t="s">
        <v>55</v>
      </c>
      <c r="E73" s="39" t="s">
        <v>5</v>
      </c>
    </row>
    <row r="74" spans="1:5" ht="12.75">
      <c r="A74" s="35" t="s">
        <v>56</v>
      </c>
      <c r="E74" s="40" t="s">
        <v>5</v>
      </c>
    </row>
    <row r="75" spans="1:5" ht="25.5">
      <c r="A75" t="s">
        <v>58</v>
      </c>
      <c r="E75" s="39" t="s">
        <v>1341</v>
      </c>
    </row>
    <row r="76" spans="1:13" ht="12.75">
      <c r="A76" t="s">
        <v>45</v>
      </c>
      <c r="C76" s="31" t="s">
        <v>1342</v>
      </c>
      <c r="E76" s="33" t="s">
        <v>1343</v>
      </c>
      <c r="J76" s="32">
        <f>0</f>
      </c>
      <c s="32">
        <f>0</f>
      </c>
      <c s="32">
        <f>0+L77+L81+L85+L89+L93+L97+L101</f>
      </c>
      <c s="32">
        <f>0+M77+M81+M85+M89+M93+M97+M101</f>
      </c>
    </row>
    <row r="77" spans="1:16" ht="25.5">
      <c r="A77" t="s">
        <v>48</v>
      </c>
      <c s="34" t="s">
        <v>250</v>
      </c>
      <c s="34" t="s">
        <v>1344</v>
      </c>
      <c s="35" t="s">
        <v>5</v>
      </c>
      <c s="6" t="s">
        <v>1345</v>
      </c>
      <c s="36" t="s">
        <v>1171</v>
      </c>
      <c s="37">
        <v>233.9</v>
      </c>
      <c s="36">
        <v>0</v>
      </c>
      <c s="36">
        <f>ROUND(G77*H77,6)</f>
      </c>
      <c r="L77" s="38">
        <v>0</v>
      </c>
      <c s="32">
        <f>ROUND(ROUND(L77,2)*ROUND(G77,3),2)</f>
      </c>
      <c s="36" t="s">
        <v>188</v>
      </c>
      <c>
        <f>(M77*21)/100</f>
      </c>
      <c t="s">
        <v>26</v>
      </c>
    </row>
    <row r="78" spans="1:5" ht="12.75">
      <c r="A78" s="35" t="s">
        <v>55</v>
      </c>
      <c r="E78" s="39" t="s">
        <v>5</v>
      </c>
    </row>
    <row r="79" spans="1:5" ht="204">
      <c r="A79" s="35" t="s">
        <v>56</v>
      </c>
      <c r="E79" s="40" t="s">
        <v>1346</v>
      </c>
    </row>
    <row r="80" spans="1:5" ht="25.5">
      <c r="A80" t="s">
        <v>58</v>
      </c>
      <c r="E80" s="39" t="s">
        <v>1345</v>
      </c>
    </row>
    <row r="81" spans="1:16" ht="12.75">
      <c r="A81" t="s">
        <v>48</v>
      </c>
      <c s="34" t="s">
        <v>253</v>
      </c>
      <c s="34" t="s">
        <v>1347</v>
      </c>
      <c s="35" t="s">
        <v>5</v>
      </c>
      <c s="6" t="s">
        <v>1348</v>
      </c>
      <c s="36" t="s">
        <v>1171</v>
      </c>
      <c s="37">
        <v>247.934</v>
      </c>
      <c s="36">
        <v>0.0095</v>
      </c>
      <c s="36">
        <f>ROUND(G81*H81,6)</f>
      </c>
      <c r="L81" s="38">
        <v>0</v>
      </c>
      <c s="32">
        <f>ROUND(ROUND(L81,2)*ROUND(G81,3),2)</f>
      </c>
      <c s="36" t="s">
        <v>188</v>
      </c>
      <c>
        <f>(M81*21)/100</f>
      </c>
      <c t="s">
        <v>26</v>
      </c>
    </row>
    <row r="82" spans="1:5" ht="12.75">
      <c r="A82" s="35" t="s">
        <v>55</v>
      </c>
      <c r="E82" s="39" t="s">
        <v>5</v>
      </c>
    </row>
    <row r="83" spans="1:5" ht="12.75">
      <c r="A83" s="35" t="s">
        <v>56</v>
      </c>
      <c r="E83" s="40" t="s">
        <v>5</v>
      </c>
    </row>
    <row r="84" spans="1:5" ht="25.5">
      <c r="A84" t="s">
        <v>58</v>
      </c>
      <c r="E84" s="39" t="s">
        <v>1349</v>
      </c>
    </row>
    <row r="85" spans="1:16" ht="12.75">
      <c r="A85" t="s">
        <v>48</v>
      </c>
      <c s="34" t="s">
        <v>256</v>
      </c>
      <c s="34" t="s">
        <v>1350</v>
      </c>
      <c s="35" t="s">
        <v>5</v>
      </c>
      <c s="6" t="s">
        <v>1351</v>
      </c>
      <c s="36" t="s">
        <v>187</v>
      </c>
      <c s="37">
        <v>26</v>
      </c>
      <c s="36">
        <v>0</v>
      </c>
      <c s="36">
        <f>ROUND(G85*H85,6)</f>
      </c>
      <c r="L85" s="38">
        <v>0</v>
      </c>
      <c s="32">
        <f>ROUND(ROUND(L85,2)*ROUND(G85,3),2)</f>
      </c>
      <c s="36" t="s">
        <v>188</v>
      </c>
      <c>
        <f>(M85*21)/100</f>
      </c>
      <c t="s">
        <v>26</v>
      </c>
    </row>
    <row r="86" spans="1:5" ht="12.75">
      <c r="A86" s="35" t="s">
        <v>55</v>
      </c>
      <c r="E86" s="39" t="s">
        <v>5</v>
      </c>
    </row>
    <row r="87" spans="1:5" ht="114.75">
      <c r="A87" s="35" t="s">
        <v>56</v>
      </c>
      <c r="E87" s="40" t="s">
        <v>1352</v>
      </c>
    </row>
    <row r="88" spans="1:5" ht="12.75">
      <c r="A88" t="s">
        <v>58</v>
      </c>
      <c r="E88" s="39" t="s">
        <v>1351</v>
      </c>
    </row>
    <row r="89" spans="1:16" ht="12.75">
      <c r="A89" t="s">
        <v>48</v>
      </c>
      <c s="34" t="s">
        <v>260</v>
      </c>
      <c s="34" t="s">
        <v>1353</v>
      </c>
      <c s="35" t="s">
        <v>5</v>
      </c>
      <c s="6" t="s">
        <v>1354</v>
      </c>
      <c s="36" t="s">
        <v>187</v>
      </c>
      <c s="37">
        <v>26</v>
      </c>
      <c s="36">
        <v>0.022</v>
      </c>
      <c s="36">
        <f>ROUND(G89*H89,6)</f>
      </c>
      <c r="L89" s="38">
        <v>0</v>
      </c>
      <c s="32">
        <f>ROUND(ROUND(L89,2)*ROUND(G89,3),2)</f>
      </c>
      <c s="36" t="s">
        <v>54</v>
      </c>
      <c>
        <f>(M89*21)/100</f>
      </c>
      <c t="s">
        <v>26</v>
      </c>
    </row>
    <row r="90" spans="1:5" ht="12.75">
      <c r="A90" s="35" t="s">
        <v>55</v>
      </c>
      <c r="E90" s="39" t="s">
        <v>5</v>
      </c>
    </row>
    <row r="91" spans="1:5" ht="12.75">
      <c r="A91" s="35" t="s">
        <v>56</v>
      </c>
      <c r="E91" s="40" t="s">
        <v>5</v>
      </c>
    </row>
    <row r="92" spans="1:5" ht="12.75">
      <c r="A92" t="s">
        <v>58</v>
      </c>
      <c r="E92" s="39" t="s">
        <v>1354</v>
      </c>
    </row>
    <row r="93" spans="1:16" ht="12.75">
      <c r="A93" t="s">
        <v>48</v>
      </c>
      <c s="34" t="s">
        <v>263</v>
      </c>
      <c s="34" t="s">
        <v>1355</v>
      </c>
      <c s="35" t="s">
        <v>5</v>
      </c>
      <c s="6" t="s">
        <v>1356</v>
      </c>
      <c s="36" t="s">
        <v>187</v>
      </c>
      <c s="37">
        <v>1</v>
      </c>
      <c s="36">
        <v>0</v>
      </c>
      <c s="36">
        <f>ROUND(G93*H93,6)</f>
      </c>
      <c r="L93" s="38">
        <v>0</v>
      </c>
      <c s="32">
        <f>ROUND(ROUND(L93,2)*ROUND(G93,3),2)</f>
      </c>
      <c s="36" t="s">
        <v>188</v>
      </c>
      <c>
        <f>(M93*21)/100</f>
      </c>
      <c t="s">
        <v>26</v>
      </c>
    </row>
    <row r="94" spans="1:5" ht="12.75">
      <c r="A94" s="35" t="s">
        <v>55</v>
      </c>
      <c r="E94" s="39" t="s">
        <v>5</v>
      </c>
    </row>
    <row r="95" spans="1:5" ht="12.75">
      <c r="A95" s="35" t="s">
        <v>56</v>
      </c>
      <c r="E95" s="40" t="s">
        <v>1357</v>
      </c>
    </row>
    <row r="96" spans="1:5" ht="12.75">
      <c r="A96" t="s">
        <v>58</v>
      </c>
      <c r="E96" s="39" t="s">
        <v>1356</v>
      </c>
    </row>
    <row r="97" spans="1:16" ht="12.75">
      <c r="A97" t="s">
        <v>48</v>
      </c>
      <c s="34" t="s">
        <v>266</v>
      </c>
      <c s="34" t="s">
        <v>1358</v>
      </c>
      <c s="35" t="s">
        <v>5</v>
      </c>
      <c s="6" t="s">
        <v>1359</v>
      </c>
      <c s="36" t="s">
        <v>187</v>
      </c>
      <c s="37">
        <v>1</v>
      </c>
      <c s="36">
        <v>0.0005</v>
      </c>
      <c s="36">
        <f>ROUND(G97*H97,6)</f>
      </c>
      <c r="L97" s="38">
        <v>0</v>
      </c>
      <c s="32">
        <f>ROUND(ROUND(L97,2)*ROUND(G97,3),2)</f>
      </c>
      <c s="36" t="s">
        <v>188</v>
      </c>
      <c>
        <f>(M97*21)/100</f>
      </c>
      <c t="s">
        <v>26</v>
      </c>
    </row>
    <row r="98" spans="1:5" ht="12.75">
      <c r="A98" s="35" t="s">
        <v>55</v>
      </c>
      <c r="E98" s="39" t="s">
        <v>5</v>
      </c>
    </row>
    <row r="99" spans="1:5" ht="12.75">
      <c r="A99" s="35" t="s">
        <v>56</v>
      </c>
      <c r="E99" s="40" t="s">
        <v>5</v>
      </c>
    </row>
    <row r="100" spans="1:5" ht="12.75">
      <c r="A100" t="s">
        <v>58</v>
      </c>
      <c r="E100" s="39" t="s">
        <v>1359</v>
      </c>
    </row>
    <row r="101" spans="1:16" ht="25.5">
      <c r="A101" t="s">
        <v>48</v>
      </c>
      <c s="34" t="s">
        <v>269</v>
      </c>
      <c s="34" t="s">
        <v>1360</v>
      </c>
      <c s="35" t="s">
        <v>5</v>
      </c>
      <c s="6" t="s">
        <v>1361</v>
      </c>
      <c s="36" t="s">
        <v>53</v>
      </c>
      <c s="37">
        <v>2.928</v>
      </c>
      <c s="36">
        <v>0</v>
      </c>
      <c s="36">
        <f>ROUND(G101*H101,6)</f>
      </c>
      <c r="L101" s="38">
        <v>0</v>
      </c>
      <c s="32">
        <f>ROUND(ROUND(L101,2)*ROUND(G101,3),2)</f>
      </c>
      <c s="36" t="s">
        <v>188</v>
      </c>
      <c>
        <f>(M101*21)/100</f>
      </c>
      <c t="s">
        <v>26</v>
      </c>
    </row>
    <row r="102" spans="1:5" ht="12.75">
      <c r="A102" s="35" t="s">
        <v>55</v>
      </c>
      <c r="E102" s="39" t="s">
        <v>5</v>
      </c>
    </row>
    <row r="103" spans="1:5" ht="12.75">
      <c r="A103" s="35" t="s">
        <v>56</v>
      </c>
      <c r="E103" s="40" t="s">
        <v>5</v>
      </c>
    </row>
    <row r="104" spans="1:5" ht="25.5">
      <c r="A104" t="s">
        <v>58</v>
      </c>
      <c r="E104" s="39" t="s">
        <v>1361</v>
      </c>
    </row>
    <row r="105" spans="1:13" ht="12.75">
      <c r="A105" t="s">
        <v>45</v>
      </c>
      <c r="C105" s="31" t="s">
        <v>1362</v>
      </c>
      <c r="E105" s="33" t="s">
        <v>1363</v>
      </c>
      <c r="J105" s="32">
        <f>0</f>
      </c>
      <c s="32">
        <f>0</f>
      </c>
      <c s="32">
        <f>0+L106+L110+L114+L118+L122+L126+L130+L134+L138+L142+L146+L150+L154</f>
      </c>
      <c s="32">
        <f>0+M106+M110+M114+M118+M122+M126+M130+M134+M138+M142+M146+M150+M154</f>
      </c>
    </row>
    <row r="106" spans="1:16" ht="25.5">
      <c r="A106" t="s">
        <v>48</v>
      </c>
      <c s="34" t="s">
        <v>272</v>
      </c>
      <c s="34" t="s">
        <v>1364</v>
      </c>
      <c s="35" t="s">
        <v>5</v>
      </c>
      <c s="6" t="s">
        <v>1365</v>
      </c>
      <c s="36" t="s">
        <v>1171</v>
      </c>
      <c s="37">
        <v>23.1</v>
      </c>
      <c s="36">
        <v>0.0001</v>
      </c>
      <c s="36">
        <f>ROUND(G106*H106,6)</f>
      </c>
      <c r="L106" s="38">
        <v>0</v>
      </c>
      <c s="32">
        <f>ROUND(ROUND(L106,2)*ROUND(G106,3),2)</f>
      </c>
      <c s="36" t="s">
        <v>188</v>
      </c>
      <c>
        <f>(M106*21)/100</f>
      </c>
      <c t="s">
        <v>26</v>
      </c>
    </row>
    <row r="107" spans="1:5" ht="12.75">
      <c r="A107" s="35" t="s">
        <v>55</v>
      </c>
      <c r="E107" s="39" t="s">
        <v>5</v>
      </c>
    </row>
    <row r="108" spans="1:5" ht="25.5">
      <c r="A108" s="35" t="s">
        <v>56</v>
      </c>
      <c r="E108" s="40" t="s">
        <v>1366</v>
      </c>
    </row>
    <row r="109" spans="1:5" ht="25.5">
      <c r="A109" t="s">
        <v>58</v>
      </c>
      <c r="E109" s="39" t="s">
        <v>1365</v>
      </c>
    </row>
    <row r="110" spans="1:16" ht="12.75">
      <c r="A110" t="s">
        <v>48</v>
      </c>
      <c s="34" t="s">
        <v>275</v>
      </c>
      <c s="34" t="s">
        <v>1367</v>
      </c>
      <c s="35" t="s">
        <v>5</v>
      </c>
      <c s="6" t="s">
        <v>1368</v>
      </c>
      <c s="36" t="s">
        <v>1171</v>
      </c>
      <c s="37">
        <v>26.172</v>
      </c>
      <c s="36">
        <v>0.00693</v>
      </c>
      <c s="36">
        <f>ROUND(G110*H110,6)</f>
      </c>
      <c r="L110" s="38">
        <v>0</v>
      </c>
      <c s="32">
        <f>ROUND(ROUND(L110,2)*ROUND(G110,3),2)</f>
      </c>
      <c s="36" t="s">
        <v>188</v>
      </c>
      <c>
        <f>(M110*21)/100</f>
      </c>
      <c t="s">
        <v>26</v>
      </c>
    </row>
    <row r="111" spans="1:5" ht="12.75">
      <c r="A111" s="35" t="s">
        <v>55</v>
      </c>
      <c r="E111" s="39" t="s">
        <v>5</v>
      </c>
    </row>
    <row r="112" spans="1:5" ht="12.75">
      <c r="A112" s="35" t="s">
        <v>56</v>
      </c>
      <c r="E112" s="40" t="s">
        <v>5</v>
      </c>
    </row>
    <row r="113" spans="1:5" ht="38.25">
      <c r="A113" t="s">
        <v>58</v>
      </c>
      <c r="E113" s="39" t="s">
        <v>1369</v>
      </c>
    </row>
    <row r="114" spans="1:16" ht="12.75">
      <c r="A114" t="s">
        <v>48</v>
      </c>
      <c s="34" t="s">
        <v>278</v>
      </c>
      <c s="34" t="s">
        <v>1370</v>
      </c>
      <c s="35" t="s">
        <v>5</v>
      </c>
      <c s="6" t="s">
        <v>1371</v>
      </c>
      <c s="36" t="s">
        <v>1372</v>
      </c>
      <c s="37">
        <v>295.45</v>
      </c>
      <c s="36">
        <v>7E-05</v>
      </c>
      <c s="36">
        <f>ROUND(G114*H114,6)</f>
      </c>
      <c r="L114" s="38">
        <v>0</v>
      </c>
      <c s="32">
        <f>ROUND(ROUND(L114,2)*ROUND(G114,3),2)</f>
      </c>
      <c s="36" t="s">
        <v>188</v>
      </c>
      <c>
        <f>(M114*21)/100</f>
      </c>
      <c t="s">
        <v>26</v>
      </c>
    </row>
    <row r="115" spans="1:5" ht="12.75">
      <c r="A115" s="35" t="s">
        <v>55</v>
      </c>
      <c r="E115" s="39" t="s">
        <v>5</v>
      </c>
    </row>
    <row r="116" spans="1:5" ht="114.75">
      <c r="A116" s="35" t="s">
        <v>56</v>
      </c>
      <c r="E116" s="40" t="s">
        <v>1373</v>
      </c>
    </row>
    <row r="117" spans="1:5" ht="12.75">
      <c r="A117" t="s">
        <v>58</v>
      </c>
      <c r="E117" s="39" t="s">
        <v>1371</v>
      </c>
    </row>
    <row r="118" spans="1:16" ht="12.75">
      <c r="A118" t="s">
        <v>48</v>
      </c>
      <c s="34" t="s">
        <v>281</v>
      </c>
      <c s="34" t="s">
        <v>1374</v>
      </c>
      <c s="35" t="s">
        <v>5</v>
      </c>
      <c s="6" t="s">
        <v>1375</v>
      </c>
      <c s="36" t="s">
        <v>53</v>
      </c>
      <c s="37">
        <v>0.2</v>
      </c>
      <c s="36">
        <v>1</v>
      </c>
      <c s="36">
        <f>ROUND(G118*H118,6)</f>
      </c>
      <c r="L118" s="38">
        <v>0</v>
      </c>
      <c s="32">
        <f>ROUND(ROUND(L118,2)*ROUND(G118,3),2)</f>
      </c>
      <c s="36" t="s">
        <v>188</v>
      </c>
      <c>
        <f>(M118*21)/100</f>
      </c>
      <c t="s">
        <v>26</v>
      </c>
    </row>
    <row r="119" spans="1:5" ht="12.75">
      <c r="A119" s="35" t="s">
        <v>55</v>
      </c>
      <c r="E119" s="39" t="s">
        <v>5</v>
      </c>
    </row>
    <row r="120" spans="1:5" ht="255">
      <c r="A120" s="35" t="s">
        <v>56</v>
      </c>
      <c r="E120" s="40" t="s">
        <v>1376</v>
      </c>
    </row>
    <row r="121" spans="1:5" ht="12.75">
      <c r="A121" t="s">
        <v>58</v>
      </c>
      <c r="E121" s="39" t="s">
        <v>1375</v>
      </c>
    </row>
    <row r="122" spans="1:16" ht="12.75">
      <c r="A122" t="s">
        <v>48</v>
      </c>
      <c s="34" t="s">
        <v>284</v>
      </c>
      <c s="34" t="s">
        <v>1377</v>
      </c>
      <c s="35" t="s">
        <v>5</v>
      </c>
      <c s="6" t="s">
        <v>1378</v>
      </c>
      <c s="36" t="s">
        <v>53</v>
      </c>
      <c s="37">
        <v>0.14</v>
      </c>
      <c s="36">
        <v>1</v>
      </c>
      <c s="36">
        <f>ROUND(G122*H122,6)</f>
      </c>
      <c r="L122" s="38">
        <v>0</v>
      </c>
      <c s="32">
        <f>ROUND(ROUND(L122,2)*ROUND(G122,3),2)</f>
      </c>
      <c s="36" t="s">
        <v>188</v>
      </c>
      <c>
        <f>(M122*21)/100</f>
      </c>
      <c t="s">
        <v>26</v>
      </c>
    </row>
    <row r="123" spans="1:5" ht="12.75">
      <c r="A123" s="35" t="s">
        <v>55</v>
      </c>
      <c r="E123" s="39" t="s">
        <v>5</v>
      </c>
    </row>
    <row r="124" spans="1:5" ht="242.25">
      <c r="A124" s="35" t="s">
        <v>56</v>
      </c>
      <c r="E124" s="40" t="s">
        <v>1379</v>
      </c>
    </row>
    <row r="125" spans="1:5" ht="51">
      <c r="A125" t="s">
        <v>58</v>
      </c>
      <c r="E125" s="39" t="s">
        <v>1380</v>
      </c>
    </row>
    <row r="126" spans="1:16" ht="12.75">
      <c r="A126" t="s">
        <v>48</v>
      </c>
      <c s="34" t="s">
        <v>287</v>
      </c>
      <c s="34" t="s">
        <v>1381</v>
      </c>
      <c s="35" t="s">
        <v>5</v>
      </c>
      <c s="6" t="s">
        <v>1382</v>
      </c>
      <c s="36" t="s">
        <v>1372</v>
      </c>
      <c s="37">
        <v>219.35</v>
      </c>
      <c s="36">
        <v>6E-05</v>
      </c>
      <c s="36">
        <f>ROUND(G126*H126,6)</f>
      </c>
      <c r="L126" s="38">
        <v>0</v>
      </c>
      <c s="32">
        <f>ROUND(ROUND(L126,2)*ROUND(G126,3),2)</f>
      </c>
      <c s="36" t="s">
        <v>188</v>
      </c>
      <c>
        <f>(M126*21)/100</f>
      </c>
      <c t="s">
        <v>26</v>
      </c>
    </row>
    <row r="127" spans="1:5" ht="12.75">
      <c r="A127" s="35" t="s">
        <v>55</v>
      </c>
      <c r="E127" s="39" t="s">
        <v>5</v>
      </c>
    </row>
    <row r="128" spans="1:5" ht="12.75">
      <c r="A128" s="35" t="s">
        <v>56</v>
      </c>
      <c r="E128" s="40" t="s">
        <v>1383</v>
      </c>
    </row>
    <row r="129" spans="1:5" ht="12.75">
      <c r="A129" t="s">
        <v>58</v>
      </c>
      <c r="E129" s="39" t="s">
        <v>1382</v>
      </c>
    </row>
    <row r="130" spans="1:16" ht="12.75">
      <c r="A130" t="s">
        <v>48</v>
      </c>
      <c s="34" t="s">
        <v>290</v>
      </c>
      <c s="34" t="s">
        <v>1384</v>
      </c>
      <c s="35" t="s">
        <v>5</v>
      </c>
      <c s="6" t="s">
        <v>1378</v>
      </c>
      <c s="36" t="s">
        <v>53</v>
      </c>
      <c s="37">
        <v>0.252</v>
      </c>
      <c s="36">
        <v>1</v>
      </c>
      <c s="36">
        <f>ROUND(G130*H130,6)</f>
      </c>
      <c r="L130" s="38">
        <v>0</v>
      </c>
      <c s="32">
        <f>ROUND(ROUND(L130,2)*ROUND(G130,3),2)</f>
      </c>
      <c s="36" t="s">
        <v>188</v>
      </c>
      <c>
        <f>(M130*21)/100</f>
      </c>
      <c t="s">
        <v>26</v>
      </c>
    </row>
    <row r="131" spans="1:5" ht="12.75">
      <c r="A131" s="35" t="s">
        <v>55</v>
      </c>
      <c r="E131" s="39" t="s">
        <v>5</v>
      </c>
    </row>
    <row r="132" spans="1:5" ht="293.25">
      <c r="A132" s="35" t="s">
        <v>56</v>
      </c>
      <c r="E132" s="40" t="s">
        <v>1385</v>
      </c>
    </row>
    <row r="133" spans="1:5" ht="51">
      <c r="A133" t="s">
        <v>58</v>
      </c>
      <c r="E133" s="39" t="s">
        <v>1380</v>
      </c>
    </row>
    <row r="134" spans="1:16" ht="12.75">
      <c r="A134" t="s">
        <v>48</v>
      </c>
      <c s="34" t="s">
        <v>293</v>
      </c>
      <c s="34" t="s">
        <v>1386</v>
      </c>
      <c s="35" t="s">
        <v>5</v>
      </c>
      <c s="6" t="s">
        <v>1387</v>
      </c>
      <c s="36" t="s">
        <v>1372</v>
      </c>
      <c s="37">
        <v>225.28</v>
      </c>
      <c s="36">
        <v>6E-05</v>
      </c>
      <c s="36">
        <f>ROUND(G134*H134,6)</f>
      </c>
      <c r="L134" s="38">
        <v>0</v>
      </c>
      <c s="32">
        <f>ROUND(ROUND(L134,2)*ROUND(G134,3),2)</f>
      </c>
      <c s="36" t="s">
        <v>188</v>
      </c>
      <c>
        <f>(M134*21)/100</f>
      </c>
      <c t="s">
        <v>26</v>
      </c>
    </row>
    <row r="135" spans="1:5" ht="12.75">
      <c r="A135" s="35" t="s">
        <v>55</v>
      </c>
      <c r="E135" s="39" t="s">
        <v>5</v>
      </c>
    </row>
    <row r="136" spans="1:5" ht="12.75">
      <c r="A136" s="35" t="s">
        <v>56</v>
      </c>
      <c r="E136" s="40" t="s">
        <v>1388</v>
      </c>
    </row>
    <row r="137" spans="1:5" ht="12.75">
      <c r="A137" t="s">
        <v>58</v>
      </c>
      <c r="E137" s="39" t="s">
        <v>1387</v>
      </c>
    </row>
    <row r="138" spans="1:16" ht="12.75">
      <c r="A138" t="s">
        <v>48</v>
      </c>
      <c s="34" t="s">
        <v>297</v>
      </c>
      <c s="34" t="s">
        <v>1389</v>
      </c>
      <c s="35" t="s">
        <v>5</v>
      </c>
      <c s="6" t="s">
        <v>1390</v>
      </c>
      <c s="36" t="s">
        <v>53</v>
      </c>
      <c s="37">
        <v>0.259</v>
      </c>
      <c s="36">
        <v>1</v>
      </c>
      <c s="36">
        <f>ROUND(G138*H138,6)</f>
      </c>
      <c r="L138" s="38">
        <v>0</v>
      </c>
      <c s="32">
        <f>ROUND(ROUND(L138,2)*ROUND(G138,3),2)</f>
      </c>
      <c s="36" t="s">
        <v>188</v>
      </c>
      <c>
        <f>(M138*21)/100</f>
      </c>
      <c t="s">
        <v>26</v>
      </c>
    </row>
    <row r="139" spans="1:5" ht="12.75">
      <c r="A139" s="35" t="s">
        <v>55</v>
      </c>
      <c r="E139" s="39" t="s">
        <v>5</v>
      </c>
    </row>
    <row r="140" spans="1:5" ht="191.25">
      <c r="A140" s="35" t="s">
        <v>56</v>
      </c>
      <c r="E140" s="40" t="s">
        <v>1391</v>
      </c>
    </row>
    <row r="141" spans="1:5" ht="51">
      <c r="A141" t="s">
        <v>58</v>
      </c>
      <c r="E141" s="39" t="s">
        <v>1392</v>
      </c>
    </row>
    <row r="142" spans="1:16" ht="12.75">
      <c r="A142" t="s">
        <v>48</v>
      </c>
      <c s="34" t="s">
        <v>301</v>
      </c>
      <c s="34" t="s">
        <v>1393</v>
      </c>
      <c s="35" t="s">
        <v>5</v>
      </c>
      <c s="6" t="s">
        <v>1394</v>
      </c>
      <c s="36" t="s">
        <v>1372</v>
      </c>
      <c s="37">
        <v>3225.79</v>
      </c>
      <c s="36">
        <v>5E-05</v>
      </c>
      <c s="36">
        <f>ROUND(G142*H142,6)</f>
      </c>
      <c r="L142" s="38">
        <v>0</v>
      </c>
      <c s="32">
        <f>ROUND(ROUND(L142,2)*ROUND(G142,3),2)</f>
      </c>
      <c s="36" t="s">
        <v>188</v>
      </c>
      <c>
        <f>(M142*21)/100</f>
      </c>
      <c t="s">
        <v>26</v>
      </c>
    </row>
    <row r="143" spans="1:5" ht="12.75">
      <c r="A143" s="35" t="s">
        <v>55</v>
      </c>
      <c r="E143" s="39" t="s">
        <v>5</v>
      </c>
    </row>
    <row r="144" spans="1:5" ht="114.75">
      <c r="A144" s="35" t="s">
        <v>56</v>
      </c>
      <c r="E144" s="40" t="s">
        <v>1395</v>
      </c>
    </row>
    <row r="145" spans="1:5" ht="12.75">
      <c r="A145" t="s">
        <v>58</v>
      </c>
      <c r="E145" s="39" t="s">
        <v>1394</v>
      </c>
    </row>
    <row r="146" spans="1:16" ht="12.75">
      <c r="A146" t="s">
        <v>48</v>
      </c>
      <c s="34" t="s">
        <v>305</v>
      </c>
      <c s="34" t="s">
        <v>1396</v>
      </c>
      <c s="35" t="s">
        <v>5</v>
      </c>
      <c s="6" t="s">
        <v>1397</v>
      </c>
      <c s="36" t="s">
        <v>53</v>
      </c>
      <c s="37">
        <v>2.544</v>
      </c>
      <c s="36">
        <v>1</v>
      </c>
      <c s="36">
        <f>ROUND(G146*H146,6)</f>
      </c>
      <c r="L146" s="38">
        <v>0</v>
      </c>
      <c s="32">
        <f>ROUND(ROUND(L146,2)*ROUND(G146,3),2)</f>
      </c>
      <c s="36" t="s">
        <v>188</v>
      </c>
      <c>
        <f>(M146*21)/100</f>
      </c>
      <c t="s">
        <v>26</v>
      </c>
    </row>
    <row r="147" spans="1:5" ht="12.75">
      <c r="A147" s="35" t="s">
        <v>55</v>
      </c>
      <c r="E147" s="39" t="s">
        <v>5</v>
      </c>
    </row>
    <row r="148" spans="1:5" ht="409.5">
      <c r="A148" s="35" t="s">
        <v>56</v>
      </c>
      <c r="E148" s="40" t="s">
        <v>1398</v>
      </c>
    </row>
    <row r="149" spans="1:5" ht="51">
      <c r="A149" t="s">
        <v>58</v>
      </c>
      <c r="E149" s="39" t="s">
        <v>1399</v>
      </c>
    </row>
    <row r="150" spans="1:16" ht="12.75">
      <c r="A150" t="s">
        <v>48</v>
      </c>
      <c s="34" t="s">
        <v>310</v>
      </c>
      <c s="34" t="s">
        <v>1400</v>
      </c>
      <c s="35" t="s">
        <v>5</v>
      </c>
      <c s="6" t="s">
        <v>1401</v>
      </c>
      <c s="36" t="s">
        <v>53</v>
      </c>
      <c s="37">
        <v>1.166</v>
      </c>
      <c s="36">
        <v>1</v>
      </c>
      <c s="36">
        <f>ROUND(G150*H150,6)</f>
      </c>
      <c r="L150" s="38">
        <v>0</v>
      </c>
      <c s="32">
        <f>ROUND(ROUND(L150,2)*ROUND(G150,3),2)</f>
      </c>
      <c s="36" t="s">
        <v>188</v>
      </c>
      <c>
        <f>(M150*21)/100</f>
      </c>
      <c t="s">
        <v>26</v>
      </c>
    </row>
    <row r="151" spans="1:5" ht="12.75">
      <c r="A151" s="35" t="s">
        <v>55</v>
      </c>
      <c r="E151" s="39" t="s">
        <v>5</v>
      </c>
    </row>
    <row r="152" spans="1:5" ht="242.25">
      <c r="A152" s="35" t="s">
        <v>56</v>
      </c>
      <c r="E152" s="40" t="s">
        <v>1402</v>
      </c>
    </row>
    <row r="153" spans="1:5" ht="51">
      <c r="A153" t="s">
        <v>58</v>
      </c>
      <c r="E153" s="39" t="s">
        <v>1403</v>
      </c>
    </row>
    <row r="154" spans="1:16" ht="25.5">
      <c r="A154" t="s">
        <v>48</v>
      </c>
      <c s="34" t="s">
        <v>401</v>
      </c>
      <c s="34" t="s">
        <v>1404</v>
      </c>
      <c s="35" t="s">
        <v>5</v>
      </c>
      <c s="6" t="s">
        <v>1405</v>
      </c>
      <c s="36" t="s">
        <v>53</v>
      </c>
      <c s="37">
        <v>4.953</v>
      </c>
      <c s="36">
        <v>0</v>
      </c>
      <c s="36">
        <f>ROUND(G154*H154,6)</f>
      </c>
      <c r="L154" s="38">
        <v>0</v>
      </c>
      <c s="32">
        <f>ROUND(ROUND(L154,2)*ROUND(G154,3),2)</f>
      </c>
      <c s="36" t="s">
        <v>188</v>
      </c>
      <c>
        <f>(M154*21)/100</f>
      </c>
      <c t="s">
        <v>26</v>
      </c>
    </row>
    <row r="155" spans="1:5" ht="12.75">
      <c r="A155" s="35" t="s">
        <v>55</v>
      </c>
      <c r="E155" s="39" t="s">
        <v>5</v>
      </c>
    </row>
    <row r="156" spans="1:5" ht="12.75">
      <c r="A156" s="35" t="s">
        <v>56</v>
      </c>
      <c r="E156" s="40" t="s">
        <v>5</v>
      </c>
    </row>
    <row r="157" spans="1:5" ht="25.5">
      <c r="A157" t="s">
        <v>58</v>
      </c>
      <c r="E157" s="39" t="s">
        <v>1405</v>
      </c>
    </row>
    <row r="158" spans="1:13" ht="12.75">
      <c r="A158" t="s">
        <v>45</v>
      </c>
      <c r="C158" s="31" t="s">
        <v>1406</v>
      </c>
      <c r="E158" s="33" t="s">
        <v>1407</v>
      </c>
      <c r="J158" s="32">
        <f>0</f>
      </c>
      <c s="32">
        <f>0</f>
      </c>
      <c s="32">
        <f>0+L159+L163+L167+L171</f>
      </c>
      <c s="32">
        <f>0+M159+M163+M167+M171</f>
      </c>
    </row>
    <row r="159" spans="1:16" ht="12.75">
      <c r="A159" t="s">
        <v>48</v>
      </c>
      <c s="34" t="s">
        <v>404</v>
      </c>
      <c s="34" t="s">
        <v>1408</v>
      </c>
      <c s="35" t="s">
        <v>5</v>
      </c>
      <c s="6" t="s">
        <v>1409</v>
      </c>
      <c s="36" t="s">
        <v>1171</v>
      </c>
      <c s="37">
        <v>233.9</v>
      </c>
      <c s="36">
        <v>0</v>
      </c>
      <c s="36">
        <f>ROUND(G159*H159,6)</f>
      </c>
      <c r="L159" s="38">
        <v>0</v>
      </c>
      <c s="32">
        <f>ROUND(ROUND(L159,2)*ROUND(G159,3),2)</f>
      </c>
      <c s="36" t="s">
        <v>188</v>
      </c>
      <c>
        <f>(M159*21)/100</f>
      </c>
      <c t="s">
        <v>26</v>
      </c>
    </row>
    <row r="160" spans="1:5" ht="12.75">
      <c r="A160" s="35" t="s">
        <v>55</v>
      </c>
      <c r="E160" s="39" t="s">
        <v>5</v>
      </c>
    </row>
    <row r="161" spans="1:5" ht="204">
      <c r="A161" s="35" t="s">
        <v>56</v>
      </c>
      <c r="E161" s="40" t="s">
        <v>1410</v>
      </c>
    </row>
    <row r="162" spans="1:5" ht="12.75">
      <c r="A162" t="s">
        <v>58</v>
      </c>
      <c r="E162" s="39" t="s">
        <v>1409</v>
      </c>
    </row>
    <row r="163" spans="1:16" ht="12.75">
      <c r="A163" t="s">
        <v>48</v>
      </c>
      <c s="34" t="s">
        <v>406</v>
      </c>
      <c s="34" t="s">
        <v>1411</v>
      </c>
      <c s="35" t="s">
        <v>5</v>
      </c>
      <c s="6" t="s">
        <v>1412</v>
      </c>
      <c s="36" t="s">
        <v>1171</v>
      </c>
      <c s="37">
        <v>233.9</v>
      </c>
      <c s="36">
        <v>0.00017</v>
      </c>
      <c s="36">
        <f>ROUND(G163*H163,6)</f>
      </c>
      <c r="L163" s="38">
        <v>0</v>
      </c>
      <c s="32">
        <f>ROUND(ROUND(L163,2)*ROUND(G163,3),2)</f>
      </c>
      <c s="36" t="s">
        <v>188</v>
      </c>
      <c>
        <f>(M163*21)/100</f>
      </c>
      <c t="s">
        <v>26</v>
      </c>
    </row>
    <row r="164" spans="1:5" ht="12.75">
      <c r="A164" s="35" t="s">
        <v>55</v>
      </c>
      <c r="E164" s="39" t="s">
        <v>5</v>
      </c>
    </row>
    <row r="165" spans="1:5" ht="204">
      <c r="A165" s="35" t="s">
        <v>56</v>
      </c>
      <c r="E165" s="40" t="s">
        <v>1413</v>
      </c>
    </row>
    <row r="166" spans="1:5" ht="12.75">
      <c r="A166" t="s">
        <v>58</v>
      </c>
      <c r="E166" s="39" t="s">
        <v>1412</v>
      </c>
    </row>
    <row r="167" spans="1:16" ht="12.75">
      <c r="A167" t="s">
        <v>48</v>
      </c>
      <c s="34" t="s">
        <v>410</v>
      </c>
      <c s="34" t="s">
        <v>1414</v>
      </c>
      <c s="35" t="s">
        <v>5</v>
      </c>
      <c s="6" t="s">
        <v>1415</v>
      </c>
      <c s="36" t="s">
        <v>1171</v>
      </c>
      <c s="37">
        <v>233.9</v>
      </c>
      <c s="36">
        <v>0.00014</v>
      </c>
      <c s="36">
        <f>ROUND(G167*H167,6)</f>
      </c>
      <c r="L167" s="38">
        <v>0</v>
      </c>
      <c s="32">
        <f>ROUND(ROUND(L167,2)*ROUND(G167,3),2)</f>
      </c>
      <c s="36" t="s">
        <v>188</v>
      </c>
      <c>
        <f>(M167*21)/100</f>
      </c>
      <c t="s">
        <v>26</v>
      </c>
    </row>
    <row r="168" spans="1:5" ht="12.75">
      <c r="A168" s="35" t="s">
        <v>55</v>
      </c>
      <c r="E168" s="39" t="s">
        <v>5</v>
      </c>
    </row>
    <row r="169" spans="1:5" ht="204">
      <c r="A169" s="35" t="s">
        <v>56</v>
      </c>
      <c r="E169" s="40" t="s">
        <v>1416</v>
      </c>
    </row>
    <row r="170" spans="1:5" ht="12.75">
      <c r="A170" t="s">
        <v>58</v>
      </c>
      <c r="E170" s="39" t="s">
        <v>1415</v>
      </c>
    </row>
    <row r="171" spans="1:16" ht="12.75">
      <c r="A171" t="s">
        <v>48</v>
      </c>
      <c s="34" t="s">
        <v>413</v>
      </c>
      <c s="34" t="s">
        <v>1417</v>
      </c>
      <c s="35" t="s">
        <v>5</v>
      </c>
      <c s="6" t="s">
        <v>1418</v>
      </c>
      <c s="36" t="s">
        <v>1171</v>
      </c>
      <c s="37">
        <v>233.9</v>
      </c>
      <c s="36">
        <v>0.00037</v>
      </c>
      <c s="36">
        <f>ROUND(G171*H171,6)</f>
      </c>
      <c r="L171" s="38">
        <v>0</v>
      </c>
      <c s="32">
        <f>ROUND(ROUND(L171,2)*ROUND(G171,3),2)</f>
      </c>
      <c s="36" t="s">
        <v>188</v>
      </c>
      <c>
        <f>(M171*21)/100</f>
      </c>
      <c t="s">
        <v>26</v>
      </c>
    </row>
    <row r="172" spans="1:5" ht="12.75">
      <c r="A172" s="35" t="s">
        <v>55</v>
      </c>
      <c r="E172" s="39" t="s">
        <v>5</v>
      </c>
    </row>
    <row r="173" spans="1:5" ht="204">
      <c r="A173" s="35" t="s">
        <v>56</v>
      </c>
      <c r="E173" s="40" t="s">
        <v>1419</v>
      </c>
    </row>
    <row r="174" spans="1:5" ht="12.75">
      <c r="A174" t="s">
        <v>58</v>
      </c>
      <c r="E174" s="39" t="s">
        <v>1418</v>
      </c>
    </row>
    <row r="175" spans="1:13" ht="12.75">
      <c r="A175" t="s">
        <v>45</v>
      </c>
      <c r="C175" s="31" t="s">
        <v>100</v>
      </c>
      <c r="E175" s="33" t="s">
        <v>1276</v>
      </c>
      <c r="J175" s="32">
        <f>0</f>
      </c>
      <c s="32">
        <f>0</f>
      </c>
      <c s="32">
        <f>0+L176+L180+L184</f>
      </c>
      <c s="32">
        <f>0+M176+M180+M184</f>
      </c>
    </row>
    <row r="176" spans="1:16" ht="12.75">
      <c r="A176" t="s">
        <v>48</v>
      </c>
      <c s="34" t="s">
        <v>118</v>
      </c>
      <c s="34" t="s">
        <v>1420</v>
      </c>
      <c s="35" t="s">
        <v>5</v>
      </c>
      <c s="6" t="s">
        <v>1421</v>
      </c>
      <c s="36" t="s">
        <v>187</v>
      </c>
      <c s="37">
        <v>8</v>
      </c>
      <c s="36">
        <v>0</v>
      </c>
      <c s="36">
        <f>ROUND(G176*H176,6)</f>
      </c>
      <c r="L176" s="38">
        <v>0</v>
      </c>
      <c s="32">
        <f>ROUND(ROUND(L176,2)*ROUND(G176,3),2)</f>
      </c>
      <c s="36" t="s">
        <v>188</v>
      </c>
      <c>
        <f>(M176*21)/100</f>
      </c>
      <c t="s">
        <v>26</v>
      </c>
    </row>
    <row r="177" spans="1:5" ht="12.75">
      <c r="A177" s="35" t="s">
        <v>55</v>
      </c>
      <c r="E177" s="39" t="s">
        <v>5</v>
      </c>
    </row>
    <row r="178" spans="1:5" ht="12.75">
      <c r="A178" s="35" t="s">
        <v>56</v>
      </c>
      <c r="E178" s="40" t="s">
        <v>1422</v>
      </c>
    </row>
    <row r="179" spans="1:5" ht="38.25">
      <c r="A179" t="s">
        <v>58</v>
      </c>
      <c r="E179" s="39" t="s">
        <v>1423</v>
      </c>
    </row>
    <row r="180" spans="1:16" ht="25.5">
      <c r="A180" t="s">
        <v>48</v>
      </c>
      <c s="34" t="s">
        <v>124</v>
      </c>
      <c s="34" t="s">
        <v>1424</v>
      </c>
      <c s="35" t="s">
        <v>5</v>
      </c>
      <c s="6" t="s">
        <v>1425</v>
      </c>
      <c s="36" t="s">
        <v>187</v>
      </c>
      <c s="37">
        <v>32</v>
      </c>
      <c s="36">
        <v>0.00013</v>
      </c>
      <c s="36">
        <f>ROUND(G180*H180,6)</f>
      </c>
      <c r="L180" s="38">
        <v>0</v>
      </c>
      <c s="32">
        <f>ROUND(ROUND(L180,2)*ROUND(G180,3),2)</f>
      </c>
      <c s="36" t="s">
        <v>188</v>
      </c>
      <c>
        <f>(M180*21)/100</f>
      </c>
      <c t="s">
        <v>26</v>
      </c>
    </row>
    <row r="181" spans="1:5" ht="12.75">
      <c r="A181" s="35" t="s">
        <v>55</v>
      </c>
      <c r="E181" s="39" t="s">
        <v>5</v>
      </c>
    </row>
    <row r="182" spans="1:5" ht="25.5">
      <c r="A182" s="35" t="s">
        <v>56</v>
      </c>
      <c r="E182" s="40" t="s">
        <v>1426</v>
      </c>
    </row>
    <row r="183" spans="1:5" ht="38.25">
      <c r="A183" t="s">
        <v>58</v>
      </c>
      <c r="E183" s="39" t="s">
        <v>1427</v>
      </c>
    </row>
    <row r="184" spans="1:16" ht="25.5">
      <c r="A184" t="s">
        <v>48</v>
      </c>
      <c s="34" t="s">
        <v>130</v>
      </c>
      <c s="34" t="s">
        <v>1428</v>
      </c>
      <c s="35" t="s">
        <v>5</v>
      </c>
      <c s="6" t="s">
        <v>1429</v>
      </c>
      <c s="36" t="s">
        <v>187</v>
      </c>
      <c s="37">
        <v>148</v>
      </c>
      <c s="36">
        <v>0.0002</v>
      </c>
      <c s="36">
        <f>ROUND(G184*H184,6)</f>
      </c>
      <c r="L184" s="38">
        <v>0</v>
      </c>
      <c s="32">
        <f>ROUND(ROUND(L184,2)*ROUND(G184,3),2)</f>
      </c>
      <c s="36" t="s">
        <v>188</v>
      </c>
      <c>
        <f>(M184*21)/100</f>
      </c>
      <c t="s">
        <v>26</v>
      </c>
    </row>
    <row r="185" spans="1:5" ht="12.75">
      <c r="A185" s="35" t="s">
        <v>55</v>
      </c>
      <c r="E185" s="39" t="s">
        <v>5</v>
      </c>
    </row>
    <row r="186" spans="1:5" ht="165.75">
      <c r="A186" s="35" t="s">
        <v>56</v>
      </c>
      <c r="E186" s="40" t="s">
        <v>1430</v>
      </c>
    </row>
    <row r="187" spans="1:5" ht="25.5">
      <c r="A187" t="s">
        <v>58</v>
      </c>
      <c r="E187" s="39" t="s">
        <v>1429</v>
      </c>
    </row>
    <row r="188" spans="1:13" ht="12.75">
      <c r="A188" t="s">
        <v>45</v>
      </c>
      <c r="C188" s="31" t="s">
        <v>1282</v>
      </c>
      <c r="E188" s="33" t="s">
        <v>1283</v>
      </c>
      <c r="J188" s="32">
        <f>0</f>
      </c>
      <c s="32">
        <f>0</f>
      </c>
      <c s="32">
        <f>0+L189</f>
      </c>
      <c s="32">
        <f>0+M189</f>
      </c>
    </row>
    <row r="189" spans="1:16" ht="38.25">
      <c r="A189" t="s">
        <v>48</v>
      </c>
      <c s="34" t="s">
        <v>136</v>
      </c>
      <c s="34" t="s">
        <v>1431</v>
      </c>
      <c s="35" t="s">
        <v>5</v>
      </c>
      <c s="6" t="s">
        <v>1432</v>
      </c>
      <c s="36" t="s">
        <v>53</v>
      </c>
      <c s="37">
        <v>29.169</v>
      </c>
      <c s="36">
        <v>0</v>
      </c>
      <c s="36">
        <f>ROUND(G189*H189,6)</f>
      </c>
      <c r="L189" s="38">
        <v>0</v>
      </c>
      <c s="32">
        <f>ROUND(ROUND(L189,2)*ROUND(G189,3),2)</f>
      </c>
      <c s="36" t="s">
        <v>188</v>
      </c>
      <c>
        <f>(M189*21)/100</f>
      </c>
      <c t="s">
        <v>26</v>
      </c>
    </row>
    <row r="190" spans="1:5" ht="12.75">
      <c r="A190" s="35" t="s">
        <v>55</v>
      </c>
      <c r="E190" s="39" t="s">
        <v>5</v>
      </c>
    </row>
    <row r="191" spans="1:5" ht="12.75">
      <c r="A191" s="35" t="s">
        <v>56</v>
      </c>
      <c r="E191" s="40" t="s">
        <v>5</v>
      </c>
    </row>
    <row r="192" spans="1:5" ht="38.25">
      <c r="A192" t="s">
        <v>58</v>
      </c>
      <c r="E192" s="39" t="s">
        <v>1432</v>
      </c>
    </row>
    <row r="193" spans="1:13" ht="12.75">
      <c r="A193" t="s">
        <v>45</v>
      </c>
      <c r="C193" s="31" t="s">
        <v>308</v>
      </c>
      <c r="E193" s="33" t="s">
        <v>309</v>
      </c>
      <c r="J193" s="32">
        <f>0</f>
      </c>
      <c s="32">
        <f>0</f>
      </c>
      <c s="32">
        <f>0+L194</f>
      </c>
      <c s="32">
        <f>0+M194</f>
      </c>
    </row>
    <row r="194" spans="1:16" ht="12.75">
      <c r="A194" t="s">
        <v>48</v>
      </c>
      <c s="34" t="s">
        <v>416</v>
      </c>
      <c s="34" t="s">
        <v>311</v>
      </c>
      <c s="35" t="s">
        <v>5</v>
      </c>
      <c s="6" t="s">
        <v>312</v>
      </c>
      <c s="36" t="s">
        <v>161</v>
      </c>
      <c s="37">
        <v>1</v>
      </c>
      <c s="36">
        <v>0</v>
      </c>
      <c s="36">
        <f>ROUND(G194*H194,6)</f>
      </c>
      <c r="L194" s="38">
        <v>0</v>
      </c>
      <c s="32">
        <f>ROUND(ROUND(L194,2)*ROUND(G194,3),2)</f>
      </c>
      <c s="36" t="s">
        <v>188</v>
      </c>
      <c>
        <f>(M194*21)/100</f>
      </c>
      <c t="s">
        <v>26</v>
      </c>
    </row>
    <row r="195" spans="1:5" ht="12.75">
      <c r="A195" s="35" t="s">
        <v>55</v>
      </c>
      <c r="E195" s="39" t="s">
        <v>5</v>
      </c>
    </row>
    <row r="196" spans="1:5" ht="12.75">
      <c r="A196" s="35" t="s">
        <v>56</v>
      </c>
      <c r="E196" s="40" t="s">
        <v>5</v>
      </c>
    </row>
    <row r="197" spans="1:5" ht="12.75">
      <c r="A197" t="s">
        <v>58</v>
      </c>
      <c r="E197"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1151</v>
      </c>
      <c s="41">
        <f>Rekapitulace!C24</f>
      </c>
      <c s="20" t="s">
        <v>0</v>
      </c>
      <c t="s">
        <v>22</v>
      </c>
      <c t="s">
        <v>26</v>
      </c>
    </row>
    <row r="4" spans="1:16" ht="32" customHeight="1">
      <c r="A4" s="24" t="s">
        <v>19</v>
      </c>
      <c s="25" t="s">
        <v>27</v>
      </c>
      <c s="27" t="s">
        <v>1151</v>
      </c>
      <c r="E4" s="26" t="s">
        <v>1152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COUNTIFS(L8:L234,"=0",A8:A234,"P")+COUNTIFS(L8:L234,"",A8:A234,"P")+SUM(Q8:Q234)</f>
      </c>
    </row>
    <row r="8" spans="1:13" ht="12.75">
      <c r="A8" t="s">
        <v>43</v>
      </c>
      <c r="C8" s="28" t="s">
        <v>1435</v>
      </c>
      <c r="E8" s="30" t="s">
        <v>1434</v>
      </c>
      <c r="J8" s="29">
        <f>0+J9+J54+J123+J208+J233</f>
      </c>
      <c s="29">
        <f>0+K9+K54+K123+K208+K233</f>
      </c>
      <c s="29">
        <f>0+L9+L54+L123+L208+L233</f>
      </c>
      <c s="29">
        <f>0+M9+M54+M123+M208+M233</f>
      </c>
    </row>
    <row r="9" spans="1:13" ht="12.75">
      <c r="A9" t="s">
        <v>45</v>
      </c>
      <c r="C9" s="31" t="s">
        <v>49</v>
      </c>
      <c r="E9" s="33" t="s">
        <v>1156</v>
      </c>
      <c r="J9" s="32">
        <f>0</f>
      </c>
      <c s="32">
        <f>0</f>
      </c>
      <c s="32">
        <f>0+L10+L14+L18+L22+L26+L30+L34+L38+L42+L46+L50</f>
      </c>
      <c s="32">
        <f>0+M10+M14+M18+M22+M26+M30+M34+M38+M42+M46+M50</f>
      </c>
    </row>
    <row r="10" spans="1:16" ht="38.25">
      <c r="A10" t="s">
        <v>48</v>
      </c>
      <c s="34" t="s">
        <v>49</v>
      </c>
      <c s="34" t="s">
        <v>1436</v>
      </c>
      <c s="35" t="s">
        <v>5</v>
      </c>
      <c s="6" t="s">
        <v>1437</v>
      </c>
      <c s="36" t="s">
        <v>1171</v>
      </c>
      <c s="37">
        <v>85</v>
      </c>
      <c s="36">
        <v>0</v>
      </c>
      <c s="36">
        <f>ROUND(G10*H10,6)</f>
      </c>
      <c r="L10" s="38">
        <v>0</v>
      </c>
      <c s="32">
        <f>ROUND(ROUND(L10,2)*ROUND(G10,3),2)</f>
      </c>
      <c s="36" t="s">
        <v>188</v>
      </c>
      <c>
        <f>(M10*21)/100</f>
      </c>
      <c t="s">
        <v>26</v>
      </c>
    </row>
    <row r="11" spans="1:5" ht="12.75">
      <c r="A11" s="35" t="s">
        <v>55</v>
      </c>
      <c r="E11" s="39" t="s">
        <v>5</v>
      </c>
    </row>
    <row r="12" spans="1:5" ht="12.75">
      <c r="A12" s="35" t="s">
        <v>56</v>
      </c>
      <c r="E12" s="40" t="s">
        <v>1438</v>
      </c>
    </row>
    <row r="13" spans="1:5" ht="38.25">
      <c r="A13" t="s">
        <v>58</v>
      </c>
      <c r="E13" s="39" t="s">
        <v>1439</v>
      </c>
    </row>
    <row r="14" spans="1:16" ht="38.25">
      <c r="A14" t="s">
        <v>48</v>
      </c>
      <c s="34" t="s">
        <v>26</v>
      </c>
      <c s="34" t="s">
        <v>1440</v>
      </c>
      <c s="35" t="s">
        <v>5</v>
      </c>
      <c s="6" t="s">
        <v>1441</v>
      </c>
      <c s="36" t="s">
        <v>1171</v>
      </c>
      <c s="37">
        <v>85</v>
      </c>
      <c s="36">
        <v>0</v>
      </c>
      <c s="36">
        <f>ROUND(G14*H14,6)</f>
      </c>
      <c r="L14" s="38">
        <v>0</v>
      </c>
      <c s="32">
        <f>ROUND(ROUND(L14,2)*ROUND(G14,3),2)</f>
      </c>
      <c s="36" t="s">
        <v>188</v>
      </c>
      <c>
        <f>(M14*21)/100</f>
      </c>
      <c t="s">
        <v>26</v>
      </c>
    </row>
    <row r="15" spans="1:5" ht="12.75">
      <c r="A15" s="35" t="s">
        <v>55</v>
      </c>
      <c r="E15" s="39" t="s">
        <v>5</v>
      </c>
    </row>
    <row r="16" spans="1:5" ht="12.75">
      <c r="A16" s="35" t="s">
        <v>56</v>
      </c>
      <c r="E16" s="40" t="s">
        <v>5</v>
      </c>
    </row>
    <row r="17" spans="1:5" ht="38.25">
      <c r="A17" t="s">
        <v>58</v>
      </c>
      <c r="E17" s="39" t="s">
        <v>1442</v>
      </c>
    </row>
    <row r="18" spans="1:16" ht="38.25">
      <c r="A18" t="s">
        <v>48</v>
      </c>
      <c s="34" t="s">
        <v>25</v>
      </c>
      <c s="34" t="s">
        <v>1443</v>
      </c>
      <c s="35" t="s">
        <v>5</v>
      </c>
      <c s="6" t="s">
        <v>1444</v>
      </c>
      <c s="36" t="s">
        <v>1171</v>
      </c>
      <c s="37">
        <v>420</v>
      </c>
      <c s="36">
        <v>0</v>
      </c>
      <c s="36">
        <f>ROUND(G18*H18,6)</f>
      </c>
      <c r="L18" s="38">
        <v>0</v>
      </c>
      <c s="32">
        <f>ROUND(ROUND(L18,2)*ROUND(G18,3),2)</f>
      </c>
      <c s="36" t="s">
        <v>188</v>
      </c>
      <c>
        <f>(M18*21)/100</f>
      </c>
      <c t="s">
        <v>26</v>
      </c>
    </row>
    <row r="19" spans="1:5" ht="12.75">
      <c r="A19" s="35" t="s">
        <v>55</v>
      </c>
      <c r="E19" s="39" t="s">
        <v>5</v>
      </c>
    </row>
    <row r="20" spans="1:5" ht="12.75">
      <c r="A20" s="35" t="s">
        <v>56</v>
      </c>
      <c r="E20" s="40" t="s">
        <v>5</v>
      </c>
    </row>
    <row r="21" spans="1:5" ht="38.25">
      <c r="A21" t="s">
        <v>58</v>
      </c>
      <c r="E21" s="39" t="s">
        <v>1445</v>
      </c>
    </row>
    <row r="22" spans="1:16" ht="38.25">
      <c r="A22" t="s">
        <v>48</v>
      </c>
      <c s="34" t="s">
        <v>70</v>
      </c>
      <c s="34" t="s">
        <v>1446</v>
      </c>
      <c s="35" t="s">
        <v>5</v>
      </c>
      <c s="6" t="s">
        <v>1447</v>
      </c>
      <c s="36" t="s">
        <v>1171</v>
      </c>
      <c s="37">
        <v>1186</v>
      </c>
      <c s="36">
        <v>0</v>
      </c>
      <c s="36">
        <f>ROUND(G22*H22,6)</f>
      </c>
      <c r="L22" s="38">
        <v>0</v>
      </c>
      <c s="32">
        <f>ROUND(ROUND(L22,2)*ROUND(G22,3),2)</f>
      </c>
      <c s="36" t="s">
        <v>188</v>
      </c>
      <c>
        <f>(M22*21)/100</f>
      </c>
      <c t="s">
        <v>26</v>
      </c>
    </row>
    <row r="23" spans="1:5" ht="12.75">
      <c r="A23" s="35" t="s">
        <v>55</v>
      </c>
      <c r="E23" s="39" t="s">
        <v>5</v>
      </c>
    </row>
    <row r="24" spans="1:5" ht="12.75">
      <c r="A24" s="35" t="s">
        <v>56</v>
      </c>
      <c r="E24" s="40" t="s">
        <v>1448</v>
      </c>
    </row>
    <row r="25" spans="1:5" ht="38.25">
      <c r="A25" t="s">
        <v>58</v>
      </c>
      <c r="E25" s="39" t="s">
        <v>1449</v>
      </c>
    </row>
    <row r="26" spans="1:16" ht="38.25">
      <c r="A26" t="s">
        <v>48</v>
      </c>
      <c s="34" t="s">
        <v>76</v>
      </c>
      <c s="34" t="s">
        <v>1450</v>
      </c>
      <c s="35" t="s">
        <v>5</v>
      </c>
      <c s="6" t="s">
        <v>1451</v>
      </c>
      <c s="36" t="s">
        <v>1171</v>
      </c>
      <c s="37">
        <v>1186</v>
      </c>
      <c s="36">
        <v>0</v>
      </c>
      <c s="36">
        <f>ROUND(G26*H26,6)</f>
      </c>
      <c r="L26" s="38">
        <v>0</v>
      </c>
      <c s="32">
        <f>ROUND(ROUND(L26,2)*ROUND(G26,3),2)</f>
      </c>
      <c s="36" t="s">
        <v>188</v>
      </c>
      <c>
        <f>(M26*21)/100</f>
      </c>
      <c t="s">
        <v>26</v>
      </c>
    </row>
    <row r="27" spans="1:5" ht="12.75">
      <c r="A27" s="35" t="s">
        <v>55</v>
      </c>
      <c r="E27" s="39" t="s">
        <v>5</v>
      </c>
    </row>
    <row r="28" spans="1:5" ht="12.75">
      <c r="A28" s="35" t="s">
        <v>56</v>
      </c>
      <c r="E28" s="40" t="s">
        <v>1452</v>
      </c>
    </row>
    <row r="29" spans="1:5" ht="38.25">
      <c r="A29" t="s">
        <v>58</v>
      </c>
      <c r="E29" s="39" t="s">
        <v>1453</v>
      </c>
    </row>
    <row r="30" spans="1:16" ht="25.5">
      <c r="A30" t="s">
        <v>48</v>
      </c>
      <c s="34" t="s">
        <v>82</v>
      </c>
      <c s="34" t="s">
        <v>1454</v>
      </c>
      <c s="35" t="s">
        <v>5</v>
      </c>
      <c s="6" t="s">
        <v>1455</v>
      </c>
      <c s="36" t="s">
        <v>235</v>
      </c>
      <c s="37">
        <v>80</v>
      </c>
      <c s="36">
        <v>0</v>
      </c>
      <c s="36">
        <f>ROUND(G30*H30,6)</f>
      </c>
      <c r="L30" s="38">
        <v>0</v>
      </c>
      <c s="32">
        <f>ROUND(ROUND(L30,2)*ROUND(G30,3),2)</f>
      </c>
      <c s="36" t="s">
        <v>188</v>
      </c>
      <c>
        <f>(M30*21)/100</f>
      </c>
      <c t="s">
        <v>26</v>
      </c>
    </row>
    <row r="31" spans="1:5" ht="12.75">
      <c r="A31" s="35" t="s">
        <v>55</v>
      </c>
      <c r="E31" s="39" t="s">
        <v>5</v>
      </c>
    </row>
    <row r="32" spans="1:5" ht="12.75">
      <c r="A32" s="35" t="s">
        <v>56</v>
      </c>
      <c r="E32" s="40" t="s">
        <v>1456</v>
      </c>
    </row>
    <row r="33" spans="1:5" ht="25.5">
      <c r="A33" t="s">
        <v>58</v>
      </c>
      <c r="E33" s="39" t="s">
        <v>1455</v>
      </c>
    </row>
    <row r="34" spans="1:16" ht="12.75">
      <c r="A34" t="s">
        <v>48</v>
      </c>
      <c s="34" t="s">
        <v>88</v>
      </c>
      <c s="34" t="s">
        <v>1457</v>
      </c>
      <c s="35" t="s">
        <v>5</v>
      </c>
      <c s="6" t="s">
        <v>1458</v>
      </c>
      <c s="36" t="s">
        <v>1171</v>
      </c>
      <c s="37">
        <v>100</v>
      </c>
      <c s="36">
        <v>0</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12.75">
      <c r="A37" t="s">
        <v>58</v>
      </c>
      <c r="E37" s="39" t="s">
        <v>1458</v>
      </c>
    </row>
    <row r="38" spans="1:16" ht="38.25">
      <c r="A38" t="s">
        <v>48</v>
      </c>
      <c s="34" t="s">
        <v>94</v>
      </c>
      <c s="34" t="s">
        <v>1459</v>
      </c>
      <c s="35" t="s">
        <v>5</v>
      </c>
      <c s="6" t="s">
        <v>1460</v>
      </c>
      <c s="36" t="s">
        <v>1159</v>
      </c>
      <c s="37">
        <v>20</v>
      </c>
      <c s="36">
        <v>0</v>
      </c>
      <c s="36">
        <f>ROUND(G38*H38,6)</f>
      </c>
      <c r="L38" s="38">
        <v>0</v>
      </c>
      <c s="32">
        <f>ROUND(ROUND(L38,2)*ROUND(G38,3),2)</f>
      </c>
      <c s="36" t="s">
        <v>188</v>
      </c>
      <c>
        <f>(M38*21)/100</f>
      </c>
      <c t="s">
        <v>26</v>
      </c>
    </row>
    <row r="39" spans="1:5" ht="12.75">
      <c r="A39" s="35" t="s">
        <v>55</v>
      </c>
      <c r="E39" s="39" t="s">
        <v>5</v>
      </c>
    </row>
    <row r="40" spans="1:5" ht="12.75">
      <c r="A40" s="35" t="s">
        <v>56</v>
      </c>
      <c r="E40" s="40" t="s">
        <v>1461</v>
      </c>
    </row>
    <row r="41" spans="1:5" ht="38.25">
      <c r="A41" t="s">
        <v>58</v>
      </c>
      <c r="E41" s="39" t="s">
        <v>1462</v>
      </c>
    </row>
    <row r="42" spans="1:16" ht="25.5">
      <c r="A42" t="s">
        <v>48</v>
      </c>
      <c s="34" t="s">
        <v>100</v>
      </c>
      <c s="34" t="s">
        <v>1463</v>
      </c>
      <c s="35" t="s">
        <v>5</v>
      </c>
      <c s="6" t="s">
        <v>1464</v>
      </c>
      <c s="36" t="s">
        <v>1159</v>
      </c>
      <c s="37">
        <v>20</v>
      </c>
      <c s="36">
        <v>0</v>
      </c>
      <c s="36">
        <f>ROUND(G42*H42,6)</f>
      </c>
      <c r="L42" s="38">
        <v>0</v>
      </c>
      <c s="32">
        <f>ROUND(ROUND(L42,2)*ROUND(G42,3),2)</f>
      </c>
      <c s="36" t="s">
        <v>188</v>
      </c>
      <c>
        <f>(M42*21)/100</f>
      </c>
      <c t="s">
        <v>26</v>
      </c>
    </row>
    <row r="43" spans="1:5" ht="12.75">
      <c r="A43" s="35" t="s">
        <v>55</v>
      </c>
      <c r="E43" s="39" t="s">
        <v>5</v>
      </c>
    </row>
    <row r="44" spans="1:5" ht="12.75">
      <c r="A44" s="35" t="s">
        <v>56</v>
      </c>
      <c r="E44" s="40" t="s">
        <v>1461</v>
      </c>
    </row>
    <row r="45" spans="1:5" ht="25.5">
      <c r="A45" t="s">
        <v>58</v>
      </c>
      <c r="E45" s="39" t="s">
        <v>1464</v>
      </c>
    </row>
    <row r="46" spans="1:16" ht="38.25">
      <c r="A46" t="s">
        <v>48</v>
      </c>
      <c s="34" t="s">
        <v>106</v>
      </c>
      <c s="34" t="s">
        <v>1465</v>
      </c>
      <c s="35" t="s">
        <v>5</v>
      </c>
      <c s="6" t="s">
        <v>1466</v>
      </c>
      <c s="36" t="s">
        <v>1171</v>
      </c>
      <c s="37">
        <v>1480</v>
      </c>
      <c s="36">
        <v>0</v>
      </c>
      <c s="36">
        <f>ROUND(G46*H46,6)</f>
      </c>
      <c r="L46" s="38">
        <v>0</v>
      </c>
      <c s="32">
        <f>ROUND(ROUND(L46,2)*ROUND(G46,3),2)</f>
      </c>
      <c s="36" t="s">
        <v>188</v>
      </c>
      <c>
        <f>(M46*21)/100</f>
      </c>
      <c t="s">
        <v>26</v>
      </c>
    </row>
    <row r="47" spans="1:5" ht="12.75">
      <c r="A47" s="35" t="s">
        <v>55</v>
      </c>
      <c r="E47" s="39" t="s">
        <v>5</v>
      </c>
    </row>
    <row r="48" spans="1:5" ht="12.75">
      <c r="A48" s="35" t="s">
        <v>56</v>
      </c>
      <c r="E48" s="40" t="s">
        <v>5</v>
      </c>
    </row>
    <row r="49" spans="1:5" ht="38.25">
      <c r="A49" t="s">
        <v>58</v>
      </c>
      <c r="E49" s="39" t="s">
        <v>1466</v>
      </c>
    </row>
    <row r="50" spans="1:16" ht="25.5">
      <c r="A50" t="s">
        <v>48</v>
      </c>
      <c s="34" t="s">
        <v>112</v>
      </c>
      <c s="34" t="s">
        <v>1467</v>
      </c>
      <c s="35" t="s">
        <v>5</v>
      </c>
      <c s="6" t="s">
        <v>1468</v>
      </c>
      <c s="36" t="s">
        <v>1171</v>
      </c>
      <c s="37">
        <v>1480</v>
      </c>
      <c s="36">
        <v>0</v>
      </c>
      <c s="36">
        <f>ROUND(G50*H50,6)</f>
      </c>
      <c r="L50" s="38">
        <v>0</v>
      </c>
      <c s="32">
        <f>ROUND(ROUND(L50,2)*ROUND(G50,3),2)</f>
      </c>
      <c s="36" t="s">
        <v>188</v>
      </c>
      <c>
        <f>(M50*21)/100</f>
      </c>
      <c t="s">
        <v>26</v>
      </c>
    </row>
    <row r="51" spans="1:5" ht="12.75">
      <c r="A51" s="35" t="s">
        <v>55</v>
      </c>
      <c r="E51" s="39" t="s">
        <v>5</v>
      </c>
    </row>
    <row r="52" spans="1:5" ht="25.5">
      <c r="A52" s="35" t="s">
        <v>56</v>
      </c>
      <c r="E52" s="40" t="s">
        <v>1469</v>
      </c>
    </row>
    <row r="53" spans="1:5" ht="25.5">
      <c r="A53" t="s">
        <v>58</v>
      </c>
      <c r="E53" s="39" t="s">
        <v>1468</v>
      </c>
    </row>
    <row r="54" spans="1:13" ht="12.75">
      <c r="A54" t="s">
        <v>45</v>
      </c>
      <c r="C54" s="31" t="s">
        <v>76</v>
      </c>
      <c r="E54" s="33" t="s">
        <v>1226</v>
      </c>
      <c r="J54" s="32">
        <f>0</f>
      </c>
      <c s="32">
        <f>0</f>
      </c>
      <c s="32">
        <f>0+L55+L59+L63+L67+L71+L75+L79+L83+L87+L91+L95+L99+L103+L107+L111+L115+L119</f>
      </c>
      <c s="32">
        <f>0+M55+M59+M63+M67+M71+M75+M79+M83+M87+M91+M95+M99+M103+M107+M111+M115+M119</f>
      </c>
    </row>
    <row r="55" spans="1:16" ht="38.25">
      <c r="A55" t="s">
        <v>48</v>
      </c>
      <c s="34" t="s">
        <v>118</v>
      </c>
      <c s="34" t="s">
        <v>1470</v>
      </c>
      <c s="35" t="s">
        <v>5</v>
      </c>
      <c s="6" t="s">
        <v>1471</v>
      </c>
      <c s="36" t="s">
        <v>1171</v>
      </c>
      <c s="37">
        <v>170</v>
      </c>
      <c s="36">
        <v>0</v>
      </c>
      <c s="36">
        <f>ROUND(G55*H55,6)</f>
      </c>
      <c r="L55" s="38">
        <v>0</v>
      </c>
      <c s="32">
        <f>ROUND(ROUND(L55,2)*ROUND(G55,3),2)</f>
      </c>
      <c s="36" t="s">
        <v>188</v>
      </c>
      <c>
        <f>(M55*21)/100</f>
      </c>
      <c t="s">
        <v>26</v>
      </c>
    </row>
    <row r="56" spans="1:5" ht="12.75">
      <c r="A56" s="35" t="s">
        <v>55</v>
      </c>
      <c r="E56" s="39" t="s">
        <v>5</v>
      </c>
    </row>
    <row r="57" spans="1:5" ht="12.75">
      <c r="A57" s="35" t="s">
        <v>56</v>
      </c>
      <c r="E57" s="40" t="s">
        <v>5</v>
      </c>
    </row>
    <row r="58" spans="1:5" ht="51">
      <c r="A58" t="s">
        <v>58</v>
      </c>
      <c r="E58" s="39" t="s">
        <v>1472</v>
      </c>
    </row>
    <row r="59" spans="1:16" ht="12.75">
      <c r="A59" t="s">
        <v>48</v>
      </c>
      <c s="34" t="s">
        <v>124</v>
      </c>
      <c s="34" t="s">
        <v>1473</v>
      </c>
      <c s="35" t="s">
        <v>5</v>
      </c>
      <c s="6" t="s">
        <v>1474</v>
      </c>
      <c s="36" t="s">
        <v>53</v>
      </c>
      <c s="37">
        <v>3.4</v>
      </c>
      <c s="36">
        <v>1</v>
      </c>
      <c s="36">
        <f>ROUND(G59*H59,6)</f>
      </c>
      <c r="L59" s="38">
        <v>0</v>
      </c>
      <c s="32">
        <f>ROUND(ROUND(L59,2)*ROUND(G59,3),2)</f>
      </c>
      <c s="36" t="s">
        <v>188</v>
      </c>
      <c>
        <f>(M59*21)/100</f>
      </c>
      <c t="s">
        <v>26</v>
      </c>
    </row>
    <row r="60" spans="1:5" ht="12.75">
      <c r="A60" s="35" t="s">
        <v>55</v>
      </c>
      <c r="E60" s="39" t="s">
        <v>5</v>
      </c>
    </row>
    <row r="61" spans="1:5" ht="12.75">
      <c r="A61" s="35" t="s">
        <v>56</v>
      </c>
      <c r="E61" s="40" t="s">
        <v>5</v>
      </c>
    </row>
    <row r="62" spans="1:5" ht="12.75">
      <c r="A62" t="s">
        <v>58</v>
      </c>
      <c r="E62" s="39" t="s">
        <v>1474</v>
      </c>
    </row>
    <row r="63" spans="1:16" ht="25.5">
      <c r="A63" t="s">
        <v>48</v>
      </c>
      <c s="34" t="s">
        <v>130</v>
      </c>
      <c s="34" t="s">
        <v>1475</v>
      </c>
      <c s="35" t="s">
        <v>5</v>
      </c>
      <c s="6" t="s">
        <v>1476</v>
      </c>
      <c s="36" t="s">
        <v>1171</v>
      </c>
      <c s="37">
        <v>1380</v>
      </c>
      <c s="36">
        <v>0</v>
      </c>
      <c s="36">
        <f>ROUND(G63*H63,6)</f>
      </c>
      <c r="L63" s="38">
        <v>0</v>
      </c>
      <c s="32">
        <f>ROUND(ROUND(L63,2)*ROUND(G63,3),2)</f>
      </c>
      <c s="36" t="s">
        <v>188</v>
      </c>
      <c>
        <f>(M63*21)/100</f>
      </c>
      <c t="s">
        <v>26</v>
      </c>
    </row>
    <row r="64" spans="1:5" ht="12.75">
      <c r="A64" s="35" t="s">
        <v>55</v>
      </c>
      <c r="E64" s="39" t="s">
        <v>5</v>
      </c>
    </row>
    <row r="65" spans="1:5" ht="114.75">
      <c r="A65" s="35" t="s">
        <v>56</v>
      </c>
      <c r="E65" s="40" t="s">
        <v>1477</v>
      </c>
    </row>
    <row r="66" spans="1:5" ht="25.5">
      <c r="A66" t="s">
        <v>58</v>
      </c>
      <c r="E66" s="39" t="s">
        <v>1476</v>
      </c>
    </row>
    <row r="67" spans="1:16" ht="25.5">
      <c r="A67" t="s">
        <v>48</v>
      </c>
      <c s="34" t="s">
        <v>136</v>
      </c>
      <c s="34" t="s">
        <v>1478</v>
      </c>
      <c s="35" t="s">
        <v>5</v>
      </c>
      <c s="6" t="s">
        <v>1479</v>
      </c>
      <c s="36" t="s">
        <v>1171</v>
      </c>
      <c s="37">
        <v>100.8</v>
      </c>
      <c s="36">
        <v>0</v>
      </c>
      <c s="36">
        <f>ROUND(G67*H67,6)</f>
      </c>
      <c r="L67" s="38">
        <v>0</v>
      </c>
      <c s="32">
        <f>ROUND(ROUND(L67,2)*ROUND(G67,3),2)</f>
      </c>
      <c s="36" t="s">
        <v>188</v>
      </c>
      <c>
        <f>(M67*21)/100</f>
      </c>
      <c t="s">
        <v>26</v>
      </c>
    </row>
    <row r="68" spans="1:5" ht="12.75">
      <c r="A68" s="35" t="s">
        <v>55</v>
      </c>
      <c r="E68" s="39" t="s">
        <v>5</v>
      </c>
    </row>
    <row r="69" spans="1:5" ht="12.75">
      <c r="A69" s="35" t="s">
        <v>56</v>
      </c>
      <c r="E69" s="40" t="s">
        <v>1480</v>
      </c>
    </row>
    <row r="70" spans="1:5" ht="25.5">
      <c r="A70" t="s">
        <v>58</v>
      </c>
      <c r="E70" s="39" t="s">
        <v>1479</v>
      </c>
    </row>
    <row r="71" spans="1:16" ht="25.5">
      <c r="A71" t="s">
        <v>48</v>
      </c>
      <c s="34" t="s">
        <v>142</v>
      </c>
      <c s="34" t="s">
        <v>1481</v>
      </c>
      <c s="35" t="s">
        <v>5</v>
      </c>
      <c s="6" t="s">
        <v>1482</v>
      </c>
      <c s="36" t="s">
        <v>1171</v>
      </c>
      <c s="37">
        <v>80</v>
      </c>
      <c s="36">
        <v>0</v>
      </c>
      <c s="36">
        <f>ROUND(G71*H71,6)</f>
      </c>
      <c r="L71" s="38">
        <v>0</v>
      </c>
      <c s="32">
        <f>ROUND(ROUND(L71,2)*ROUND(G71,3),2)</f>
      </c>
      <c s="36" t="s">
        <v>188</v>
      </c>
      <c>
        <f>(M71*21)/100</f>
      </c>
      <c t="s">
        <v>26</v>
      </c>
    </row>
    <row r="72" spans="1:5" ht="12.75">
      <c r="A72" s="35" t="s">
        <v>55</v>
      </c>
      <c r="E72" s="39" t="s">
        <v>5</v>
      </c>
    </row>
    <row r="73" spans="1:5" ht="12.75">
      <c r="A73" s="35" t="s">
        <v>56</v>
      </c>
      <c r="E73" s="40" t="s">
        <v>5</v>
      </c>
    </row>
    <row r="74" spans="1:5" ht="25.5">
      <c r="A74" t="s">
        <v>58</v>
      </c>
      <c r="E74" s="39" t="s">
        <v>1482</v>
      </c>
    </row>
    <row r="75" spans="1:16" ht="25.5">
      <c r="A75" t="s">
        <v>48</v>
      </c>
      <c s="34" t="s">
        <v>148</v>
      </c>
      <c s="34" t="s">
        <v>1483</v>
      </c>
      <c s="35" t="s">
        <v>5</v>
      </c>
      <c s="6" t="s">
        <v>1484</v>
      </c>
      <c s="36" t="s">
        <v>1171</v>
      </c>
      <c s="37">
        <v>180.8</v>
      </c>
      <c s="36">
        <v>0</v>
      </c>
      <c s="36">
        <f>ROUND(G75*H75,6)</f>
      </c>
      <c r="L75" s="38">
        <v>0</v>
      </c>
      <c s="32">
        <f>ROUND(ROUND(L75,2)*ROUND(G75,3),2)</f>
      </c>
      <c s="36" t="s">
        <v>188</v>
      </c>
      <c>
        <f>(M75*21)/100</f>
      </c>
      <c t="s">
        <v>26</v>
      </c>
    </row>
    <row r="76" spans="1:5" ht="12.75">
      <c r="A76" s="35" t="s">
        <v>55</v>
      </c>
      <c r="E76" s="39" t="s">
        <v>5</v>
      </c>
    </row>
    <row r="77" spans="1:5" ht="114.75">
      <c r="A77" s="35" t="s">
        <v>56</v>
      </c>
      <c r="E77" s="40" t="s">
        <v>1485</v>
      </c>
    </row>
    <row r="78" spans="1:5" ht="25.5">
      <c r="A78" t="s">
        <v>58</v>
      </c>
      <c r="E78" s="39" t="s">
        <v>1484</v>
      </c>
    </row>
    <row r="79" spans="1:16" ht="25.5">
      <c r="A79" t="s">
        <v>48</v>
      </c>
      <c s="34" t="s">
        <v>225</v>
      </c>
      <c s="34" t="s">
        <v>1486</v>
      </c>
      <c s="35" t="s">
        <v>5</v>
      </c>
      <c s="6" t="s">
        <v>1487</v>
      </c>
      <c s="36" t="s">
        <v>1171</v>
      </c>
      <c s="37">
        <v>80</v>
      </c>
      <c s="36">
        <v>0</v>
      </c>
      <c s="36">
        <f>ROUND(G79*H79,6)</f>
      </c>
      <c r="L79" s="38">
        <v>0</v>
      </c>
      <c s="32">
        <f>ROUND(ROUND(L79,2)*ROUND(G79,3),2)</f>
      </c>
      <c s="36" t="s">
        <v>188</v>
      </c>
      <c>
        <f>(M79*21)/100</f>
      </c>
      <c t="s">
        <v>26</v>
      </c>
    </row>
    <row r="80" spans="1:5" ht="12.75">
      <c r="A80" s="35" t="s">
        <v>55</v>
      </c>
      <c r="E80" s="39" t="s">
        <v>5</v>
      </c>
    </row>
    <row r="81" spans="1:5" ht="12.75">
      <c r="A81" s="35" t="s">
        <v>56</v>
      </c>
      <c r="E81" s="40" t="s">
        <v>1488</v>
      </c>
    </row>
    <row r="82" spans="1:5" ht="25.5">
      <c r="A82" t="s">
        <v>58</v>
      </c>
      <c r="E82" s="39" t="s">
        <v>1487</v>
      </c>
    </row>
    <row r="83" spans="1:16" ht="25.5">
      <c r="A83" t="s">
        <v>48</v>
      </c>
      <c s="34" t="s">
        <v>228</v>
      </c>
      <c s="34" t="s">
        <v>1489</v>
      </c>
      <c s="35" t="s">
        <v>5</v>
      </c>
      <c s="6" t="s">
        <v>1490</v>
      </c>
      <c s="36" t="s">
        <v>1171</v>
      </c>
      <c s="37">
        <v>160</v>
      </c>
      <c s="36">
        <v>0</v>
      </c>
      <c s="36">
        <f>ROUND(G83*H83,6)</f>
      </c>
      <c r="L83" s="38">
        <v>0</v>
      </c>
      <c s="32">
        <f>ROUND(ROUND(L83,2)*ROUND(G83,3),2)</f>
      </c>
      <c s="36" t="s">
        <v>188</v>
      </c>
      <c>
        <f>(M83*21)/100</f>
      </c>
      <c t="s">
        <v>26</v>
      </c>
    </row>
    <row r="84" spans="1:5" ht="12.75">
      <c r="A84" s="35" t="s">
        <v>55</v>
      </c>
      <c r="E84" s="39" t="s">
        <v>5</v>
      </c>
    </row>
    <row r="85" spans="1:5" ht="12.75">
      <c r="A85" s="35" t="s">
        <v>56</v>
      </c>
      <c r="E85" s="40" t="s">
        <v>1491</v>
      </c>
    </row>
    <row r="86" spans="1:5" ht="25.5">
      <c r="A86" t="s">
        <v>58</v>
      </c>
      <c r="E86" s="39" t="s">
        <v>1490</v>
      </c>
    </row>
    <row r="87" spans="1:16" ht="25.5">
      <c r="A87" t="s">
        <v>48</v>
      </c>
      <c s="34" t="s">
        <v>232</v>
      </c>
      <c s="34" t="s">
        <v>1492</v>
      </c>
      <c s="35" t="s">
        <v>5</v>
      </c>
      <c s="6" t="s">
        <v>1493</v>
      </c>
      <c s="36" t="s">
        <v>1171</v>
      </c>
      <c s="37">
        <v>80</v>
      </c>
      <c s="36">
        <v>0</v>
      </c>
      <c s="36">
        <f>ROUND(G87*H87,6)</f>
      </c>
      <c r="L87" s="38">
        <v>0</v>
      </c>
      <c s="32">
        <f>ROUND(ROUND(L87,2)*ROUND(G87,3),2)</f>
      </c>
      <c s="36" t="s">
        <v>188</v>
      </c>
      <c>
        <f>(M87*21)/100</f>
      </c>
      <c t="s">
        <v>26</v>
      </c>
    </row>
    <row r="88" spans="1:5" ht="12.75">
      <c r="A88" s="35" t="s">
        <v>55</v>
      </c>
      <c r="E88" s="39" t="s">
        <v>5</v>
      </c>
    </row>
    <row r="89" spans="1:5" ht="12.75">
      <c r="A89" s="35" t="s">
        <v>56</v>
      </c>
      <c r="E89" s="40" t="s">
        <v>5</v>
      </c>
    </row>
    <row r="90" spans="1:5" ht="25.5">
      <c r="A90" t="s">
        <v>58</v>
      </c>
      <c r="E90" s="39" t="s">
        <v>1493</v>
      </c>
    </row>
    <row r="91" spans="1:16" ht="25.5">
      <c r="A91" t="s">
        <v>48</v>
      </c>
      <c s="34" t="s">
        <v>236</v>
      </c>
      <c s="34" t="s">
        <v>1494</v>
      </c>
      <c s="35" t="s">
        <v>5</v>
      </c>
      <c s="6" t="s">
        <v>1495</v>
      </c>
      <c s="36" t="s">
        <v>1171</v>
      </c>
      <c s="37">
        <v>100</v>
      </c>
      <c s="36">
        <v>0</v>
      </c>
      <c s="36">
        <f>ROUND(G91*H91,6)</f>
      </c>
      <c r="L91" s="38">
        <v>0</v>
      </c>
      <c s="32">
        <f>ROUND(ROUND(L91,2)*ROUND(G91,3),2)</f>
      </c>
      <c s="36" t="s">
        <v>188</v>
      </c>
      <c>
        <f>(M91*21)/100</f>
      </c>
      <c t="s">
        <v>26</v>
      </c>
    </row>
    <row r="92" spans="1:5" ht="12.75">
      <c r="A92" s="35" t="s">
        <v>55</v>
      </c>
      <c r="E92" s="39" t="s">
        <v>5</v>
      </c>
    </row>
    <row r="93" spans="1:5" ht="12.75">
      <c r="A93" s="35" t="s">
        <v>56</v>
      </c>
      <c r="E93" s="40" t="s">
        <v>1496</v>
      </c>
    </row>
    <row r="94" spans="1:5" ht="25.5">
      <c r="A94" t="s">
        <v>58</v>
      </c>
      <c r="E94" s="39" t="s">
        <v>1495</v>
      </c>
    </row>
    <row r="95" spans="1:16" ht="38.25">
      <c r="A95" t="s">
        <v>48</v>
      </c>
      <c s="34" t="s">
        <v>239</v>
      </c>
      <c s="34" t="s">
        <v>1497</v>
      </c>
      <c s="35" t="s">
        <v>5</v>
      </c>
      <c s="6" t="s">
        <v>1498</v>
      </c>
      <c s="36" t="s">
        <v>1171</v>
      </c>
      <c s="37">
        <v>570</v>
      </c>
      <c s="36">
        <v>0.08922</v>
      </c>
      <c s="36">
        <f>ROUND(G95*H95,6)</f>
      </c>
      <c r="L95" s="38">
        <v>0</v>
      </c>
      <c s="32">
        <f>ROUND(ROUND(L95,2)*ROUND(G95,3),2)</f>
      </c>
      <c s="36" t="s">
        <v>188</v>
      </c>
      <c>
        <f>(M95*21)/100</f>
      </c>
      <c t="s">
        <v>26</v>
      </c>
    </row>
    <row r="96" spans="1:5" ht="12.75">
      <c r="A96" s="35" t="s">
        <v>55</v>
      </c>
      <c r="E96" s="39" t="s">
        <v>5</v>
      </c>
    </row>
    <row r="97" spans="1:5" ht="12.75">
      <c r="A97" s="35" t="s">
        <v>56</v>
      </c>
      <c r="E97" s="40" t="s">
        <v>1499</v>
      </c>
    </row>
    <row r="98" spans="1:5" ht="51">
      <c r="A98" t="s">
        <v>58</v>
      </c>
      <c r="E98" s="39" t="s">
        <v>1500</v>
      </c>
    </row>
    <row r="99" spans="1:16" ht="12.75">
      <c r="A99" t="s">
        <v>48</v>
      </c>
      <c s="34" t="s">
        <v>241</v>
      </c>
      <c s="34" t="s">
        <v>1501</v>
      </c>
      <c s="35" t="s">
        <v>5</v>
      </c>
      <c s="6" t="s">
        <v>1502</v>
      </c>
      <c s="36" t="s">
        <v>1171</v>
      </c>
      <c s="37">
        <v>555.5</v>
      </c>
      <c s="36">
        <v>0.113</v>
      </c>
      <c s="36">
        <f>ROUND(G99*H99,6)</f>
      </c>
      <c r="L99" s="38">
        <v>0</v>
      </c>
      <c s="32">
        <f>ROUND(ROUND(L99,2)*ROUND(G99,3),2)</f>
      </c>
      <c s="36" t="s">
        <v>188</v>
      </c>
      <c>
        <f>(M99*21)/100</f>
      </c>
      <c t="s">
        <v>26</v>
      </c>
    </row>
    <row r="100" spans="1:5" ht="12.75">
      <c r="A100" s="35" t="s">
        <v>55</v>
      </c>
      <c r="E100" s="39" t="s">
        <v>5</v>
      </c>
    </row>
    <row r="101" spans="1:5" ht="12.75">
      <c r="A101" s="35" t="s">
        <v>56</v>
      </c>
      <c r="E101" s="40" t="s">
        <v>5</v>
      </c>
    </row>
    <row r="102" spans="1:5" ht="12.75">
      <c r="A102" t="s">
        <v>58</v>
      </c>
      <c r="E102" s="39" t="s">
        <v>1502</v>
      </c>
    </row>
    <row r="103" spans="1:16" ht="12.75">
      <c r="A103" t="s">
        <v>48</v>
      </c>
      <c s="34" t="s">
        <v>244</v>
      </c>
      <c s="34" t="s">
        <v>1503</v>
      </c>
      <c s="35" t="s">
        <v>5</v>
      </c>
      <c s="6" t="s">
        <v>1504</v>
      </c>
      <c s="36" t="s">
        <v>1171</v>
      </c>
      <c s="37">
        <v>20.2</v>
      </c>
      <c s="36">
        <v>0.13</v>
      </c>
      <c s="36">
        <f>ROUND(G103*H103,6)</f>
      </c>
      <c r="L103" s="38">
        <v>0</v>
      </c>
      <c s="32">
        <f>ROUND(ROUND(L103,2)*ROUND(G103,3),2)</f>
      </c>
      <c s="36" t="s">
        <v>188</v>
      </c>
      <c>
        <f>(M103*21)/100</f>
      </c>
      <c t="s">
        <v>26</v>
      </c>
    </row>
    <row r="104" spans="1:5" ht="12.75">
      <c r="A104" s="35" t="s">
        <v>55</v>
      </c>
      <c r="E104" s="39" t="s">
        <v>5</v>
      </c>
    </row>
    <row r="105" spans="1:5" ht="12.75">
      <c r="A105" s="35" t="s">
        <v>56</v>
      </c>
      <c r="E105" s="40" t="s">
        <v>5</v>
      </c>
    </row>
    <row r="106" spans="1:5" ht="12.75">
      <c r="A106" t="s">
        <v>58</v>
      </c>
      <c r="E106" s="39" t="s">
        <v>1504</v>
      </c>
    </row>
    <row r="107" spans="1:16" ht="38.25">
      <c r="A107" t="s">
        <v>48</v>
      </c>
      <c s="34" t="s">
        <v>247</v>
      </c>
      <c s="34" t="s">
        <v>1505</v>
      </c>
      <c s="35" t="s">
        <v>5</v>
      </c>
      <c s="6" t="s">
        <v>1498</v>
      </c>
      <c s="36" t="s">
        <v>1171</v>
      </c>
      <c s="37">
        <v>100.8</v>
      </c>
      <c s="36">
        <v>0.09062</v>
      </c>
      <c s="36">
        <f>ROUND(G107*H107,6)</f>
      </c>
      <c r="L107" s="38">
        <v>0</v>
      </c>
      <c s="32">
        <f>ROUND(ROUND(L107,2)*ROUND(G107,3),2)</f>
      </c>
      <c s="36" t="s">
        <v>188</v>
      </c>
      <c>
        <f>(M107*21)/100</f>
      </c>
      <c t="s">
        <v>26</v>
      </c>
    </row>
    <row r="108" spans="1:5" ht="12.75">
      <c r="A108" s="35" t="s">
        <v>55</v>
      </c>
      <c r="E108" s="39" t="s">
        <v>5</v>
      </c>
    </row>
    <row r="109" spans="1:5" ht="12.75">
      <c r="A109" s="35" t="s">
        <v>56</v>
      </c>
      <c r="E109" s="40" t="s">
        <v>1506</v>
      </c>
    </row>
    <row r="110" spans="1:5" ht="51">
      <c r="A110" t="s">
        <v>58</v>
      </c>
      <c r="E110" s="39" t="s">
        <v>1507</v>
      </c>
    </row>
    <row r="111" spans="1:16" ht="12.75">
      <c r="A111" t="s">
        <v>48</v>
      </c>
      <c s="34" t="s">
        <v>250</v>
      </c>
      <c s="34" t="s">
        <v>1508</v>
      </c>
      <c s="35" t="s">
        <v>5</v>
      </c>
      <c s="6" t="s">
        <v>1509</v>
      </c>
      <c s="36" t="s">
        <v>1171</v>
      </c>
      <c s="37">
        <v>101.013</v>
      </c>
      <c s="36">
        <v>0.176</v>
      </c>
      <c s="36">
        <f>ROUND(G111*H111,6)</f>
      </c>
      <c r="L111" s="38">
        <v>0</v>
      </c>
      <c s="32">
        <f>ROUND(ROUND(L111,2)*ROUND(G111,3),2)</f>
      </c>
      <c s="36" t="s">
        <v>188</v>
      </c>
      <c>
        <f>(M111*21)/100</f>
      </c>
      <c t="s">
        <v>26</v>
      </c>
    </row>
    <row r="112" spans="1:5" ht="12.75">
      <c r="A112" s="35" t="s">
        <v>55</v>
      </c>
      <c r="E112" s="39" t="s">
        <v>5</v>
      </c>
    </row>
    <row r="113" spans="1:5" ht="12.75">
      <c r="A113" s="35" t="s">
        <v>56</v>
      </c>
      <c r="E113" s="40" t="s">
        <v>5</v>
      </c>
    </row>
    <row r="114" spans="1:5" ht="12.75">
      <c r="A114" t="s">
        <v>58</v>
      </c>
      <c r="E114" s="39" t="s">
        <v>1509</v>
      </c>
    </row>
    <row r="115" spans="1:16" ht="38.25">
      <c r="A115" t="s">
        <v>48</v>
      </c>
      <c s="34" t="s">
        <v>253</v>
      </c>
      <c s="34" t="s">
        <v>1510</v>
      </c>
      <c s="35" t="s">
        <v>5</v>
      </c>
      <c s="6" t="s">
        <v>1511</v>
      </c>
      <c s="36" t="s">
        <v>1171</v>
      </c>
      <c s="37">
        <v>730</v>
      </c>
      <c s="36">
        <v>0.101</v>
      </c>
      <c s="36">
        <f>ROUND(G115*H115,6)</f>
      </c>
      <c r="L115" s="38">
        <v>0</v>
      </c>
      <c s="32">
        <f>ROUND(ROUND(L115,2)*ROUND(G115,3),2)</f>
      </c>
      <c s="36" t="s">
        <v>188</v>
      </c>
      <c>
        <f>(M115*21)/100</f>
      </c>
      <c t="s">
        <v>26</v>
      </c>
    </row>
    <row r="116" spans="1:5" ht="12.75">
      <c r="A116" s="35" t="s">
        <v>55</v>
      </c>
      <c r="E116" s="39" t="s">
        <v>5</v>
      </c>
    </row>
    <row r="117" spans="1:5" ht="12.75">
      <c r="A117" s="35" t="s">
        <v>56</v>
      </c>
      <c r="E117" s="40" t="s">
        <v>1512</v>
      </c>
    </row>
    <row r="118" spans="1:5" ht="51">
      <c r="A118" t="s">
        <v>58</v>
      </c>
      <c r="E118" s="39" t="s">
        <v>1513</v>
      </c>
    </row>
    <row r="119" spans="1:16" ht="38.25">
      <c r="A119" t="s">
        <v>48</v>
      </c>
      <c s="34" t="s">
        <v>256</v>
      </c>
      <c s="34" t="s">
        <v>1514</v>
      </c>
      <c s="35" t="s">
        <v>5</v>
      </c>
      <c s="6" t="s">
        <v>1515</v>
      </c>
      <c s="36" t="s">
        <v>1171</v>
      </c>
      <c s="37">
        <v>737.3</v>
      </c>
      <c s="36">
        <v>0.108</v>
      </c>
      <c s="36">
        <f>ROUND(G119*H119,6)</f>
      </c>
      <c r="L119" s="38">
        <v>0</v>
      </c>
      <c s="32">
        <f>ROUND(ROUND(L119,2)*ROUND(G119,3),2)</f>
      </c>
      <c s="36" t="s">
        <v>54</v>
      </c>
      <c>
        <f>(M119*21)/100</f>
      </c>
      <c t="s">
        <v>26</v>
      </c>
    </row>
    <row r="120" spans="1:5" ht="12.75">
      <c r="A120" s="35" t="s">
        <v>55</v>
      </c>
      <c r="E120" s="39" t="s">
        <v>5</v>
      </c>
    </row>
    <row r="121" spans="1:5" ht="12.75">
      <c r="A121" s="35" t="s">
        <v>56</v>
      </c>
      <c r="E121" s="40" t="s">
        <v>5</v>
      </c>
    </row>
    <row r="122" spans="1:5" ht="38.25">
      <c r="A122" t="s">
        <v>58</v>
      </c>
      <c r="E122" s="39" t="s">
        <v>1516</v>
      </c>
    </row>
    <row r="123" spans="1:13" ht="12.75">
      <c r="A123" t="s">
        <v>45</v>
      </c>
      <c r="C123" s="31" t="s">
        <v>100</v>
      </c>
      <c r="E123" s="33" t="s">
        <v>1276</v>
      </c>
      <c r="J123" s="32">
        <f>0</f>
      </c>
      <c s="32">
        <f>0</f>
      </c>
      <c s="32">
        <f>0+L124+L128+L132+L136+L140+L144+L148+L152+L156+L160+L164+L168+L172+L176+L180+L184+L188+L192+L196+L200+L204</f>
      </c>
      <c s="32">
        <f>0+M124+M128+M132+M136+M140+M144+M148+M152+M156+M160+M164+M168+M172+M176+M180+M184+M188+M192+M196+M200+M204</f>
      </c>
    </row>
    <row r="124" spans="1:16" ht="25.5">
      <c r="A124" t="s">
        <v>48</v>
      </c>
      <c s="34" t="s">
        <v>260</v>
      </c>
      <c s="34" t="s">
        <v>1517</v>
      </c>
      <c s="35" t="s">
        <v>5</v>
      </c>
      <c s="6" t="s">
        <v>1518</v>
      </c>
      <c s="36" t="s">
        <v>187</v>
      </c>
      <c s="37">
        <v>1</v>
      </c>
      <c s="36">
        <v>0.0007</v>
      </c>
      <c s="36">
        <f>ROUND(G124*H124,6)</f>
      </c>
      <c r="L124" s="38">
        <v>0</v>
      </c>
      <c s="32">
        <f>ROUND(ROUND(L124,2)*ROUND(G124,3),2)</f>
      </c>
      <c s="36" t="s">
        <v>188</v>
      </c>
      <c>
        <f>(M124*21)/100</f>
      </c>
      <c t="s">
        <v>26</v>
      </c>
    </row>
    <row r="125" spans="1:5" ht="12.75">
      <c r="A125" s="35" t="s">
        <v>55</v>
      </c>
      <c r="E125" s="39" t="s">
        <v>5</v>
      </c>
    </row>
    <row r="126" spans="1:5" ht="12.75">
      <c r="A126" s="35" t="s">
        <v>56</v>
      </c>
      <c r="E126" s="40" t="s">
        <v>5</v>
      </c>
    </row>
    <row r="127" spans="1:5" ht="25.5">
      <c r="A127" t="s">
        <v>58</v>
      </c>
      <c r="E127" s="39" t="s">
        <v>1518</v>
      </c>
    </row>
    <row r="128" spans="1:16" ht="12.75">
      <c r="A128" t="s">
        <v>48</v>
      </c>
      <c s="34" t="s">
        <v>263</v>
      </c>
      <c s="34" t="s">
        <v>1519</v>
      </c>
      <c s="35" t="s">
        <v>5</v>
      </c>
      <c s="6" t="s">
        <v>1520</v>
      </c>
      <c s="36" t="s">
        <v>187</v>
      </c>
      <c s="37">
        <v>1</v>
      </c>
      <c s="36">
        <v>0.0035</v>
      </c>
      <c s="36">
        <f>ROUND(G128*H128,6)</f>
      </c>
      <c r="L128" s="38">
        <v>0</v>
      </c>
      <c s="32">
        <f>ROUND(ROUND(L128,2)*ROUND(G128,3),2)</f>
      </c>
      <c s="36" t="s">
        <v>188</v>
      </c>
      <c>
        <f>(M128*21)/100</f>
      </c>
      <c t="s">
        <v>26</v>
      </c>
    </row>
    <row r="129" spans="1:5" ht="12.75">
      <c r="A129" s="35" t="s">
        <v>55</v>
      </c>
      <c r="E129" s="39" t="s">
        <v>5</v>
      </c>
    </row>
    <row r="130" spans="1:5" ht="63.75">
      <c r="A130" s="35" t="s">
        <v>56</v>
      </c>
      <c r="E130" s="40" t="s">
        <v>1521</v>
      </c>
    </row>
    <row r="131" spans="1:5" ht="12.75">
      <c r="A131" t="s">
        <v>58</v>
      </c>
      <c r="E131" s="39" t="s">
        <v>1520</v>
      </c>
    </row>
    <row r="132" spans="1:16" ht="12.75">
      <c r="A132" t="s">
        <v>48</v>
      </c>
      <c s="34" t="s">
        <v>266</v>
      </c>
      <c s="34" t="s">
        <v>1522</v>
      </c>
      <c s="35" t="s">
        <v>5</v>
      </c>
      <c s="6" t="s">
        <v>1523</v>
      </c>
      <c s="36" t="s">
        <v>187</v>
      </c>
      <c s="37">
        <v>1</v>
      </c>
      <c s="36">
        <v>0.10941</v>
      </c>
      <c s="36">
        <f>ROUND(G132*H132,6)</f>
      </c>
      <c r="L132" s="38">
        <v>0</v>
      </c>
      <c s="32">
        <f>ROUND(ROUND(L132,2)*ROUND(G132,3),2)</f>
      </c>
      <c s="36" t="s">
        <v>188</v>
      </c>
      <c>
        <f>(M132*21)/100</f>
      </c>
      <c t="s">
        <v>26</v>
      </c>
    </row>
    <row r="133" spans="1:5" ht="12.75">
      <c r="A133" s="35" t="s">
        <v>55</v>
      </c>
      <c r="E133" s="39" t="s">
        <v>5</v>
      </c>
    </row>
    <row r="134" spans="1:5" ht="12.75">
      <c r="A134" s="35" t="s">
        <v>56</v>
      </c>
      <c r="E134" s="40" t="s">
        <v>5</v>
      </c>
    </row>
    <row r="135" spans="1:5" ht="12.75">
      <c r="A135" t="s">
        <v>58</v>
      </c>
      <c r="E135" s="39" t="s">
        <v>1523</v>
      </c>
    </row>
    <row r="136" spans="1:16" ht="12.75">
      <c r="A136" t="s">
        <v>48</v>
      </c>
      <c s="34" t="s">
        <v>269</v>
      </c>
      <c s="34" t="s">
        <v>1524</v>
      </c>
      <c s="35" t="s">
        <v>5</v>
      </c>
      <c s="6" t="s">
        <v>1525</v>
      </c>
      <c s="36" t="s">
        <v>187</v>
      </c>
      <c s="37">
        <v>1</v>
      </c>
      <c s="36">
        <v>0.0065</v>
      </c>
      <c s="36">
        <f>ROUND(G136*H136,6)</f>
      </c>
      <c r="L136" s="38">
        <v>0</v>
      </c>
      <c s="32">
        <f>ROUND(ROUND(L136,2)*ROUND(G136,3),2)</f>
      </c>
      <c s="36" t="s">
        <v>188</v>
      </c>
      <c>
        <f>(M136*21)/100</f>
      </c>
      <c t="s">
        <v>26</v>
      </c>
    </row>
    <row r="137" spans="1:5" ht="12.75">
      <c r="A137" s="35" t="s">
        <v>55</v>
      </c>
      <c r="E137" s="39" t="s">
        <v>5</v>
      </c>
    </row>
    <row r="138" spans="1:5" ht="12.75">
      <c r="A138" s="35" t="s">
        <v>56</v>
      </c>
      <c r="E138" s="40" t="s">
        <v>5</v>
      </c>
    </row>
    <row r="139" spans="1:5" ht="12.75">
      <c r="A139" t="s">
        <v>58</v>
      </c>
      <c r="E139" s="39" t="s">
        <v>1525</v>
      </c>
    </row>
    <row r="140" spans="1:16" ht="12.75">
      <c r="A140" t="s">
        <v>48</v>
      </c>
      <c s="34" t="s">
        <v>272</v>
      </c>
      <c s="34" t="s">
        <v>1526</v>
      </c>
      <c s="35" t="s">
        <v>5</v>
      </c>
      <c s="6" t="s">
        <v>1527</v>
      </c>
      <c s="36" t="s">
        <v>187</v>
      </c>
      <c s="37">
        <v>1</v>
      </c>
      <c s="36">
        <v>0.00015</v>
      </c>
      <c s="36">
        <f>ROUND(G140*H140,6)</f>
      </c>
      <c r="L140" s="38">
        <v>0</v>
      </c>
      <c s="32">
        <f>ROUND(ROUND(L140,2)*ROUND(G140,3),2)</f>
      </c>
      <c s="36" t="s">
        <v>188</v>
      </c>
      <c>
        <f>(M140*21)/100</f>
      </c>
      <c t="s">
        <v>26</v>
      </c>
    </row>
    <row r="141" spans="1:5" ht="12.75">
      <c r="A141" s="35" t="s">
        <v>55</v>
      </c>
      <c r="E141" s="39" t="s">
        <v>5</v>
      </c>
    </row>
    <row r="142" spans="1:5" ht="12.75">
      <c r="A142" s="35" t="s">
        <v>56</v>
      </c>
      <c r="E142" s="40" t="s">
        <v>5</v>
      </c>
    </row>
    <row r="143" spans="1:5" ht="12.75">
      <c r="A143" t="s">
        <v>58</v>
      </c>
      <c r="E143" s="39" t="s">
        <v>1527</v>
      </c>
    </row>
    <row r="144" spans="1:16" ht="25.5">
      <c r="A144" t="s">
        <v>48</v>
      </c>
      <c s="34" t="s">
        <v>275</v>
      </c>
      <c s="34" t="s">
        <v>1528</v>
      </c>
      <c s="35" t="s">
        <v>5</v>
      </c>
      <c s="6" t="s">
        <v>1529</v>
      </c>
      <c s="36" t="s">
        <v>1171</v>
      </c>
      <c s="37">
        <v>25</v>
      </c>
      <c s="36">
        <v>0.0012</v>
      </c>
      <c s="36">
        <f>ROUND(G144*H144,6)</f>
      </c>
      <c r="L144" s="38">
        <v>0</v>
      </c>
      <c s="32">
        <f>ROUND(ROUND(L144,2)*ROUND(G144,3),2)</f>
      </c>
      <c s="36" t="s">
        <v>188</v>
      </c>
      <c>
        <f>(M144*21)/100</f>
      </c>
      <c t="s">
        <v>26</v>
      </c>
    </row>
    <row r="145" spans="1:5" ht="12.75">
      <c r="A145" s="35" t="s">
        <v>55</v>
      </c>
      <c r="E145" s="39" t="s">
        <v>5</v>
      </c>
    </row>
    <row r="146" spans="1:5" ht="12.75">
      <c r="A146" s="35" t="s">
        <v>56</v>
      </c>
      <c r="E146" s="40" t="s">
        <v>5</v>
      </c>
    </row>
    <row r="147" spans="1:5" ht="25.5">
      <c r="A147" t="s">
        <v>58</v>
      </c>
      <c r="E147" s="39" t="s">
        <v>1529</v>
      </c>
    </row>
    <row r="148" spans="1:16" ht="25.5">
      <c r="A148" t="s">
        <v>48</v>
      </c>
      <c s="34" t="s">
        <v>278</v>
      </c>
      <c s="34" t="s">
        <v>1530</v>
      </c>
      <c s="35" t="s">
        <v>5</v>
      </c>
      <c s="6" t="s">
        <v>1531</v>
      </c>
      <c s="36" t="s">
        <v>1171</v>
      </c>
      <c s="37">
        <v>25</v>
      </c>
      <c s="36">
        <v>0.00145</v>
      </c>
      <c s="36">
        <f>ROUND(G148*H148,6)</f>
      </c>
      <c r="L148" s="38">
        <v>0</v>
      </c>
      <c s="32">
        <f>ROUND(ROUND(L148,2)*ROUND(G148,3),2)</f>
      </c>
      <c s="36" t="s">
        <v>188</v>
      </c>
      <c>
        <f>(M148*21)/100</f>
      </c>
      <c t="s">
        <v>26</v>
      </c>
    </row>
    <row r="149" spans="1:5" ht="12.75">
      <c r="A149" s="35" t="s">
        <v>55</v>
      </c>
      <c r="E149" s="39" t="s">
        <v>5</v>
      </c>
    </row>
    <row r="150" spans="1:5" ht="12.75">
      <c r="A150" s="35" t="s">
        <v>56</v>
      </c>
      <c r="E150" s="40" t="s">
        <v>5</v>
      </c>
    </row>
    <row r="151" spans="1:5" ht="25.5">
      <c r="A151" t="s">
        <v>58</v>
      </c>
      <c r="E151" s="39" t="s">
        <v>1531</v>
      </c>
    </row>
    <row r="152" spans="1:16" ht="25.5">
      <c r="A152" t="s">
        <v>48</v>
      </c>
      <c s="34" t="s">
        <v>281</v>
      </c>
      <c s="34" t="s">
        <v>1532</v>
      </c>
      <c s="35" t="s">
        <v>5</v>
      </c>
      <c s="6" t="s">
        <v>1533</v>
      </c>
      <c s="36" t="s">
        <v>1171</v>
      </c>
      <c s="37">
        <v>25</v>
      </c>
      <c s="36">
        <v>1E-05</v>
      </c>
      <c s="36">
        <f>ROUND(G152*H152,6)</f>
      </c>
      <c r="L152" s="38">
        <v>0</v>
      </c>
      <c s="32">
        <f>ROUND(ROUND(L152,2)*ROUND(G152,3),2)</f>
      </c>
      <c s="36" t="s">
        <v>188</v>
      </c>
      <c>
        <f>(M152*21)/100</f>
      </c>
      <c t="s">
        <v>26</v>
      </c>
    </row>
    <row r="153" spans="1:5" ht="12.75">
      <c r="A153" s="35" t="s">
        <v>55</v>
      </c>
      <c r="E153" s="39" t="s">
        <v>5</v>
      </c>
    </row>
    <row r="154" spans="1:5" ht="12.75">
      <c r="A154" s="35" t="s">
        <v>56</v>
      </c>
      <c r="E154" s="40" t="s">
        <v>5</v>
      </c>
    </row>
    <row r="155" spans="1:5" ht="25.5">
      <c r="A155" t="s">
        <v>58</v>
      </c>
      <c r="E155" s="39" t="s">
        <v>1533</v>
      </c>
    </row>
    <row r="156" spans="1:16" ht="38.25">
      <c r="A156" t="s">
        <v>48</v>
      </c>
      <c s="34" t="s">
        <v>284</v>
      </c>
      <c s="34" t="s">
        <v>1534</v>
      </c>
      <c s="35" t="s">
        <v>5</v>
      </c>
      <c s="6" t="s">
        <v>1535</v>
      </c>
      <c s="36" t="s">
        <v>235</v>
      </c>
      <c s="37">
        <v>140</v>
      </c>
      <c s="36">
        <v>0.1554</v>
      </c>
      <c s="36">
        <f>ROUND(G156*H156,6)</f>
      </c>
      <c r="L156" s="38">
        <v>0</v>
      </c>
      <c s="32">
        <f>ROUND(ROUND(L156,2)*ROUND(G156,3),2)</f>
      </c>
      <c s="36" t="s">
        <v>188</v>
      </c>
      <c>
        <f>(M156*21)/100</f>
      </c>
      <c t="s">
        <v>26</v>
      </c>
    </row>
    <row r="157" spans="1:5" ht="12.75">
      <c r="A157" s="35" t="s">
        <v>55</v>
      </c>
      <c r="E157" s="39" t="s">
        <v>5</v>
      </c>
    </row>
    <row r="158" spans="1:5" ht="12.75">
      <c r="A158" s="35" t="s">
        <v>56</v>
      </c>
      <c r="E158" s="40" t="s">
        <v>1536</v>
      </c>
    </row>
    <row r="159" spans="1:5" ht="38.25">
      <c r="A159" t="s">
        <v>58</v>
      </c>
      <c r="E159" s="39" t="s">
        <v>1535</v>
      </c>
    </row>
    <row r="160" spans="1:16" ht="12.75">
      <c r="A160" t="s">
        <v>48</v>
      </c>
      <c s="34" t="s">
        <v>287</v>
      </c>
      <c s="34" t="s">
        <v>1537</v>
      </c>
      <c s="35" t="s">
        <v>5</v>
      </c>
      <c s="6" t="s">
        <v>1538</v>
      </c>
      <c s="36" t="s">
        <v>235</v>
      </c>
      <c s="37">
        <v>142.8</v>
      </c>
      <c s="36">
        <v>0.08</v>
      </c>
      <c s="36">
        <f>ROUND(G160*H160,6)</f>
      </c>
      <c r="L160" s="38">
        <v>0</v>
      </c>
      <c s="32">
        <f>ROUND(ROUND(L160,2)*ROUND(G160,3),2)</f>
      </c>
      <c s="36" t="s">
        <v>188</v>
      </c>
      <c>
        <f>(M160*21)/100</f>
      </c>
      <c t="s">
        <v>26</v>
      </c>
    </row>
    <row r="161" spans="1:5" ht="12.75">
      <c r="A161" s="35" t="s">
        <v>55</v>
      </c>
      <c r="E161" s="39" t="s">
        <v>5</v>
      </c>
    </row>
    <row r="162" spans="1:5" ht="12.75">
      <c r="A162" s="35" t="s">
        <v>56</v>
      </c>
      <c r="E162" s="40" t="s">
        <v>5</v>
      </c>
    </row>
    <row r="163" spans="1:5" ht="12.75">
      <c r="A163" t="s">
        <v>58</v>
      </c>
      <c r="E163" s="39" t="s">
        <v>1538</v>
      </c>
    </row>
    <row r="164" spans="1:16" ht="25.5">
      <c r="A164" t="s">
        <v>48</v>
      </c>
      <c s="34" t="s">
        <v>290</v>
      </c>
      <c s="34" t="s">
        <v>1539</v>
      </c>
      <c s="35" t="s">
        <v>5</v>
      </c>
      <c s="6" t="s">
        <v>1540</v>
      </c>
      <c s="36" t="s">
        <v>235</v>
      </c>
      <c s="37">
        <v>130</v>
      </c>
      <c s="36">
        <v>0.10095</v>
      </c>
      <c s="36">
        <f>ROUND(G164*H164,6)</f>
      </c>
      <c r="L164" s="38">
        <v>0</v>
      </c>
      <c s="32">
        <f>ROUND(ROUND(L164,2)*ROUND(G164,3),2)</f>
      </c>
      <c s="36" t="s">
        <v>188</v>
      </c>
      <c>
        <f>(M164*21)/100</f>
      </c>
      <c t="s">
        <v>26</v>
      </c>
    </row>
    <row r="165" spans="1:5" ht="12.75">
      <c r="A165" s="35" t="s">
        <v>55</v>
      </c>
      <c r="E165" s="39" t="s">
        <v>5</v>
      </c>
    </row>
    <row r="166" spans="1:5" ht="12.75">
      <c r="A166" s="35" t="s">
        <v>56</v>
      </c>
      <c r="E166" s="40" t="s">
        <v>1541</v>
      </c>
    </row>
    <row r="167" spans="1:5" ht="25.5">
      <c r="A167" t="s">
        <v>58</v>
      </c>
      <c r="E167" s="39" t="s">
        <v>1540</v>
      </c>
    </row>
    <row r="168" spans="1:16" ht="12.75">
      <c r="A168" t="s">
        <v>48</v>
      </c>
      <c s="34" t="s">
        <v>293</v>
      </c>
      <c s="34" t="s">
        <v>1542</v>
      </c>
      <c s="35" t="s">
        <v>5</v>
      </c>
      <c s="6" t="s">
        <v>1543</v>
      </c>
      <c s="36" t="s">
        <v>235</v>
      </c>
      <c s="37">
        <v>130</v>
      </c>
      <c s="36">
        <v>0.0335</v>
      </c>
      <c s="36">
        <f>ROUND(G168*H168,6)</f>
      </c>
      <c r="L168" s="38">
        <v>0</v>
      </c>
      <c s="32">
        <f>ROUND(ROUND(L168,2)*ROUND(G168,3),2)</f>
      </c>
      <c s="36" t="s">
        <v>188</v>
      </c>
      <c>
        <f>(M168*21)/100</f>
      </c>
      <c t="s">
        <v>26</v>
      </c>
    </row>
    <row r="169" spans="1:5" ht="12.75">
      <c r="A169" s="35" t="s">
        <v>55</v>
      </c>
      <c r="E169" s="39" t="s">
        <v>5</v>
      </c>
    </row>
    <row r="170" spans="1:5" ht="12.75">
      <c r="A170" s="35" t="s">
        <v>56</v>
      </c>
      <c r="E170" s="40" t="s">
        <v>5</v>
      </c>
    </row>
    <row r="171" spans="1:5" ht="12.75">
      <c r="A171" t="s">
        <v>58</v>
      </c>
      <c r="E171" s="39" t="s">
        <v>1543</v>
      </c>
    </row>
    <row r="172" spans="1:16" ht="25.5">
      <c r="A172" t="s">
        <v>48</v>
      </c>
      <c s="34" t="s">
        <v>297</v>
      </c>
      <c s="34" t="s">
        <v>1544</v>
      </c>
      <c s="35" t="s">
        <v>5</v>
      </c>
      <c s="6" t="s">
        <v>1545</v>
      </c>
      <c s="36" t="s">
        <v>1171</v>
      </c>
      <c s="37">
        <v>50</v>
      </c>
      <c s="36">
        <v>0.00069</v>
      </c>
      <c s="36">
        <f>ROUND(G172*H172,6)</f>
      </c>
      <c r="L172" s="38">
        <v>0</v>
      </c>
      <c s="32">
        <f>ROUND(ROUND(L172,2)*ROUND(G172,3),2)</f>
      </c>
      <c s="36" t="s">
        <v>188</v>
      </c>
      <c>
        <f>(M172*21)/100</f>
      </c>
      <c t="s">
        <v>26</v>
      </c>
    </row>
    <row r="173" spans="1:5" ht="12.75">
      <c r="A173" s="35" t="s">
        <v>55</v>
      </c>
      <c r="E173" s="39" t="s">
        <v>5</v>
      </c>
    </row>
    <row r="174" spans="1:5" ht="12.75">
      <c r="A174" s="35" t="s">
        <v>56</v>
      </c>
      <c r="E174" s="40" t="s">
        <v>5</v>
      </c>
    </row>
    <row r="175" spans="1:5" ht="25.5">
      <c r="A175" t="s">
        <v>58</v>
      </c>
      <c r="E175" s="39" t="s">
        <v>1545</v>
      </c>
    </row>
    <row r="176" spans="1:16" ht="38.25">
      <c r="A176" t="s">
        <v>48</v>
      </c>
      <c s="34" t="s">
        <v>301</v>
      </c>
      <c s="34" t="s">
        <v>1546</v>
      </c>
      <c s="35" t="s">
        <v>5</v>
      </c>
      <c s="6" t="s">
        <v>1547</v>
      </c>
      <c s="36" t="s">
        <v>235</v>
      </c>
      <c s="37">
        <v>100</v>
      </c>
      <c s="36">
        <v>0.00061</v>
      </c>
      <c s="36">
        <f>ROUND(G176*H176,6)</f>
      </c>
      <c r="L176" s="38">
        <v>0</v>
      </c>
      <c s="32">
        <f>ROUND(ROUND(L176,2)*ROUND(G176,3),2)</f>
      </c>
      <c s="36" t="s">
        <v>188</v>
      </c>
      <c>
        <f>(M176*21)/100</f>
      </c>
      <c t="s">
        <v>26</v>
      </c>
    </row>
    <row r="177" spans="1:5" ht="12.75">
      <c r="A177" s="35" t="s">
        <v>55</v>
      </c>
      <c r="E177" s="39" t="s">
        <v>5</v>
      </c>
    </row>
    <row r="178" spans="1:5" ht="12.75">
      <c r="A178" s="35" t="s">
        <v>56</v>
      </c>
      <c r="E178" s="40" t="s">
        <v>5</v>
      </c>
    </row>
    <row r="179" spans="1:5" ht="38.25">
      <c r="A179" t="s">
        <v>58</v>
      </c>
      <c r="E179" s="39" t="s">
        <v>1548</v>
      </c>
    </row>
    <row r="180" spans="1:16" ht="12.75">
      <c r="A180" t="s">
        <v>48</v>
      </c>
      <c s="34" t="s">
        <v>305</v>
      </c>
      <c s="34" t="s">
        <v>1549</v>
      </c>
      <c s="35" t="s">
        <v>5</v>
      </c>
      <c s="6" t="s">
        <v>1550</v>
      </c>
      <c s="36" t="s">
        <v>235</v>
      </c>
      <c s="37">
        <v>100</v>
      </c>
      <c s="36">
        <v>0</v>
      </c>
      <c s="36">
        <f>ROUND(G180*H180,6)</f>
      </c>
      <c r="L180" s="38">
        <v>0</v>
      </c>
      <c s="32">
        <f>ROUND(ROUND(L180,2)*ROUND(G180,3),2)</f>
      </c>
      <c s="36" t="s">
        <v>188</v>
      </c>
      <c>
        <f>(M180*21)/100</f>
      </c>
      <c t="s">
        <v>26</v>
      </c>
    </row>
    <row r="181" spans="1:5" ht="12.75">
      <c r="A181" s="35" t="s">
        <v>55</v>
      </c>
      <c r="E181" s="39" t="s">
        <v>5</v>
      </c>
    </row>
    <row r="182" spans="1:5" ht="12.75">
      <c r="A182" s="35" t="s">
        <v>56</v>
      </c>
      <c r="E182" s="40" t="s">
        <v>5</v>
      </c>
    </row>
    <row r="183" spans="1:5" ht="12.75">
      <c r="A183" t="s">
        <v>58</v>
      </c>
      <c r="E183" s="39" t="s">
        <v>1550</v>
      </c>
    </row>
    <row r="184" spans="1:16" ht="12.75">
      <c r="A184" t="s">
        <v>48</v>
      </c>
      <c s="34" t="s">
        <v>310</v>
      </c>
      <c s="34" t="s">
        <v>1551</v>
      </c>
      <c s="35" t="s">
        <v>5</v>
      </c>
      <c s="6" t="s">
        <v>1552</v>
      </c>
      <c s="36" t="s">
        <v>235</v>
      </c>
      <c s="37">
        <v>100</v>
      </c>
      <c s="36">
        <v>8E-05</v>
      </c>
      <c s="36">
        <f>ROUND(G184*H184,6)</f>
      </c>
      <c r="L184" s="38">
        <v>0</v>
      </c>
      <c s="32">
        <f>ROUND(ROUND(L184,2)*ROUND(G184,3),2)</f>
      </c>
      <c s="36" t="s">
        <v>188</v>
      </c>
      <c>
        <f>(M184*21)/100</f>
      </c>
      <c t="s">
        <v>26</v>
      </c>
    </row>
    <row r="185" spans="1:5" ht="12.75">
      <c r="A185" s="35" t="s">
        <v>55</v>
      </c>
      <c r="E185" s="39" t="s">
        <v>5</v>
      </c>
    </row>
    <row r="186" spans="1:5" ht="12.75">
      <c r="A186" s="35" t="s">
        <v>56</v>
      </c>
      <c r="E186" s="40" t="s">
        <v>5</v>
      </c>
    </row>
    <row r="187" spans="1:5" ht="12.75">
      <c r="A187" t="s">
        <v>58</v>
      </c>
      <c r="E187" s="39" t="s">
        <v>1552</v>
      </c>
    </row>
    <row r="188" spans="1:16" ht="25.5">
      <c r="A188" t="s">
        <v>48</v>
      </c>
      <c s="34" t="s">
        <v>401</v>
      </c>
      <c s="34" t="s">
        <v>1553</v>
      </c>
      <c s="35" t="s">
        <v>5</v>
      </c>
      <c s="6" t="s">
        <v>1554</v>
      </c>
      <c s="36" t="s">
        <v>235</v>
      </c>
      <c s="37">
        <v>7</v>
      </c>
      <c s="36">
        <v>0.25565</v>
      </c>
      <c s="36">
        <f>ROUND(G188*H188,6)</f>
      </c>
      <c r="L188" s="38">
        <v>0</v>
      </c>
      <c s="32">
        <f>ROUND(ROUND(L188,2)*ROUND(G188,3),2)</f>
      </c>
      <c s="36" t="s">
        <v>188</v>
      </c>
      <c>
        <f>(M188*21)/100</f>
      </c>
      <c t="s">
        <v>26</v>
      </c>
    </row>
    <row r="189" spans="1:5" ht="12.75">
      <c r="A189" s="35" t="s">
        <v>55</v>
      </c>
      <c r="E189" s="39" t="s">
        <v>5</v>
      </c>
    </row>
    <row r="190" spans="1:5" ht="12.75">
      <c r="A190" s="35" t="s">
        <v>56</v>
      </c>
      <c r="E190" s="40" t="s">
        <v>5</v>
      </c>
    </row>
    <row r="191" spans="1:5" ht="25.5">
      <c r="A191" t="s">
        <v>58</v>
      </c>
      <c r="E191" s="39" t="s">
        <v>1554</v>
      </c>
    </row>
    <row r="192" spans="1:16" ht="25.5">
      <c r="A192" t="s">
        <v>48</v>
      </c>
      <c s="34" t="s">
        <v>404</v>
      </c>
      <c s="34" t="s">
        <v>1555</v>
      </c>
      <c s="35" t="s">
        <v>5</v>
      </c>
      <c s="6" t="s">
        <v>1556</v>
      </c>
      <c s="36" t="s">
        <v>1171</v>
      </c>
      <c s="37">
        <v>1530</v>
      </c>
      <c s="36">
        <v>0</v>
      </c>
      <c s="36">
        <f>ROUND(G192*H192,6)</f>
      </c>
      <c r="L192" s="38">
        <v>0</v>
      </c>
      <c s="32">
        <f>ROUND(ROUND(L192,2)*ROUND(G192,3),2)</f>
      </c>
      <c s="36" t="s">
        <v>188</v>
      </c>
      <c>
        <f>(M192*21)/100</f>
      </c>
      <c t="s">
        <v>26</v>
      </c>
    </row>
    <row r="193" spans="1:5" ht="12.75">
      <c r="A193" s="35" t="s">
        <v>55</v>
      </c>
      <c r="E193" s="39" t="s">
        <v>5</v>
      </c>
    </row>
    <row r="194" spans="1:5" ht="12.75">
      <c r="A194" s="35" t="s">
        <v>56</v>
      </c>
      <c r="E194" s="40" t="s">
        <v>1557</v>
      </c>
    </row>
    <row r="195" spans="1:5" ht="25.5">
      <c r="A195" t="s">
        <v>58</v>
      </c>
      <c r="E195" s="39" t="s">
        <v>1556</v>
      </c>
    </row>
    <row r="196" spans="1:16" ht="38.25">
      <c r="A196" t="s">
        <v>48</v>
      </c>
      <c s="34" t="s">
        <v>406</v>
      </c>
      <c s="34" t="s">
        <v>1558</v>
      </c>
      <c s="35" t="s">
        <v>5</v>
      </c>
      <c s="6" t="s">
        <v>1559</v>
      </c>
      <c s="36" t="s">
        <v>1171</v>
      </c>
      <c s="37">
        <v>230</v>
      </c>
      <c s="36">
        <v>0</v>
      </c>
      <c s="36">
        <f>ROUND(G196*H196,6)</f>
      </c>
      <c r="L196" s="38">
        <v>0</v>
      </c>
      <c s="32">
        <f>ROUND(ROUND(L196,2)*ROUND(G196,3),2)</f>
      </c>
      <c s="36" t="s">
        <v>188</v>
      </c>
      <c>
        <f>(M196*21)/100</f>
      </c>
      <c t="s">
        <v>26</v>
      </c>
    </row>
    <row r="197" spans="1:5" ht="12.75">
      <c r="A197" s="35" t="s">
        <v>55</v>
      </c>
      <c r="E197" s="39" t="s">
        <v>5</v>
      </c>
    </row>
    <row r="198" spans="1:5" ht="12.75">
      <c r="A198" s="35" t="s">
        <v>56</v>
      </c>
      <c r="E198" s="40" t="s">
        <v>1560</v>
      </c>
    </row>
    <row r="199" spans="1:5" ht="38.25">
      <c r="A199" t="s">
        <v>58</v>
      </c>
      <c r="E199" s="39" t="s">
        <v>1561</v>
      </c>
    </row>
    <row r="200" spans="1:16" ht="38.25">
      <c r="A200" t="s">
        <v>48</v>
      </c>
      <c s="34" t="s">
        <v>410</v>
      </c>
      <c s="34" t="s">
        <v>1562</v>
      </c>
      <c s="35" t="s">
        <v>5</v>
      </c>
      <c s="6" t="s">
        <v>1563</v>
      </c>
      <c s="36" t="s">
        <v>1171</v>
      </c>
      <c s="37">
        <v>1300</v>
      </c>
      <c s="36">
        <v>0</v>
      </c>
      <c s="36">
        <f>ROUND(G200*H200,6)</f>
      </c>
      <c r="L200" s="38">
        <v>0</v>
      </c>
      <c s="32">
        <f>ROUND(ROUND(L200,2)*ROUND(G200,3),2)</f>
      </c>
      <c s="36" t="s">
        <v>188</v>
      </c>
      <c>
        <f>(M200*21)/100</f>
      </c>
      <c t="s">
        <v>26</v>
      </c>
    </row>
    <row r="201" spans="1:5" ht="12.75">
      <c r="A201" s="35" t="s">
        <v>55</v>
      </c>
      <c r="E201" s="39" t="s">
        <v>5</v>
      </c>
    </row>
    <row r="202" spans="1:5" ht="12.75">
      <c r="A202" s="35" t="s">
        <v>56</v>
      </c>
      <c r="E202" s="40" t="s">
        <v>5</v>
      </c>
    </row>
    <row r="203" spans="1:5" ht="38.25">
      <c r="A203" t="s">
        <v>58</v>
      </c>
      <c r="E203" s="39" t="s">
        <v>1564</v>
      </c>
    </row>
    <row r="204" spans="1:16" ht="38.25">
      <c r="A204" t="s">
        <v>48</v>
      </c>
      <c s="34" t="s">
        <v>413</v>
      </c>
      <c s="34" t="s">
        <v>1565</v>
      </c>
      <c s="35" t="s">
        <v>5</v>
      </c>
      <c s="6" t="s">
        <v>1566</v>
      </c>
      <c s="36" t="s">
        <v>187</v>
      </c>
      <c s="37">
        <v>2</v>
      </c>
      <c s="36">
        <v>0</v>
      </c>
      <c s="36">
        <f>ROUND(G204*H204,6)</f>
      </c>
      <c r="L204" s="38">
        <v>0</v>
      </c>
      <c s="32">
        <f>ROUND(ROUND(L204,2)*ROUND(G204,3),2)</f>
      </c>
      <c s="36" t="s">
        <v>188</v>
      </c>
      <c>
        <f>(M204*21)/100</f>
      </c>
      <c t="s">
        <v>26</v>
      </c>
    </row>
    <row r="205" spans="1:5" ht="12.75">
      <c r="A205" s="35" t="s">
        <v>55</v>
      </c>
      <c r="E205" s="39" t="s">
        <v>5</v>
      </c>
    </row>
    <row r="206" spans="1:5" ht="12.75">
      <c r="A206" s="35" t="s">
        <v>56</v>
      </c>
      <c r="E206" s="40" t="s">
        <v>5</v>
      </c>
    </row>
    <row r="207" spans="1:5" ht="38.25">
      <c r="A207" t="s">
        <v>58</v>
      </c>
      <c r="E207" s="39" t="s">
        <v>1566</v>
      </c>
    </row>
    <row r="208" spans="1:13" ht="12.75">
      <c r="A208" t="s">
        <v>45</v>
      </c>
      <c r="C208" s="31" t="s">
        <v>46</v>
      </c>
      <c r="E208" s="33" t="s">
        <v>47</v>
      </c>
      <c r="J208" s="32">
        <f>0</f>
      </c>
      <c s="32">
        <f>0</f>
      </c>
      <c s="32">
        <f>0+L209+L213+L217+L221+L225+L229</f>
      </c>
      <c s="32">
        <f>0+M209+M213+M217+M221+M225+M229</f>
      </c>
    </row>
    <row r="209" spans="1:16" ht="12.75">
      <c r="A209" t="s">
        <v>48</v>
      </c>
      <c s="34" t="s">
        <v>416</v>
      </c>
      <c s="34" t="s">
        <v>1567</v>
      </c>
      <c s="35" t="s">
        <v>5</v>
      </c>
      <c s="6" t="s">
        <v>1568</v>
      </c>
      <c s="36" t="s">
        <v>53</v>
      </c>
      <c s="37">
        <v>1313.878</v>
      </c>
      <c s="36">
        <v>0</v>
      </c>
      <c s="36">
        <f>ROUND(G209*H209,6)</f>
      </c>
      <c r="L209" s="38">
        <v>0</v>
      </c>
      <c s="32">
        <f>ROUND(ROUND(L209,2)*ROUND(G209,3),2)</f>
      </c>
      <c s="36" t="s">
        <v>188</v>
      </c>
      <c>
        <f>(M209*21)/100</f>
      </c>
      <c t="s">
        <v>26</v>
      </c>
    </row>
    <row r="210" spans="1:5" ht="12.75">
      <c r="A210" s="35" t="s">
        <v>55</v>
      </c>
      <c r="E210" s="39" t="s">
        <v>5</v>
      </c>
    </row>
    <row r="211" spans="1:5" ht="12.75">
      <c r="A211" s="35" t="s">
        <v>56</v>
      </c>
      <c r="E211" s="40" t="s">
        <v>5</v>
      </c>
    </row>
    <row r="212" spans="1:5" ht="12.75">
      <c r="A212" t="s">
        <v>58</v>
      </c>
      <c r="E212" s="39" t="s">
        <v>1568</v>
      </c>
    </row>
    <row r="213" spans="1:16" ht="25.5">
      <c r="A213" t="s">
        <v>48</v>
      </c>
      <c s="34" t="s">
        <v>419</v>
      </c>
      <c s="34" t="s">
        <v>1569</v>
      </c>
      <c s="35" t="s">
        <v>5</v>
      </c>
      <c s="6" t="s">
        <v>1570</v>
      </c>
      <c s="36" t="s">
        <v>53</v>
      </c>
      <c s="37">
        <v>757.65</v>
      </c>
      <c s="36">
        <v>0</v>
      </c>
      <c s="36">
        <f>ROUND(G213*H213,6)</f>
      </c>
      <c r="L213" s="38">
        <v>0</v>
      </c>
      <c s="32">
        <f>ROUND(ROUND(L213,2)*ROUND(G213,3),2)</f>
      </c>
      <c s="36" t="s">
        <v>188</v>
      </c>
      <c>
        <f>(M213*21)/100</f>
      </c>
      <c t="s">
        <v>26</v>
      </c>
    </row>
    <row r="214" spans="1:5" ht="12.75">
      <c r="A214" s="35" t="s">
        <v>55</v>
      </c>
      <c r="E214" s="39" t="s">
        <v>5</v>
      </c>
    </row>
    <row r="215" spans="1:5" ht="12.75">
      <c r="A215" s="35" t="s">
        <v>56</v>
      </c>
      <c r="E215" s="40" t="s">
        <v>1571</v>
      </c>
    </row>
    <row r="216" spans="1:5" ht="25.5">
      <c r="A216" t="s">
        <v>58</v>
      </c>
      <c r="E216" s="39" t="s">
        <v>1570</v>
      </c>
    </row>
    <row r="217" spans="1:16" ht="25.5">
      <c r="A217" t="s">
        <v>48</v>
      </c>
      <c s="34" t="s">
        <v>422</v>
      </c>
      <c s="34" t="s">
        <v>131</v>
      </c>
      <c s="35" t="s">
        <v>132</v>
      </c>
      <c s="6" t="s">
        <v>133</v>
      </c>
      <c s="36" t="s">
        <v>53</v>
      </c>
      <c s="37">
        <v>285.4</v>
      </c>
      <c s="36">
        <v>0</v>
      </c>
      <c s="36">
        <f>ROUND(G217*H217,6)</f>
      </c>
      <c r="L217" s="38">
        <v>0</v>
      </c>
      <c s="32">
        <f>ROUND(ROUND(L217,2)*ROUND(G217,3),2)</f>
      </c>
      <c s="36" t="s">
        <v>54</v>
      </c>
      <c>
        <f>(M217*21)/100</f>
      </c>
      <c t="s">
        <v>26</v>
      </c>
    </row>
    <row r="218" spans="1:5" ht="12.75">
      <c r="A218" s="35" t="s">
        <v>55</v>
      </c>
      <c r="E218" s="39" t="s">
        <v>5</v>
      </c>
    </row>
    <row r="219" spans="1:5" ht="12.75">
      <c r="A219" s="35" t="s">
        <v>56</v>
      </c>
      <c r="E219" s="40" t="s">
        <v>1572</v>
      </c>
    </row>
    <row r="220" spans="1:5" ht="165.75">
      <c r="A220" t="s">
        <v>58</v>
      </c>
      <c r="E220" s="39" t="s">
        <v>1573</v>
      </c>
    </row>
    <row r="221" spans="1:16" ht="25.5">
      <c r="A221" t="s">
        <v>48</v>
      </c>
      <c s="34" t="s">
        <v>425</v>
      </c>
      <c s="34" t="s">
        <v>50</v>
      </c>
      <c s="35" t="s">
        <v>51</v>
      </c>
      <c s="6" t="s">
        <v>52</v>
      </c>
      <c s="36" t="s">
        <v>53</v>
      </c>
      <c s="37">
        <v>757.65</v>
      </c>
      <c s="36">
        <v>0</v>
      </c>
      <c s="36">
        <f>ROUND(G221*H221,6)</f>
      </c>
      <c r="L221" s="38">
        <v>0</v>
      </c>
      <c s="32">
        <f>ROUND(ROUND(L221,2)*ROUND(G221,3),2)</f>
      </c>
      <c s="36" t="s">
        <v>54</v>
      </c>
      <c>
        <f>(M221*21)/100</f>
      </c>
      <c t="s">
        <v>26</v>
      </c>
    </row>
    <row r="222" spans="1:5" ht="12.75">
      <c r="A222" s="35" t="s">
        <v>55</v>
      </c>
      <c r="E222" s="39" t="s">
        <v>5</v>
      </c>
    </row>
    <row r="223" spans="1:5" ht="12.75">
      <c r="A223" s="35" t="s">
        <v>56</v>
      </c>
      <c r="E223" s="40" t="s">
        <v>1571</v>
      </c>
    </row>
    <row r="224" spans="1:5" ht="165.75">
      <c r="A224" t="s">
        <v>58</v>
      </c>
      <c r="E224" s="39" t="s">
        <v>1574</v>
      </c>
    </row>
    <row r="225" spans="1:16" ht="25.5">
      <c r="A225" t="s">
        <v>48</v>
      </c>
      <c s="34" t="s">
        <v>428</v>
      </c>
      <c s="34" t="s">
        <v>65</v>
      </c>
      <c s="35" t="s">
        <v>66</v>
      </c>
      <c s="6" t="s">
        <v>67</v>
      </c>
      <c s="36" t="s">
        <v>53</v>
      </c>
      <c s="37">
        <v>45.9</v>
      </c>
      <c s="36">
        <v>0</v>
      </c>
      <c s="36">
        <f>ROUND(G225*H225,6)</f>
      </c>
      <c r="L225" s="38">
        <v>0</v>
      </c>
      <c s="32">
        <f>ROUND(ROUND(L225,2)*ROUND(G225,3),2)</f>
      </c>
      <c s="36" t="s">
        <v>54</v>
      </c>
      <c>
        <f>(M225*21)/100</f>
      </c>
      <c t="s">
        <v>26</v>
      </c>
    </row>
    <row r="226" spans="1:5" ht="12.75">
      <c r="A226" s="35" t="s">
        <v>55</v>
      </c>
      <c r="E226" s="39" t="s">
        <v>5</v>
      </c>
    </row>
    <row r="227" spans="1:5" ht="12.75">
      <c r="A227" s="35" t="s">
        <v>56</v>
      </c>
      <c r="E227" s="40" t="s">
        <v>1575</v>
      </c>
    </row>
    <row r="228" spans="1:5" ht="165.75">
      <c r="A228" t="s">
        <v>58</v>
      </c>
      <c r="E228" s="39" t="s">
        <v>1576</v>
      </c>
    </row>
    <row r="229" spans="1:16" ht="25.5">
      <c r="A229" t="s">
        <v>48</v>
      </c>
      <c s="34" t="s">
        <v>429</v>
      </c>
      <c s="34" t="s">
        <v>89</v>
      </c>
      <c s="35" t="s">
        <v>90</v>
      </c>
      <c s="6" t="s">
        <v>91</v>
      </c>
      <c s="36" t="s">
        <v>53</v>
      </c>
      <c s="37">
        <v>260.92</v>
      </c>
      <c s="36">
        <v>0</v>
      </c>
      <c s="36">
        <f>ROUND(G229*H229,6)</f>
      </c>
      <c r="L229" s="38">
        <v>0</v>
      </c>
      <c s="32">
        <f>ROUND(ROUND(L229,2)*ROUND(G229,3),2)</f>
      </c>
      <c s="36" t="s">
        <v>54</v>
      </c>
      <c>
        <f>(M229*21)/100</f>
      </c>
      <c t="s">
        <v>26</v>
      </c>
    </row>
    <row r="230" spans="1:5" ht="12.75">
      <c r="A230" s="35" t="s">
        <v>55</v>
      </c>
      <c r="E230" s="39" t="s">
        <v>5</v>
      </c>
    </row>
    <row r="231" spans="1:5" ht="12.75">
      <c r="A231" s="35" t="s">
        <v>56</v>
      </c>
      <c r="E231" s="40" t="s">
        <v>1577</v>
      </c>
    </row>
    <row r="232" spans="1:5" ht="178.5">
      <c r="A232" t="s">
        <v>58</v>
      </c>
      <c r="E232" s="39" t="s">
        <v>1578</v>
      </c>
    </row>
    <row r="233" spans="1:13" ht="12.75">
      <c r="A233" t="s">
        <v>45</v>
      </c>
      <c r="C233" s="31" t="s">
        <v>1282</v>
      </c>
      <c r="E233" s="33" t="s">
        <v>1283</v>
      </c>
      <c r="J233" s="32">
        <f>0</f>
      </c>
      <c s="32">
        <f>0</f>
      </c>
      <c s="32">
        <f>0+L234</f>
      </c>
      <c s="32">
        <f>0+M234</f>
      </c>
    </row>
    <row r="234" spans="1:16" ht="25.5">
      <c r="A234" t="s">
        <v>48</v>
      </c>
      <c s="34" t="s">
        <v>432</v>
      </c>
      <c s="34" t="s">
        <v>1579</v>
      </c>
      <c s="35" t="s">
        <v>5</v>
      </c>
      <c s="6" t="s">
        <v>1580</v>
      </c>
      <c s="36" t="s">
        <v>53</v>
      </c>
      <c s="37">
        <v>352.662</v>
      </c>
      <c s="36">
        <v>0</v>
      </c>
      <c s="36">
        <f>ROUND(G234*H234,6)</f>
      </c>
      <c r="L234" s="38">
        <v>0</v>
      </c>
      <c s="32">
        <f>ROUND(ROUND(L234,2)*ROUND(G234,3),2)</f>
      </c>
      <c s="36" t="s">
        <v>188</v>
      </c>
      <c>
        <f>(M234*21)/100</f>
      </c>
      <c t="s">
        <v>26</v>
      </c>
    </row>
    <row r="235" spans="1:5" ht="12.75">
      <c r="A235" s="35" t="s">
        <v>55</v>
      </c>
      <c r="E235" s="39" t="s">
        <v>5</v>
      </c>
    </row>
    <row r="236" spans="1:5" ht="12.75">
      <c r="A236" s="35" t="s">
        <v>56</v>
      </c>
      <c r="E236" s="40" t="s">
        <v>5</v>
      </c>
    </row>
    <row r="237" spans="1:5" ht="25.5">
      <c r="A237" t="s">
        <v>58</v>
      </c>
      <c r="E237" s="39" t="s">
        <v>1580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COUNTIFS(L8:L45,"=0",A8:A45,"P")+COUNTIFS(L8:L45,"",A8:A45,"P")+SUM(Q8:Q45)</f>
      </c>
    </row>
    <row r="8" spans="1:13" ht="12.75">
      <c r="A8" t="s">
        <v>43</v>
      </c>
      <c r="C8" s="28" t="s">
        <v>1585</v>
      </c>
      <c r="E8" s="30" t="s">
        <v>1584</v>
      </c>
      <c r="J8" s="29">
        <f>0+J9+J18+J27+J36</f>
      </c>
      <c s="29">
        <f>0+K9+K18+K27+K36</f>
      </c>
      <c s="29">
        <f>0+L9+L18+L27+L36</f>
      </c>
      <c s="29">
        <f>0+M9+M18+M27+M36</f>
      </c>
    </row>
    <row r="9" spans="1:13" ht="12.75">
      <c r="A9" t="s">
        <v>45</v>
      </c>
      <c r="C9" s="31" t="s">
        <v>308</v>
      </c>
      <c r="E9" s="33" t="s">
        <v>309</v>
      </c>
      <c r="J9" s="32">
        <f>0</f>
      </c>
      <c s="32">
        <f>0</f>
      </c>
      <c s="32">
        <f>0+L10+L14</f>
      </c>
      <c s="32">
        <f>0+M10+M14</f>
      </c>
    </row>
    <row r="10" spans="1:16" ht="12.75">
      <c r="A10" t="s">
        <v>48</v>
      </c>
      <c s="34" t="s">
        <v>49</v>
      </c>
      <c s="34" t="s">
        <v>1586</v>
      </c>
      <c s="35" t="s">
        <v>5</v>
      </c>
      <c s="6" t="s">
        <v>1587</v>
      </c>
      <c s="36" t="s">
        <v>161</v>
      </c>
      <c s="37">
        <v>1</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12.75">
      <c r="A13" t="s">
        <v>58</v>
      </c>
      <c r="E13" s="39" t="s">
        <v>1587</v>
      </c>
    </row>
    <row r="14" spans="1:16" ht="12.75">
      <c r="A14" t="s">
        <v>48</v>
      </c>
      <c s="34" t="s">
        <v>26</v>
      </c>
      <c s="34" t="s">
        <v>1588</v>
      </c>
      <c s="35" t="s">
        <v>5</v>
      </c>
      <c s="6" t="s">
        <v>1589</v>
      </c>
      <c s="36" t="s">
        <v>161</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2.75">
      <c r="A17" t="s">
        <v>58</v>
      </c>
      <c r="E17" s="39" t="s">
        <v>1589</v>
      </c>
    </row>
    <row r="18" spans="1:13" ht="12.75">
      <c r="A18" t="s">
        <v>45</v>
      </c>
      <c r="C18" s="31" t="s">
        <v>1590</v>
      </c>
      <c r="E18" s="33" t="s">
        <v>1591</v>
      </c>
      <c r="J18" s="32">
        <f>0</f>
      </c>
      <c s="32">
        <f>0</f>
      </c>
      <c s="32">
        <f>0+L19+L23</f>
      </c>
      <c s="32">
        <f>0+M19+M23</f>
      </c>
    </row>
    <row r="19" spans="1:16" ht="12.75">
      <c r="A19" t="s">
        <v>48</v>
      </c>
      <c s="34" t="s">
        <v>25</v>
      </c>
      <c s="34" t="s">
        <v>1592</v>
      </c>
      <c s="35" t="s">
        <v>5</v>
      </c>
      <c s="6" t="s">
        <v>1593</v>
      </c>
      <c s="36" t="s">
        <v>161</v>
      </c>
      <c s="37">
        <v>1</v>
      </c>
      <c s="36">
        <v>0</v>
      </c>
      <c s="36">
        <f>ROUND(G19*H19,6)</f>
      </c>
      <c r="L19" s="38">
        <v>0</v>
      </c>
      <c s="32">
        <f>ROUND(ROUND(L19,2)*ROUND(G19,3),2)</f>
      </c>
      <c s="36" t="s">
        <v>188</v>
      </c>
      <c>
        <f>(M19*21)/100</f>
      </c>
      <c t="s">
        <v>26</v>
      </c>
    </row>
    <row r="20" spans="1:5" ht="12.75">
      <c r="A20" s="35" t="s">
        <v>55</v>
      </c>
      <c r="E20" s="39" t="s">
        <v>5</v>
      </c>
    </row>
    <row r="21" spans="1:5" ht="12.75">
      <c r="A21" s="35" t="s">
        <v>56</v>
      </c>
      <c r="E21" s="40" t="s">
        <v>5</v>
      </c>
    </row>
    <row r="22" spans="1:5" ht="114.75">
      <c r="A22" t="s">
        <v>58</v>
      </c>
      <c r="E22" s="39" t="s">
        <v>1594</v>
      </c>
    </row>
    <row r="23" spans="1:16" ht="12.75">
      <c r="A23" t="s">
        <v>48</v>
      </c>
      <c s="34" t="s">
        <v>70</v>
      </c>
      <c s="34" t="s">
        <v>1595</v>
      </c>
      <c s="35" t="s">
        <v>5</v>
      </c>
      <c s="6" t="s">
        <v>1596</v>
      </c>
      <c s="36" t="s">
        <v>161</v>
      </c>
      <c s="37">
        <v>1</v>
      </c>
      <c s="36">
        <v>0</v>
      </c>
      <c s="36">
        <f>ROUND(G23*H23,6)</f>
      </c>
      <c r="L23" s="38">
        <v>0</v>
      </c>
      <c s="32">
        <f>ROUND(ROUND(L23,2)*ROUND(G23,3),2)</f>
      </c>
      <c s="36" t="s">
        <v>188</v>
      </c>
      <c>
        <f>(M23*21)/100</f>
      </c>
      <c t="s">
        <v>26</v>
      </c>
    </row>
    <row r="24" spans="1:5" ht="12.75">
      <c r="A24" s="35" t="s">
        <v>55</v>
      </c>
      <c r="E24" s="39" t="s">
        <v>5</v>
      </c>
    </row>
    <row r="25" spans="1:5" ht="12.75">
      <c r="A25" s="35" t="s">
        <v>56</v>
      </c>
      <c r="E25" s="40" t="s">
        <v>5</v>
      </c>
    </row>
    <row r="26" spans="1:5" ht="102">
      <c r="A26" t="s">
        <v>58</v>
      </c>
      <c r="E26" s="39" t="s">
        <v>1597</v>
      </c>
    </row>
    <row r="27" spans="1:13" ht="12.75">
      <c r="A27" t="s">
        <v>45</v>
      </c>
      <c r="C27" s="31" t="s">
        <v>1598</v>
      </c>
      <c r="E27" s="33" t="s">
        <v>1599</v>
      </c>
      <c r="J27" s="32">
        <f>0</f>
      </c>
      <c s="32">
        <f>0</f>
      </c>
      <c s="32">
        <f>0+L28+L32</f>
      </c>
      <c s="32">
        <f>0+M28+M32</f>
      </c>
    </row>
    <row r="28" spans="1:16" ht="12.75">
      <c r="A28" t="s">
        <v>48</v>
      </c>
      <c s="34" t="s">
        <v>76</v>
      </c>
      <c s="34" t="s">
        <v>1600</v>
      </c>
      <c s="35" t="s">
        <v>5</v>
      </c>
      <c s="6" t="s">
        <v>1601</v>
      </c>
      <c s="36" t="s">
        <v>161</v>
      </c>
      <c s="37">
        <v>1</v>
      </c>
      <c s="36">
        <v>0</v>
      </c>
      <c s="36">
        <f>ROUND(G28*H28,6)</f>
      </c>
      <c r="L28" s="38">
        <v>0</v>
      </c>
      <c s="32">
        <f>ROUND(ROUND(L28,2)*ROUND(G28,3),2)</f>
      </c>
      <c s="36" t="s">
        <v>188</v>
      </c>
      <c>
        <f>(M28*21)/100</f>
      </c>
      <c t="s">
        <v>26</v>
      </c>
    </row>
    <row r="29" spans="1:5" ht="12.75">
      <c r="A29" s="35" t="s">
        <v>55</v>
      </c>
      <c r="E29" s="39" t="s">
        <v>5</v>
      </c>
    </row>
    <row r="30" spans="1:5" ht="12.75">
      <c r="A30" s="35" t="s">
        <v>56</v>
      </c>
      <c r="E30" s="40" t="s">
        <v>5</v>
      </c>
    </row>
    <row r="31" spans="1:5" ht="25.5">
      <c r="A31" t="s">
        <v>58</v>
      </c>
      <c r="E31" s="39" t="s">
        <v>1602</v>
      </c>
    </row>
    <row r="32" spans="1:16" ht="12.75">
      <c r="A32" t="s">
        <v>48</v>
      </c>
      <c s="34" t="s">
        <v>82</v>
      </c>
      <c s="34" t="s">
        <v>1603</v>
      </c>
      <c s="35" t="s">
        <v>5</v>
      </c>
      <c s="6" t="s">
        <v>1604</v>
      </c>
      <c s="36" t="s">
        <v>161</v>
      </c>
      <c s="37">
        <v>1</v>
      </c>
      <c s="36">
        <v>0</v>
      </c>
      <c s="36">
        <f>ROUND(G32*H32,6)</f>
      </c>
      <c r="L32" s="38">
        <v>0</v>
      </c>
      <c s="32">
        <f>ROUND(ROUND(L32,2)*ROUND(G32,3),2)</f>
      </c>
      <c s="36" t="s">
        <v>188</v>
      </c>
      <c>
        <f>(M32*21)/100</f>
      </c>
      <c t="s">
        <v>26</v>
      </c>
    </row>
    <row r="33" spans="1:5" ht="12.75">
      <c r="A33" s="35" t="s">
        <v>55</v>
      </c>
      <c r="E33" s="39" t="s">
        <v>5</v>
      </c>
    </row>
    <row r="34" spans="1:5" ht="12.75">
      <c r="A34" s="35" t="s">
        <v>56</v>
      </c>
      <c r="E34" s="40" t="s">
        <v>5</v>
      </c>
    </row>
    <row r="35" spans="1:5" ht="12.75">
      <c r="A35" t="s">
        <v>58</v>
      </c>
      <c r="E35" s="39" t="s">
        <v>1604</v>
      </c>
    </row>
    <row r="36" spans="1:13" ht="12.75">
      <c r="A36" t="s">
        <v>45</v>
      </c>
      <c r="C36" s="31" t="s">
        <v>1605</v>
      </c>
      <c r="E36" s="33" t="s">
        <v>1606</v>
      </c>
      <c r="J36" s="32">
        <f>0</f>
      </c>
      <c s="32">
        <f>0</f>
      </c>
      <c s="32">
        <f>0+L37+L41+L45</f>
      </c>
      <c s="32">
        <f>0+M37+M41+M45</f>
      </c>
    </row>
    <row r="37" spans="1:16" ht="12.75">
      <c r="A37" t="s">
        <v>48</v>
      </c>
      <c s="34" t="s">
        <v>88</v>
      </c>
      <c s="34" t="s">
        <v>1607</v>
      </c>
      <c s="35" t="s">
        <v>5</v>
      </c>
      <c s="6" t="s">
        <v>1608</v>
      </c>
      <c s="36" t="s">
        <v>161</v>
      </c>
      <c s="37">
        <v>1</v>
      </c>
      <c s="36">
        <v>0</v>
      </c>
      <c s="36">
        <f>ROUND(G37*H37,6)</f>
      </c>
      <c r="L37" s="38">
        <v>0</v>
      </c>
      <c s="32">
        <f>ROUND(ROUND(L37,2)*ROUND(G37,3),2)</f>
      </c>
      <c s="36" t="s">
        <v>188</v>
      </c>
      <c>
        <f>(M37*21)/100</f>
      </c>
      <c t="s">
        <v>26</v>
      </c>
    </row>
    <row r="38" spans="1:5" ht="12.75">
      <c r="A38" s="35" t="s">
        <v>55</v>
      </c>
      <c r="E38" s="39" t="s">
        <v>5</v>
      </c>
    </row>
    <row r="39" spans="1:5" ht="12.75">
      <c r="A39" s="35" t="s">
        <v>56</v>
      </c>
      <c r="E39" s="40" t="s">
        <v>5</v>
      </c>
    </row>
    <row r="40" spans="1:5" ht="51">
      <c r="A40" t="s">
        <v>58</v>
      </c>
      <c r="E40" s="39" t="s">
        <v>1609</v>
      </c>
    </row>
    <row r="41" spans="1:16" ht="12.75">
      <c r="A41" t="s">
        <v>48</v>
      </c>
      <c s="34" t="s">
        <v>94</v>
      </c>
      <c s="34" t="s">
        <v>1610</v>
      </c>
      <c s="35" t="s">
        <v>5</v>
      </c>
      <c s="6" t="s">
        <v>1611</v>
      </c>
      <c s="36" t="s">
        <v>161</v>
      </c>
      <c s="37">
        <v>1</v>
      </c>
      <c s="36">
        <v>0</v>
      </c>
      <c s="36">
        <f>ROUND(G41*H41,6)</f>
      </c>
      <c r="L41" s="38">
        <v>0</v>
      </c>
      <c s="32">
        <f>ROUND(ROUND(L41,2)*ROUND(G41,3),2)</f>
      </c>
      <c s="36" t="s">
        <v>188</v>
      </c>
      <c>
        <f>(M41*21)/100</f>
      </c>
      <c t="s">
        <v>26</v>
      </c>
    </row>
    <row r="42" spans="1:5" ht="12.75">
      <c r="A42" s="35" t="s">
        <v>55</v>
      </c>
      <c r="E42" s="39" t="s">
        <v>5</v>
      </c>
    </row>
    <row r="43" spans="1:5" ht="12.75">
      <c r="A43" s="35" t="s">
        <v>56</v>
      </c>
      <c r="E43" s="40" t="s">
        <v>5</v>
      </c>
    </row>
    <row r="44" spans="1:5" ht="12.75">
      <c r="A44" t="s">
        <v>58</v>
      </c>
      <c r="E44" s="39" t="s">
        <v>1611</v>
      </c>
    </row>
    <row r="45" spans="1:16" ht="12.75">
      <c r="A45" t="s">
        <v>48</v>
      </c>
      <c s="34" t="s">
        <v>100</v>
      </c>
      <c s="34" t="s">
        <v>1612</v>
      </c>
      <c s="35" t="s">
        <v>5</v>
      </c>
      <c s="6" t="s">
        <v>1613</v>
      </c>
      <c s="36" t="s">
        <v>161</v>
      </c>
      <c s="37">
        <v>1</v>
      </c>
      <c s="36">
        <v>0</v>
      </c>
      <c s="36">
        <f>ROUND(G45*H45,6)</f>
      </c>
      <c r="L45" s="38">
        <v>0</v>
      </c>
      <c s="32">
        <f>ROUND(ROUND(L45,2)*ROUND(G45,3),2)</f>
      </c>
      <c s="36" t="s">
        <v>188</v>
      </c>
      <c>
        <f>(M45*21)/100</f>
      </c>
      <c t="s">
        <v>26</v>
      </c>
    </row>
    <row r="46" spans="1:5" ht="12.75">
      <c r="A46" s="35" t="s">
        <v>55</v>
      </c>
      <c r="E46" s="39" t="s">
        <v>5</v>
      </c>
    </row>
    <row r="47" spans="1:5" ht="12.75">
      <c r="A47" s="35" t="s">
        <v>56</v>
      </c>
      <c r="E47" s="40" t="s">
        <v>5</v>
      </c>
    </row>
    <row r="48" spans="1:5" ht="12.75">
      <c r="A48" t="s">
        <v>58</v>
      </c>
      <c r="E48" s="39" t="s">
        <v>1613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1616</v>
      </c>
      <c r="E8" s="30" t="s">
        <v>1615</v>
      </c>
      <c r="J8" s="29">
        <f>0+J9+J18+J23+J32+J45+J58+J71+J88+J97+J118+J123</f>
      </c>
      <c s="29">
        <f>0+K9+K18+K23+K32+K45+K58+K71+K88+K97+K118+K123</f>
      </c>
      <c s="29">
        <f>0+L9+L18+L23+L32+L45+L58+L71+L88+L97+L118+L123</f>
      </c>
      <c s="29">
        <f>0+M9+M18+M23+M32+M45+M58+M71+M88+M97+M118+M123</f>
      </c>
    </row>
    <row r="9" spans="1:13" ht="12.75">
      <c r="A9" t="s">
        <v>45</v>
      </c>
      <c r="C9" s="31" t="s">
        <v>49</v>
      </c>
      <c r="E9" s="33" t="s">
        <v>1156</v>
      </c>
      <c r="J9" s="32">
        <f>0</f>
      </c>
      <c s="32">
        <f>0</f>
      </c>
      <c s="32">
        <f>0+L10+L14</f>
      </c>
      <c s="32">
        <f>0+M10+M14</f>
      </c>
    </row>
    <row r="10" spans="1:16" ht="25.5">
      <c r="A10" t="s">
        <v>48</v>
      </c>
      <c s="34" t="s">
        <v>49</v>
      </c>
      <c s="34" t="s">
        <v>1617</v>
      </c>
      <c s="35" t="s">
        <v>5</v>
      </c>
      <c s="6" t="s">
        <v>1618</v>
      </c>
      <c s="36" t="s">
        <v>235</v>
      </c>
      <c s="37">
        <v>413</v>
      </c>
      <c s="36">
        <v>0.0003</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25.5">
      <c r="A13" t="s">
        <v>58</v>
      </c>
      <c r="E13" s="39" t="s">
        <v>1618</v>
      </c>
    </row>
    <row r="14" spans="1:16" ht="25.5">
      <c r="A14" t="s">
        <v>48</v>
      </c>
      <c s="34" t="s">
        <v>26</v>
      </c>
      <c s="34" t="s">
        <v>1619</v>
      </c>
      <c s="35" t="s">
        <v>5</v>
      </c>
      <c s="6" t="s">
        <v>1620</v>
      </c>
      <c s="36" t="s">
        <v>235</v>
      </c>
      <c s="37">
        <v>413</v>
      </c>
      <c s="36">
        <v>0</v>
      </c>
      <c s="36">
        <f>ROUND(G14*H14,6)</f>
      </c>
      <c r="L14" s="38">
        <v>0</v>
      </c>
      <c s="32">
        <f>ROUND(ROUND(L14,2)*ROUND(G14,3),2)</f>
      </c>
      <c s="36" t="s">
        <v>188</v>
      </c>
      <c>
        <f>(M14*21)/100</f>
      </c>
      <c t="s">
        <v>26</v>
      </c>
    </row>
    <row r="15" spans="1:5" ht="12.75">
      <c r="A15" s="35" t="s">
        <v>55</v>
      </c>
      <c r="E15" s="39" t="s">
        <v>5</v>
      </c>
    </row>
    <row r="16" spans="1:5" ht="12.75">
      <c r="A16" s="35" t="s">
        <v>56</v>
      </c>
      <c r="E16" s="40" t="s">
        <v>5</v>
      </c>
    </row>
    <row r="17" spans="1:5" ht="25.5">
      <c r="A17" t="s">
        <v>58</v>
      </c>
      <c r="E17" s="39" t="s">
        <v>1620</v>
      </c>
    </row>
    <row r="18" spans="1:13" ht="12.75">
      <c r="A18" t="s">
        <v>45</v>
      </c>
      <c r="C18" s="31" t="s">
        <v>1621</v>
      </c>
      <c r="E18" s="33" t="s">
        <v>1622</v>
      </c>
      <c r="J18" s="32">
        <f>0</f>
      </c>
      <c s="32">
        <f>0</f>
      </c>
      <c s="32">
        <f>0+L19</f>
      </c>
      <c s="32">
        <f>0+M19</f>
      </c>
    </row>
    <row r="19" spans="1:16" ht="12.75">
      <c r="A19" t="s">
        <v>48</v>
      </c>
      <c s="34" t="s">
        <v>239</v>
      </c>
      <c s="34" t="s">
        <v>1623</v>
      </c>
      <c s="35" t="s">
        <v>5</v>
      </c>
      <c s="6" t="s">
        <v>1624</v>
      </c>
      <c s="36" t="s">
        <v>235</v>
      </c>
      <c s="37">
        <v>20</v>
      </c>
      <c s="36">
        <v>0</v>
      </c>
      <c s="36">
        <f>ROUND(G19*H19,6)</f>
      </c>
      <c r="L19" s="38">
        <v>0</v>
      </c>
      <c s="32">
        <f>ROUND(ROUND(L19,2)*ROUND(G19,3),2)</f>
      </c>
      <c s="36" t="s">
        <v>188</v>
      </c>
      <c>
        <f>(M19*21)/100</f>
      </c>
      <c t="s">
        <v>26</v>
      </c>
    </row>
    <row r="20" spans="1:5" ht="12.75">
      <c r="A20" s="35" t="s">
        <v>55</v>
      </c>
      <c r="E20" s="39" t="s">
        <v>5</v>
      </c>
    </row>
    <row r="21" spans="1:5" ht="12.75">
      <c r="A21" s="35" t="s">
        <v>56</v>
      </c>
      <c r="E21" s="40" t="s">
        <v>5</v>
      </c>
    </row>
    <row r="22" spans="1:5" ht="12.75">
      <c r="A22" t="s">
        <v>58</v>
      </c>
      <c r="E22" s="39" t="s">
        <v>1624</v>
      </c>
    </row>
    <row r="23" spans="1:13" ht="12.75">
      <c r="A23" t="s">
        <v>45</v>
      </c>
      <c r="C23" s="31" t="s">
        <v>1625</v>
      </c>
      <c r="E23" s="33" t="s">
        <v>1626</v>
      </c>
      <c r="J23" s="32">
        <f>0</f>
      </c>
      <c s="32">
        <f>0</f>
      </c>
      <c s="32">
        <f>0+L24+L28</f>
      </c>
      <c s="32">
        <f>0+M24+M28</f>
      </c>
    </row>
    <row r="24" spans="1:16" ht="25.5">
      <c r="A24" t="s">
        <v>48</v>
      </c>
      <c s="34" t="s">
        <v>241</v>
      </c>
      <c s="34" t="s">
        <v>1627</v>
      </c>
      <c s="35" t="s">
        <v>5</v>
      </c>
      <c s="6" t="s">
        <v>1628</v>
      </c>
      <c s="36" t="s">
        <v>235</v>
      </c>
      <c s="37">
        <v>45</v>
      </c>
      <c s="36">
        <v>0</v>
      </c>
      <c s="36">
        <f>ROUND(G24*H24,6)</f>
      </c>
      <c r="L24" s="38">
        <v>0</v>
      </c>
      <c s="32">
        <f>ROUND(ROUND(L24,2)*ROUND(G24,3),2)</f>
      </c>
      <c s="36" t="s">
        <v>188</v>
      </c>
      <c>
        <f>(M24*21)/100</f>
      </c>
      <c t="s">
        <v>26</v>
      </c>
    </row>
    <row r="25" spans="1:5" ht="12.75">
      <c r="A25" s="35" t="s">
        <v>55</v>
      </c>
      <c r="E25" s="39" t="s">
        <v>5</v>
      </c>
    </row>
    <row r="26" spans="1:5" ht="12.75">
      <c r="A26" s="35" t="s">
        <v>56</v>
      </c>
      <c r="E26" s="40" t="s">
        <v>5</v>
      </c>
    </row>
    <row r="27" spans="1:5" ht="25.5">
      <c r="A27" t="s">
        <v>58</v>
      </c>
      <c r="E27" s="39" t="s">
        <v>1628</v>
      </c>
    </row>
    <row r="28" spans="1:16" ht="12.75">
      <c r="A28" t="s">
        <v>48</v>
      </c>
      <c s="34" t="s">
        <v>244</v>
      </c>
      <c s="34" t="s">
        <v>1629</v>
      </c>
      <c s="35" t="s">
        <v>5</v>
      </c>
      <c s="6" t="s">
        <v>1630</v>
      </c>
      <c s="36" t="s">
        <v>235</v>
      </c>
      <c s="37">
        <v>46.35</v>
      </c>
      <c s="36">
        <v>0</v>
      </c>
      <c s="36">
        <f>ROUND(G28*H28,6)</f>
      </c>
      <c r="L28" s="38">
        <v>0</v>
      </c>
      <c s="32">
        <f>ROUND(ROUND(L28,2)*ROUND(G28,3),2)</f>
      </c>
      <c s="36" t="s">
        <v>54</v>
      </c>
      <c>
        <f>(M28*21)/100</f>
      </c>
      <c t="s">
        <v>26</v>
      </c>
    </row>
    <row r="29" spans="1:5" ht="12.75">
      <c r="A29" s="35" t="s">
        <v>55</v>
      </c>
      <c r="E29" s="39" t="s">
        <v>5</v>
      </c>
    </row>
    <row r="30" spans="1:5" ht="12.75">
      <c r="A30" s="35" t="s">
        <v>56</v>
      </c>
      <c r="E30" s="40" t="s">
        <v>5</v>
      </c>
    </row>
    <row r="31" spans="1:5" ht="12.75">
      <c r="A31" t="s">
        <v>58</v>
      </c>
      <c r="E31" s="39" t="s">
        <v>1630</v>
      </c>
    </row>
    <row r="32" spans="1:13" ht="12.75">
      <c r="A32" t="s">
        <v>45</v>
      </c>
      <c r="C32" s="31" t="s">
        <v>82</v>
      </c>
      <c r="E32" s="33" t="s">
        <v>1631</v>
      </c>
      <c r="J32" s="32">
        <f>0</f>
      </c>
      <c s="32">
        <f>0</f>
      </c>
      <c s="32">
        <f>0+L33+L37+L41</f>
      </c>
      <c s="32">
        <f>0+M33+M37+M41</f>
      </c>
    </row>
    <row r="33" spans="1:16" ht="25.5">
      <c r="A33" t="s">
        <v>48</v>
      </c>
      <c s="34" t="s">
        <v>25</v>
      </c>
      <c s="34" t="s">
        <v>1632</v>
      </c>
      <c s="35" t="s">
        <v>5</v>
      </c>
      <c s="6" t="s">
        <v>1633</v>
      </c>
      <c s="36" t="s">
        <v>1171</v>
      </c>
      <c s="37">
        <v>300</v>
      </c>
      <c s="36">
        <v>0.01764</v>
      </c>
      <c s="36">
        <f>ROUND(G33*H33,6)</f>
      </c>
      <c r="L33" s="38">
        <v>0</v>
      </c>
      <c s="32">
        <f>ROUND(ROUND(L33,2)*ROUND(G33,3),2)</f>
      </c>
      <c s="36" t="s">
        <v>188</v>
      </c>
      <c>
        <f>(M33*21)/100</f>
      </c>
      <c t="s">
        <v>26</v>
      </c>
    </row>
    <row r="34" spans="1:5" ht="12.75">
      <c r="A34" s="35" t="s">
        <v>55</v>
      </c>
      <c r="E34" s="39" t="s">
        <v>5</v>
      </c>
    </row>
    <row r="35" spans="1:5" ht="12.75">
      <c r="A35" s="35" t="s">
        <v>56</v>
      </c>
      <c r="E35" s="40" t="s">
        <v>1634</v>
      </c>
    </row>
    <row r="36" spans="1:5" ht="25.5">
      <c r="A36" t="s">
        <v>58</v>
      </c>
      <c r="E36" s="39" t="s">
        <v>1633</v>
      </c>
    </row>
    <row r="37" spans="1:16" ht="25.5">
      <c r="A37" t="s">
        <v>48</v>
      </c>
      <c s="34" t="s">
        <v>263</v>
      </c>
      <c s="34" t="s">
        <v>1635</v>
      </c>
      <c s="35" t="s">
        <v>5</v>
      </c>
      <c s="6" t="s">
        <v>1636</v>
      </c>
      <c s="36" t="s">
        <v>235</v>
      </c>
      <c s="37">
        <v>105</v>
      </c>
      <c s="36">
        <v>0.00354</v>
      </c>
      <c s="36">
        <f>ROUND(G37*H37,6)</f>
      </c>
      <c r="L37" s="38">
        <v>0</v>
      </c>
      <c s="32">
        <f>ROUND(ROUND(L37,2)*ROUND(G37,3),2)</f>
      </c>
      <c s="36" t="s">
        <v>188</v>
      </c>
      <c>
        <f>(M37*21)/100</f>
      </c>
      <c t="s">
        <v>26</v>
      </c>
    </row>
    <row r="38" spans="1:5" ht="12.75">
      <c r="A38" s="35" t="s">
        <v>55</v>
      </c>
      <c r="E38" s="39" t="s">
        <v>5</v>
      </c>
    </row>
    <row r="39" spans="1:5" ht="12.75">
      <c r="A39" s="35" t="s">
        <v>56</v>
      </c>
      <c r="E39" s="40" t="s">
        <v>5</v>
      </c>
    </row>
    <row r="40" spans="1:5" ht="12.75">
      <c r="A40" t="s">
        <v>58</v>
      </c>
      <c r="E40" s="39" t="s">
        <v>5</v>
      </c>
    </row>
    <row r="41" spans="1:16" ht="12.75">
      <c r="A41" t="s">
        <v>48</v>
      </c>
      <c s="34" t="s">
        <v>266</v>
      </c>
      <c s="34" t="s">
        <v>1637</v>
      </c>
      <c s="35" t="s">
        <v>5</v>
      </c>
      <c s="6" t="s">
        <v>1638</v>
      </c>
      <c s="36" t="s">
        <v>235</v>
      </c>
      <c s="37">
        <v>23</v>
      </c>
      <c s="36">
        <v>0</v>
      </c>
      <c s="36">
        <f>ROUND(G41*H41,6)</f>
      </c>
      <c r="L41" s="38">
        <v>0</v>
      </c>
      <c s="32">
        <f>ROUND(ROUND(L41,2)*ROUND(G41,3),2)</f>
      </c>
      <c s="36" t="s">
        <v>54</v>
      </c>
      <c>
        <f>(M41*21)/100</f>
      </c>
      <c t="s">
        <v>26</v>
      </c>
    </row>
    <row r="42" spans="1:5" ht="12.75">
      <c r="A42" s="35" t="s">
        <v>55</v>
      </c>
      <c r="E42" s="39" t="s">
        <v>5</v>
      </c>
    </row>
    <row r="43" spans="1:5" ht="12.75">
      <c r="A43" s="35" t="s">
        <v>56</v>
      </c>
      <c r="E43" s="40" t="s">
        <v>5</v>
      </c>
    </row>
    <row r="44" spans="1:5" ht="12.75">
      <c r="A44" t="s">
        <v>58</v>
      </c>
      <c r="E44" s="39" t="s">
        <v>5</v>
      </c>
    </row>
    <row r="45" spans="1:13" ht="12.75">
      <c r="A45" t="s">
        <v>45</v>
      </c>
      <c r="C45" s="31" t="s">
        <v>1639</v>
      </c>
      <c r="E45" s="33" t="s">
        <v>1640</v>
      </c>
      <c r="J45" s="32">
        <f>0</f>
      </c>
      <c s="32">
        <f>0</f>
      </c>
      <c s="32">
        <f>0+L46+L50+L54</f>
      </c>
      <c s="32">
        <f>0+M46+M50+M54</f>
      </c>
    </row>
    <row r="46" spans="1:16" ht="25.5">
      <c r="A46" t="s">
        <v>48</v>
      </c>
      <c s="34" t="s">
        <v>106</v>
      </c>
      <c s="34" t="s">
        <v>1641</v>
      </c>
      <c s="35" t="s">
        <v>5</v>
      </c>
      <c s="6" t="s">
        <v>1642</v>
      </c>
      <c s="36" t="s">
        <v>235</v>
      </c>
      <c s="37">
        <v>30</v>
      </c>
      <c s="36">
        <v>0</v>
      </c>
      <c s="36">
        <f>ROUND(G46*H46,6)</f>
      </c>
      <c r="L46" s="38">
        <v>0</v>
      </c>
      <c s="32">
        <f>ROUND(ROUND(L46,2)*ROUND(G46,3),2)</f>
      </c>
      <c s="36" t="s">
        <v>188</v>
      </c>
      <c>
        <f>(M46*21)/100</f>
      </c>
      <c t="s">
        <v>26</v>
      </c>
    </row>
    <row r="47" spans="1:5" ht="12.75">
      <c r="A47" s="35" t="s">
        <v>55</v>
      </c>
      <c r="E47" s="39" t="s">
        <v>5</v>
      </c>
    </row>
    <row r="48" spans="1:5" ht="12.75">
      <c r="A48" s="35" t="s">
        <v>56</v>
      </c>
      <c r="E48" s="40" t="s">
        <v>5</v>
      </c>
    </row>
    <row r="49" spans="1:5" ht="25.5">
      <c r="A49" t="s">
        <v>58</v>
      </c>
      <c r="E49" s="39" t="s">
        <v>1642</v>
      </c>
    </row>
    <row r="50" spans="1:16" ht="12.75">
      <c r="A50" t="s">
        <v>48</v>
      </c>
      <c s="34" t="s">
        <v>112</v>
      </c>
      <c s="34" t="s">
        <v>1643</v>
      </c>
      <c s="35" t="s">
        <v>5</v>
      </c>
      <c s="6" t="s">
        <v>1644</v>
      </c>
      <c s="36" t="s">
        <v>235</v>
      </c>
      <c s="37">
        <v>30</v>
      </c>
      <c s="36">
        <v>0.00142</v>
      </c>
      <c s="36">
        <f>ROUND(G50*H50,6)</f>
      </c>
      <c r="L50" s="38">
        <v>0</v>
      </c>
      <c s="32">
        <f>ROUND(ROUND(L50,2)*ROUND(G50,3),2)</f>
      </c>
      <c s="36" t="s">
        <v>188</v>
      </c>
      <c>
        <f>(M50*21)/100</f>
      </c>
      <c t="s">
        <v>26</v>
      </c>
    </row>
    <row r="51" spans="1:5" ht="12.75">
      <c r="A51" s="35" t="s">
        <v>55</v>
      </c>
      <c r="E51" s="39" t="s">
        <v>5</v>
      </c>
    </row>
    <row r="52" spans="1:5" ht="12.75">
      <c r="A52" s="35" t="s">
        <v>56</v>
      </c>
      <c r="E52" s="40" t="s">
        <v>5</v>
      </c>
    </row>
    <row r="53" spans="1:5" ht="12.75">
      <c r="A53" t="s">
        <v>58</v>
      </c>
      <c r="E53" s="39" t="s">
        <v>1644</v>
      </c>
    </row>
    <row r="54" spans="1:16" ht="25.5">
      <c r="A54" t="s">
        <v>48</v>
      </c>
      <c s="34" t="s">
        <v>118</v>
      </c>
      <c s="34" t="s">
        <v>1645</v>
      </c>
      <c s="35" t="s">
        <v>5</v>
      </c>
      <c s="6" t="s">
        <v>1646</v>
      </c>
      <c s="36" t="s">
        <v>53</v>
      </c>
      <c s="37">
        <v>0.043</v>
      </c>
      <c s="36">
        <v>0</v>
      </c>
      <c s="36">
        <f>ROUND(G54*H54,6)</f>
      </c>
      <c r="L54" s="38">
        <v>0</v>
      </c>
      <c s="32">
        <f>ROUND(ROUND(L54,2)*ROUND(G54,3),2)</f>
      </c>
      <c s="36" t="s">
        <v>188</v>
      </c>
      <c>
        <f>(M54*21)/100</f>
      </c>
      <c t="s">
        <v>26</v>
      </c>
    </row>
    <row r="55" spans="1:5" ht="12.75">
      <c r="A55" s="35" t="s">
        <v>55</v>
      </c>
      <c r="E55" s="39" t="s">
        <v>5</v>
      </c>
    </row>
    <row r="56" spans="1:5" ht="12.75">
      <c r="A56" s="35" t="s">
        <v>56</v>
      </c>
      <c r="E56" s="40" t="s">
        <v>5</v>
      </c>
    </row>
    <row r="57" spans="1:5" ht="25.5">
      <c r="A57" t="s">
        <v>58</v>
      </c>
      <c r="E57" s="39" t="s">
        <v>1646</v>
      </c>
    </row>
    <row r="58" spans="1:13" ht="12.75">
      <c r="A58" t="s">
        <v>45</v>
      </c>
      <c r="C58" s="31" t="s">
        <v>1647</v>
      </c>
      <c r="E58" s="33" t="s">
        <v>1648</v>
      </c>
      <c r="J58" s="32">
        <f>0</f>
      </c>
      <c s="32">
        <f>0</f>
      </c>
      <c s="32">
        <f>0+L59+L63+L67</f>
      </c>
      <c s="32">
        <f>0+M59+M63+M67</f>
      </c>
    </row>
    <row r="59" spans="1:16" ht="25.5">
      <c r="A59" t="s">
        <v>48</v>
      </c>
      <c s="34" t="s">
        <v>124</v>
      </c>
      <c s="34" t="s">
        <v>1649</v>
      </c>
      <c s="35" t="s">
        <v>5</v>
      </c>
      <c s="6" t="s">
        <v>1650</v>
      </c>
      <c s="36" t="s">
        <v>235</v>
      </c>
      <c s="37">
        <v>30</v>
      </c>
      <c s="36">
        <v>0.00089</v>
      </c>
      <c s="36">
        <f>ROUND(G59*H59,6)</f>
      </c>
      <c r="L59" s="38">
        <v>0</v>
      </c>
      <c s="32">
        <f>ROUND(ROUND(L59,2)*ROUND(G59,3),2)</f>
      </c>
      <c s="36" t="s">
        <v>188</v>
      </c>
      <c>
        <f>(M59*21)/100</f>
      </c>
      <c t="s">
        <v>26</v>
      </c>
    </row>
    <row r="60" spans="1:5" ht="12.75">
      <c r="A60" s="35" t="s">
        <v>55</v>
      </c>
      <c r="E60" s="39" t="s">
        <v>5</v>
      </c>
    </row>
    <row r="61" spans="1:5" ht="12.75">
      <c r="A61" s="35" t="s">
        <v>56</v>
      </c>
      <c r="E61" s="40" t="s">
        <v>5</v>
      </c>
    </row>
    <row r="62" spans="1:5" ht="25.5">
      <c r="A62" t="s">
        <v>58</v>
      </c>
      <c r="E62" s="39" t="s">
        <v>1650</v>
      </c>
    </row>
    <row r="63" spans="1:16" ht="12.75">
      <c r="A63" t="s">
        <v>48</v>
      </c>
      <c s="34" t="s">
        <v>130</v>
      </c>
      <c s="34" t="s">
        <v>1651</v>
      </c>
      <c s="35" t="s">
        <v>5</v>
      </c>
      <c s="6" t="s">
        <v>1652</v>
      </c>
      <c s="36" t="s">
        <v>235</v>
      </c>
      <c s="37">
        <v>30</v>
      </c>
      <c s="36">
        <v>0</v>
      </c>
      <c s="36">
        <f>ROUND(G63*H63,6)</f>
      </c>
      <c r="L63" s="38">
        <v>0</v>
      </c>
      <c s="32">
        <f>ROUND(ROUND(L63,2)*ROUND(G63,3),2)</f>
      </c>
      <c s="36" t="s">
        <v>188</v>
      </c>
      <c>
        <f>(M63*21)/100</f>
      </c>
      <c t="s">
        <v>26</v>
      </c>
    </row>
    <row r="64" spans="1:5" ht="12.75">
      <c r="A64" s="35" t="s">
        <v>55</v>
      </c>
      <c r="E64" s="39" t="s">
        <v>5</v>
      </c>
    </row>
    <row r="65" spans="1:5" ht="12.75">
      <c r="A65" s="35" t="s">
        <v>56</v>
      </c>
      <c r="E65" s="40" t="s">
        <v>5</v>
      </c>
    </row>
    <row r="66" spans="1:5" ht="12.75">
      <c r="A66" t="s">
        <v>58</v>
      </c>
      <c r="E66" s="39" t="s">
        <v>1652</v>
      </c>
    </row>
    <row r="67" spans="1:16" ht="25.5">
      <c r="A67" t="s">
        <v>48</v>
      </c>
      <c s="34" t="s">
        <v>136</v>
      </c>
      <c s="34" t="s">
        <v>1653</v>
      </c>
      <c s="35" t="s">
        <v>5</v>
      </c>
      <c s="6" t="s">
        <v>1654</v>
      </c>
      <c s="36" t="s">
        <v>53</v>
      </c>
      <c s="37">
        <v>0.027</v>
      </c>
      <c s="36">
        <v>0</v>
      </c>
      <c s="36">
        <f>ROUND(G67*H67,6)</f>
      </c>
      <c r="L67" s="38">
        <v>0</v>
      </c>
      <c s="32">
        <f>ROUND(ROUND(L67,2)*ROUND(G67,3),2)</f>
      </c>
      <c s="36" t="s">
        <v>188</v>
      </c>
      <c>
        <f>(M67*21)/100</f>
      </c>
      <c t="s">
        <v>26</v>
      </c>
    </row>
    <row r="68" spans="1:5" ht="12.75">
      <c r="A68" s="35" t="s">
        <v>55</v>
      </c>
      <c r="E68" s="39" t="s">
        <v>5</v>
      </c>
    </row>
    <row r="69" spans="1:5" ht="12.75">
      <c r="A69" s="35" t="s">
        <v>56</v>
      </c>
      <c r="E69" s="40" t="s">
        <v>5</v>
      </c>
    </row>
    <row r="70" spans="1:5" ht="25.5">
      <c r="A70" t="s">
        <v>58</v>
      </c>
      <c r="E70" s="39" t="s">
        <v>1654</v>
      </c>
    </row>
    <row r="71" spans="1:13" ht="12.75">
      <c r="A71" t="s">
        <v>45</v>
      </c>
      <c r="C71" s="31" t="s">
        <v>1655</v>
      </c>
      <c r="E71" s="33" t="s">
        <v>1656</v>
      </c>
      <c r="J71" s="32">
        <f>0</f>
      </c>
      <c s="32">
        <f>0</f>
      </c>
      <c s="32">
        <f>0+L72+L76+L80+L84</f>
      </c>
      <c s="32">
        <f>0+M72+M76+M80+M84</f>
      </c>
    </row>
    <row r="72" spans="1:16" ht="25.5">
      <c r="A72" t="s">
        <v>48</v>
      </c>
      <c s="34" t="s">
        <v>142</v>
      </c>
      <c s="34" t="s">
        <v>1657</v>
      </c>
      <c s="35" t="s">
        <v>5</v>
      </c>
      <c s="6" t="s">
        <v>1658</v>
      </c>
      <c s="36" t="s">
        <v>235</v>
      </c>
      <c s="37">
        <v>45</v>
      </c>
      <c s="36">
        <v>0</v>
      </c>
      <c s="36">
        <f>ROUND(G72*H72,6)</f>
      </c>
      <c r="L72" s="38">
        <v>0</v>
      </c>
      <c s="32">
        <f>ROUND(ROUND(L72,2)*ROUND(G72,3),2)</f>
      </c>
      <c s="36" t="s">
        <v>188</v>
      </c>
      <c>
        <f>(M72*21)/100</f>
      </c>
      <c t="s">
        <v>26</v>
      </c>
    </row>
    <row r="73" spans="1:5" ht="12.75">
      <c r="A73" s="35" t="s">
        <v>55</v>
      </c>
      <c r="E73" s="39" t="s">
        <v>5</v>
      </c>
    </row>
    <row r="74" spans="1:5" ht="12.75">
      <c r="A74" s="35" t="s">
        <v>56</v>
      </c>
      <c r="E74" s="40" t="s">
        <v>1659</v>
      </c>
    </row>
    <row r="75" spans="1:5" ht="25.5">
      <c r="A75" t="s">
        <v>58</v>
      </c>
      <c r="E75" s="39" t="s">
        <v>1658</v>
      </c>
    </row>
    <row r="76" spans="1:16" ht="12.75">
      <c r="A76" t="s">
        <v>48</v>
      </c>
      <c s="34" t="s">
        <v>148</v>
      </c>
      <c s="34" t="s">
        <v>1660</v>
      </c>
      <c s="35" t="s">
        <v>5</v>
      </c>
      <c s="6" t="s">
        <v>1661</v>
      </c>
      <c s="36" t="s">
        <v>235</v>
      </c>
      <c s="37">
        <v>51.75</v>
      </c>
      <c s="36">
        <v>0.00025</v>
      </c>
      <c s="36">
        <f>ROUND(G76*H76,6)</f>
      </c>
      <c r="L76" s="38">
        <v>0</v>
      </c>
      <c s="32">
        <f>ROUND(ROUND(L76,2)*ROUND(G76,3),2)</f>
      </c>
      <c s="36" t="s">
        <v>188</v>
      </c>
      <c>
        <f>(M76*21)/100</f>
      </c>
      <c t="s">
        <v>26</v>
      </c>
    </row>
    <row r="77" spans="1:5" ht="12.75">
      <c r="A77" s="35" t="s">
        <v>55</v>
      </c>
      <c r="E77" s="39" t="s">
        <v>5</v>
      </c>
    </row>
    <row r="78" spans="1:5" ht="12.75">
      <c r="A78" s="35" t="s">
        <v>56</v>
      </c>
      <c r="E78" s="40" t="s">
        <v>5</v>
      </c>
    </row>
    <row r="79" spans="1:5" ht="12.75">
      <c r="A79" t="s">
        <v>58</v>
      </c>
      <c r="E79" s="39" t="s">
        <v>1661</v>
      </c>
    </row>
    <row r="80" spans="1:16" ht="38.25">
      <c r="A80" t="s">
        <v>48</v>
      </c>
      <c s="34" t="s">
        <v>225</v>
      </c>
      <c s="34" t="s">
        <v>1662</v>
      </c>
      <c s="35" t="s">
        <v>5</v>
      </c>
      <c s="6" t="s">
        <v>1663</v>
      </c>
      <c s="36" t="s">
        <v>235</v>
      </c>
      <c s="37">
        <v>45</v>
      </c>
      <c s="36">
        <v>0</v>
      </c>
      <c s="36">
        <f>ROUND(G80*H80,6)</f>
      </c>
      <c r="L80" s="38">
        <v>0</v>
      </c>
      <c s="32">
        <f>ROUND(ROUND(L80,2)*ROUND(G80,3),2)</f>
      </c>
      <c s="36" t="s">
        <v>188</v>
      </c>
      <c>
        <f>(M80*21)/100</f>
      </c>
      <c t="s">
        <v>26</v>
      </c>
    </row>
    <row r="81" spans="1:5" ht="12.75">
      <c r="A81" s="35" t="s">
        <v>55</v>
      </c>
      <c r="E81" s="39" t="s">
        <v>5</v>
      </c>
    </row>
    <row r="82" spans="1:5" ht="12.75">
      <c r="A82" s="35" t="s">
        <v>56</v>
      </c>
      <c r="E82" s="40" t="s">
        <v>5</v>
      </c>
    </row>
    <row r="83" spans="1:5" ht="38.25">
      <c r="A83" t="s">
        <v>58</v>
      </c>
      <c r="E83" s="39" t="s">
        <v>1663</v>
      </c>
    </row>
    <row r="84" spans="1:16" ht="25.5">
      <c r="A84" t="s">
        <v>48</v>
      </c>
      <c s="34" t="s">
        <v>228</v>
      </c>
      <c s="34" t="s">
        <v>1664</v>
      </c>
      <c s="35" t="s">
        <v>5</v>
      </c>
      <c s="6" t="s">
        <v>1665</v>
      </c>
      <c s="36" t="s">
        <v>53</v>
      </c>
      <c s="37">
        <v>0.013</v>
      </c>
      <c s="36">
        <v>0</v>
      </c>
      <c s="36">
        <f>ROUND(G84*H84,6)</f>
      </c>
      <c r="L84" s="38">
        <v>0</v>
      </c>
      <c s="32">
        <f>ROUND(ROUND(L84,2)*ROUND(G84,3),2)</f>
      </c>
      <c s="36" t="s">
        <v>188</v>
      </c>
      <c>
        <f>(M84*21)/100</f>
      </c>
      <c t="s">
        <v>26</v>
      </c>
    </row>
    <row r="85" spans="1:5" ht="12.75">
      <c r="A85" s="35" t="s">
        <v>55</v>
      </c>
      <c r="E85" s="39" t="s">
        <v>5</v>
      </c>
    </row>
    <row r="86" spans="1:5" ht="12.75">
      <c r="A86" s="35" t="s">
        <v>56</v>
      </c>
      <c r="E86" s="40" t="s">
        <v>5</v>
      </c>
    </row>
    <row r="87" spans="1:5" ht="25.5">
      <c r="A87" t="s">
        <v>58</v>
      </c>
      <c r="E87" s="39" t="s">
        <v>1665</v>
      </c>
    </row>
    <row r="88" spans="1:13" ht="12.75">
      <c r="A88" t="s">
        <v>45</v>
      </c>
      <c r="C88" s="31" t="s">
        <v>1666</v>
      </c>
      <c r="E88" s="33" t="s">
        <v>1667</v>
      </c>
      <c r="J88" s="32">
        <f>0</f>
      </c>
      <c s="32">
        <f>0</f>
      </c>
      <c s="32">
        <f>0+L89+L93</f>
      </c>
      <c s="32">
        <f>0+M89+M93</f>
      </c>
    </row>
    <row r="89" spans="1:16" ht="12.75">
      <c r="A89" t="s">
        <v>48</v>
      </c>
      <c s="34" t="s">
        <v>232</v>
      </c>
      <c s="34" t="s">
        <v>233</v>
      </c>
      <c s="35" t="s">
        <v>5</v>
      </c>
      <c s="6" t="s">
        <v>234</v>
      </c>
      <c s="36" t="s">
        <v>235</v>
      </c>
      <c s="37">
        <v>45</v>
      </c>
      <c s="36">
        <v>0</v>
      </c>
      <c s="36">
        <f>ROUND(G89*H89,6)</f>
      </c>
      <c r="L89" s="38">
        <v>0</v>
      </c>
      <c s="32">
        <f>ROUND(ROUND(L89,2)*ROUND(G89,3),2)</f>
      </c>
      <c s="36" t="s">
        <v>188</v>
      </c>
      <c>
        <f>(M89*21)/100</f>
      </c>
      <c t="s">
        <v>26</v>
      </c>
    </row>
    <row r="90" spans="1:5" ht="12.75">
      <c r="A90" s="35" t="s">
        <v>55</v>
      </c>
      <c r="E90" s="39" t="s">
        <v>5</v>
      </c>
    </row>
    <row r="91" spans="1:5" ht="12.75">
      <c r="A91" s="35" t="s">
        <v>56</v>
      </c>
      <c r="E91" s="40" t="s">
        <v>5</v>
      </c>
    </row>
    <row r="92" spans="1:5" ht="12.75">
      <c r="A92" t="s">
        <v>58</v>
      </c>
      <c r="E92" s="39" t="s">
        <v>234</v>
      </c>
    </row>
    <row r="93" spans="1:16" ht="12.75">
      <c r="A93" t="s">
        <v>48</v>
      </c>
      <c s="34" t="s">
        <v>236</v>
      </c>
      <c s="34" t="s">
        <v>1668</v>
      </c>
      <c s="35" t="s">
        <v>5</v>
      </c>
      <c s="6" t="s">
        <v>1669</v>
      </c>
      <c s="36" t="s">
        <v>235</v>
      </c>
      <c s="37">
        <v>54</v>
      </c>
      <c s="36">
        <v>0</v>
      </c>
      <c s="36">
        <f>ROUND(G93*H93,6)</f>
      </c>
      <c r="L93" s="38">
        <v>0</v>
      </c>
      <c s="32">
        <f>ROUND(ROUND(L93,2)*ROUND(G93,3),2)</f>
      </c>
      <c s="36" t="s">
        <v>54</v>
      </c>
      <c>
        <f>(M93*21)/100</f>
      </c>
      <c t="s">
        <v>26</v>
      </c>
    </row>
    <row r="94" spans="1:5" ht="12.75">
      <c r="A94" s="35" t="s">
        <v>55</v>
      </c>
      <c r="E94" s="39" t="s">
        <v>5</v>
      </c>
    </row>
    <row r="95" spans="1:5" ht="12.75">
      <c r="A95" s="35" t="s">
        <v>56</v>
      </c>
      <c r="E95" s="40" t="s">
        <v>5</v>
      </c>
    </row>
    <row r="96" spans="1:5" ht="12.75">
      <c r="A96" t="s">
        <v>58</v>
      </c>
      <c r="E96" s="39" t="s">
        <v>1670</v>
      </c>
    </row>
    <row r="97" spans="1:13" ht="12.75">
      <c r="A97" t="s">
        <v>45</v>
      </c>
      <c r="C97" s="31" t="s">
        <v>46</v>
      </c>
      <c r="E97" s="33" t="s">
        <v>47</v>
      </c>
      <c r="J97" s="32">
        <f>0</f>
      </c>
      <c s="32">
        <f>0</f>
      </c>
      <c s="32">
        <f>0+L98+L102+L106+L110+L114</f>
      </c>
      <c s="32">
        <f>0+M98+M102+M106+M110+M114</f>
      </c>
    </row>
    <row r="98" spans="1:16" ht="25.5">
      <c r="A98" t="s">
        <v>48</v>
      </c>
      <c s="34" t="s">
        <v>70</v>
      </c>
      <c s="34" t="s">
        <v>1671</v>
      </c>
      <c s="35" t="s">
        <v>5</v>
      </c>
      <c s="6" t="s">
        <v>1672</v>
      </c>
      <c s="36" t="s">
        <v>53</v>
      </c>
      <c s="37">
        <v>6.145</v>
      </c>
      <c s="36">
        <v>0</v>
      </c>
      <c s="36">
        <f>ROUND(G98*H98,6)</f>
      </c>
      <c r="L98" s="38">
        <v>0</v>
      </c>
      <c s="32">
        <f>ROUND(ROUND(L98,2)*ROUND(G98,3),2)</f>
      </c>
      <c s="36" t="s">
        <v>188</v>
      </c>
      <c>
        <f>(M98*21)/100</f>
      </c>
      <c t="s">
        <v>26</v>
      </c>
    </row>
    <row r="99" spans="1:5" ht="12.75">
      <c r="A99" s="35" t="s">
        <v>55</v>
      </c>
      <c r="E99" s="39" t="s">
        <v>5</v>
      </c>
    </row>
    <row r="100" spans="1:5" ht="12.75">
      <c r="A100" s="35" t="s">
        <v>56</v>
      </c>
      <c r="E100" s="40" t="s">
        <v>5</v>
      </c>
    </row>
    <row r="101" spans="1:5" ht="25.5">
      <c r="A101" t="s">
        <v>58</v>
      </c>
      <c r="E101" s="39" t="s">
        <v>1672</v>
      </c>
    </row>
    <row r="102" spans="1:16" ht="25.5">
      <c r="A102" t="s">
        <v>48</v>
      </c>
      <c s="34" t="s">
        <v>76</v>
      </c>
      <c s="34" t="s">
        <v>125</v>
      </c>
      <c s="35" t="s">
        <v>126</v>
      </c>
      <c s="6" t="s">
        <v>127</v>
      </c>
      <c s="36" t="s">
        <v>53</v>
      </c>
      <c s="37">
        <v>6</v>
      </c>
      <c s="36">
        <v>0</v>
      </c>
      <c s="36">
        <f>ROUND(G102*H102,6)</f>
      </c>
      <c r="L102" s="38">
        <v>0</v>
      </c>
      <c s="32">
        <f>ROUND(ROUND(L102,2)*ROUND(G102,3),2)</f>
      </c>
      <c s="36" t="s">
        <v>54</v>
      </c>
      <c>
        <f>(M102*21)/100</f>
      </c>
      <c t="s">
        <v>26</v>
      </c>
    </row>
    <row r="103" spans="1:5" ht="12.75">
      <c r="A103" s="35" t="s">
        <v>55</v>
      </c>
      <c r="E103" s="39" t="s">
        <v>5</v>
      </c>
    </row>
    <row r="104" spans="1:5" ht="12.75">
      <c r="A104" s="35" t="s">
        <v>56</v>
      </c>
      <c r="E104" s="40" t="s">
        <v>82</v>
      </c>
    </row>
    <row r="105" spans="1:5" ht="165.75">
      <c r="A105" t="s">
        <v>58</v>
      </c>
      <c r="E105" s="39" t="s">
        <v>1673</v>
      </c>
    </row>
    <row r="106" spans="1:16" ht="25.5">
      <c r="A106" t="s">
        <v>48</v>
      </c>
      <c s="34" t="s">
        <v>82</v>
      </c>
      <c s="34" t="s">
        <v>137</v>
      </c>
      <c s="35" t="s">
        <v>138</v>
      </c>
      <c s="6" t="s">
        <v>139</v>
      </c>
      <c s="36" t="s">
        <v>53</v>
      </c>
      <c s="37">
        <v>0.022</v>
      </c>
      <c s="36">
        <v>0</v>
      </c>
      <c s="36">
        <f>ROUND(G106*H106,6)</f>
      </c>
      <c r="L106" s="38">
        <v>0</v>
      </c>
      <c s="32">
        <f>ROUND(ROUND(L106,2)*ROUND(G106,3),2)</f>
      </c>
      <c s="36" t="s">
        <v>54</v>
      </c>
      <c>
        <f>(M106*21)/100</f>
      </c>
      <c t="s">
        <v>26</v>
      </c>
    </row>
    <row r="107" spans="1:5" ht="12.75">
      <c r="A107" s="35" t="s">
        <v>55</v>
      </c>
      <c r="E107" s="39" t="s">
        <v>5</v>
      </c>
    </row>
    <row r="108" spans="1:5" ht="12.75">
      <c r="A108" s="35" t="s">
        <v>56</v>
      </c>
      <c r="E108" s="40" t="s">
        <v>1674</v>
      </c>
    </row>
    <row r="109" spans="1:5" ht="165.75">
      <c r="A109" t="s">
        <v>58</v>
      </c>
      <c r="E109" s="39" t="s">
        <v>1675</v>
      </c>
    </row>
    <row r="110" spans="1:16" ht="12.75">
      <c r="A110" t="s">
        <v>48</v>
      </c>
      <c s="34" t="s">
        <v>88</v>
      </c>
      <c s="34" t="s">
        <v>71</v>
      </c>
      <c s="35" t="s">
        <v>72</v>
      </c>
      <c s="6" t="s">
        <v>73</v>
      </c>
      <c s="36" t="s">
        <v>53</v>
      </c>
      <c s="37">
        <v>0.064</v>
      </c>
      <c s="36">
        <v>0</v>
      </c>
      <c s="36">
        <f>ROUND(G110*H110,6)</f>
      </c>
      <c r="L110" s="38">
        <v>0</v>
      </c>
      <c s="32">
        <f>ROUND(ROUND(L110,2)*ROUND(G110,3),2)</f>
      </c>
      <c s="36" t="s">
        <v>54</v>
      </c>
      <c>
        <f>(M110*21)/100</f>
      </c>
      <c t="s">
        <v>26</v>
      </c>
    </row>
    <row r="111" spans="1:5" ht="12.75">
      <c r="A111" s="35" t="s">
        <v>55</v>
      </c>
      <c r="E111" s="39" t="s">
        <v>5</v>
      </c>
    </row>
    <row r="112" spans="1:5" ht="12.75">
      <c r="A112" s="35" t="s">
        <v>56</v>
      </c>
      <c r="E112" s="40" t="s">
        <v>1676</v>
      </c>
    </row>
    <row r="113" spans="1:5" ht="165.75">
      <c r="A113" t="s">
        <v>58</v>
      </c>
      <c r="E113" s="39" t="s">
        <v>1677</v>
      </c>
    </row>
    <row r="114" spans="1:16" ht="12.75">
      <c r="A114" t="s">
        <v>48</v>
      </c>
      <c s="34" t="s">
        <v>94</v>
      </c>
      <c s="34" t="s">
        <v>77</v>
      </c>
      <c s="35" t="s">
        <v>78</v>
      </c>
      <c s="6" t="s">
        <v>79</v>
      </c>
      <c s="36" t="s">
        <v>53</v>
      </c>
      <c s="37">
        <v>0.059</v>
      </c>
      <c s="36">
        <v>0</v>
      </c>
      <c s="36">
        <f>ROUND(G114*H114,6)</f>
      </c>
      <c r="L114" s="38">
        <v>0</v>
      </c>
      <c s="32">
        <f>ROUND(ROUND(L114,2)*ROUND(G114,3),2)</f>
      </c>
      <c s="36" t="s">
        <v>54</v>
      </c>
      <c>
        <f>(M114*21)/100</f>
      </c>
      <c t="s">
        <v>26</v>
      </c>
    </row>
    <row r="115" spans="1:5" ht="12.75">
      <c r="A115" s="35" t="s">
        <v>55</v>
      </c>
      <c r="E115" s="39" t="s">
        <v>5</v>
      </c>
    </row>
    <row r="116" spans="1:5" ht="12.75">
      <c r="A116" s="35" t="s">
        <v>56</v>
      </c>
      <c r="E116" s="40" t="s">
        <v>1678</v>
      </c>
    </row>
    <row r="117" spans="1:5" ht="191.25">
      <c r="A117" t="s">
        <v>58</v>
      </c>
      <c r="E117" s="39" t="s">
        <v>1679</v>
      </c>
    </row>
    <row r="118" spans="1:13" ht="12.75">
      <c r="A118" t="s">
        <v>45</v>
      </c>
      <c r="C118" s="31" t="s">
        <v>1282</v>
      </c>
      <c r="E118" s="33" t="s">
        <v>1283</v>
      </c>
      <c r="J118" s="32">
        <f>0</f>
      </c>
      <c s="32">
        <f>0</f>
      </c>
      <c s="32">
        <f>0+L119</f>
      </c>
      <c s="32">
        <f>0+M119</f>
      </c>
    </row>
    <row r="119" spans="1:16" ht="38.25">
      <c r="A119" t="s">
        <v>48</v>
      </c>
      <c s="34" t="s">
        <v>100</v>
      </c>
      <c s="34" t="s">
        <v>1431</v>
      </c>
      <c s="35" t="s">
        <v>5</v>
      </c>
      <c s="6" t="s">
        <v>1432</v>
      </c>
      <c s="36" t="s">
        <v>53</v>
      </c>
      <c s="37">
        <v>5.87</v>
      </c>
      <c s="36">
        <v>0</v>
      </c>
      <c s="36">
        <f>ROUND(G119*H119,6)</f>
      </c>
      <c r="L119" s="38">
        <v>0</v>
      </c>
      <c s="32">
        <f>ROUND(ROUND(L119,2)*ROUND(G119,3),2)</f>
      </c>
      <c s="36" t="s">
        <v>188</v>
      </c>
      <c>
        <f>(M119*21)/100</f>
      </c>
      <c t="s">
        <v>26</v>
      </c>
    </row>
    <row r="120" spans="1:5" ht="12.75">
      <c r="A120" s="35" t="s">
        <v>55</v>
      </c>
      <c r="E120" s="39" t="s">
        <v>5</v>
      </c>
    </row>
    <row r="121" spans="1:5" ht="12.75">
      <c r="A121" s="35" t="s">
        <v>56</v>
      </c>
      <c r="E121" s="40" t="s">
        <v>5</v>
      </c>
    </row>
    <row r="122" spans="1:5" ht="38.25">
      <c r="A122" t="s">
        <v>58</v>
      </c>
      <c r="E122" s="39" t="s">
        <v>1432</v>
      </c>
    </row>
    <row r="123" spans="1:13" ht="12.75">
      <c r="A123" t="s">
        <v>45</v>
      </c>
      <c r="C123" s="31" t="s">
        <v>1616</v>
      </c>
      <c r="E123" s="33" t="s">
        <v>1680</v>
      </c>
      <c r="J123" s="32">
        <f>0</f>
      </c>
      <c s="32">
        <f>0</f>
      </c>
      <c s="32">
        <f>0+L124+L128+L132+L136+L140</f>
      </c>
      <c s="32">
        <f>0+M124+M128+M132+M136+M140</f>
      </c>
    </row>
    <row r="124" spans="1:16" ht="12.75">
      <c r="A124" t="s">
        <v>48</v>
      </c>
      <c s="34" t="s">
        <v>247</v>
      </c>
      <c s="34" t="s">
        <v>1681</v>
      </c>
      <c s="35" t="s">
        <v>5</v>
      </c>
      <c s="6" t="s">
        <v>1682</v>
      </c>
      <c s="36" t="s">
        <v>187</v>
      </c>
      <c s="37">
        <v>1</v>
      </c>
      <c s="36">
        <v>0</v>
      </c>
      <c s="36">
        <f>ROUND(G124*H124,6)</f>
      </c>
      <c r="L124" s="38">
        <v>0</v>
      </c>
      <c s="32">
        <f>ROUND(ROUND(L124,2)*ROUND(G124,3),2)</f>
      </c>
      <c s="36" t="s">
        <v>54</v>
      </c>
      <c>
        <f>(M124*21)/100</f>
      </c>
      <c t="s">
        <v>26</v>
      </c>
    </row>
    <row r="125" spans="1:5" ht="12.75">
      <c r="A125" s="35" t="s">
        <v>55</v>
      </c>
      <c r="E125" s="39" t="s">
        <v>5</v>
      </c>
    </row>
    <row r="126" spans="1:5" ht="12.75">
      <c r="A126" s="35" t="s">
        <v>56</v>
      </c>
      <c r="E126" s="40" t="s">
        <v>5</v>
      </c>
    </row>
    <row r="127" spans="1:5" ht="63.75">
      <c r="A127" t="s">
        <v>58</v>
      </c>
      <c r="E127" s="39" t="s">
        <v>1683</v>
      </c>
    </row>
    <row r="128" spans="1:16" ht="12.75">
      <c r="A128" t="s">
        <v>48</v>
      </c>
      <c s="34" t="s">
        <v>250</v>
      </c>
      <c s="34" t="s">
        <v>1684</v>
      </c>
      <c s="35" t="s">
        <v>5</v>
      </c>
      <c s="6" t="s">
        <v>1685</v>
      </c>
      <c s="36" t="s">
        <v>187</v>
      </c>
      <c s="37">
        <v>1</v>
      </c>
      <c s="36">
        <v>0</v>
      </c>
      <c s="36">
        <f>ROUND(G128*H128,6)</f>
      </c>
      <c r="L128" s="38">
        <v>0</v>
      </c>
      <c s="32">
        <f>ROUND(ROUND(L128,2)*ROUND(G128,3),2)</f>
      </c>
      <c s="36" t="s">
        <v>54</v>
      </c>
      <c>
        <f>(M128*21)/100</f>
      </c>
      <c t="s">
        <v>26</v>
      </c>
    </row>
    <row r="129" spans="1:5" ht="12.75">
      <c r="A129" s="35" t="s">
        <v>55</v>
      </c>
      <c r="E129" s="39" t="s">
        <v>5</v>
      </c>
    </row>
    <row r="130" spans="1:5" ht="12.75">
      <c r="A130" s="35" t="s">
        <v>56</v>
      </c>
      <c r="E130" s="40" t="s">
        <v>5</v>
      </c>
    </row>
    <row r="131" spans="1:5" ht="89.25">
      <c r="A131" t="s">
        <v>58</v>
      </c>
      <c r="E131" s="39" t="s">
        <v>1686</v>
      </c>
    </row>
    <row r="132" spans="1:16" ht="12.75">
      <c r="A132" t="s">
        <v>48</v>
      </c>
      <c s="34" t="s">
        <v>253</v>
      </c>
      <c s="34" t="s">
        <v>1687</v>
      </c>
      <c s="35" t="s">
        <v>5</v>
      </c>
      <c s="6" t="s">
        <v>1688</v>
      </c>
      <c s="36" t="s">
        <v>187</v>
      </c>
      <c s="37">
        <v>1</v>
      </c>
      <c s="36">
        <v>0</v>
      </c>
      <c s="36">
        <f>ROUND(G132*H132,6)</f>
      </c>
      <c r="L132" s="38">
        <v>0</v>
      </c>
      <c s="32">
        <f>ROUND(ROUND(L132,2)*ROUND(G132,3),2)</f>
      </c>
      <c s="36" t="s">
        <v>54</v>
      </c>
      <c>
        <f>(M132*21)/100</f>
      </c>
      <c t="s">
        <v>26</v>
      </c>
    </row>
    <row r="133" spans="1:5" ht="12.75">
      <c r="A133" s="35" t="s">
        <v>55</v>
      </c>
      <c r="E133" s="39" t="s">
        <v>5</v>
      </c>
    </row>
    <row r="134" spans="1:5" ht="12.75">
      <c r="A134" s="35" t="s">
        <v>56</v>
      </c>
      <c r="E134" s="40" t="s">
        <v>5</v>
      </c>
    </row>
    <row r="135" spans="1:5" ht="76.5">
      <c r="A135" t="s">
        <v>58</v>
      </c>
      <c r="E135" s="39" t="s">
        <v>1689</v>
      </c>
    </row>
    <row r="136" spans="1:16" ht="12.75">
      <c r="A136" t="s">
        <v>48</v>
      </c>
      <c s="34" t="s">
        <v>256</v>
      </c>
      <c s="34" t="s">
        <v>1690</v>
      </c>
      <c s="35" t="s">
        <v>5</v>
      </c>
      <c s="6" t="s">
        <v>1691</v>
      </c>
      <c s="36" t="s">
        <v>187</v>
      </c>
      <c s="37">
        <v>1</v>
      </c>
      <c s="36">
        <v>0</v>
      </c>
      <c s="36">
        <f>ROUND(G136*H136,6)</f>
      </c>
      <c r="L136" s="38">
        <v>0</v>
      </c>
      <c s="32">
        <f>ROUND(ROUND(L136,2)*ROUND(G136,3),2)</f>
      </c>
      <c s="36" t="s">
        <v>54</v>
      </c>
      <c>
        <f>(M136*21)/100</f>
      </c>
      <c t="s">
        <v>26</v>
      </c>
    </row>
    <row r="137" spans="1:5" ht="12.75">
      <c r="A137" s="35" t="s">
        <v>55</v>
      </c>
      <c r="E137" s="39" t="s">
        <v>5</v>
      </c>
    </row>
    <row r="138" spans="1:5" ht="12.75">
      <c r="A138" s="35" t="s">
        <v>56</v>
      </c>
      <c r="E138" s="40" t="s">
        <v>5</v>
      </c>
    </row>
    <row r="139" spans="1:5" ht="76.5">
      <c r="A139" t="s">
        <v>58</v>
      </c>
      <c r="E139" s="39" t="s">
        <v>1692</v>
      </c>
    </row>
    <row r="140" spans="1:16" ht="12.75">
      <c r="A140" t="s">
        <v>48</v>
      </c>
      <c s="34" t="s">
        <v>260</v>
      </c>
      <c s="34" t="s">
        <v>1693</v>
      </c>
      <c s="35" t="s">
        <v>5</v>
      </c>
      <c s="6" t="s">
        <v>1694</v>
      </c>
      <c s="36" t="s">
        <v>187</v>
      </c>
      <c s="37">
        <v>4</v>
      </c>
      <c s="36">
        <v>0</v>
      </c>
      <c s="36">
        <f>ROUND(G140*H140,6)</f>
      </c>
      <c r="L140" s="38">
        <v>0</v>
      </c>
      <c s="32">
        <f>ROUND(ROUND(L140,2)*ROUND(G140,3),2)</f>
      </c>
      <c s="36" t="s">
        <v>54</v>
      </c>
      <c>
        <f>(M140*21)/100</f>
      </c>
      <c t="s">
        <v>26</v>
      </c>
    </row>
    <row r="141" spans="1:5" ht="12.75">
      <c r="A141" s="35" t="s">
        <v>55</v>
      </c>
      <c r="E141" s="39" t="s">
        <v>5</v>
      </c>
    </row>
    <row r="142" spans="1:5" ht="216.75">
      <c r="A142" s="35" t="s">
        <v>56</v>
      </c>
      <c r="E142" s="40" t="s">
        <v>1695</v>
      </c>
    </row>
    <row r="143" spans="1:5" ht="51">
      <c r="A143" t="s">
        <v>58</v>
      </c>
      <c r="E143" s="39" t="s">
        <v>1696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5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COUNTIFS(L8:L498,"=0",A8:A498,"P")+COUNTIFS(L8:L498,"",A8:A498,"P")+SUM(Q8:Q498)</f>
      </c>
    </row>
    <row r="8" spans="1:13" ht="12.75">
      <c r="A8" t="s">
        <v>43</v>
      </c>
      <c r="C8" s="28" t="s">
        <v>1699</v>
      </c>
      <c r="E8" s="30" t="s">
        <v>1698</v>
      </c>
      <c r="J8" s="29">
        <f>0+J9+J70+J75+J128+J141+J182+J219+J244+J261+J266+J275+J280+J297+J302+J439+J492+J497</f>
      </c>
      <c s="29">
        <f>0+K9+K70+K75+K128+K141+K182+K219+K244+K261+K266+K275+K280+K297+K302+K439+K492+K497</f>
      </c>
      <c s="29">
        <f>0+L9+L70+L75+L128+L141+L182+L219+L244+L261+L266+L275+L280+L297+L302+L439+L492+L497</f>
      </c>
      <c s="29">
        <f>0+M9+M70+M75+M128+M141+M182+M219+M244+M261+M266+M275+M280+M297+M302+M439+M492+M497</f>
      </c>
    </row>
    <row r="9" spans="1:13" ht="12.75">
      <c r="A9" t="s">
        <v>45</v>
      </c>
      <c r="C9" s="31" t="s">
        <v>49</v>
      </c>
      <c r="E9" s="33" t="s">
        <v>1156</v>
      </c>
      <c r="J9" s="32">
        <f>0</f>
      </c>
      <c s="32">
        <f>0</f>
      </c>
      <c s="32">
        <f>0+L10+L14+L18+L22+L26+L30+L34+L38+L42+L46+L50+L54+L58+L62+L66</f>
      </c>
      <c s="32">
        <f>0+M10+M14+M18+M22+M26+M30+M34+M38+M42+M46+M50+M54+M58+M62+M66</f>
      </c>
    </row>
    <row r="10" spans="1:16" ht="38.25">
      <c r="A10" t="s">
        <v>48</v>
      </c>
      <c s="34" t="s">
        <v>49</v>
      </c>
      <c s="34" t="s">
        <v>1700</v>
      </c>
      <c s="35" t="s">
        <v>5</v>
      </c>
      <c s="6" t="s">
        <v>1701</v>
      </c>
      <c s="36" t="s">
        <v>235</v>
      </c>
      <c s="37">
        <v>15</v>
      </c>
      <c s="36">
        <v>0.00868</v>
      </c>
      <c s="36">
        <f>ROUND(G10*H10,6)</f>
      </c>
      <c r="L10" s="38">
        <v>0</v>
      </c>
      <c s="32">
        <f>ROUND(ROUND(L10,2)*ROUND(G10,3),2)</f>
      </c>
      <c s="36" t="s">
        <v>188</v>
      </c>
      <c>
        <f>(M10*21)/100</f>
      </c>
      <c t="s">
        <v>26</v>
      </c>
    </row>
    <row r="11" spans="1:5" ht="12.75">
      <c r="A11" s="35" t="s">
        <v>55</v>
      </c>
      <c r="E11" s="39" t="s">
        <v>5</v>
      </c>
    </row>
    <row r="12" spans="1:5" ht="12.75">
      <c r="A12" s="35" t="s">
        <v>56</v>
      </c>
      <c r="E12" s="40" t="s">
        <v>1702</v>
      </c>
    </row>
    <row r="13" spans="1:5" ht="63.75">
      <c r="A13" t="s">
        <v>58</v>
      </c>
      <c r="E13" s="39" t="s">
        <v>1703</v>
      </c>
    </row>
    <row r="14" spans="1:16" ht="38.25">
      <c r="A14" t="s">
        <v>48</v>
      </c>
      <c s="34" t="s">
        <v>26</v>
      </c>
      <c s="34" t="s">
        <v>1704</v>
      </c>
      <c s="35" t="s">
        <v>5</v>
      </c>
      <c s="6" t="s">
        <v>1701</v>
      </c>
      <c s="36" t="s">
        <v>235</v>
      </c>
      <c s="37">
        <v>25</v>
      </c>
      <c s="36">
        <v>0.0369</v>
      </c>
      <c s="36">
        <f>ROUND(G14*H14,6)</f>
      </c>
      <c r="L14" s="38">
        <v>0</v>
      </c>
      <c s="32">
        <f>ROUND(ROUND(L14,2)*ROUND(G14,3),2)</f>
      </c>
      <c s="36" t="s">
        <v>188</v>
      </c>
      <c>
        <f>(M14*21)/100</f>
      </c>
      <c t="s">
        <v>26</v>
      </c>
    </row>
    <row r="15" spans="1:5" ht="12.75">
      <c r="A15" s="35" t="s">
        <v>55</v>
      </c>
      <c r="E15" s="39" t="s">
        <v>5</v>
      </c>
    </row>
    <row r="16" spans="1:5" ht="12.75">
      <c r="A16" s="35" t="s">
        <v>56</v>
      </c>
      <c r="E16" s="40" t="s">
        <v>1705</v>
      </c>
    </row>
    <row r="17" spans="1:5" ht="63.75">
      <c r="A17" t="s">
        <v>58</v>
      </c>
      <c r="E17" s="39" t="s">
        <v>1706</v>
      </c>
    </row>
    <row r="18" spans="1:16" ht="38.25">
      <c r="A18" t="s">
        <v>48</v>
      </c>
      <c s="34" t="s">
        <v>25</v>
      </c>
      <c s="34" t="s">
        <v>1707</v>
      </c>
      <c s="35" t="s">
        <v>5</v>
      </c>
      <c s="6" t="s">
        <v>1701</v>
      </c>
      <c s="36" t="s">
        <v>235</v>
      </c>
      <c s="37">
        <v>155</v>
      </c>
      <c s="36">
        <v>0.01068</v>
      </c>
      <c s="36">
        <f>ROUND(G18*H18,6)</f>
      </c>
      <c r="L18" s="38">
        <v>0</v>
      </c>
      <c s="32">
        <f>ROUND(ROUND(L18,2)*ROUND(G18,3),2)</f>
      </c>
      <c s="36" t="s">
        <v>188</v>
      </c>
      <c>
        <f>(M18*21)/100</f>
      </c>
      <c t="s">
        <v>26</v>
      </c>
    </row>
    <row r="19" spans="1:5" ht="12.75">
      <c r="A19" s="35" t="s">
        <v>55</v>
      </c>
      <c r="E19" s="39" t="s">
        <v>5</v>
      </c>
    </row>
    <row r="20" spans="1:5" ht="12.75">
      <c r="A20" s="35" t="s">
        <v>56</v>
      </c>
      <c r="E20" s="40" t="s">
        <v>1708</v>
      </c>
    </row>
    <row r="21" spans="1:5" ht="63.75">
      <c r="A21" t="s">
        <v>58</v>
      </c>
      <c r="E21" s="39" t="s">
        <v>1709</v>
      </c>
    </row>
    <row r="22" spans="1:16" ht="38.25">
      <c r="A22" t="s">
        <v>48</v>
      </c>
      <c s="34" t="s">
        <v>70</v>
      </c>
      <c s="34" t="s">
        <v>1710</v>
      </c>
      <c s="35" t="s">
        <v>5</v>
      </c>
      <c s="6" t="s">
        <v>1701</v>
      </c>
      <c s="36" t="s">
        <v>235</v>
      </c>
      <c s="37">
        <v>275</v>
      </c>
      <c s="36">
        <v>0.0369</v>
      </c>
      <c s="36">
        <f>ROUND(G22*H22,6)</f>
      </c>
      <c r="L22" s="38">
        <v>0</v>
      </c>
      <c s="32">
        <f>ROUND(ROUND(L22,2)*ROUND(G22,3),2)</f>
      </c>
      <c s="36" t="s">
        <v>188</v>
      </c>
      <c>
        <f>(M22*21)/100</f>
      </c>
      <c t="s">
        <v>26</v>
      </c>
    </row>
    <row r="23" spans="1:5" ht="12.75">
      <c r="A23" s="35" t="s">
        <v>55</v>
      </c>
      <c r="E23" s="39" t="s">
        <v>5</v>
      </c>
    </row>
    <row r="24" spans="1:5" ht="12.75">
      <c r="A24" s="35" t="s">
        <v>56</v>
      </c>
      <c r="E24" s="40" t="s">
        <v>1711</v>
      </c>
    </row>
    <row r="25" spans="1:5" ht="63.75">
      <c r="A25" t="s">
        <v>58</v>
      </c>
      <c r="E25" s="39" t="s">
        <v>1712</v>
      </c>
    </row>
    <row r="26" spans="1:16" ht="25.5">
      <c r="A26" t="s">
        <v>48</v>
      </c>
      <c s="34" t="s">
        <v>76</v>
      </c>
      <c s="34" t="s">
        <v>1157</v>
      </c>
      <c s="35" t="s">
        <v>5</v>
      </c>
      <c s="6" t="s">
        <v>1158</v>
      </c>
      <c s="36" t="s">
        <v>1159</v>
      </c>
      <c s="37">
        <v>936.047</v>
      </c>
      <c s="36">
        <v>0</v>
      </c>
      <c s="36">
        <f>ROUND(G26*H26,6)</f>
      </c>
      <c r="L26" s="38">
        <v>0</v>
      </c>
      <c s="32">
        <f>ROUND(ROUND(L26,2)*ROUND(G26,3),2)</f>
      </c>
      <c s="36" t="s">
        <v>188</v>
      </c>
      <c>
        <f>(M26*21)/100</f>
      </c>
      <c t="s">
        <v>26</v>
      </c>
    </row>
    <row r="27" spans="1:5" ht="12.75">
      <c r="A27" s="35" t="s">
        <v>55</v>
      </c>
      <c r="E27" s="39" t="s">
        <v>5</v>
      </c>
    </row>
    <row r="28" spans="1:5" ht="12.75">
      <c r="A28" s="35" t="s">
        <v>56</v>
      </c>
      <c r="E28" s="40" t="s">
        <v>1713</v>
      </c>
    </row>
    <row r="29" spans="1:5" ht="25.5">
      <c r="A29" t="s">
        <v>58</v>
      </c>
      <c r="E29" s="39" t="s">
        <v>1158</v>
      </c>
    </row>
    <row r="30" spans="1:16" ht="25.5">
      <c r="A30" t="s">
        <v>48</v>
      </c>
      <c s="34" t="s">
        <v>82</v>
      </c>
      <c s="34" t="s">
        <v>1714</v>
      </c>
      <c s="35" t="s">
        <v>5</v>
      </c>
      <c s="6" t="s">
        <v>1715</v>
      </c>
      <c s="36" t="s">
        <v>1159</v>
      </c>
      <c s="37">
        <v>165.185</v>
      </c>
      <c s="36">
        <v>0</v>
      </c>
      <c s="36">
        <f>ROUND(G30*H30,6)</f>
      </c>
      <c r="L30" s="38">
        <v>0</v>
      </c>
      <c s="32">
        <f>ROUND(ROUND(L30,2)*ROUND(G30,3),2)</f>
      </c>
      <c s="36" t="s">
        <v>188</v>
      </c>
      <c>
        <f>(M30*21)/100</f>
      </c>
      <c t="s">
        <v>26</v>
      </c>
    </row>
    <row r="31" spans="1:5" ht="12.75">
      <c r="A31" s="35" t="s">
        <v>55</v>
      </c>
      <c r="E31" s="39" t="s">
        <v>5</v>
      </c>
    </row>
    <row r="32" spans="1:5" ht="12.75">
      <c r="A32" s="35" t="s">
        <v>56</v>
      </c>
      <c r="E32" s="40" t="s">
        <v>1716</v>
      </c>
    </row>
    <row r="33" spans="1:5" ht="25.5">
      <c r="A33" t="s">
        <v>58</v>
      </c>
      <c r="E33" s="39" t="s">
        <v>1715</v>
      </c>
    </row>
    <row r="34" spans="1:16" ht="25.5">
      <c r="A34" t="s">
        <v>48</v>
      </c>
      <c s="34" t="s">
        <v>88</v>
      </c>
      <c s="34" t="s">
        <v>1717</v>
      </c>
      <c s="35" t="s">
        <v>5</v>
      </c>
      <c s="6" t="s">
        <v>1718</v>
      </c>
      <c s="36" t="s">
        <v>1159</v>
      </c>
      <c s="37">
        <v>245.12</v>
      </c>
      <c s="36">
        <v>0</v>
      </c>
      <c s="36">
        <f>ROUND(G34*H34,6)</f>
      </c>
      <c r="L34" s="38">
        <v>0</v>
      </c>
      <c s="32">
        <f>ROUND(ROUND(L34,2)*ROUND(G34,3),2)</f>
      </c>
      <c s="36" t="s">
        <v>188</v>
      </c>
      <c>
        <f>(M34*21)/100</f>
      </c>
      <c t="s">
        <v>26</v>
      </c>
    </row>
    <row r="35" spans="1:5" ht="12.75">
      <c r="A35" s="35" t="s">
        <v>55</v>
      </c>
      <c r="E35" s="39" t="s">
        <v>5</v>
      </c>
    </row>
    <row r="36" spans="1:5" ht="12.75">
      <c r="A36" s="35" t="s">
        <v>56</v>
      </c>
      <c r="E36" s="40" t="s">
        <v>1719</v>
      </c>
    </row>
    <row r="37" spans="1:5" ht="25.5">
      <c r="A37" t="s">
        <v>58</v>
      </c>
      <c r="E37" s="39" t="s">
        <v>1718</v>
      </c>
    </row>
    <row r="38" spans="1:16" ht="25.5">
      <c r="A38" t="s">
        <v>48</v>
      </c>
      <c s="34" t="s">
        <v>94</v>
      </c>
      <c s="34" t="s">
        <v>1720</v>
      </c>
      <c s="35" t="s">
        <v>5</v>
      </c>
      <c s="6" t="s">
        <v>1721</v>
      </c>
      <c s="36" t="s">
        <v>1159</v>
      </c>
      <c s="37">
        <v>37.855</v>
      </c>
      <c s="36">
        <v>0</v>
      </c>
      <c s="36">
        <f>ROUND(G38*H38,6)</f>
      </c>
      <c r="L38" s="38">
        <v>0</v>
      </c>
      <c s="32">
        <f>ROUND(ROUND(L38,2)*ROUND(G38,3),2)</f>
      </c>
      <c s="36" t="s">
        <v>188</v>
      </c>
      <c>
        <f>(M38*21)/100</f>
      </c>
      <c t="s">
        <v>26</v>
      </c>
    </row>
    <row r="39" spans="1:5" ht="12.75">
      <c r="A39" s="35" t="s">
        <v>55</v>
      </c>
      <c r="E39" s="39" t="s">
        <v>5</v>
      </c>
    </row>
    <row r="40" spans="1:5" ht="12.75">
      <c r="A40" s="35" t="s">
        <v>56</v>
      </c>
      <c r="E40" s="40" t="s">
        <v>1722</v>
      </c>
    </row>
    <row r="41" spans="1:5" ht="25.5">
      <c r="A41" t="s">
        <v>58</v>
      </c>
      <c r="E41" s="39" t="s">
        <v>1721</v>
      </c>
    </row>
    <row r="42" spans="1:16" ht="25.5">
      <c r="A42" t="s">
        <v>48</v>
      </c>
      <c s="34" t="s">
        <v>100</v>
      </c>
      <c s="34" t="s">
        <v>1723</v>
      </c>
      <c s="35" t="s">
        <v>5</v>
      </c>
      <c s="6" t="s">
        <v>1724</v>
      </c>
      <c s="36" t="s">
        <v>1159</v>
      </c>
      <c s="37">
        <v>4.641</v>
      </c>
      <c s="36">
        <v>0</v>
      </c>
      <c s="36">
        <f>ROUND(G42*H42,6)</f>
      </c>
      <c r="L42" s="38">
        <v>0</v>
      </c>
      <c s="32">
        <f>ROUND(ROUND(L42,2)*ROUND(G42,3),2)</f>
      </c>
      <c s="36" t="s">
        <v>188</v>
      </c>
      <c>
        <f>(M42*21)/100</f>
      </c>
      <c t="s">
        <v>26</v>
      </c>
    </row>
    <row r="43" spans="1:5" ht="12.75">
      <c r="A43" s="35" t="s">
        <v>55</v>
      </c>
      <c r="E43" s="39" t="s">
        <v>5</v>
      </c>
    </row>
    <row r="44" spans="1:5" ht="12.75">
      <c r="A44" s="35" t="s">
        <v>56</v>
      </c>
      <c r="E44" s="40" t="s">
        <v>1725</v>
      </c>
    </row>
    <row r="45" spans="1:5" ht="25.5">
      <c r="A45" t="s">
        <v>58</v>
      </c>
      <c r="E45" s="39" t="s">
        <v>1724</v>
      </c>
    </row>
    <row r="46" spans="1:16" ht="38.25">
      <c r="A46" t="s">
        <v>48</v>
      </c>
      <c s="34" t="s">
        <v>106</v>
      </c>
      <c s="34" t="s">
        <v>1726</v>
      </c>
      <c s="35" t="s">
        <v>5</v>
      </c>
      <c s="6" t="s">
        <v>1727</v>
      </c>
      <c s="36" t="s">
        <v>1159</v>
      </c>
      <c s="37">
        <v>0.819</v>
      </c>
      <c s="36">
        <v>0</v>
      </c>
      <c s="36">
        <f>ROUND(G46*H46,6)</f>
      </c>
      <c r="L46" s="38">
        <v>0</v>
      </c>
      <c s="32">
        <f>ROUND(ROUND(L46,2)*ROUND(G46,3),2)</f>
      </c>
      <c s="36" t="s">
        <v>188</v>
      </c>
      <c>
        <f>(M46*21)/100</f>
      </c>
      <c t="s">
        <v>26</v>
      </c>
    </row>
    <row r="47" spans="1:5" ht="12.75">
      <c r="A47" s="35" t="s">
        <v>55</v>
      </c>
      <c r="E47" s="39" t="s">
        <v>5</v>
      </c>
    </row>
    <row r="48" spans="1:5" ht="12.75">
      <c r="A48" s="35" t="s">
        <v>56</v>
      </c>
      <c r="E48" s="40" t="s">
        <v>1728</v>
      </c>
    </row>
    <row r="49" spans="1:5" ht="38.25">
      <c r="A49" t="s">
        <v>58</v>
      </c>
      <c r="E49" s="39" t="s">
        <v>1727</v>
      </c>
    </row>
    <row r="50" spans="1:16" ht="38.25">
      <c r="A50" t="s">
        <v>48</v>
      </c>
      <c s="34" t="s">
        <v>112</v>
      </c>
      <c s="34" t="s">
        <v>1182</v>
      </c>
      <c s="35" t="s">
        <v>5</v>
      </c>
      <c s="6" t="s">
        <v>1183</v>
      </c>
      <c s="36" t="s">
        <v>1159</v>
      </c>
      <c s="37">
        <v>30.611</v>
      </c>
      <c s="36">
        <v>0</v>
      </c>
      <c s="36">
        <f>ROUND(G50*H50,6)</f>
      </c>
      <c r="L50" s="38">
        <v>0</v>
      </c>
      <c s="32">
        <f>ROUND(ROUND(L50,2)*ROUND(G50,3),2)</f>
      </c>
      <c s="36" t="s">
        <v>188</v>
      </c>
      <c>
        <f>(M50*21)/100</f>
      </c>
      <c t="s">
        <v>26</v>
      </c>
    </row>
    <row r="51" spans="1:5" ht="12.75">
      <c r="A51" s="35" t="s">
        <v>55</v>
      </c>
      <c r="E51" s="39" t="s">
        <v>5</v>
      </c>
    </row>
    <row r="52" spans="1:5" ht="12.75">
      <c r="A52" s="35" t="s">
        <v>56</v>
      </c>
      <c r="E52" s="40" t="s">
        <v>1729</v>
      </c>
    </row>
    <row r="53" spans="1:5" ht="38.25">
      <c r="A53" t="s">
        <v>58</v>
      </c>
      <c r="E53" s="39" t="s">
        <v>1183</v>
      </c>
    </row>
    <row r="54" spans="1:16" ht="38.25">
      <c r="A54" t="s">
        <v>48</v>
      </c>
      <c s="34" t="s">
        <v>118</v>
      </c>
      <c s="34" t="s">
        <v>1184</v>
      </c>
      <c s="35" t="s">
        <v>5</v>
      </c>
      <c s="6" t="s">
        <v>1185</v>
      </c>
      <c s="36" t="s">
        <v>1159</v>
      </c>
      <c s="37">
        <v>30.611</v>
      </c>
      <c s="36">
        <v>0</v>
      </c>
      <c s="36">
        <f>ROUND(G54*H54,6)</f>
      </c>
      <c r="L54" s="38">
        <v>0</v>
      </c>
      <c s="32">
        <f>ROUND(ROUND(L54,2)*ROUND(G54,3),2)</f>
      </c>
      <c s="36" t="s">
        <v>188</v>
      </c>
      <c>
        <f>(M54*21)/100</f>
      </c>
      <c t="s">
        <v>26</v>
      </c>
    </row>
    <row r="55" spans="1:5" ht="12.75">
      <c r="A55" s="35" t="s">
        <v>55</v>
      </c>
      <c r="E55" s="39" t="s">
        <v>5</v>
      </c>
    </row>
    <row r="56" spans="1:5" ht="12.75">
      <c r="A56" s="35" t="s">
        <v>56</v>
      </c>
      <c r="E56" s="40" t="s">
        <v>1729</v>
      </c>
    </row>
    <row r="57" spans="1:5" ht="38.25">
      <c r="A57" t="s">
        <v>58</v>
      </c>
      <c r="E57" s="39" t="s">
        <v>1185</v>
      </c>
    </row>
    <row r="58" spans="1:16" ht="38.25">
      <c r="A58" t="s">
        <v>48</v>
      </c>
      <c s="34" t="s">
        <v>124</v>
      </c>
      <c s="34" t="s">
        <v>1730</v>
      </c>
      <c s="35" t="s">
        <v>5</v>
      </c>
      <c s="6" t="s">
        <v>1460</v>
      </c>
      <c s="36" t="s">
        <v>1159</v>
      </c>
      <c s="37">
        <v>1359.056</v>
      </c>
      <c s="36">
        <v>0</v>
      </c>
      <c s="36">
        <f>ROUND(G58*H58,6)</f>
      </c>
      <c r="L58" s="38">
        <v>0</v>
      </c>
      <c s="32">
        <f>ROUND(ROUND(L58,2)*ROUND(G58,3),2)</f>
      </c>
      <c s="36" t="s">
        <v>188</v>
      </c>
      <c>
        <f>(M58*21)/100</f>
      </c>
      <c t="s">
        <v>26</v>
      </c>
    </row>
    <row r="59" spans="1:5" ht="12.75">
      <c r="A59" s="35" t="s">
        <v>55</v>
      </c>
      <c r="E59" s="39" t="s">
        <v>5</v>
      </c>
    </row>
    <row r="60" spans="1:5" ht="12.75">
      <c r="A60" s="35" t="s">
        <v>56</v>
      </c>
      <c r="E60" s="40" t="s">
        <v>1731</v>
      </c>
    </row>
    <row r="61" spans="1:5" ht="38.25">
      <c r="A61" t="s">
        <v>58</v>
      </c>
      <c r="E61" s="39" t="s">
        <v>1732</v>
      </c>
    </row>
    <row r="62" spans="1:16" ht="25.5">
      <c r="A62" t="s">
        <v>48</v>
      </c>
      <c s="34" t="s">
        <v>130</v>
      </c>
      <c s="34" t="s">
        <v>1733</v>
      </c>
      <c s="35" t="s">
        <v>5</v>
      </c>
      <c s="6" t="s">
        <v>1734</v>
      </c>
      <c s="36" t="s">
        <v>1159</v>
      </c>
      <c s="37">
        <v>2779.334</v>
      </c>
      <c s="36">
        <v>0</v>
      </c>
      <c s="36">
        <f>ROUND(G62*H62,6)</f>
      </c>
      <c r="L62" s="38">
        <v>0</v>
      </c>
      <c s="32">
        <f>ROUND(ROUND(L62,2)*ROUND(G62,3),2)</f>
      </c>
      <c s="36" t="s">
        <v>188</v>
      </c>
      <c>
        <f>(M62*21)/100</f>
      </c>
      <c t="s">
        <v>26</v>
      </c>
    </row>
    <row r="63" spans="1:5" ht="12.75">
      <c r="A63" s="35" t="s">
        <v>55</v>
      </c>
      <c r="E63" s="39" t="s">
        <v>5</v>
      </c>
    </row>
    <row r="64" spans="1:5" ht="12.75">
      <c r="A64" s="35" t="s">
        <v>56</v>
      </c>
      <c r="E64" s="40" t="s">
        <v>1735</v>
      </c>
    </row>
    <row r="65" spans="1:5" ht="25.5">
      <c r="A65" t="s">
        <v>58</v>
      </c>
      <c r="E65" s="39" t="s">
        <v>1734</v>
      </c>
    </row>
    <row r="66" spans="1:16" ht="25.5">
      <c r="A66" t="s">
        <v>48</v>
      </c>
      <c s="34" t="s">
        <v>136</v>
      </c>
      <c s="34" t="s">
        <v>1463</v>
      </c>
      <c s="35" t="s">
        <v>5</v>
      </c>
      <c s="6" t="s">
        <v>1464</v>
      </c>
      <c s="36" t="s">
        <v>1159</v>
      </c>
      <c s="37">
        <v>1389.667</v>
      </c>
      <c s="36">
        <v>0</v>
      </c>
      <c s="36">
        <f>ROUND(G66*H66,6)</f>
      </c>
      <c r="L66" s="38">
        <v>0</v>
      </c>
      <c s="32">
        <f>ROUND(ROUND(L66,2)*ROUND(G66,3),2)</f>
      </c>
      <c s="36" t="s">
        <v>188</v>
      </c>
      <c>
        <f>(M66*21)/100</f>
      </c>
      <c t="s">
        <v>26</v>
      </c>
    </row>
    <row r="67" spans="1:5" ht="12.75">
      <c r="A67" s="35" t="s">
        <v>55</v>
      </c>
      <c r="E67" s="39" t="s">
        <v>5</v>
      </c>
    </row>
    <row r="68" spans="1:5" ht="12.75">
      <c r="A68" s="35" t="s">
        <v>56</v>
      </c>
      <c r="E68" s="40" t="s">
        <v>1736</v>
      </c>
    </row>
    <row r="69" spans="1:5" ht="25.5">
      <c r="A69" t="s">
        <v>58</v>
      </c>
      <c r="E69" s="39" t="s">
        <v>1464</v>
      </c>
    </row>
    <row r="70" spans="1:13" ht="12.75">
      <c r="A70" t="s">
        <v>45</v>
      </c>
      <c r="C70" s="31" t="s">
        <v>76</v>
      </c>
      <c r="E70" s="33" t="s">
        <v>1226</v>
      </c>
      <c r="J70" s="32">
        <f>0</f>
      </c>
      <c s="32">
        <f>0</f>
      </c>
      <c s="32">
        <f>0+L71</f>
      </c>
      <c s="32">
        <f>0+M71</f>
      </c>
    </row>
    <row r="71" spans="1:16" ht="12.75">
      <c r="A71" t="s">
        <v>48</v>
      </c>
      <c s="34" t="s">
        <v>142</v>
      </c>
      <c s="34" t="s">
        <v>1737</v>
      </c>
      <c s="35" t="s">
        <v>5</v>
      </c>
      <c s="6" t="s">
        <v>1738</v>
      </c>
      <c s="36" t="s">
        <v>235</v>
      </c>
      <c s="37">
        <v>21.2</v>
      </c>
      <c s="36">
        <v>0</v>
      </c>
      <c s="36">
        <f>ROUND(G71*H71,6)</f>
      </c>
      <c r="L71" s="38">
        <v>0</v>
      </c>
      <c s="32">
        <f>ROUND(ROUND(L71,2)*ROUND(G71,3),2)</f>
      </c>
      <c s="36" t="s">
        <v>188</v>
      </c>
      <c>
        <f>(M71*21)/100</f>
      </c>
      <c t="s">
        <v>26</v>
      </c>
    </row>
    <row r="72" spans="1:5" ht="12.75">
      <c r="A72" s="35" t="s">
        <v>55</v>
      </c>
      <c r="E72" s="39" t="s">
        <v>5</v>
      </c>
    </row>
    <row r="73" spans="1:5" ht="12.75">
      <c r="A73" s="35" t="s">
        <v>56</v>
      </c>
      <c r="E73" s="40" t="s">
        <v>1739</v>
      </c>
    </row>
    <row r="74" spans="1:5" ht="12.75">
      <c r="A74" t="s">
        <v>58</v>
      </c>
      <c r="E74" s="39" t="s">
        <v>1738</v>
      </c>
    </row>
    <row r="75" spans="1:13" ht="12.75">
      <c r="A75" t="s">
        <v>45</v>
      </c>
      <c r="C75" s="31" t="s">
        <v>1740</v>
      </c>
      <c r="E75" s="33" t="s">
        <v>1741</v>
      </c>
      <c r="J75" s="32">
        <f>0</f>
      </c>
      <c s="32">
        <f>0</f>
      </c>
      <c s="32">
        <f>0+L76+L80+L84+L88+L92+L96+L100+L104+L108+L112+L116+L120+L124</f>
      </c>
      <c s="32">
        <f>0+M76+M80+M84+M88+M92+M96+M100+M104+M108+M112+M116+M120+M124</f>
      </c>
    </row>
    <row r="76" spans="1:16" ht="25.5">
      <c r="A76" t="s">
        <v>48</v>
      </c>
      <c s="34" t="s">
        <v>454</v>
      </c>
      <c s="34" t="s">
        <v>1742</v>
      </c>
      <c s="35" t="s">
        <v>5</v>
      </c>
      <c s="6" t="s">
        <v>1743</v>
      </c>
      <c s="36" t="s">
        <v>235</v>
      </c>
      <c s="37">
        <v>12.96</v>
      </c>
      <c s="36">
        <v>0</v>
      </c>
      <c s="36">
        <f>ROUND(G76*H76,6)</f>
      </c>
      <c r="L76" s="38">
        <v>0</v>
      </c>
      <c s="32">
        <f>ROUND(ROUND(L76,2)*ROUND(G76,3),2)</f>
      </c>
      <c s="36" t="s">
        <v>188</v>
      </c>
      <c>
        <f>(M76*21)/100</f>
      </c>
      <c t="s">
        <v>26</v>
      </c>
    </row>
    <row r="77" spans="1:5" ht="12.75">
      <c r="A77" s="35" t="s">
        <v>55</v>
      </c>
      <c r="E77" s="39" t="s">
        <v>5</v>
      </c>
    </row>
    <row r="78" spans="1:5" ht="12.75">
      <c r="A78" s="35" t="s">
        <v>56</v>
      </c>
      <c r="E78" s="40" t="s">
        <v>1744</v>
      </c>
    </row>
    <row r="79" spans="1:5" ht="25.5">
      <c r="A79" t="s">
        <v>58</v>
      </c>
      <c r="E79" s="39" t="s">
        <v>1743</v>
      </c>
    </row>
    <row r="80" spans="1:16" ht="25.5">
      <c r="A80" t="s">
        <v>48</v>
      </c>
      <c s="34" t="s">
        <v>456</v>
      </c>
      <c s="34" t="s">
        <v>1745</v>
      </c>
      <c s="35" t="s">
        <v>5</v>
      </c>
      <c s="6" t="s">
        <v>1746</v>
      </c>
      <c s="36" t="s">
        <v>235</v>
      </c>
      <c s="37">
        <v>201.412</v>
      </c>
      <c s="36">
        <v>0</v>
      </c>
      <c s="36">
        <f>ROUND(G80*H80,6)</f>
      </c>
      <c r="L80" s="38">
        <v>0</v>
      </c>
      <c s="32">
        <f>ROUND(ROUND(L80,2)*ROUND(G80,3),2)</f>
      </c>
      <c s="36" t="s">
        <v>188</v>
      </c>
      <c>
        <f>(M80*21)/100</f>
      </c>
      <c t="s">
        <v>26</v>
      </c>
    </row>
    <row r="81" spans="1:5" ht="12.75">
      <c r="A81" s="35" t="s">
        <v>55</v>
      </c>
      <c r="E81" s="39" t="s">
        <v>5</v>
      </c>
    </row>
    <row r="82" spans="1:5" ht="12.75">
      <c r="A82" s="35" t="s">
        <v>56</v>
      </c>
      <c r="E82" s="40" t="s">
        <v>1747</v>
      </c>
    </row>
    <row r="83" spans="1:5" ht="25.5">
      <c r="A83" t="s">
        <v>58</v>
      </c>
      <c r="E83" s="39" t="s">
        <v>1746</v>
      </c>
    </row>
    <row r="84" spans="1:16" ht="25.5">
      <c r="A84" t="s">
        <v>48</v>
      </c>
      <c s="34" t="s">
        <v>459</v>
      </c>
      <c s="34" t="s">
        <v>1748</v>
      </c>
      <c s="35" t="s">
        <v>5</v>
      </c>
      <c s="6" t="s">
        <v>1749</v>
      </c>
      <c s="36" t="s">
        <v>235</v>
      </c>
      <c s="37">
        <v>372.142</v>
      </c>
      <c s="36">
        <v>0</v>
      </c>
      <c s="36">
        <f>ROUND(G84*H84,6)</f>
      </c>
      <c r="L84" s="38">
        <v>0</v>
      </c>
      <c s="32">
        <f>ROUND(ROUND(L84,2)*ROUND(G84,3),2)</f>
      </c>
      <c s="36" t="s">
        <v>188</v>
      </c>
      <c>
        <f>(M84*21)/100</f>
      </c>
      <c t="s">
        <v>26</v>
      </c>
    </row>
    <row r="85" spans="1:5" ht="12.75">
      <c r="A85" s="35" t="s">
        <v>55</v>
      </c>
      <c r="E85" s="39" t="s">
        <v>5</v>
      </c>
    </row>
    <row r="86" spans="1:5" ht="12.75">
      <c r="A86" s="35" t="s">
        <v>56</v>
      </c>
      <c r="E86" s="40" t="s">
        <v>1750</v>
      </c>
    </row>
    <row r="87" spans="1:5" ht="25.5">
      <c r="A87" t="s">
        <v>58</v>
      </c>
      <c r="E87" s="39" t="s">
        <v>1749</v>
      </c>
    </row>
    <row r="88" spans="1:16" ht="25.5">
      <c r="A88" t="s">
        <v>48</v>
      </c>
      <c s="34" t="s">
        <v>461</v>
      </c>
      <c s="34" t="s">
        <v>1751</v>
      </c>
      <c s="35" t="s">
        <v>5</v>
      </c>
      <c s="6" t="s">
        <v>1752</v>
      </c>
      <c s="36" t="s">
        <v>235</v>
      </c>
      <c s="37">
        <v>108.536</v>
      </c>
      <c s="36">
        <v>0</v>
      </c>
      <c s="36">
        <f>ROUND(G88*H88,6)</f>
      </c>
      <c r="L88" s="38">
        <v>0</v>
      </c>
      <c s="32">
        <f>ROUND(ROUND(L88,2)*ROUND(G88,3),2)</f>
      </c>
      <c s="36" t="s">
        <v>188</v>
      </c>
      <c>
        <f>(M88*21)/100</f>
      </c>
      <c t="s">
        <v>26</v>
      </c>
    </row>
    <row r="89" spans="1:5" ht="12.75">
      <c r="A89" s="35" t="s">
        <v>55</v>
      </c>
      <c r="E89" s="39" t="s">
        <v>5</v>
      </c>
    </row>
    <row r="90" spans="1:5" ht="12.75">
      <c r="A90" s="35" t="s">
        <v>56</v>
      </c>
      <c r="E90" s="40" t="s">
        <v>1753</v>
      </c>
    </row>
    <row r="91" spans="1:5" ht="25.5">
      <c r="A91" t="s">
        <v>58</v>
      </c>
      <c r="E91" s="39" t="s">
        <v>1752</v>
      </c>
    </row>
    <row r="92" spans="1:16" ht="25.5">
      <c r="A92" t="s">
        <v>48</v>
      </c>
      <c s="34" t="s">
        <v>463</v>
      </c>
      <c s="34" t="s">
        <v>1754</v>
      </c>
      <c s="35" t="s">
        <v>5</v>
      </c>
      <c s="6" t="s">
        <v>1755</v>
      </c>
      <c s="36" t="s">
        <v>1171</v>
      </c>
      <c s="37">
        <v>1504.155</v>
      </c>
      <c s="36">
        <v>0</v>
      </c>
      <c s="36">
        <f>ROUND(G92*H92,6)</f>
      </c>
      <c r="L92" s="38">
        <v>0</v>
      </c>
      <c s="32">
        <f>ROUND(ROUND(L92,2)*ROUND(G92,3),2)</f>
      </c>
      <c s="36" t="s">
        <v>188</v>
      </c>
      <c>
        <f>(M92*21)/100</f>
      </c>
      <c t="s">
        <v>26</v>
      </c>
    </row>
    <row r="93" spans="1:5" ht="12.75">
      <c r="A93" s="35" t="s">
        <v>55</v>
      </c>
      <c r="E93" s="39" t="s">
        <v>5</v>
      </c>
    </row>
    <row r="94" spans="1:5" ht="12.75">
      <c r="A94" s="35" t="s">
        <v>56</v>
      </c>
      <c r="E94" s="40" t="s">
        <v>1756</v>
      </c>
    </row>
    <row r="95" spans="1:5" ht="25.5">
      <c r="A95" t="s">
        <v>58</v>
      </c>
      <c r="E95" s="39" t="s">
        <v>1755</v>
      </c>
    </row>
    <row r="96" spans="1:16" ht="25.5">
      <c r="A96" t="s">
        <v>48</v>
      </c>
      <c s="34" t="s">
        <v>465</v>
      </c>
      <c s="34" t="s">
        <v>1757</v>
      </c>
      <c s="35" t="s">
        <v>5</v>
      </c>
      <c s="6" t="s">
        <v>1758</v>
      </c>
      <c s="36" t="s">
        <v>1171</v>
      </c>
      <c s="37">
        <v>30.495</v>
      </c>
      <c s="36">
        <v>0</v>
      </c>
      <c s="36">
        <f>ROUND(G96*H96,6)</f>
      </c>
      <c r="L96" s="38">
        <v>0</v>
      </c>
      <c s="32">
        <f>ROUND(ROUND(L96,2)*ROUND(G96,3),2)</f>
      </c>
      <c s="36" t="s">
        <v>188</v>
      </c>
      <c>
        <f>(M96*21)/100</f>
      </c>
      <c t="s">
        <v>26</v>
      </c>
    </row>
    <row r="97" spans="1:5" ht="12.75">
      <c r="A97" s="35" t="s">
        <v>55</v>
      </c>
      <c r="E97" s="39" t="s">
        <v>5</v>
      </c>
    </row>
    <row r="98" spans="1:5" ht="12.75">
      <c r="A98" s="35" t="s">
        <v>56</v>
      </c>
      <c r="E98" s="40" t="s">
        <v>1759</v>
      </c>
    </row>
    <row r="99" spans="1:5" ht="25.5">
      <c r="A99" t="s">
        <v>58</v>
      </c>
      <c r="E99" s="39" t="s">
        <v>1758</v>
      </c>
    </row>
    <row r="100" spans="1:16" ht="25.5">
      <c r="A100" t="s">
        <v>48</v>
      </c>
      <c s="34" t="s">
        <v>467</v>
      </c>
      <c s="34" t="s">
        <v>1760</v>
      </c>
      <c s="35" t="s">
        <v>5</v>
      </c>
      <c s="6" t="s">
        <v>1761</v>
      </c>
      <c s="36" t="s">
        <v>235</v>
      </c>
      <c s="37">
        <v>23.4</v>
      </c>
      <c s="36">
        <v>0</v>
      </c>
      <c s="36">
        <f>ROUND(G100*H100,6)</f>
      </c>
      <c r="L100" s="38">
        <v>0</v>
      </c>
      <c s="32">
        <f>ROUND(ROUND(L100,2)*ROUND(G100,3),2)</f>
      </c>
      <c s="36" t="s">
        <v>188</v>
      </c>
      <c>
        <f>(M100*21)/100</f>
      </c>
      <c t="s">
        <v>26</v>
      </c>
    </row>
    <row r="101" spans="1:5" ht="12.75">
      <c r="A101" s="35" t="s">
        <v>55</v>
      </c>
      <c r="E101" s="39" t="s">
        <v>5</v>
      </c>
    </row>
    <row r="102" spans="1:5" ht="12.75">
      <c r="A102" s="35" t="s">
        <v>56</v>
      </c>
      <c r="E102" s="40" t="s">
        <v>1762</v>
      </c>
    </row>
    <row r="103" spans="1:5" ht="25.5">
      <c r="A103" t="s">
        <v>58</v>
      </c>
      <c r="E103" s="39" t="s">
        <v>1761</v>
      </c>
    </row>
    <row r="104" spans="1:16" ht="12.75">
      <c r="A104" t="s">
        <v>48</v>
      </c>
      <c s="34" t="s">
        <v>470</v>
      </c>
      <c s="34" t="s">
        <v>1763</v>
      </c>
      <c s="35" t="s">
        <v>5</v>
      </c>
      <c s="6" t="s">
        <v>1764</v>
      </c>
      <c s="36" t="s">
        <v>1171</v>
      </c>
      <c s="37">
        <v>1199.67</v>
      </c>
      <c s="36">
        <v>0</v>
      </c>
      <c s="36">
        <f>ROUND(G104*H104,6)</f>
      </c>
      <c r="L104" s="38">
        <v>0</v>
      </c>
      <c s="32">
        <f>ROUND(ROUND(L104,2)*ROUND(G104,3),2)</f>
      </c>
      <c s="36" t="s">
        <v>188</v>
      </c>
      <c>
        <f>(M104*21)/100</f>
      </c>
      <c t="s">
        <v>26</v>
      </c>
    </row>
    <row r="105" spans="1:5" ht="12.75">
      <c r="A105" s="35" t="s">
        <v>55</v>
      </c>
      <c r="E105" s="39" t="s">
        <v>5</v>
      </c>
    </row>
    <row r="106" spans="1:5" ht="12.75">
      <c r="A106" s="35" t="s">
        <v>56</v>
      </c>
      <c r="E106" s="40" t="s">
        <v>1765</v>
      </c>
    </row>
    <row r="107" spans="1:5" ht="12.75">
      <c r="A107" t="s">
        <v>58</v>
      </c>
      <c r="E107" s="39" t="s">
        <v>1764</v>
      </c>
    </row>
    <row r="108" spans="1:16" ht="12.75">
      <c r="A108" t="s">
        <v>48</v>
      </c>
      <c s="34" t="s">
        <v>473</v>
      </c>
      <c s="34" t="s">
        <v>1766</v>
      </c>
      <c s="35" t="s">
        <v>5</v>
      </c>
      <c s="6" t="s">
        <v>1767</v>
      </c>
      <c s="36" t="s">
        <v>1171</v>
      </c>
      <c s="37">
        <v>481.5</v>
      </c>
      <c s="36">
        <v>0</v>
      </c>
      <c s="36">
        <f>ROUND(G108*H108,6)</f>
      </c>
      <c r="L108" s="38">
        <v>0</v>
      </c>
      <c s="32">
        <f>ROUND(ROUND(L108,2)*ROUND(G108,3),2)</f>
      </c>
      <c s="36" t="s">
        <v>188</v>
      </c>
      <c>
        <f>(M108*21)/100</f>
      </c>
      <c t="s">
        <v>26</v>
      </c>
    </row>
    <row r="109" spans="1:5" ht="12.75">
      <c r="A109" s="35" t="s">
        <v>55</v>
      </c>
      <c r="E109" s="39" t="s">
        <v>5</v>
      </c>
    </row>
    <row r="110" spans="1:5" ht="12.75">
      <c r="A110" s="35" t="s">
        <v>56</v>
      </c>
      <c r="E110" s="40" t="s">
        <v>1768</v>
      </c>
    </row>
    <row r="111" spans="1:5" ht="12.75">
      <c r="A111" t="s">
        <v>58</v>
      </c>
      <c r="E111" s="39" t="s">
        <v>1767</v>
      </c>
    </row>
    <row r="112" spans="1:16" ht="12.75">
      <c r="A112" t="s">
        <v>48</v>
      </c>
      <c s="34" t="s">
        <v>474</v>
      </c>
      <c s="34" t="s">
        <v>1769</v>
      </c>
      <c s="35" t="s">
        <v>5</v>
      </c>
      <c s="6" t="s">
        <v>1770</v>
      </c>
      <c s="36" t="s">
        <v>1171</v>
      </c>
      <c s="37">
        <v>326.52</v>
      </c>
      <c s="36">
        <v>0</v>
      </c>
      <c s="36">
        <f>ROUND(G112*H112,6)</f>
      </c>
      <c r="L112" s="38">
        <v>0</v>
      </c>
      <c s="32">
        <f>ROUND(ROUND(L112,2)*ROUND(G112,3),2)</f>
      </c>
      <c s="36" t="s">
        <v>188</v>
      </c>
      <c>
        <f>(M112*21)/100</f>
      </c>
      <c t="s">
        <v>26</v>
      </c>
    </row>
    <row r="113" spans="1:5" ht="12.75">
      <c r="A113" s="35" t="s">
        <v>55</v>
      </c>
      <c r="E113" s="39" t="s">
        <v>5</v>
      </c>
    </row>
    <row r="114" spans="1:5" ht="12.75">
      <c r="A114" s="35" t="s">
        <v>56</v>
      </c>
      <c r="E114" s="40" t="s">
        <v>1771</v>
      </c>
    </row>
    <row r="115" spans="1:5" ht="12.75">
      <c r="A115" t="s">
        <v>58</v>
      </c>
      <c r="E115" s="39" t="s">
        <v>1770</v>
      </c>
    </row>
    <row r="116" spans="1:16" ht="25.5">
      <c r="A116" t="s">
        <v>48</v>
      </c>
      <c s="34" t="s">
        <v>476</v>
      </c>
      <c s="34" t="s">
        <v>1772</v>
      </c>
      <c s="35" t="s">
        <v>5</v>
      </c>
      <c s="6" t="s">
        <v>1773</v>
      </c>
      <c s="36" t="s">
        <v>235</v>
      </c>
      <c s="37">
        <v>509.504</v>
      </c>
      <c s="36">
        <v>0</v>
      </c>
      <c s="36">
        <f>ROUND(G116*H116,6)</f>
      </c>
      <c r="L116" s="38">
        <v>0</v>
      </c>
      <c s="32">
        <f>ROUND(ROUND(L116,2)*ROUND(G116,3),2)</f>
      </c>
      <c s="36" t="s">
        <v>188</v>
      </c>
      <c>
        <f>(M116*21)/100</f>
      </c>
      <c t="s">
        <v>26</v>
      </c>
    </row>
    <row r="117" spans="1:5" ht="12.75">
      <c r="A117" s="35" t="s">
        <v>55</v>
      </c>
      <c r="E117" s="39" t="s">
        <v>5</v>
      </c>
    </row>
    <row r="118" spans="1:5" ht="12.75">
      <c r="A118" s="35" t="s">
        <v>56</v>
      </c>
      <c r="E118" s="40" t="s">
        <v>1774</v>
      </c>
    </row>
    <row r="119" spans="1:5" ht="25.5">
      <c r="A119" t="s">
        <v>58</v>
      </c>
      <c r="E119" s="39" t="s">
        <v>1773</v>
      </c>
    </row>
    <row r="120" spans="1:16" ht="25.5">
      <c r="A120" t="s">
        <v>48</v>
      </c>
      <c s="34" t="s">
        <v>477</v>
      </c>
      <c s="34" t="s">
        <v>1775</v>
      </c>
      <c s="35" t="s">
        <v>5</v>
      </c>
      <c s="6" t="s">
        <v>1776</v>
      </c>
      <c s="36" t="s">
        <v>1171</v>
      </c>
      <c s="37">
        <v>29.844</v>
      </c>
      <c s="36">
        <v>0</v>
      </c>
      <c s="36">
        <f>ROUND(G120*H120,6)</f>
      </c>
      <c r="L120" s="38">
        <v>0</v>
      </c>
      <c s="32">
        <f>ROUND(ROUND(L120,2)*ROUND(G120,3),2)</f>
      </c>
      <c s="36" t="s">
        <v>188</v>
      </c>
      <c>
        <f>(M120*21)/100</f>
      </c>
      <c t="s">
        <v>26</v>
      </c>
    </row>
    <row r="121" spans="1:5" ht="12.75">
      <c r="A121" s="35" t="s">
        <v>55</v>
      </c>
      <c r="E121" s="39" t="s">
        <v>5</v>
      </c>
    </row>
    <row r="122" spans="1:5" ht="12.75">
      <c r="A122" s="35" t="s">
        <v>56</v>
      </c>
      <c r="E122" s="40" t="s">
        <v>1777</v>
      </c>
    </row>
    <row r="123" spans="1:5" ht="25.5">
      <c r="A123" t="s">
        <v>58</v>
      </c>
      <c r="E123" s="39" t="s">
        <v>1776</v>
      </c>
    </row>
    <row r="124" spans="1:16" ht="25.5">
      <c r="A124" t="s">
        <v>48</v>
      </c>
      <c s="34" t="s">
        <v>479</v>
      </c>
      <c s="34" t="s">
        <v>1778</v>
      </c>
      <c s="35" t="s">
        <v>5</v>
      </c>
      <c s="6" t="s">
        <v>1779</v>
      </c>
      <c s="36" t="s">
        <v>1171</v>
      </c>
      <c s="37">
        <v>29.844</v>
      </c>
      <c s="36">
        <v>0</v>
      </c>
      <c s="36">
        <f>ROUND(G124*H124,6)</f>
      </c>
      <c r="L124" s="38">
        <v>0</v>
      </c>
      <c s="32">
        <f>ROUND(ROUND(L124,2)*ROUND(G124,3),2)</f>
      </c>
      <c s="36" t="s">
        <v>188</v>
      </c>
      <c>
        <f>(M124*21)/100</f>
      </c>
      <c t="s">
        <v>26</v>
      </c>
    </row>
    <row r="125" spans="1:5" ht="12.75">
      <c r="A125" s="35" t="s">
        <v>55</v>
      </c>
      <c r="E125" s="39" t="s">
        <v>5</v>
      </c>
    </row>
    <row r="126" spans="1:5" ht="12.75">
      <c r="A126" s="35" t="s">
        <v>56</v>
      </c>
      <c r="E126" s="40" t="s">
        <v>1777</v>
      </c>
    </row>
    <row r="127" spans="1:5" ht="25.5">
      <c r="A127" t="s">
        <v>58</v>
      </c>
      <c r="E127" s="39" t="s">
        <v>1779</v>
      </c>
    </row>
    <row r="128" spans="1:13" ht="12.75">
      <c r="A128" t="s">
        <v>45</v>
      </c>
      <c r="C128" s="31" t="s">
        <v>1780</v>
      </c>
      <c r="E128" s="33" t="s">
        <v>1781</v>
      </c>
      <c r="J128" s="32">
        <f>0</f>
      </c>
      <c s="32">
        <f>0</f>
      </c>
      <c s="32">
        <f>0+L129+L133+L137</f>
      </c>
      <c s="32">
        <f>0+M129+M133+M137</f>
      </c>
    </row>
    <row r="129" spans="1:16" ht="25.5">
      <c r="A129" t="s">
        <v>48</v>
      </c>
      <c s="34" t="s">
        <v>481</v>
      </c>
      <c s="34" t="s">
        <v>1782</v>
      </c>
      <c s="35" t="s">
        <v>5</v>
      </c>
      <c s="6" t="s">
        <v>1783</v>
      </c>
      <c s="36" t="s">
        <v>1171</v>
      </c>
      <c s="37">
        <v>20.843</v>
      </c>
      <c s="36">
        <v>0</v>
      </c>
      <c s="36">
        <f>ROUND(G129*H129,6)</f>
      </c>
      <c r="L129" s="38">
        <v>0</v>
      </c>
      <c s="32">
        <f>ROUND(ROUND(L129,2)*ROUND(G129,3),2)</f>
      </c>
      <c s="36" t="s">
        <v>188</v>
      </c>
      <c>
        <f>(M129*21)/100</f>
      </c>
      <c t="s">
        <v>26</v>
      </c>
    </row>
    <row r="130" spans="1:5" ht="12.75">
      <c r="A130" s="35" t="s">
        <v>55</v>
      </c>
      <c r="E130" s="39" t="s">
        <v>5</v>
      </c>
    </row>
    <row r="131" spans="1:5" ht="12.75">
      <c r="A131" s="35" t="s">
        <v>56</v>
      </c>
      <c r="E131" s="40" t="s">
        <v>1784</v>
      </c>
    </row>
    <row r="132" spans="1:5" ht="25.5">
      <c r="A132" t="s">
        <v>58</v>
      </c>
      <c r="E132" s="39" t="s">
        <v>1783</v>
      </c>
    </row>
    <row r="133" spans="1:16" ht="25.5">
      <c r="A133" t="s">
        <v>48</v>
      </c>
      <c s="34" t="s">
        <v>484</v>
      </c>
      <c s="34" t="s">
        <v>1785</v>
      </c>
      <c s="35" t="s">
        <v>5</v>
      </c>
      <c s="6" t="s">
        <v>1786</v>
      </c>
      <c s="36" t="s">
        <v>1171</v>
      </c>
      <c s="37">
        <v>43.515</v>
      </c>
      <c s="36">
        <v>0</v>
      </c>
      <c s="36">
        <f>ROUND(G133*H133,6)</f>
      </c>
      <c r="L133" s="38">
        <v>0</v>
      </c>
      <c s="32">
        <f>ROUND(ROUND(L133,2)*ROUND(G133,3),2)</f>
      </c>
      <c s="36" t="s">
        <v>188</v>
      </c>
      <c>
        <f>(M133*21)/100</f>
      </c>
      <c t="s">
        <v>26</v>
      </c>
    </row>
    <row r="134" spans="1:5" ht="12.75">
      <c r="A134" s="35" t="s">
        <v>55</v>
      </c>
      <c r="E134" s="39" t="s">
        <v>5</v>
      </c>
    </row>
    <row r="135" spans="1:5" ht="12.75">
      <c r="A135" s="35" t="s">
        <v>56</v>
      </c>
      <c r="E135" s="40" t="s">
        <v>1787</v>
      </c>
    </row>
    <row r="136" spans="1:5" ht="25.5">
      <c r="A136" t="s">
        <v>58</v>
      </c>
      <c r="E136" s="39" t="s">
        <v>1786</v>
      </c>
    </row>
    <row r="137" spans="1:16" ht="25.5">
      <c r="A137" t="s">
        <v>48</v>
      </c>
      <c s="34" t="s">
        <v>487</v>
      </c>
      <c s="34" t="s">
        <v>1788</v>
      </c>
      <c s="35" t="s">
        <v>5</v>
      </c>
      <c s="6" t="s">
        <v>1789</v>
      </c>
      <c s="36" t="s">
        <v>1171</v>
      </c>
      <c s="37">
        <v>131.53</v>
      </c>
      <c s="36">
        <v>0</v>
      </c>
      <c s="36">
        <f>ROUND(G137*H137,6)</f>
      </c>
      <c r="L137" s="38">
        <v>0</v>
      </c>
      <c s="32">
        <f>ROUND(ROUND(L137,2)*ROUND(G137,3),2)</f>
      </c>
      <c s="36" t="s">
        <v>188</v>
      </c>
      <c>
        <f>(M137*21)/100</f>
      </c>
      <c t="s">
        <v>26</v>
      </c>
    </row>
    <row r="138" spans="1:5" ht="12.75">
      <c r="A138" s="35" t="s">
        <v>55</v>
      </c>
      <c r="E138" s="39" t="s">
        <v>5</v>
      </c>
    </row>
    <row r="139" spans="1:5" ht="12.75">
      <c r="A139" s="35" t="s">
        <v>56</v>
      </c>
      <c r="E139" s="40" t="s">
        <v>1790</v>
      </c>
    </row>
    <row r="140" spans="1:5" ht="25.5">
      <c r="A140" t="s">
        <v>58</v>
      </c>
      <c r="E140" s="39" t="s">
        <v>1789</v>
      </c>
    </row>
    <row r="141" spans="1:13" ht="12.75">
      <c r="A141" t="s">
        <v>45</v>
      </c>
      <c r="C141" s="31" t="s">
        <v>1330</v>
      </c>
      <c r="E141" s="33" t="s">
        <v>1331</v>
      </c>
      <c r="J141" s="32">
        <f>0</f>
      </c>
      <c s="32">
        <f>0</f>
      </c>
      <c s="32">
        <f>0+L142+L146+L150+L154+L158+L162+L166+L170+L174+L178</f>
      </c>
      <c s="32">
        <f>0+M142+M146+M150+M154+M158+M162+M166+M170+M174+M178</f>
      </c>
    </row>
    <row r="142" spans="1:16" ht="12.75">
      <c r="A142" t="s">
        <v>48</v>
      </c>
      <c s="34" t="s">
        <v>490</v>
      </c>
      <c s="34" t="s">
        <v>1791</v>
      </c>
      <c s="35" t="s">
        <v>5</v>
      </c>
      <c s="6" t="s">
        <v>1792</v>
      </c>
      <c s="36" t="s">
        <v>1171</v>
      </c>
      <c s="37">
        <v>1504.155</v>
      </c>
      <c s="36">
        <v>0</v>
      </c>
      <c s="36">
        <f>ROUND(G142*H142,6)</f>
      </c>
      <c r="L142" s="38">
        <v>0</v>
      </c>
      <c s="32">
        <f>ROUND(ROUND(L142,2)*ROUND(G142,3),2)</f>
      </c>
      <c s="36" t="s">
        <v>188</v>
      </c>
      <c>
        <f>(M142*21)/100</f>
      </c>
      <c t="s">
        <v>26</v>
      </c>
    </row>
    <row r="143" spans="1:5" ht="12.75">
      <c r="A143" s="35" t="s">
        <v>55</v>
      </c>
      <c r="E143" s="39" t="s">
        <v>5</v>
      </c>
    </row>
    <row r="144" spans="1:5" ht="12.75">
      <c r="A144" s="35" t="s">
        <v>56</v>
      </c>
      <c r="E144" s="40" t="s">
        <v>1756</v>
      </c>
    </row>
    <row r="145" spans="1:5" ht="12.75">
      <c r="A145" t="s">
        <v>58</v>
      </c>
      <c r="E145" s="39" t="s">
        <v>1792</v>
      </c>
    </row>
    <row r="146" spans="1:16" ht="25.5">
      <c r="A146" t="s">
        <v>48</v>
      </c>
      <c s="34" t="s">
        <v>493</v>
      </c>
      <c s="34" t="s">
        <v>1793</v>
      </c>
      <c s="35" t="s">
        <v>5</v>
      </c>
      <c s="6" t="s">
        <v>1794</v>
      </c>
      <c s="36" t="s">
        <v>235</v>
      </c>
      <c s="37">
        <v>11</v>
      </c>
      <c s="36">
        <v>0</v>
      </c>
      <c s="36">
        <f>ROUND(G146*H146,6)</f>
      </c>
      <c r="L146" s="38">
        <v>0</v>
      </c>
      <c s="32">
        <f>ROUND(ROUND(L146,2)*ROUND(G146,3),2)</f>
      </c>
      <c s="36" t="s">
        <v>188</v>
      </c>
      <c>
        <f>(M146*21)/100</f>
      </c>
      <c t="s">
        <v>26</v>
      </c>
    </row>
    <row r="147" spans="1:5" ht="12.75">
      <c r="A147" s="35" t="s">
        <v>55</v>
      </c>
      <c r="E147" s="39" t="s">
        <v>5</v>
      </c>
    </row>
    <row r="148" spans="1:5" ht="12.75">
      <c r="A148" s="35" t="s">
        <v>56</v>
      </c>
      <c r="E148" s="40" t="s">
        <v>5</v>
      </c>
    </row>
    <row r="149" spans="1:5" ht="25.5">
      <c r="A149" t="s">
        <v>58</v>
      </c>
      <c r="E149" s="39" t="s">
        <v>1794</v>
      </c>
    </row>
    <row r="150" spans="1:16" ht="12.75">
      <c r="A150" t="s">
        <v>48</v>
      </c>
      <c s="34" t="s">
        <v>496</v>
      </c>
      <c s="34" t="s">
        <v>1795</v>
      </c>
      <c s="35" t="s">
        <v>5</v>
      </c>
      <c s="6" t="s">
        <v>1796</v>
      </c>
      <c s="36" t="s">
        <v>235</v>
      </c>
      <c s="37">
        <v>127</v>
      </c>
      <c s="36">
        <v>0</v>
      </c>
      <c s="36">
        <f>ROUND(G150*H150,6)</f>
      </c>
      <c r="L150" s="38">
        <v>0</v>
      </c>
      <c s="32">
        <f>ROUND(ROUND(L150,2)*ROUND(G150,3),2)</f>
      </c>
      <c s="36" t="s">
        <v>188</v>
      </c>
      <c>
        <f>(M150*21)/100</f>
      </c>
      <c t="s">
        <v>26</v>
      </c>
    </row>
    <row r="151" spans="1:5" ht="12.75">
      <c r="A151" s="35" t="s">
        <v>55</v>
      </c>
      <c r="E151" s="39" t="s">
        <v>5</v>
      </c>
    </row>
    <row r="152" spans="1:5" ht="12.75">
      <c r="A152" s="35" t="s">
        <v>56</v>
      </c>
      <c r="E152" s="40" t="s">
        <v>5</v>
      </c>
    </row>
    <row r="153" spans="1:5" ht="12.75">
      <c r="A153" t="s">
        <v>58</v>
      </c>
      <c r="E153" s="39" t="s">
        <v>1796</v>
      </c>
    </row>
    <row r="154" spans="1:16" ht="12.75">
      <c r="A154" t="s">
        <v>48</v>
      </c>
      <c s="34" t="s">
        <v>499</v>
      </c>
      <c s="34" t="s">
        <v>1797</v>
      </c>
      <c s="35" t="s">
        <v>5</v>
      </c>
      <c s="6" t="s">
        <v>1798</v>
      </c>
      <c s="36" t="s">
        <v>235</v>
      </c>
      <c s="37">
        <v>195</v>
      </c>
      <c s="36">
        <v>0</v>
      </c>
      <c s="36">
        <f>ROUND(G154*H154,6)</f>
      </c>
      <c r="L154" s="38">
        <v>0</v>
      </c>
      <c s="32">
        <f>ROUND(ROUND(L154,2)*ROUND(G154,3),2)</f>
      </c>
      <c s="36" t="s">
        <v>188</v>
      </c>
      <c>
        <f>(M154*21)/100</f>
      </c>
      <c t="s">
        <v>26</v>
      </c>
    </row>
    <row r="155" spans="1:5" ht="12.75">
      <c r="A155" s="35" t="s">
        <v>55</v>
      </c>
      <c r="E155" s="39" t="s">
        <v>5</v>
      </c>
    </row>
    <row r="156" spans="1:5" ht="12.75">
      <c r="A156" s="35" t="s">
        <v>56</v>
      </c>
      <c r="E156" s="40" t="s">
        <v>1799</v>
      </c>
    </row>
    <row r="157" spans="1:5" ht="12.75">
      <c r="A157" t="s">
        <v>58</v>
      </c>
      <c r="E157" s="39" t="s">
        <v>1798</v>
      </c>
    </row>
    <row r="158" spans="1:16" ht="12.75">
      <c r="A158" t="s">
        <v>48</v>
      </c>
      <c s="34" t="s">
        <v>502</v>
      </c>
      <c s="34" t="s">
        <v>1800</v>
      </c>
      <c s="35" t="s">
        <v>5</v>
      </c>
      <c s="6" t="s">
        <v>1801</v>
      </c>
      <c s="36" t="s">
        <v>235</v>
      </c>
      <c s="37">
        <v>70</v>
      </c>
      <c s="36">
        <v>0</v>
      </c>
      <c s="36">
        <f>ROUND(G158*H158,6)</f>
      </c>
      <c r="L158" s="38">
        <v>0</v>
      </c>
      <c s="32">
        <f>ROUND(ROUND(L158,2)*ROUND(G158,3),2)</f>
      </c>
      <c s="36" t="s">
        <v>188</v>
      </c>
      <c>
        <f>(M158*21)/100</f>
      </c>
      <c t="s">
        <v>26</v>
      </c>
    </row>
    <row r="159" spans="1:5" ht="12.75">
      <c r="A159" s="35" t="s">
        <v>55</v>
      </c>
      <c r="E159" s="39" t="s">
        <v>5</v>
      </c>
    </row>
    <row r="160" spans="1:5" ht="12.75">
      <c r="A160" s="35" t="s">
        <v>56</v>
      </c>
      <c r="E160" s="40" t="s">
        <v>5</v>
      </c>
    </row>
    <row r="161" spans="1:5" ht="12.75">
      <c r="A161" t="s">
        <v>58</v>
      </c>
      <c r="E161" s="39" t="s">
        <v>1801</v>
      </c>
    </row>
    <row r="162" spans="1:16" ht="12.75">
      <c r="A162" t="s">
        <v>48</v>
      </c>
      <c s="34" t="s">
        <v>506</v>
      </c>
      <c s="34" t="s">
        <v>1802</v>
      </c>
      <c s="35" t="s">
        <v>5</v>
      </c>
      <c s="6" t="s">
        <v>1803</v>
      </c>
      <c s="36" t="s">
        <v>1171</v>
      </c>
      <c s="37">
        <v>62.5</v>
      </c>
      <c s="36">
        <v>0</v>
      </c>
      <c s="36">
        <f>ROUND(G162*H162,6)</f>
      </c>
      <c r="L162" s="38">
        <v>0</v>
      </c>
      <c s="32">
        <f>ROUND(ROUND(L162,2)*ROUND(G162,3),2)</f>
      </c>
      <c s="36" t="s">
        <v>188</v>
      </c>
      <c>
        <f>(M162*21)/100</f>
      </c>
      <c t="s">
        <v>26</v>
      </c>
    </row>
    <row r="163" spans="1:5" ht="12.75">
      <c r="A163" s="35" t="s">
        <v>55</v>
      </c>
      <c r="E163" s="39" t="s">
        <v>5</v>
      </c>
    </row>
    <row r="164" spans="1:5" ht="12.75">
      <c r="A164" s="35" t="s">
        <v>56</v>
      </c>
      <c r="E164" s="40" t="s">
        <v>1804</v>
      </c>
    </row>
    <row r="165" spans="1:5" ht="12.75">
      <c r="A165" t="s">
        <v>58</v>
      </c>
      <c r="E165" s="39" t="s">
        <v>1803</v>
      </c>
    </row>
    <row r="166" spans="1:16" ht="12.75">
      <c r="A166" t="s">
        <v>48</v>
      </c>
      <c s="34" t="s">
        <v>509</v>
      </c>
      <c s="34" t="s">
        <v>1805</v>
      </c>
      <c s="35" t="s">
        <v>5</v>
      </c>
      <c s="6" t="s">
        <v>1806</v>
      </c>
      <c s="36" t="s">
        <v>187</v>
      </c>
      <c s="37">
        <v>9</v>
      </c>
      <c s="36">
        <v>0</v>
      </c>
      <c s="36">
        <f>ROUND(G166*H166,6)</f>
      </c>
      <c r="L166" s="38">
        <v>0</v>
      </c>
      <c s="32">
        <f>ROUND(ROUND(L166,2)*ROUND(G166,3),2)</f>
      </c>
      <c s="36" t="s">
        <v>188</v>
      </c>
      <c>
        <f>(M166*21)/100</f>
      </c>
      <c t="s">
        <v>26</v>
      </c>
    </row>
    <row r="167" spans="1:5" ht="12.75">
      <c r="A167" s="35" t="s">
        <v>55</v>
      </c>
      <c r="E167" s="39" t="s">
        <v>5</v>
      </c>
    </row>
    <row r="168" spans="1:5" ht="12.75">
      <c r="A168" s="35" t="s">
        <v>56</v>
      </c>
      <c r="E168" s="40" t="s">
        <v>1807</v>
      </c>
    </row>
    <row r="169" spans="1:5" ht="12.75">
      <c r="A169" t="s">
        <v>58</v>
      </c>
      <c r="E169" s="39" t="s">
        <v>1806</v>
      </c>
    </row>
    <row r="170" spans="1:16" ht="12.75">
      <c r="A170" t="s">
        <v>48</v>
      </c>
      <c s="34" t="s">
        <v>512</v>
      </c>
      <c s="34" t="s">
        <v>1808</v>
      </c>
      <c s="35" t="s">
        <v>5</v>
      </c>
      <c s="6" t="s">
        <v>1809</v>
      </c>
      <c s="36" t="s">
        <v>235</v>
      </c>
      <c s="37">
        <v>156</v>
      </c>
      <c s="36">
        <v>0</v>
      </c>
      <c s="36">
        <f>ROUND(G170*H170,6)</f>
      </c>
      <c r="L170" s="38">
        <v>0</v>
      </c>
      <c s="32">
        <f>ROUND(ROUND(L170,2)*ROUND(G170,3),2)</f>
      </c>
      <c s="36" t="s">
        <v>188</v>
      </c>
      <c>
        <f>(M170*21)/100</f>
      </c>
      <c t="s">
        <v>26</v>
      </c>
    </row>
    <row r="171" spans="1:5" ht="12.75">
      <c r="A171" s="35" t="s">
        <v>55</v>
      </c>
      <c r="E171" s="39" t="s">
        <v>5</v>
      </c>
    </row>
    <row r="172" spans="1:5" ht="12.75">
      <c r="A172" s="35" t="s">
        <v>56</v>
      </c>
      <c r="E172" s="40" t="s">
        <v>5</v>
      </c>
    </row>
    <row r="173" spans="1:5" ht="12.75">
      <c r="A173" t="s">
        <v>58</v>
      </c>
      <c r="E173" s="39" t="s">
        <v>1809</v>
      </c>
    </row>
    <row r="174" spans="1:16" ht="12.75">
      <c r="A174" t="s">
        <v>48</v>
      </c>
      <c s="34" t="s">
        <v>514</v>
      </c>
      <c s="34" t="s">
        <v>1810</v>
      </c>
      <c s="35" t="s">
        <v>5</v>
      </c>
      <c s="6" t="s">
        <v>1811</v>
      </c>
      <c s="36" t="s">
        <v>235</v>
      </c>
      <c s="37">
        <v>155</v>
      </c>
      <c s="36">
        <v>0</v>
      </c>
      <c s="36">
        <f>ROUND(G174*H174,6)</f>
      </c>
      <c r="L174" s="38">
        <v>0</v>
      </c>
      <c s="32">
        <f>ROUND(ROUND(L174,2)*ROUND(G174,3),2)</f>
      </c>
      <c s="36" t="s">
        <v>188</v>
      </c>
      <c>
        <f>(M174*21)/100</f>
      </c>
      <c t="s">
        <v>26</v>
      </c>
    </row>
    <row r="175" spans="1:5" ht="12.75">
      <c r="A175" s="35" t="s">
        <v>55</v>
      </c>
      <c r="E175" s="39" t="s">
        <v>5</v>
      </c>
    </row>
    <row r="176" spans="1:5" ht="12.75">
      <c r="A176" s="35" t="s">
        <v>56</v>
      </c>
      <c r="E176" s="40" t="s">
        <v>5</v>
      </c>
    </row>
    <row r="177" spans="1:5" ht="12.75">
      <c r="A177" t="s">
        <v>58</v>
      </c>
      <c r="E177" s="39" t="s">
        <v>1811</v>
      </c>
    </row>
    <row r="178" spans="1:16" ht="12.75">
      <c r="A178" t="s">
        <v>48</v>
      </c>
      <c s="34" t="s">
        <v>516</v>
      </c>
      <c s="34" t="s">
        <v>1812</v>
      </c>
      <c s="35" t="s">
        <v>5</v>
      </c>
      <c s="6" t="s">
        <v>1813</v>
      </c>
      <c s="36" t="s">
        <v>235</v>
      </c>
      <c s="37">
        <v>153</v>
      </c>
      <c s="36">
        <v>0</v>
      </c>
      <c s="36">
        <f>ROUND(G178*H178,6)</f>
      </c>
      <c r="L178" s="38">
        <v>0</v>
      </c>
      <c s="32">
        <f>ROUND(ROUND(L178,2)*ROUND(G178,3),2)</f>
      </c>
      <c s="36" t="s">
        <v>188</v>
      </c>
      <c>
        <f>(M178*21)/100</f>
      </c>
      <c t="s">
        <v>26</v>
      </c>
    </row>
    <row r="179" spans="1:5" ht="12.75">
      <c r="A179" s="35" t="s">
        <v>55</v>
      </c>
      <c r="E179" s="39" t="s">
        <v>5</v>
      </c>
    </row>
    <row r="180" spans="1:5" ht="12.75">
      <c r="A180" s="35" t="s">
        <v>56</v>
      </c>
      <c r="E180" s="40" t="s">
        <v>5</v>
      </c>
    </row>
    <row r="181" spans="1:5" ht="12.75">
      <c r="A181" t="s">
        <v>58</v>
      </c>
      <c r="E181" s="39" t="s">
        <v>1813</v>
      </c>
    </row>
    <row r="182" spans="1:13" ht="12.75">
      <c r="A182" t="s">
        <v>45</v>
      </c>
      <c r="C182" s="31" t="s">
        <v>1342</v>
      </c>
      <c r="E182" s="33" t="s">
        <v>1343</v>
      </c>
      <c r="J182" s="32">
        <f>0</f>
      </c>
      <c s="32">
        <f>0</f>
      </c>
      <c s="32">
        <f>0+L183+L187+L191+L195+L199+L203+L207+L211+L215</f>
      </c>
      <c s="32">
        <f>0+M183+M187+M191+M195+M199+M203+M207+M211+M215</f>
      </c>
    </row>
    <row r="183" spans="1:16" ht="12.75">
      <c r="A183" t="s">
        <v>48</v>
      </c>
      <c s="34" t="s">
        <v>878</v>
      </c>
      <c s="34" t="s">
        <v>1814</v>
      </c>
      <c s="35" t="s">
        <v>5</v>
      </c>
      <c s="6" t="s">
        <v>1815</v>
      </c>
      <c s="36" t="s">
        <v>1171</v>
      </c>
      <c s="37">
        <v>224.695</v>
      </c>
      <c s="36">
        <v>0</v>
      </c>
      <c s="36">
        <f>ROUND(G183*H183,6)</f>
      </c>
      <c r="L183" s="38">
        <v>0</v>
      </c>
      <c s="32">
        <f>ROUND(ROUND(L183,2)*ROUND(G183,3),2)</f>
      </c>
      <c s="36" t="s">
        <v>188</v>
      </c>
      <c>
        <f>(M183*21)/100</f>
      </c>
      <c t="s">
        <v>26</v>
      </c>
    </row>
    <row r="184" spans="1:5" ht="12.75">
      <c r="A184" s="35" t="s">
        <v>55</v>
      </c>
      <c r="E184" s="39" t="s">
        <v>5</v>
      </c>
    </row>
    <row r="185" spans="1:5" ht="12.75">
      <c r="A185" s="35" t="s">
        <v>56</v>
      </c>
      <c r="E185" s="40" t="s">
        <v>1816</v>
      </c>
    </row>
    <row r="186" spans="1:5" ht="12.75">
      <c r="A186" t="s">
        <v>58</v>
      </c>
      <c r="E186" s="39" t="s">
        <v>1815</v>
      </c>
    </row>
    <row r="187" spans="1:16" ht="12.75">
      <c r="A187" t="s">
        <v>48</v>
      </c>
      <c s="34" t="s">
        <v>519</v>
      </c>
      <c s="34" t="s">
        <v>1817</v>
      </c>
      <c s="35" t="s">
        <v>5</v>
      </c>
      <c s="6" t="s">
        <v>1818</v>
      </c>
      <c s="36" t="s">
        <v>1171</v>
      </c>
      <c s="37">
        <v>19.376</v>
      </c>
      <c s="36">
        <v>0</v>
      </c>
      <c s="36">
        <f>ROUND(G187*H187,6)</f>
      </c>
      <c r="L187" s="38">
        <v>0</v>
      </c>
      <c s="32">
        <f>ROUND(ROUND(L187,2)*ROUND(G187,3),2)</f>
      </c>
      <c s="36" t="s">
        <v>188</v>
      </c>
      <c>
        <f>(M187*21)/100</f>
      </c>
      <c t="s">
        <v>26</v>
      </c>
    </row>
    <row r="188" spans="1:5" ht="12.75">
      <c r="A188" s="35" t="s">
        <v>55</v>
      </c>
      <c r="E188" s="39" t="s">
        <v>5</v>
      </c>
    </row>
    <row r="189" spans="1:5" ht="12.75">
      <c r="A189" s="35" t="s">
        <v>56</v>
      </c>
      <c r="E189" s="40" t="s">
        <v>1819</v>
      </c>
    </row>
    <row r="190" spans="1:5" ht="12.75">
      <c r="A190" t="s">
        <v>58</v>
      </c>
      <c r="E190" s="39" t="s">
        <v>1818</v>
      </c>
    </row>
    <row r="191" spans="1:16" ht="12.75">
      <c r="A191" t="s">
        <v>48</v>
      </c>
      <c s="34" t="s">
        <v>885</v>
      </c>
      <c s="34" t="s">
        <v>1820</v>
      </c>
      <c s="35" t="s">
        <v>5</v>
      </c>
      <c s="6" t="s">
        <v>1821</v>
      </c>
      <c s="36" t="s">
        <v>187</v>
      </c>
      <c s="37">
        <v>10</v>
      </c>
      <c s="36">
        <v>0</v>
      </c>
      <c s="36">
        <f>ROUND(G191*H191,6)</f>
      </c>
      <c r="L191" s="38">
        <v>0</v>
      </c>
      <c s="32">
        <f>ROUND(ROUND(L191,2)*ROUND(G191,3),2)</f>
      </c>
      <c s="36" t="s">
        <v>188</v>
      </c>
      <c>
        <f>(M191*21)/100</f>
      </c>
      <c t="s">
        <v>26</v>
      </c>
    </row>
    <row r="192" spans="1:5" ht="12.75">
      <c r="A192" s="35" t="s">
        <v>55</v>
      </c>
      <c r="E192" s="39" t="s">
        <v>5</v>
      </c>
    </row>
    <row r="193" spans="1:5" ht="12.75">
      <c r="A193" s="35" t="s">
        <v>56</v>
      </c>
      <c r="E193" s="40" t="s">
        <v>106</v>
      </c>
    </row>
    <row r="194" spans="1:5" ht="12.75">
      <c r="A194" t="s">
        <v>58</v>
      </c>
      <c r="E194" s="39" t="s">
        <v>1821</v>
      </c>
    </row>
    <row r="195" spans="1:16" ht="12.75">
      <c r="A195" t="s">
        <v>48</v>
      </c>
      <c s="34" t="s">
        <v>888</v>
      </c>
      <c s="34" t="s">
        <v>1822</v>
      </c>
      <c s="35" t="s">
        <v>5</v>
      </c>
      <c s="6" t="s">
        <v>1823</v>
      </c>
      <c s="36" t="s">
        <v>1171</v>
      </c>
      <c s="37">
        <v>13.222</v>
      </c>
      <c s="36">
        <v>0</v>
      </c>
      <c s="36">
        <f>ROUND(G195*H195,6)</f>
      </c>
      <c r="L195" s="38">
        <v>0</v>
      </c>
      <c s="32">
        <f>ROUND(ROUND(L195,2)*ROUND(G195,3),2)</f>
      </c>
      <c s="36" t="s">
        <v>188</v>
      </c>
      <c>
        <f>(M195*21)/100</f>
      </c>
      <c t="s">
        <v>26</v>
      </c>
    </row>
    <row r="196" spans="1:5" ht="12.75">
      <c r="A196" s="35" t="s">
        <v>55</v>
      </c>
      <c r="E196" s="39" t="s">
        <v>5</v>
      </c>
    </row>
    <row r="197" spans="1:5" ht="12.75">
      <c r="A197" s="35" t="s">
        <v>56</v>
      </c>
      <c r="E197" s="40" t="s">
        <v>1824</v>
      </c>
    </row>
    <row r="198" spans="1:5" ht="12.75">
      <c r="A198" t="s">
        <v>58</v>
      </c>
      <c r="E198" s="39" t="s">
        <v>1823</v>
      </c>
    </row>
    <row r="199" spans="1:16" ht="12.75">
      <c r="A199" t="s">
        <v>48</v>
      </c>
      <c s="34" t="s">
        <v>891</v>
      </c>
      <c s="34" t="s">
        <v>1825</v>
      </c>
      <c s="35" t="s">
        <v>5</v>
      </c>
      <c s="6" t="s">
        <v>1826</v>
      </c>
      <c s="36" t="s">
        <v>1171</v>
      </c>
      <c s="37">
        <v>58.111</v>
      </c>
      <c s="36">
        <v>0</v>
      </c>
      <c s="36">
        <f>ROUND(G199*H199,6)</f>
      </c>
      <c r="L199" s="38">
        <v>0</v>
      </c>
      <c s="32">
        <f>ROUND(ROUND(L199,2)*ROUND(G199,3),2)</f>
      </c>
      <c s="36" t="s">
        <v>188</v>
      </c>
      <c>
        <f>(M199*21)/100</f>
      </c>
      <c t="s">
        <v>26</v>
      </c>
    </row>
    <row r="200" spans="1:5" ht="12.75">
      <c r="A200" s="35" t="s">
        <v>55</v>
      </c>
      <c r="E200" s="39" t="s">
        <v>5</v>
      </c>
    </row>
    <row r="201" spans="1:5" ht="12.75">
      <c r="A201" s="35" t="s">
        <v>56</v>
      </c>
      <c r="E201" s="40" t="s">
        <v>1827</v>
      </c>
    </row>
    <row r="202" spans="1:5" ht="12.75">
      <c r="A202" t="s">
        <v>58</v>
      </c>
      <c r="E202" s="39" t="s">
        <v>1826</v>
      </c>
    </row>
    <row r="203" spans="1:16" ht="12.75">
      <c r="A203" t="s">
        <v>48</v>
      </c>
      <c s="34" t="s">
        <v>894</v>
      </c>
      <c s="34" t="s">
        <v>1828</v>
      </c>
      <c s="35" t="s">
        <v>5</v>
      </c>
      <c s="6" t="s">
        <v>1829</v>
      </c>
      <c s="36" t="s">
        <v>187</v>
      </c>
      <c s="37">
        <v>115</v>
      </c>
      <c s="36">
        <v>0</v>
      </c>
      <c s="36">
        <f>ROUND(G203*H203,6)</f>
      </c>
      <c r="L203" s="38">
        <v>0</v>
      </c>
      <c s="32">
        <f>ROUND(ROUND(L203,2)*ROUND(G203,3),2)</f>
      </c>
      <c s="36" t="s">
        <v>188</v>
      </c>
      <c>
        <f>(M203*21)/100</f>
      </c>
      <c t="s">
        <v>26</v>
      </c>
    </row>
    <row r="204" spans="1:5" ht="12.75">
      <c r="A204" s="35" t="s">
        <v>55</v>
      </c>
      <c r="E204" s="39" t="s">
        <v>5</v>
      </c>
    </row>
    <row r="205" spans="1:5" ht="12.75">
      <c r="A205" s="35" t="s">
        <v>56</v>
      </c>
      <c r="E205" s="40" t="s">
        <v>1830</v>
      </c>
    </row>
    <row r="206" spans="1:5" ht="12.75">
      <c r="A206" t="s">
        <v>58</v>
      </c>
      <c r="E206" s="39" t="s">
        <v>1829</v>
      </c>
    </row>
    <row r="207" spans="1:16" ht="12.75">
      <c r="A207" t="s">
        <v>48</v>
      </c>
      <c s="34" t="s">
        <v>1103</v>
      </c>
      <c s="34" t="s">
        <v>1831</v>
      </c>
      <c s="35" t="s">
        <v>5</v>
      </c>
      <c s="6" t="s">
        <v>1832</v>
      </c>
      <c s="36" t="s">
        <v>187</v>
      </c>
      <c s="37">
        <v>40</v>
      </c>
      <c s="36">
        <v>0</v>
      </c>
      <c s="36">
        <f>ROUND(G207*H207,6)</f>
      </c>
      <c r="L207" s="38">
        <v>0</v>
      </c>
      <c s="32">
        <f>ROUND(ROUND(L207,2)*ROUND(G207,3),2)</f>
      </c>
      <c s="36" t="s">
        <v>188</v>
      </c>
      <c>
        <f>(M207*21)/100</f>
      </c>
      <c t="s">
        <v>26</v>
      </c>
    </row>
    <row r="208" spans="1:5" ht="12.75">
      <c r="A208" s="35" t="s">
        <v>55</v>
      </c>
      <c r="E208" s="39" t="s">
        <v>5</v>
      </c>
    </row>
    <row r="209" spans="1:5" ht="12.75">
      <c r="A209" s="35" t="s">
        <v>56</v>
      </c>
      <c r="E209" s="40" t="s">
        <v>293</v>
      </c>
    </row>
    <row r="210" spans="1:5" ht="12.75">
      <c r="A210" t="s">
        <v>58</v>
      </c>
      <c r="E210" s="39" t="s">
        <v>1832</v>
      </c>
    </row>
    <row r="211" spans="1:16" ht="25.5">
      <c r="A211" t="s">
        <v>48</v>
      </c>
      <c s="34" t="s">
        <v>1105</v>
      </c>
      <c s="34" t="s">
        <v>1833</v>
      </c>
      <c s="35" t="s">
        <v>5</v>
      </c>
      <c s="6" t="s">
        <v>1834</v>
      </c>
      <c s="36" t="s">
        <v>187</v>
      </c>
      <c s="37">
        <v>6</v>
      </c>
      <c s="36">
        <v>0</v>
      </c>
      <c s="36">
        <f>ROUND(G211*H211,6)</f>
      </c>
      <c r="L211" s="38">
        <v>0</v>
      </c>
      <c s="32">
        <f>ROUND(ROUND(L211,2)*ROUND(G211,3),2)</f>
      </c>
      <c s="36" t="s">
        <v>188</v>
      </c>
      <c>
        <f>(M211*21)/100</f>
      </c>
      <c t="s">
        <v>26</v>
      </c>
    </row>
    <row r="212" spans="1:5" ht="12.75">
      <c r="A212" s="35" t="s">
        <v>55</v>
      </c>
      <c r="E212" s="39" t="s">
        <v>5</v>
      </c>
    </row>
    <row r="213" spans="1:5" ht="12.75">
      <c r="A213" s="35" t="s">
        <v>56</v>
      </c>
      <c r="E213" s="40" t="s">
        <v>82</v>
      </c>
    </row>
    <row r="214" spans="1:5" ht="25.5">
      <c r="A214" t="s">
        <v>58</v>
      </c>
      <c r="E214" s="39" t="s">
        <v>1834</v>
      </c>
    </row>
    <row r="215" spans="1:16" ht="25.5">
      <c r="A215" t="s">
        <v>48</v>
      </c>
      <c s="34" t="s">
        <v>1107</v>
      </c>
      <c s="34" t="s">
        <v>1835</v>
      </c>
      <c s="35" t="s">
        <v>5</v>
      </c>
      <c s="6" t="s">
        <v>1836</v>
      </c>
      <c s="36" t="s">
        <v>187</v>
      </c>
      <c s="37">
        <v>8</v>
      </c>
      <c s="36">
        <v>0</v>
      </c>
      <c s="36">
        <f>ROUND(G215*H215,6)</f>
      </c>
      <c r="L215" s="38">
        <v>0</v>
      </c>
      <c s="32">
        <f>ROUND(ROUND(L215,2)*ROUND(G215,3),2)</f>
      </c>
      <c s="36" t="s">
        <v>188</v>
      </c>
      <c>
        <f>(M215*21)/100</f>
      </c>
      <c t="s">
        <v>26</v>
      </c>
    </row>
    <row r="216" spans="1:5" ht="12.75">
      <c r="A216" s="35" t="s">
        <v>55</v>
      </c>
      <c r="E216" s="39" t="s">
        <v>5</v>
      </c>
    </row>
    <row r="217" spans="1:5" ht="12.75">
      <c r="A217" s="35" t="s">
        <v>56</v>
      </c>
      <c r="E217" s="40" t="s">
        <v>94</v>
      </c>
    </row>
    <row r="218" spans="1:5" ht="25.5">
      <c r="A218" t="s">
        <v>58</v>
      </c>
      <c r="E218" s="39" t="s">
        <v>1836</v>
      </c>
    </row>
    <row r="219" spans="1:13" ht="12.75">
      <c r="A219" t="s">
        <v>45</v>
      </c>
      <c r="C219" s="31" t="s">
        <v>1362</v>
      </c>
      <c r="E219" s="33" t="s">
        <v>1363</v>
      </c>
      <c r="J219" s="32">
        <f>0</f>
      </c>
      <c s="32">
        <f>0</f>
      </c>
      <c s="32">
        <f>0+L220+L224+L228+L232+L236+L240</f>
      </c>
      <c s="32">
        <f>0+M220+M224+M228+M232+M236+M240</f>
      </c>
    </row>
    <row r="220" spans="1:16" ht="12.75">
      <c r="A220" t="s">
        <v>48</v>
      </c>
      <c s="34" t="s">
        <v>1837</v>
      </c>
      <c s="34" t="s">
        <v>1838</v>
      </c>
      <c s="35" t="s">
        <v>5</v>
      </c>
      <c s="6" t="s">
        <v>1839</v>
      </c>
      <c s="36" t="s">
        <v>1171</v>
      </c>
      <c s="37">
        <v>653.59</v>
      </c>
      <c s="36">
        <v>0</v>
      </c>
      <c s="36">
        <f>ROUND(G220*H220,6)</f>
      </c>
      <c r="L220" s="38">
        <v>0</v>
      </c>
      <c s="32">
        <f>ROUND(ROUND(L220,2)*ROUND(G220,3),2)</f>
      </c>
      <c s="36" t="s">
        <v>188</v>
      </c>
      <c>
        <f>(M220*21)/100</f>
      </c>
      <c t="s">
        <v>26</v>
      </c>
    </row>
    <row r="221" spans="1:5" ht="12.75">
      <c r="A221" s="35" t="s">
        <v>55</v>
      </c>
      <c r="E221" s="39" t="s">
        <v>5</v>
      </c>
    </row>
    <row r="222" spans="1:5" ht="12.75">
      <c r="A222" s="35" t="s">
        <v>56</v>
      </c>
      <c r="E222" s="40" t="s">
        <v>1840</v>
      </c>
    </row>
    <row r="223" spans="1:5" ht="12.75">
      <c r="A223" t="s">
        <v>58</v>
      </c>
      <c r="E223" s="39" t="s">
        <v>1839</v>
      </c>
    </row>
    <row r="224" spans="1:16" ht="12.75">
      <c r="A224" t="s">
        <v>48</v>
      </c>
      <c s="34" t="s">
        <v>1841</v>
      </c>
      <c s="34" t="s">
        <v>1842</v>
      </c>
      <c s="35" t="s">
        <v>5</v>
      </c>
      <c s="6" t="s">
        <v>1843</v>
      </c>
      <c s="36" t="s">
        <v>187</v>
      </c>
      <c s="37">
        <v>39</v>
      </c>
      <c s="36">
        <v>0</v>
      </c>
      <c s="36">
        <f>ROUND(G224*H224,6)</f>
      </c>
      <c r="L224" s="38">
        <v>0</v>
      </c>
      <c s="32">
        <f>ROUND(ROUND(L224,2)*ROUND(G224,3),2)</f>
      </c>
      <c s="36" t="s">
        <v>188</v>
      </c>
      <c>
        <f>(M224*21)/100</f>
      </c>
      <c t="s">
        <v>26</v>
      </c>
    </row>
    <row r="225" spans="1:5" ht="12.75">
      <c r="A225" s="35" t="s">
        <v>55</v>
      </c>
      <c r="E225" s="39" t="s">
        <v>5</v>
      </c>
    </row>
    <row r="226" spans="1:5" ht="12.75">
      <c r="A226" s="35" t="s">
        <v>56</v>
      </c>
      <c r="E226" s="40" t="s">
        <v>290</v>
      </c>
    </row>
    <row r="227" spans="1:5" ht="12.75">
      <c r="A227" t="s">
        <v>58</v>
      </c>
      <c r="E227" s="39" t="s">
        <v>1843</v>
      </c>
    </row>
    <row r="228" spans="1:16" ht="12.75">
      <c r="A228" t="s">
        <v>48</v>
      </c>
      <c s="34" t="s">
        <v>1844</v>
      </c>
      <c s="34" t="s">
        <v>1845</v>
      </c>
      <c s="35" t="s">
        <v>5</v>
      </c>
      <c s="6" t="s">
        <v>1846</v>
      </c>
      <c s="36" t="s">
        <v>1171</v>
      </c>
      <c s="37">
        <v>26.83</v>
      </c>
      <c s="36">
        <v>0</v>
      </c>
      <c s="36">
        <f>ROUND(G228*H228,6)</f>
      </c>
      <c r="L228" s="38">
        <v>0</v>
      </c>
      <c s="32">
        <f>ROUND(ROUND(L228,2)*ROUND(G228,3),2)</f>
      </c>
      <c s="36" t="s">
        <v>188</v>
      </c>
      <c>
        <f>(M228*21)/100</f>
      </c>
      <c t="s">
        <v>26</v>
      </c>
    </row>
    <row r="229" spans="1:5" ht="12.75">
      <c r="A229" s="35" t="s">
        <v>55</v>
      </c>
      <c r="E229" s="39" t="s">
        <v>5</v>
      </c>
    </row>
    <row r="230" spans="1:5" ht="12.75">
      <c r="A230" s="35" t="s">
        <v>56</v>
      </c>
      <c r="E230" s="40" t="s">
        <v>1847</v>
      </c>
    </row>
    <row r="231" spans="1:5" ht="12.75">
      <c r="A231" t="s">
        <v>58</v>
      </c>
      <c r="E231" s="39" t="s">
        <v>1846</v>
      </c>
    </row>
    <row r="232" spans="1:16" ht="25.5">
      <c r="A232" t="s">
        <v>48</v>
      </c>
      <c s="34" t="s">
        <v>1848</v>
      </c>
      <c s="34" t="s">
        <v>1849</v>
      </c>
      <c s="35" t="s">
        <v>5</v>
      </c>
      <c s="6" t="s">
        <v>1850</v>
      </c>
      <c s="36" t="s">
        <v>1372</v>
      </c>
      <c s="37">
        <v>150</v>
      </c>
      <c s="36">
        <v>0</v>
      </c>
      <c s="36">
        <f>ROUND(G232*H232,6)</f>
      </c>
      <c r="L232" s="38">
        <v>0</v>
      </c>
      <c s="32">
        <f>ROUND(ROUND(L232,2)*ROUND(G232,3),2)</f>
      </c>
      <c s="36" t="s">
        <v>188</v>
      </c>
      <c>
        <f>(M232*21)/100</f>
      </c>
      <c t="s">
        <v>26</v>
      </c>
    </row>
    <row r="233" spans="1:5" ht="12.75">
      <c r="A233" s="35" t="s">
        <v>55</v>
      </c>
      <c r="E233" s="39" t="s">
        <v>5</v>
      </c>
    </row>
    <row r="234" spans="1:5" ht="12.75">
      <c r="A234" s="35" t="s">
        <v>56</v>
      </c>
      <c r="E234" s="40" t="s">
        <v>1851</v>
      </c>
    </row>
    <row r="235" spans="1:5" ht="25.5">
      <c r="A235" t="s">
        <v>58</v>
      </c>
      <c r="E235" s="39" t="s">
        <v>1850</v>
      </c>
    </row>
    <row r="236" spans="1:16" ht="25.5">
      <c r="A236" t="s">
        <v>48</v>
      </c>
      <c s="34" t="s">
        <v>1852</v>
      </c>
      <c s="34" t="s">
        <v>1853</v>
      </c>
      <c s="35" t="s">
        <v>5</v>
      </c>
      <c s="6" t="s">
        <v>1854</v>
      </c>
      <c s="36" t="s">
        <v>1372</v>
      </c>
      <c s="37">
        <v>1543.975</v>
      </c>
      <c s="36">
        <v>0</v>
      </c>
      <c s="36">
        <f>ROUND(G236*H236,6)</f>
      </c>
      <c r="L236" s="38">
        <v>0</v>
      </c>
      <c s="32">
        <f>ROUND(ROUND(L236,2)*ROUND(G236,3),2)</f>
      </c>
      <c s="36" t="s">
        <v>188</v>
      </c>
      <c>
        <f>(M236*21)/100</f>
      </c>
      <c t="s">
        <v>26</v>
      </c>
    </row>
    <row r="237" spans="1:5" ht="12.75">
      <c r="A237" s="35" t="s">
        <v>55</v>
      </c>
      <c r="E237" s="39" t="s">
        <v>5</v>
      </c>
    </row>
    <row r="238" spans="1:5" ht="12.75">
      <c r="A238" s="35" t="s">
        <v>56</v>
      </c>
      <c r="E238" s="40" t="s">
        <v>1855</v>
      </c>
    </row>
    <row r="239" spans="1:5" ht="25.5">
      <c r="A239" t="s">
        <v>58</v>
      </c>
      <c r="E239" s="39" t="s">
        <v>1854</v>
      </c>
    </row>
    <row r="240" spans="1:16" ht="25.5">
      <c r="A240" t="s">
        <v>48</v>
      </c>
      <c s="34" t="s">
        <v>1856</v>
      </c>
      <c s="34" t="s">
        <v>1857</v>
      </c>
      <c s="35" t="s">
        <v>5</v>
      </c>
      <c s="6" t="s">
        <v>1858</v>
      </c>
      <c s="36" t="s">
        <v>1372</v>
      </c>
      <c s="37">
        <v>30070.938</v>
      </c>
      <c s="36">
        <v>0</v>
      </c>
      <c s="36">
        <f>ROUND(G240*H240,6)</f>
      </c>
      <c r="L240" s="38">
        <v>0</v>
      </c>
      <c s="32">
        <f>ROUND(ROUND(L240,2)*ROUND(G240,3),2)</f>
      </c>
      <c s="36" t="s">
        <v>188</v>
      </c>
      <c>
        <f>(M240*21)/100</f>
      </c>
      <c t="s">
        <v>26</v>
      </c>
    </row>
    <row r="241" spans="1:5" ht="12.75">
      <c r="A241" s="35" t="s">
        <v>55</v>
      </c>
      <c r="E241" s="39" t="s">
        <v>5</v>
      </c>
    </row>
    <row r="242" spans="1:5" ht="12.75">
      <c r="A242" s="35" t="s">
        <v>56</v>
      </c>
      <c r="E242" s="40" t="s">
        <v>1859</v>
      </c>
    </row>
    <row r="243" spans="1:5" ht="25.5">
      <c r="A243" t="s">
        <v>58</v>
      </c>
      <c r="E243" s="39" t="s">
        <v>1858</v>
      </c>
    </row>
    <row r="244" spans="1:13" ht="12.75">
      <c r="A244" t="s">
        <v>45</v>
      </c>
      <c r="C244" s="31" t="s">
        <v>1860</v>
      </c>
      <c r="E244" s="33" t="s">
        <v>1861</v>
      </c>
      <c r="J244" s="32">
        <f>0</f>
      </c>
      <c s="32">
        <f>0</f>
      </c>
      <c s="32">
        <f>0+L245+L249+L253+L257</f>
      </c>
      <c s="32">
        <f>0+M245+M249+M253+M257</f>
      </c>
    </row>
    <row r="245" spans="1:16" ht="12.75">
      <c r="A245" t="s">
        <v>48</v>
      </c>
      <c s="34" t="s">
        <v>1862</v>
      </c>
      <c s="34" t="s">
        <v>1863</v>
      </c>
      <c s="35" t="s">
        <v>5</v>
      </c>
      <c s="6" t="s">
        <v>1864</v>
      </c>
      <c s="36" t="s">
        <v>235</v>
      </c>
      <c s="37">
        <v>43.65</v>
      </c>
      <c s="36">
        <v>0</v>
      </c>
      <c s="36">
        <f>ROUND(G245*H245,6)</f>
      </c>
      <c r="L245" s="38">
        <v>0</v>
      </c>
      <c s="32">
        <f>ROUND(ROUND(L245,2)*ROUND(G245,3),2)</f>
      </c>
      <c s="36" t="s">
        <v>188</v>
      </c>
      <c>
        <f>(M245*21)/100</f>
      </c>
      <c t="s">
        <v>26</v>
      </c>
    </row>
    <row r="246" spans="1:5" ht="12.75">
      <c r="A246" s="35" t="s">
        <v>55</v>
      </c>
      <c r="E246" s="39" t="s">
        <v>5</v>
      </c>
    </row>
    <row r="247" spans="1:5" ht="12.75">
      <c r="A247" s="35" t="s">
        <v>56</v>
      </c>
      <c r="E247" s="40" t="s">
        <v>1865</v>
      </c>
    </row>
    <row r="248" spans="1:5" ht="12.75">
      <c r="A248" t="s">
        <v>58</v>
      </c>
      <c r="E248" s="39" t="s">
        <v>1864</v>
      </c>
    </row>
    <row r="249" spans="1:16" ht="12.75">
      <c r="A249" t="s">
        <v>48</v>
      </c>
      <c s="34" t="s">
        <v>1866</v>
      </c>
      <c s="34" t="s">
        <v>1867</v>
      </c>
      <c s="35" t="s">
        <v>5</v>
      </c>
      <c s="6" t="s">
        <v>1868</v>
      </c>
      <c s="36" t="s">
        <v>1171</v>
      </c>
      <c s="37">
        <v>69.42</v>
      </c>
      <c s="36">
        <v>0</v>
      </c>
      <c s="36">
        <f>ROUND(G249*H249,6)</f>
      </c>
      <c r="L249" s="38">
        <v>0</v>
      </c>
      <c s="32">
        <f>ROUND(ROUND(L249,2)*ROUND(G249,3),2)</f>
      </c>
      <c s="36" t="s">
        <v>188</v>
      </c>
      <c>
        <f>(M249*21)/100</f>
      </c>
      <c t="s">
        <v>26</v>
      </c>
    </row>
    <row r="250" spans="1:5" ht="12.75">
      <c r="A250" s="35" t="s">
        <v>55</v>
      </c>
      <c r="E250" s="39" t="s">
        <v>5</v>
      </c>
    </row>
    <row r="251" spans="1:5" ht="12.75">
      <c r="A251" s="35" t="s">
        <v>56</v>
      </c>
      <c r="E251" s="40" t="s">
        <v>1869</v>
      </c>
    </row>
    <row r="252" spans="1:5" ht="12.75">
      <c r="A252" t="s">
        <v>58</v>
      </c>
      <c r="E252" s="39" t="s">
        <v>1868</v>
      </c>
    </row>
    <row r="253" spans="1:16" ht="12.75">
      <c r="A253" t="s">
        <v>48</v>
      </c>
      <c s="34" t="s">
        <v>1870</v>
      </c>
      <c s="34" t="s">
        <v>1871</v>
      </c>
      <c s="35" t="s">
        <v>5</v>
      </c>
      <c s="6" t="s">
        <v>1872</v>
      </c>
      <c s="36" t="s">
        <v>1171</v>
      </c>
      <c s="37">
        <v>403.96</v>
      </c>
      <c s="36">
        <v>0</v>
      </c>
      <c s="36">
        <f>ROUND(G253*H253,6)</f>
      </c>
      <c r="L253" s="38">
        <v>0</v>
      </c>
      <c s="32">
        <f>ROUND(ROUND(L253,2)*ROUND(G253,3),2)</f>
      </c>
      <c s="36" t="s">
        <v>188</v>
      </c>
      <c>
        <f>(M253*21)/100</f>
      </c>
      <c t="s">
        <v>26</v>
      </c>
    </row>
    <row r="254" spans="1:5" ht="12.75">
      <c r="A254" s="35" t="s">
        <v>55</v>
      </c>
      <c r="E254" s="39" t="s">
        <v>5</v>
      </c>
    </row>
    <row r="255" spans="1:5" ht="12.75">
      <c r="A255" s="35" t="s">
        <v>56</v>
      </c>
      <c r="E255" s="40" t="s">
        <v>1873</v>
      </c>
    </row>
    <row r="256" spans="1:5" ht="12.75">
      <c r="A256" t="s">
        <v>58</v>
      </c>
      <c r="E256" s="39" t="s">
        <v>1872</v>
      </c>
    </row>
    <row r="257" spans="1:16" ht="12.75">
      <c r="A257" t="s">
        <v>48</v>
      </c>
      <c s="34" t="s">
        <v>1874</v>
      </c>
      <c s="34" t="s">
        <v>1875</v>
      </c>
      <c s="35" t="s">
        <v>5</v>
      </c>
      <c s="6" t="s">
        <v>1876</v>
      </c>
      <c s="36" t="s">
        <v>1171</v>
      </c>
      <c s="37">
        <v>121.49</v>
      </c>
      <c s="36">
        <v>0</v>
      </c>
      <c s="36">
        <f>ROUND(G257*H257,6)</f>
      </c>
      <c r="L257" s="38">
        <v>0</v>
      </c>
      <c s="32">
        <f>ROUND(ROUND(L257,2)*ROUND(G257,3),2)</f>
      </c>
      <c s="36" t="s">
        <v>188</v>
      </c>
      <c>
        <f>(M257*21)/100</f>
      </c>
      <c t="s">
        <v>26</v>
      </c>
    </row>
    <row r="258" spans="1:5" ht="12.75">
      <c r="A258" s="35" t="s">
        <v>55</v>
      </c>
      <c r="E258" s="39" t="s">
        <v>5</v>
      </c>
    </row>
    <row r="259" spans="1:5" ht="12.75">
      <c r="A259" s="35" t="s">
        <v>56</v>
      </c>
      <c r="E259" s="40" t="s">
        <v>1877</v>
      </c>
    </row>
    <row r="260" spans="1:5" ht="12.75">
      <c r="A260" t="s">
        <v>58</v>
      </c>
      <c r="E260" s="39" t="s">
        <v>1876</v>
      </c>
    </row>
    <row r="261" spans="1:13" ht="12.75">
      <c r="A261" t="s">
        <v>45</v>
      </c>
      <c r="C261" s="31" t="s">
        <v>1878</v>
      </c>
      <c r="E261" s="33" t="s">
        <v>1879</v>
      </c>
      <c r="J261" s="32">
        <f>0</f>
      </c>
      <c s="32">
        <f>0</f>
      </c>
      <c s="32">
        <f>0+L262</f>
      </c>
      <c s="32">
        <f>0+M262</f>
      </c>
    </row>
    <row r="262" spans="1:16" ht="12.75">
      <c r="A262" t="s">
        <v>48</v>
      </c>
      <c s="34" t="s">
        <v>1880</v>
      </c>
      <c s="34" t="s">
        <v>1881</v>
      </c>
      <c s="35" t="s">
        <v>5</v>
      </c>
      <c s="6" t="s">
        <v>1882</v>
      </c>
      <c s="36" t="s">
        <v>1171</v>
      </c>
      <c s="37">
        <v>167.73</v>
      </c>
      <c s="36">
        <v>0</v>
      </c>
      <c s="36">
        <f>ROUND(G262*H262,6)</f>
      </c>
      <c r="L262" s="38">
        <v>0</v>
      </c>
      <c s="32">
        <f>ROUND(ROUND(L262,2)*ROUND(G262,3),2)</f>
      </c>
      <c s="36" t="s">
        <v>188</v>
      </c>
      <c>
        <f>(M262*21)/100</f>
      </c>
      <c t="s">
        <v>26</v>
      </c>
    </row>
    <row r="263" spans="1:5" ht="12.75">
      <c r="A263" s="35" t="s">
        <v>55</v>
      </c>
      <c r="E263" s="39" t="s">
        <v>5</v>
      </c>
    </row>
    <row r="264" spans="1:5" ht="12.75">
      <c r="A264" s="35" t="s">
        <v>56</v>
      </c>
      <c r="E264" s="40" t="s">
        <v>1883</v>
      </c>
    </row>
    <row r="265" spans="1:5" ht="12.75">
      <c r="A265" t="s">
        <v>58</v>
      </c>
      <c r="E265" s="39" t="s">
        <v>1882</v>
      </c>
    </row>
    <row r="266" spans="1:13" ht="12.75">
      <c r="A266" t="s">
        <v>45</v>
      </c>
      <c r="C266" s="31" t="s">
        <v>1884</v>
      </c>
      <c r="E266" s="33" t="s">
        <v>1885</v>
      </c>
      <c r="J266" s="32">
        <f>0</f>
      </c>
      <c s="32">
        <f>0</f>
      </c>
      <c s="32">
        <f>0+L267+L271</f>
      </c>
      <c s="32">
        <f>0+M267+M271</f>
      </c>
    </row>
    <row r="267" spans="1:16" ht="12.75">
      <c r="A267" t="s">
        <v>48</v>
      </c>
      <c s="34" t="s">
        <v>1886</v>
      </c>
      <c s="34" t="s">
        <v>1887</v>
      </c>
      <c s="35" t="s">
        <v>5</v>
      </c>
      <c s="6" t="s">
        <v>1888</v>
      </c>
      <c s="36" t="s">
        <v>1171</v>
      </c>
      <c s="37">
        <v>912.94</v>
      </c>
      <c s="36">
        <v>0</v>
      </c>
      <c s="36">
        <f>ROUND(G267*H267,6)</f>
      </c>
      <c r="L267" s="38">
        <v>0</v>
      </c>
      <c s="32">
        <f>ROUND(ROUND(L267,2)*ROUND(G267,3),2)</f>
      </c>
      <c s="36" t="s">
        <v>188</v>
      </c>
      <c>
        <f>(M267*21)/100</f>
      </c>
      <c t="s">
        <v>26</v>
      </c>
    </row>
    <row r="268" spans="1:5" ht="12.75">
      <c r="A268" s="35" t="s">
        <v>55</v>
      </c>
      <c r="E268" s="39" t="s">
        <v>5</v>
      </c>
    </row>
    <row r="269" spans="1:5" ht="12.75">
      <c r="A269" s="35" t="s">
        <v>56</v>
      </c>
      <c r="E269" s="40" t="s">
        <v>1889</v>
      </c>
    </row>
    <row r="270" spans="1:5" ht="12.75">
      <c r="A270" t="s">
        <v>58</v>
      </c>
      <c r="E270" s="39" t="s">
        <v>1888</v>
      </c>
    </row>
    <row r="271" spans="1:16" ht="12.75">
      <c r="A271" t="s">
        <v>48</v>
      </c>
      <c s="34" t="s">
        <v>1890</v>
      </c>
      <c s="34" t="s">
        <v>1891</v>
      </c>
      <c s="35" t="s">
        <v>5</v>
      </c>
      <c s="6" t="s">
        <v>1892</v>
      </c>
      <c s="36" t="s">
        <v>235</v>
      </c>
      <c s="37">
        <v>791.025</v>
      </c>
      <c s="36">
        <v>0</v>
      </c>
      <c s="36">
        <f>ROUND(G271*H271,6)</f>
      </c>
      <c r="L271" s="38">
        <v>0</v>
      </c>
      <c s="32">
        <f>ROUND(ROUND(L271,2)*ROUND(G271,3),2)</f>
      </c>
      <c s="36" t="s">
        <v>188</v>
      </c>
      <c>
        <f>(M271*21)/100</f>
      </c>
      <c t="s">
        <v>26</v>
      </c>
    </row>
    <row r="272" spans="1:5" ht="12.75">
      <c r="A272" s="35" t="s">
        <v>55</v>
      </c>
      <c r="E272" s="39" t="s">
        <v>5</v>
      </c>
    </row>
    <row r="273" spans="1:5" ht="12.75">
      <c r="A273" s="35" t="s">
        <v>56</v>
      </c>
      <c r="E273" s="40" t="s">
        <v>1893</v>
      </c>
    </row>
    <row r="274" spans="1:5" ht="12.75">
      <c r="A274" t="s">
        <v>58</v>
      </c>
      <c r="E274" s="39" t="s">
        <v>1892</v>
      </c>
    </row>
    <row r="275" spans="1:13" ht="12.75">
      <c r="A275" t="s">
        <v>45</v>
      </c>
      <c r="C275" s="31" t="s">
        <v>1894</v>
      </c>
      <c r="E275" s="33" t="s">
        <v>1895</v>
      </c>
      <c r="J275" s="32">
        <f>0</f>
      </c>
      <c s="32">
        <f>0</f>
      </c>
      <c s="32">
        <f>0+L276</f>
      </c>
      <c s="32">
        <f>0+M276</f>
      </c>
    </row>
    <row r="276" spans="1:16" ht="12.75">
      <c r="A276" t="s">
        <v>48</v>
      </c>
      <c s="34" t="s">
        <v>1896</v>
      </c>
      <c s="34" t="s">
        <v>1897</v>
      </c>
      <c s="35" t="s">
        <v>5</v>
      </c>
      <c s="6" t="s">
        <v>1898</v>
      </c>
      <c s="36" t="s">
        <v>1171</v>
      </c>
      <c s="37">
        <v>352.428</v>
      </c>
      <c s="36">
        <v>0</v>
      </c>
      <c s="36">
        <f>ROUND(G276*H276,6)</f>
      </c>
      <c r="L276" s="38">
        <v>0</v>
      </c>
      <c s="32">
        <f>ROUND(ROUND(L276,2)*ROUND(G276,3),2)</f>
      </c>
      <c s="36" t="s">
        <v>188</v>
      </c>
      <c>
        <f>(M276*21)/100</f>
      </c>
      <c t="s">
        <v>26</v>
      </c>
    </row>
    <row r="277" spans="1:5" ht="12.75">
      <c r="A277" s="35" t="s">
        <v>55</v>
      </c>
      <c r="E277" s="39" t="s">
        <v>5</v>
      </c>
    </row>
    <row r="278" spans="1:5" ht="12.75">
      <c r="A278" s="35" t="s">
        <v>56</v>
      </c>
      <c r="E278" s="40" t="s">
        <v>1899</v>
      </c>
    </row>
    <row r="279" spans="1:5" ht="12.75">
      <c r="A279" t="s">
        <v>58</v>
      </c>
      <c r="E279" s="39" t="s">
        <v>1898</v>
      </c>
    </row>
    <row r="280" spans="1:13" ht="12.75">
      <c r="A280" t="s">
        <v>45</v>
      </c>
      <c r="C280" s="31" t="s">
        <v>1900</v>
      </c>
      <c r="E280" s="33" t="s">
        <v>1901</v>
      </c>
      <c r="J280" s="32">
        <f>0</f>
      </c>
      <c s="32">
        <f>0</f>
      </c>
      <c s="32">
        <f>0+L281+L285+L289+L293</f>
      </c>
      <c s="32">
        <f>0+M281+M285+M289+M293</f>
      </c>
    </row>
    <row r="281" spans="1:16" ht="12.75">
      <c r="A281" t="s">
        <v>48</v>
      </c>
      <c s="34" t="s">
        <v>1830</v>
      </c>
      <c s="34" t="s">
        <v>1902</v>
      </c>
      <c s="35" t="s">
        <v>5</v>
      </c>
      <c s="6" t="s">
        <v>1903</v>
      </c>
      <c s="36" t="s">
        <v>1171</v>
      </c>
      <c s="37">
        <v>3008.302</v>
      </c>
      <c s="36">
        <v>0.001</v>
      </c>
      <c s="36">
        <f>ROUND(G281*H281,6)</f>
      </c>
      <c r="L281" s="38">
        <v>0</v>
      </c>
      <c s="32">
        <f>ROUND(ROUND(L281,2)*ROUND(G281,3),2)</f>
      </c>
      <c s="36" t="s">
        <v>188</v>
      </c>
      <c>
        <f>(M281*21)/100</f>
      </c>
      <c t="s">
        <v>26</v>
      </c>
    </row>
    <row r="282" spans="1:5" ht="12.75">
      <c r="A282" s="35" t="s">
        <v>55</v>
      </c>
      <c r="E282" s="39" t="s">
        <v>5</v>
      </c>
    </row>
    <row r="283" spans="1:5" ht="12.75">
      <c r="A283" s="35" t="s">
        <v>56</v>
      </c>
      <c r="E283" s="40" t="s">
        <v>1904</v>
      </c>
    </row>
    <row r="284" spans="1:5" ht="12.75">
      <c r="A284" t="s">
        <v>58</v>
      </c>
      <c r="E284" s="39" t="s">
        <v>1903</v>
      </c>
    </row>
    <row r="285" spans="1:16" ht="12.75">
      <c r="A285" t="s">
        <v>48</v>
      </c>
      <c s="34" t="s">
        <v>1905</v>
      </c>
      <c s="34" t="s">
        <v>1906</v>
      </c>
      <c s="35" t="s">
        <v>5</v>
      </c>
      <c s="6" t="s">
        <v>1907</v>
      </c>
      <c s="36" t="s">
        <v>1171</v>
      </c>
      <c s="37">
        <v>904.3</v>
      </c>
      <c s="36">
        <v>0.001</v>
      </c>
      <c s="36">
        <f>ROUND(G285*H285,6)</f>
      </c>
      <c r="L285" s="38">
        <v>0</v>
      </c>
      <c s="32">
        <f>ROUND(ROUND(L285,2)*ROUND(G285,3),2)</f>
      </c>
      <c s="36" t="s">
        <v>188</v>
      </c>
      <c>
        <f>(M285*21)/100</f>
      </c>
      <c t="s">
        <v>26</v>
      </c>
    </row>
    <row r="286" spans="1:5" ht="12.75">
      <c r="A286" s="35" t="s">
        <v>55</v>
      </c>
      <c r="E286" s="39" t="s">
        <v>5</v>
      </c>
    </row>
    <row r="287" spans="1:5" ht="12.75">
      <c r="A287" s="35" t="s">
        <v>56</v>
      </c>
      <c r="E287" s="40" t="s">
        <v>1908</v>
      </c>
    </row>
    <row r="288" spans="1:5" ht="12.75">
      <c r="A288" t="s">
        <v>58</v>
      </c>
      <c r="E288" s="39" t="s">
        <v>1907</v>
      </c>
    </row>
    <row r="289" spans="1:16" ht="12.75">
      <c r="A289" t="s">
        <v>48</v>
      </c>
      <c s="34" t="s">
        <v>1909</v>
      </c>
      <c s="34" t="s">
        <v>1910</v>
      </c>
      <c s="35" t="s">
        <v>5</v>
      </c>
      <c s="6" t="s">
        <v>1911</v>
      </c>
      <c s="36" t="s">
        <v>1171</v>
      </c>
      <c s="37">
        <v>641.58</v>
      </c>
      <c s="36">
        <v>0.001</v>
      </c>
      <c s="36">
        <f>ROUND(G289*H289,6)</f>
      </c>
      <c r="L289" s="38">
        <v>0</v>
      </c>
      <c s="32">
        <f>ROUND(ROUND(L289,2)*ROUND(G289,3),2)</f>
      </c>
      <c s="36" t="s">
        <v>188</v>
      </c>
      <c>
        <f>(M289*21)/100</f>
      </c>
      <c t="s">
        <v>26</v>
      </c>
    </row>
    <row r="290" spans="1:5" ht="12.75">
      <c r="A290" s="35" t="s">
        <v>55</v>
      </c>
      <c r="E290" s="39" t="s">
        <v>5</v>
      </c>
    </row>
    <row r="291" spans="1:5" ht="12.75">
      <c r="A291" s="35" t="s">
        <v>56</v>
      </c>
      <c r="E291" s="40" t="s">
        <v>1912</v>
      </c>
    </row>
    <row r="292" spans="1:5" ht="12.75">
      <c r="A292" t="s">
        <v>58</v>
      </c>
      <c r="E292" s="39" t="s">
        <v>1911</v>
      </c>
    </row>
    <row r="293" spans="1:16" ht="12.75">
      <c r="A293" t="s">
        <v>48</v>
      </c>
      <c s="34" t="s">
        <v>1913</v>
      </c>
      <c s="34" t="s">
        <v>1914</v>
      </c>
      <c s="35" t="s">
        <v>5</v>
      </c>
      <c s="6" t="s">
        <v>1915</v>
      </c>
      <c s="36" t="s">
        <v>1171</v>
      </c>
      <c s="37">
        <v>723.139</v>
      </c>
      <c s="36">
        <v>0.001</v>
      </c>
      <c s="36">
        <f>ROUND(G293*H293,6)</f>
      </c>
      <c r="L293" s="38">
        <v>0</v>
      </c>
      <c s="32">
        <f>ROUND(ROUND(L293,2)*ROUND(G293,3),2)</f>
      </c>
      <c s="36" t="s">
        <v>188</v>
      </c>
      <c>
        <f>(M293*21)/100</f>
      </c>
      <c t="s">
        <v>26</v>
      </c>
    </row>
    <row r="294" spans="1:5" ht="12.75">
      <c r="A294" s="35" t="s">
        <v>55</v>
      </c>
      <c r="E294" s="39" t="s">
        <v>5</v>
      </c>
    </row>
    <row r="295" spans="1:5" ht="12.75">
      <c r="A295" s="35" t="s">
        <v>56</v>
      </c>
      <c r="E295" s="40" t="s">
        <v>1916</v>
      </c>
    </row>
    <row r="296" spans="1:5" ht="12.75">
      <c r="A296" t="s">
        <v>58</v>
      </c>
      <c r="E296" s="39" t="s">
        <v>1915</v>
      </c>
    </row>
    <row r="297" spans="1:13" ht="12.75">
      <c r="A297" t="s">
        <v>45</v>
      </c>
      <c r="C297" s="31" t="s">
        <v>94</v>
      </c>
      <c r="E297" s="33" t="s">
        <v>1238</v>
      </c>
      <c r="J297" s="32">
        <f>0</f>
      </c>
      <c s="32">
        <f>0</f>
      </c>
      <c s="32">
        <f>0+L298</f>
      </c>
      <c s="32">
        <f>0+M298</f>
      </c>
    </row>
    <row r="298" spans="1:16" ht="12.75">
      <c r="A298" t="s">
        <v>48</v>
      </c>
      <c s="34" t="s">
        <v>148</v>
      </c>
      <c s="34" t="s">
        <v>1917</v>
      </c>
      <c s="35" t="s">
        <v>5</v>
      </c>
      <c s="6" t="s">
        <v>1918</v>
      </c>
      <c s="36" t="s">
        <v>187</v>
      </c>
      <c s="37">
        <v>20</v>
      </c>
      <c s="36">
        <v>0</v>
      </c>
      <c s="36">
        <f>ROUND(G298*H298,6)</f>
      </c>
      <c r="L298" s="38">
        <v>0</v>
      </c>
      <c s="32">
        <f>ROUND(ROUND(L298,2)*ROUND(G298,3),2)</f>
      </c>
      <c s="36" t="s">
        <v>188</v>
      </c>
      <c>
        <f>(M298*21)/100</f>
      </c>
      <c t="s">
        <v>26</v>
      </c>
    </row>
    <row r="299" spans="1:5" ht="12.75">
      <c r="A299" s="35" t="s">
        <v>55</v>
      </c>
      <c r="E299" s="39" t="s">
        <v>5</v>
      </c>
    </row>
    <row r="300" spans="1:5" ht="12.75">
      <c r="A300" s="35" t="s">
        <v>56</v>
      </c>
      <c r="E300" s="40" t="s">
        <v>232</v>
      </c>
    </row>
    <row r="301" spans="1:5" ht="12.75">
      <c r="A301" t="s">
        <v>58</v>
      </c>
      <c r="E301" s="39" t="s">
        <v>1918</v>
      </c>
    </row>
    <row r="302" spans="1:13" ht="12.75">
      <c r="A302" t="s">
        <v>45</v>
      </c>
      <c r="C302" s="31" t="s">
        <v>100</v>
      </c>
      <c r="E302" s="33" t="s">
        <v>1276</v>
      </c>
      <c r="J302" s="32">
        <f>0</f>
      </c>
      <c s="32">
        <f>0</f>
      </c>
      <c s="32">
        <f>0+L303+L307+L311+L315+L319+L323+L327+L331+L335+L339+L343+L347+L351+L355+L359+L363+L367+L371+L375+L379+L383+L387+L391+L395+L399+L403+L407+L411+L415+L419+L423+L427+L431+L435</f>
      </c>
      <c s="32">
        <f>0+M303+M307+M311+M315+M319+M323+M327+M331+M335+M339+M343+M347+M351+M355+M359+M363+M367+M371+M375+M379+M383+M387+M391+M395+M399+M403+M407+M411+M415+M419+M423+M427+M431+M435</f>
      </c>
    </row>
    <row r="303" spans="1:16" ht="12.75">
      <c r="A303" t="s">
        <v>48</v>
      </c>
      <c s="34" t="s">
        <v>225</v>
      </c>
      <c s="34" t="s">
        <v>1919</v>
      </c>
      <c s="35" t="s">
        <v>5</v>
      </c>
      <c s="6" t="s">
        <v>1920</v>
      </c>
      <c s="36" t="s">
        <v>1159</v>
      </c>
      <c s="37">
        <v>19.644</v>
      </c>
      <c s="36">
        <v>0</v>
      </c>
      <c s="36">
        <f>ROUND(G303*H303,6)</f>
      </c>
      <c r="L303" s="38">
        <v>0</v>
      </c>
      <c s="32">
        <f>ROUND(ROUND(L303,2)*ROUND(G303,3),2)</f>
      </c>
      <c s="36" t="s">
        <v>188</v>
      </c>
      <c>
        <f>(M303*21)/100</f>
      </c>
      <c t="s">
        <v>26</v>
      </c>
    </row>
    <row r="304" spans="1:5" ht="12.75">
      <c r="A304" s="35" t="s">
        <v>55</v>
      </c>
      <c r="E304" s="39" t="s">
        <v>5</v>
      </c>
    </row>
    <row r="305" spans="1:5" ht="12.75">
      <c r="A305" s="35" t="s">
        <v>56</v>
      </c>
      <c r="E305" s="40" t="s">
        <v>1921</v>
      </c>
    </row>
    <row r="306" spans="1:5" ht="12.75">
      <c r="A306" t="s">
        <v>58</v>
      </c>
      <c r="E306" s="39" t="s">
        <v>1920</v>
      </c>
    </row>
    <row r="307" spans="1:16" ht="12.75">
      <c r="A307" t="s">
        <v>48</v>
      </c>
      <c s="34" t="s">
        <v>228</v>
      </c>
      <c s="34" t="s">
        <v>1922</v>
      </c>
      <c s="35" t="s">
        <v>5</v>
      </c>
      <c s="6" t="s">
        <v>1923</v>
      </c>
      <c s="36" t="s">
        <v>1159</v>
      </c>
      <c s="37">
        <v>21.802</v>
      </c>
      <c s="36">
        <v>0</v>
      </c>
      <c s="36">
        <f>ROUND(G307*H307,6)</f>
      </c>
      <c r="L307" s="38">
        <v>0</v>
      </c>
      <c s="32">
        <f>ROUND(ROUND(L307,2)*ROUND(G307,3),2)</f>
      </c>
      <c s="36" t="s">
        <v>188</v>
      </c>
      <c>
        <f>(M307*21)/100</f>
      </c>
      <c t="s">
        <v>26</v>
      </c>
    </row>
    <row r="308" spans="1:5" ht="12.75">
      <c r="A308" s="35" t="s">
        <v>55</v>
      </c>
      <c r="E308" s="39" t="s">
        <v>5</v>
      </c>
    </row>
    <row r="309" spans="1:5" ht="12.75">
      <c r="A309" s="35" t="s">
        <v>56</v>
      </c>
      <c r="E309" s="40" t="s">
        <v>1924</v>
      </c>
    </row>
    <row r="310" spans="1:5" ht="12.75">
      <c r="A310" t="s">
        <v>58</v>
      </c>
      <c r="E310" s="39" t="s">
        <v>1923</v>
      </c>
    </row>
    <row r="311" spans="1:16" ht="25.5">
      <c r="A311" t="s">
        <v>48</v>
      </c>
      <c s="34" t="s">
        <v>232</v>
      </c>
      <c s="34" t="s">
        <v>1925</v>
      </c>
      <c s="35" t="s">
        <v>5</v>
      </c>
      <c s="6" t="s">
        <v>1926</v>
      </c>
      <c s="36" t="s">
        <v>1171</v>
      </c>
      <c s="37">
        <v>193.644</v>
      </c>
      <c s="36">
        <v>0</v>
      </c>
      <c s="36">
        <f>ROUND(G311*H311,6)</f>
      </c>
      <c r="L311" s="38">
        <v>0</v>
      </c>
      <c s="32">
        <f>ROUND(ROUND(L311,2)*ROUND(G311,3),2)</f>
      </c>
      <c s="36" t="s">
        <v>188</v>
      </c>
      <c>
        <f>(M311*21)/100</f>
      </c>
      <c t="s">
        <v>26</v>
      </c>
    </row>
    <row r="312" spans="1:5" ht="12.75">
      <c r="A312" s="35" t="s">
        <v>55</v>
      </c>
      <c r="E312" s="39" t="s">
        <v>5</v>
      </c>
    </row>
    <row r="313" spans="1:5" ht="12.75">
      <c r="A313" s="35" t="s">
        <v>56</v>
      </c>
      <c r="E313" s="40" t="s">
        <v>1927</v>
      </c>
    </row>
    <row r="314" spans="1:5" ht="25.5">
      <c r="A314" t="s">
        <v>58</v>
      </c>
      <c r="E314" s="39" t="s">
        <v>1926</v>
      </c>
    </row>
    <row r="315" spans="1:16" ht="25.5">
      <c r="A315" t="s">
        <v>48</v>
      </c>
      <c s="34" t="s">
        <v>236</v>
      </c>
      <c s="34" t="s">
        <v>1928</v>
      </c>
      <c s="35" t="s">
        <v>5</v>
      </c>
      <c s="6" t="s">
        <v>1929</v>
      </c>
      <c s="36" t="s">
        <v>1171</v>
      </c>
      <c s="37">
        <v>369.078</v>
      </c>
      <c s="36">
        <v>0</v>
      </c>
      <c s="36">
        <f>ROUND(G315*H315,6)</f>
      </c>
      <c r="L315" s="38">
        <v>0</v>
      </c>
      <c s="32">
        <f>ROUND(ROUND(L315,2)*ROUND(G315,3),2)</f>
      </c>
      <c s="36" t="s">
        <v>188</v>
      </c>
      <c>
        <f>(M315*21)/100</f>
      </c>
      <c t="s">
        <v>26</v>
      </c>
    </row>
    <row r="316" spans="1:5" ht="12.75">
      <c r="A316" s="35" t="s">
        <v>55</v>
      </c>
      <c r="E316" s="39" t="s">
        <v>5</v>
      </c>
    </row>
    <row r="317" spans="1:5" ht="12.75">
      <c r="A317" s="35" t="s">
        <v>56</v>
      </c>
      <c r="E317" s="40" t="s">
        <v>1930</v>
      </c>
    </row>
    <row r="318" spans="1:5" ht="25.5">
      <c r="A318" t="s">
        <v>58</v>
      </c>
      <c r="E318" s="39" t="s">
        <v>1929</v>
      </c>
    </row>
    <row r="319" spans="1:16" ht="25.5">
      <c r="A319" t="s">
        <v>48</v>
      </c>
      <c s="34" t="s">
        <v>239</v>
      </c>
      <c s="34" t="s">
        <v>1931</v>
      </c>
      <c s="35" t="s">
        <v>5</v>
      </c>
      <c s="6" t="s">
        <v>1932</v>
      </c>
      <c s="36" t="s">
        <v>1159</v>
      </c>
      <c s="37">
        <v>34.094</v>
      </c>
      <c s="36">
        <v>0</v>
      </c>
      <c s="36">
        <f>ROUND(G319*H319,6)</f>
      </c>
      <c r="L319" s="38">
        <v>0</v>
      </c>
      <c s="32">
        <f>ROUND(ROUND(L319,2)*ROUND(G319,3),2)</f>
      </c>
      <c s="36" t="s">
        <v>188</v>
      </c>
      <c>
        <f>(M319*21)/100</f>
      </c>
      <c t="s">
        <v>26</v>
      </c>
    </row>
    <row r="320" spans="1:5" ht="12.75">
      <c r="A320" s="35" t="s">
        <v>55</v>
      </c>
      <c r="E320" s="39" t="s">
        <v>5</v>
      </c>
    </row>
    <row r="321" spans="1:5" ht="12.75">
      <c r="A321" s="35" t="s">
        <v>56</v>
      </c>
      <c r="E321" s="40" t="s">
        <v>1933</v>
      </c>
    </row>
    <row r="322" spans="1:5" ht="25.5">
      <c r="A322" t="s">
        <v>58</v>
      </c>
      <c r="E322" s="39" t="s">
        <v>1932</v>
      </c>
    </row>
    <row r="323" spans="1:16" ht="12.75">
      <c r="A323" t="s">
        <v>48</v>
      </c>
      <c s="34" t="s">
        <v>241</v>
      </c>
      <c s="34" t="s">
        <v>1934</v>
      </c>
      <c s="35" t="s">
        <v>5</v>
      </c>
      <c s="6" t="s">
        <v>1935</v>
      </c>
      <c s="36" t="s">
        <v>1159</v>
      </c>
      <c s="37">
        <v>1.98</v>
      </c>
      <c s="36">
        <v>0</v>
      </c>
      <c s="36">
        <f>ROUND(G323*H323,6)</f>
      </c>
      <c r="L323" s="38">
        <v>0</v>
      </c>
      <c s="32">
        <f>ROUND(ROUND(L323,2)*ROUND(G323,3),2)</f>
      </c>
      <c s="36" t="s">
        <v>188</v>
      </c>
      <c>
        <f>(M323*21)/100</f>
      </c>
      <c t="s">
        <v>26</v>
      </c>
    </row>
    <row r="324" spans="1:5" ht="12.75">
      <c r="A324" s="35" t="s">
        <v>55</v>
      </c>
      <c r="E324" s="39" t="s">
        <v>5</v>
      </c>
    </row>
    <row r="325" spans="1:5" ht="12.75">
      <c r="A325" s="35" t="s">
        <v>56</v>
      </c>
      <c r="E325" s="40" t="s">
        <v>1936</v>
      </c>
    </row>
    <row r="326" spans="1:5" ht="12.75">
      <c r="A326" t="s">
        <v>58</v>
      </c>
      <c r="E326" s="39" t="s">
        <v>1935</v>
      </c>
    </row>
    <row r="327" spans="1:16" ht="12.75">
      <c r="A327" t="s">
        <v>48</v>
      </c>
      <c s="34" t="s">
        <v>244</v>
      </c>
      <c s="34" t="s">
        <v>1937</v>
      </c>
      <c s="35" t="s">
        <v>5</v>
      </c>
      <c s="6" t="s">
        <v>1938</v>
      </c>
      <c s="36" t="s">
        <v>1159</v>
      </c>
      <c s="37">
        <v>130.658</v>
      </c>
      <c s="36">
        <v>0</v>
      </c>
      <c s="36">
        <f>ROUND(G327*H327,6)</f>
      </c>
      <c r="L327" s="38">
        <v>0</v>
      </c>
      <c s="32">
        <f>ROUND(ROUND(L327,2)*ROUND(G327,3),2)</f>
      </c>
      <c s="36" t="s">
        <v>188</v>
      </c>
      <c>
        <f>(M327*21)/100</f>
      </c>
      <c t="s">
        <v>26</v>
      </c>
    </row>
    <row r="328" spans="1:5" ht="12.75">
      <c r="A328" s="35" t="s">
        <v>55</v>
      </c>
      <c r="E328" s="39" t="s">
        <v>5</v>
      </c>
    </row>
    <row r="329" spans="1:5" ht="12.75">
      <c r="A329" s="35" t="s">
        <v>56</v>
      </c>
      <c r="E329" s="40" t="s">
        <v>1939</v>
      </c>
    </row>
    <row r="330" spans="1:5" ht="12.75">
      <c r="A330" t="s">
        <v>58</v>
      </c>
      <c r="E330" s="39" t="s">
        <v>1938</v>
      </c>
    </row>
    <row r="331" spans="1:16" ht="12.75">
      <c r="A331" t="s">
        <v>48</v>
      </c>
      <c s="34" t="s">
        <v>247</v>
      </c>
      <c s="34" t="s">
        <v>1940</v>
      </c>
      <c s="35" t="s">
        <v>5</v>
      </c>
      <c s="6" t="s">
        <v>1941</v>
      </c>
      <c s="36" t="s">
        <v>1171</v>
      </c>
      <c s="37">
        <v>874.44</v>
      </c>
      <c s="36">
        <v>0</v>
      </c>
      <c s="36">
        <f>ROUND(G331*H331,6)</f>
      </c>
      <c r="L331" s="38">
        <v>0</v>
      </c>
      <c s="32">
        <f>ROUND(ROUND(L331,2)*ROUND(G331,3),2)</f>
      </c>
      <c s="36" t="s">
        <v>188</v>
      </c>
      <c>
        <f>(M331*21)/100</f>
      </c>
      <c t="s">
        <v>26</v>
      </c>
    </row>
    <row r="332" spans="1:5" ht="12.75">
      <c r="A332" s="35" t="s">
        <v>55</v>
      </c>
      <c r="E332" s="39" t="s">
        <v>5</v>
      </c>
    </row>
    <row r="333" spans="1:5" ht="12.75">
      <c r="A333" s="35" t="s">
        <v>56</v>
      </c>
      <c r="E333" s="40" t="s">
        <v>1942</v>
      </c>
    </row>
    <row r="334" spans="1:5" ht="12.75">
      <c r="A334" t="s">
        <v>58</v>
      </c>
      <c r="E334" s="39" t="s">
        <v>1941</v>
      </c>
    </row>
    <row r="335" spans="1:16" ht="25.5">
      <c r="A335" t="s">
        <v>48</v>
      </c>
      <c s="34" t="s">
        <v>250</v>
      </c>
      <c s="34" t="s">
        <v>1943</v>
      </c>
      <c s="35" t="s">
        <v>5</v>
      </c>
      <c s="6" t="s">
        <v>1944</v>
      </c>
      <c s="36" t="s">
        <v>1159</v>
      </c>
      <c s="37">
        <v>29.452</v>
      </c>
      <c s="36">
        <v>0</v>
      </c>
      <c s="36">
        <f>ROUND(G335*H335,6)</f>
      </c>
      <c r="L335" s="38">
        <v>0</v>
      </c>
      <c s="32">
        <f>ROUND(ROUND(L335,2)*ROUND(G335,3),2)</f>
      </c>
      <c s="36" t="s">
        <v>188</v>
      </c>
      <c>
        <f>(M335*21)/100</f>
      </c>
      <c t="s">
        <v>26</v>
      </c>
    </row>
    <row r="336" spans="1:5" ht="12.75">
      <c r="A336" s="35" t="s">
        <v>55</v>
      </c>
      <c r="E336" s="39" t="s">
        <v>5</v>
      </c>
    </row>
    <row r="337" spans="1:5" ht="12.75">
      <c r="A337" s="35" t="s">
        <v>56</v>
      </c>
      <c r="E337" s="40" t="s">
        <v>1945</v>
      </c>
    </row>
    <row r="338" spans="1:5" ht="25.5">
      <c r="A338" t="s">
        <v>58</v>
      </c>
      <c r="E338" s="39" t="s">
        <v>1944</v>
      </c>
    </row>
    <row r="339" spans="1:16" ht="25.5">
      <c r="A339" t="s">
        <v>48</v>
      </c>
      <c s="34" t="s">
        <v>253</v>
      </c>
      <c s="34" t="s">
        <v>1946</v>
      </c>
      <c s="35" t="s">
        <v>5</v>
      </c>
      <c s="6" t="s">
        <v>1947</v>
      </c>
      <c s="36" t="s">
        <v>1159</v>
      </c>
      <c s="37">
        <v>162.19</v>
      </c>
      <c s="36">
        <v>0</v>
      </c>
      <c s="36">
        <f>ROUND(G339*H339,6)</f>
      </c>
      <c r="L339" s="38">
        <v>0</v>
      </c>
      <c s="32">
        <f>ROUND(ROUND(L339,2)*ROUND(G339,3),2)</f>
      </c>
      <c s="36" t="s">
        <v>188</v>
      </c>
      <c>
        <f>(M339*21)/100</f>
      </c>
      <c t="s">
        <v>26</v>
      </c>
    </row>
    <row r="340" spans="1:5" ht="12.75">
      <c r="A340" s="35" t="s">
        <v>55</v>
      </c>
      <c r="E340" s="39" t="s">
        <v>5</v>
      </c>
    </row>
    <row r="341" spans="1:5" ht="12.75">
      <c r="A341" s="35" t="s">
        <v>56</v>
      </c>
      <c r="E341" s="40" t="s">
        <v>1948</v>
      </c>
    </row>
    <row r="342" spans="1:5" ht="25.5">
      <c r="A342" t="s">
        <v>58</v>
      </c>
      <c r="E342" s="39" t="s">
        <v>1947</v>
      </c>
    </row>
    <row r="343" spans="1:16" ht="12.75">
      <c r="A343" t="s">
        <v>48</v>
      </c>
      <c s="34" t="s">
        <v>256</v>
      </c>
      <c s="34" t="s">
        <v>1949</v>
      </c>
      <c s="35" t="s">
        <v>5</v>
      </c>
      <c s="6" t="s">
        <v>1950</v>
      </c>
      <c s="36" t="s">
        <v>1159</v>
      </c>
      <c s="37">
        <v>153.938</v>
      </c>
      <c s="36">
        <v>0</v>
      </c>
      <c s="36">
        <f>ROUND(G343*H343,6)</f>
      </c>
      <c r="L343" s="38">
        <v>0</v>
      </c>
      <c s="32">
        <f>ROUND(ROUND(L343,2)*ROUND(G343,3),2)</f>
      </c>
      <c s="36" t="s">
        <v>188</v>
      </c>
      <c>
        <f>(M343*21)/100</f>
      </c>
      <c t="s">
        <v>26</v>
      </c>
    </row>
    <row r="344" spans="1:5" ht="12.75">
      <c r="A344" s="35" t="s">
        <v>55</v>
      </c>
      <c r="E344" s="39" t="s">
        <v>5</v>
      </c>
    </row>
    <row r="345" spans="1:5" ht="12.75">
      <c r="A345" s="35" t="s">
        <v>56</v>
      </c>
      <c r="E345" s="40" t="s">
        <v>1951</v>
      </c>
    </row>
    <row r="346" spans="1:5" ht="12.75">
      <c r="A346" t="s">
        <v>58</v>
      </c>
      <c r="E346" s="39" t="s">
        <v>1950</v>
      </c>
    </row>
    <row r="347" spans="1:16" ht="25.5">
      <c r="A347" t="s">
        <v>48</v>
      </c>
      <c s="34" t="s">
        <v>260</v>
      </c>
      <c s="34" t="s">
        <v>1952</v>
      </c>
      <c s="35" t="s">
        <v>5</v>
      </c>
      <c s="6" t="s">
        <v>1953</v>
      </c>
      <c s="36" t="s">
        <v>1171</v>
      </c>
      <c s="37">
        <v>7.136</v>
      </c>
      <c s="36">
        <v>0</v>
      </c>
      <c s="36">
        <f>ROUND(G347*H347,6)</f>
      </c>
      <c r="L347" s="38">
        <v>0</v>
      </c>
      <c s="32">
        <f>ROUND(ROUND(L347,2)*ROUND(G347,3),2)</f>
      </c>
      <c s="36" t="s">
        <v>188</v>
      </c>
      <c>
        <f>(M347*21)/100</f>
      </c>
      <c t="s">
        <v>26</v>
      </c>
    </row>
    <row r="348" spans="1:5" ht="12.75">
      <c r="A348" s="35" t="s">
        <v>55</v>
      </c>
      <c r="E348" s="39" t="s">
        <v>5</v>
      </c>
    </row>
    <row r="349" spans="1:5" ht="12.75">
      <c r="A349" s="35" t="s">
        <v>56</v>
      </c>
      <c r="E349" s="40" t="s">
        <v>1954</v>
      </c>
    </row>
    <row r="350" spans="1:5" ht="25.5">
      <c r="A350" t="s">
        <v>58</v>
      </c>
      <c r="E350" s="39" t="s">
        <v>1953</v>
      </c>
    </row>
    <row r="351" spans="1:16" ht="25.5">
      <c r="A351" t="s">
        <v>48</v>
      </c>
      <c s="34" t="s">
        <v>263</v>
      </c>
      <c s="34" t="s">
        <v>1955</v>
      </c>
      <c s="35" t="s">
        <v>5</v>
      </c>
      <c s="6" t="s">
        <v>1956</v>
      </c>
      <c s="36" t="s">
        <v>1171</v>
      </c>
      <c s="37">
        <v>31.599</v>
      </c>
      <c s="36">
        <v>0</v>
      </c>
      <c s="36">
        <f>ROUND(G351*H351,6)</f>
      </c>
      <c r="L351" s="38">
        <v>0</v>
      </c>
      <c s="32">
        <f>ROUND(ROUND(L351,2)*ROUND(G351,3),2)</f>
      </c>
      <c s="36" t="s">
        <v>188</v>
      </c>
      <c>
        <f>(M351*21)/100</f>
      </c>
      <c t="s">
        <v>26</v>
      </c>
    </row>
    <row r="352" spans="1:5" ht="12.75">
      <c r="A352" s="35" t="s">
        <v>55</v>
      </c>
      <c r="E352" s="39" t="s">
        <v>5</v>
      </c>
    </row>
    <row r="353" spans="1:5" ht="12.75">
      <c r="A353" s="35" t="s">
        <v>56</v>
      </c>
      <c r="E353" s="40" t="s">
        <v>1957</v>
      </c>
    </row>
    <row r="354" spans="1:5" ht="25.5">
      <c r="A354" t="s">
        <v>58</v>
      </c>
      <c r="E354" s="39" t="s">
        <v>1956</v>
      </c>
    </row>
    <row r="355" spans="1:16" ht="25.5">
      <c r="A355" t="s">
        <v>48</v>
      </c>
      <c s="34" t="s">
        <v>266</v>
      </c>
      <c s="34" t="s">
        <v>1958</v>
      </c>
      <c s="35" t="s">
        <v>5</v>
      </c>
      <c s="6" t="s">
        <v>1959</v>
      </c>
      <c s="36" t="s">
        <v>1171</v>
      </c>
      <c s="37">
        <v>144.384</v>
      </c>
      <c s="36">
        <v>0</v>
      </c>
      <c s="36">
        <f>ROUND(G355*H355,6)</f>
      </c>
      <c r="L355" s="38">
        <v>0</v>
      </c>
      <c s="32">
        <f>ROUND(ROUND(L355,2)*ROUND(G355,3),2)</f>
      </c>
      <c s="36" t="s">
        <v>188</v>
      </c>
      <c>
        <f>(M355*21)/100</f>
      </c>
      <c t="s">
        <v>26</v>
      </c>
    </row>
    <row r="356" spans="1:5" ht="12.75">
      <c r="A356" s="35" t="s">
        <v>55</v>
      </c>
      <c r="E356" s="39" t="s">
        <v>5</v>
      </c>
    </row>
    <row r="357" spans="1:5" ht="12.75">
      <c r="A357" s="35" t="s">
        <v>56</v>
      </c>
      <c r="E357" s="40" t="s">
        <v>1960</v>
      </c>
    </row>
    <row r="358" spans="1:5" ht="25.5">
      <c r="A358" t="s">
        <v>58</v>
      </c>
      <c r="E358" s="39" t="s">
        <v>1959</v>
      </c>
    </row>
    <row r="359" spans="1:16" ht="25.5">
      <c r="A359" t="s">
        <v>48</v>
      </c>
      <c s="34" t="s">
        <v>269</v>
      </c>
      <c s="34" t="s">
        <v>1961</v>
      </c>
      <c s="35" t="s">
        <v>5</v>
      </c>
      <c s="6" t="s">
        <v>1962</v>
      </c>
      <c s="36" t="s">
        <v>1171</v>
      </c>
      <c s="37">
        <v>217.153</v>
      </c>
      <c s="36">
        <v>0</v>
      </c>
      <c s="36">
        <f>ROUND(G359*H359,6)</f>
      </c>
      <c r="L359" s="38">
        <v>0</v>
      </c>
      <c s="32">
        <f>ROUND(ROUND(L359,2)*ROUND(G359,3),2)</f>
      </c>
      <c s="36" t="s">
        <v>188</v>
      </c>
      <c>
        <f>(M359*21)/100</f>
      </c>
      <c t="s">
        <v>26</v>
      </c>
    </row>
    <row r="360" spans="1:5" ht="12.75">
      <c r="A360" s="35" t="s">
        <v>55</v>
      </c>
      <c r="E360" s="39" t="s">
        <v>5</v>
      </c>
    </row>
    <row r="361" spans="1:5" ht="12.75">
      <c r="A361" s="35" t="s">
        <v>56</v>
      </c>
      <c r="E361" s="40" t="s">
        <v>1963</v>
      </c>
    </row>
    <row r="362" spans="1:5" ht="25.5">
      <c r="A362" t="s">
        <v>58</v>
      </c>
      <c r="E362" s="39" t="s">
        <v>1962</v>
      </c>
    </row>
    <row r="363" spans="1:16" ht="25.5">
      <c r="A363" t="s">
        <v>48</v>
      </c>
      <c s="34" t="s">
        <v>272</v>
      </c>
      <c s="34" t="s">
        <v>1964</v>
      </c>
      <c s="35" t="s">
        <v>5</v>
      </c>
      <c s="6" t="s">
        <v>1965</v>
      </c>
      <c s="36" t="s">
        <v>1171</v>
      </c>
      <c s="37">
        <v>125</v>
      </c>
      <c s="36">
        <v>0</v>
      </c>
      <c s="36">
        <f>ROUND(G363*H363,6)</f>
      </c>
      <c r="L363" s="38">
        <v>0</v>
      </c>
      <c s="32">
        <f>ROUND(ROUND(L363,2)*ROUND(G363,3),2)</f>
      </c>
      <c s="36" t="s">
        <v>188</v>
      </c>
      <c>
        <f>(M363*21)/100</f>
      </c>
      <c t="s">
        <v>26</v>
      </c>
    </row>
    <row r="364" spans="1:5" ht="12.75">
      <c r="A364" s="35" t="s">
        <v>55</v>
      </c>
      <c r="E364" s="39" t="s">
        <v>5</v>
      </c>
    </row>
    <row r="365" spans="1:5" ht="12.75">
      <c r="A365" s="35" t="s">
        <v>56</v>
      </c>
      <c r="E365" s="40" t="s">
        <v>1966</v>
      </c>
    </row>
    <row r="366" spans="1:5" ht="25.5">
      <c r="A366" t="s">
        <v>58</v>
      </c>
      <c r="E366" s="39" t="s">
        <v>1965</v>
      </c>
    </row>
    <row r="367" spans="1:16" ht="38.25">
      <c r="A367" t="s">
        <v>48</v>
      </c>
      <c s="34" t="s">
        <v>275</v>
      </c>
      <c s="34" t="s">
        <v>1967</v>
      </c>
      <c s="35" t="s">
        <v>5</v>
      </c>
      <c s="6" t="s">
        <v>1968</v>
      </c>
      <c s="36" t="s">
        <v>187</v>
      </c>
      <c s="37">
        <v>3</v>
      </c>
      <c s="36">
        <v>0</v>
      </c>
      <c s="36">
        <f>ROUND(G367*H367,6)</f>
      </c>
      <c r="L367" s="38">
        <v>0</v>
      </c>
      <c s="32">
        <f>ROUND(ROUND(L367,2)*ROUND(G367,3),2)</f>
      </c>
      <c s="36" t="s">
        <v>188</v>
      </c>
      <c>
        <f>(M367*21)/100</f>
      </c>
      <c t="s">
        <v>26</v>
      </c>
    </row>
    <row r="368" spans="1:5" ht="12.75">
      <c r="A368" s="35" t="s">
        <v>55</v>
      </c>
      <c r="E368" s="39" t="s">
        <v>5</v>
      </c>
    </row>
    <row r="369" spans="1:5" ht="12.75">
      <c r="A369" s="35" t="s">
        <v>56</v>
      </c>
      <c r="E369" s="40" t="s">
        <v>25</v>
      </c>
    </row>
    <row r="370" spans="1:5" ht="38.25">
      <c r="A370" t="s">
        <v>58</v>
      </c>
      <c r="E370" s="39" t="s">
        <v>1968</v>
      </c>
    </row>
    <row r="371" spans="1:16" ht="38.25">
      <c r="A371" t="s">
        <v>48</v>
      </c>
      <c s="34" t="s">
        <v>278</v>
      </c>
      <c s="34" t="s">
        <v>1969</v>
      </c>
      <c s="35" t="s">
        <v>5</v>
      </c>
      <c s="6" t="s">
        <v>1970</v>
      </c>
      <c s="36" t="s">
        <v>187</v>
      </c>
      <c s="37">
        <v>2</v>
      </c>
      <c s="36">
        <v>0</v>
      </c>
      <c s="36">
        <f>ROUND(G371*H371,6)</f>
      </c>
      <c r="L371" s="38">
        <v>0</v>
      </c>
      <c s="32">
        <f>ROUND(ROUND(L371,2)*ROUND(G371,3),2)</f>
      </c>
      <c s="36" t="s">
        <v>188</v>
      </c>
      <c>
        <f>(M371*21)/100</f>
      </c>
      <c t="s">
        <v>26</v>
      </c>
    </row>
    <row r="372" spans="1:5" ht="12.75">
      <c r="A372" s="35" t="s">
        <v>55</v>
      </c>
      <c r="E372" s="39" t="s">
        <v>5</v>
      </c>
    </row>
    <row r="373" spans="1:5" ht="12.75">
      <c r="A373" s="35" t="s">
        <v>56</v>
      </c>
      <c r="E373" s="40" t="s">
        <v>26</v>
      </c>
    </row>
    <row r="374" spans="1:5" ht="38.25">
      <c r="A374" t="s">
        <v>58</v>
      </c>
      <c r="E374" s="39" t="s">
        <v>1970</v>
      </c>
    </row>
    <row r="375" spans="1:16" ht="38.25">
      <c r="A375" t="s">
        <v>48</v>
      </c>
      <c s="34" t="s">
        <v>281</v>
      </c>
      <c s="34" t="s">
        <v>1971</v>
      </c>
      <c s="35" t="s">
        <v>5</v>
      </c>
      <c s="6" t="s">
        <v>1972</v>
      </c>
      <c s="36" t="s">
        <v>1159</v>
      </c>
      <c s="37">
        <v>0.456</v>
      </c>
      <c s="36">
        <v>0</v>
      </c>
      <c s="36">
        <f>ROUND(G375*H375,6)</f>
      </c>
      <c r="L375" s="38">
        <v>0</v>
      </c>
      <c s="32">
        <f>ROUND(ROUND(L375,2)*ROUND(G375,3),2)</f>
      </c>
      <c s="36" t="s">
        <v>188</v>
      </c>
      <c>
        <f>(M375*21)/100</f>
      </c>
      <c t="s">
        <v>26</v>
      </c>
    </row>
    <row r="376" spans="1:5" ht="12.75">
      <c r="A376" s="35" t="s">
        <v>55</v>
      </c>
      <c r="E376" s="39" t="s">
        <v>5</v>
      </c>
    </row>
    <row r="377" spans="1:5" ht="12.75">
      <c r="A377" s="35" t="s">
        <v>56</v>
      </c>
      <c r="E377" s="40" t="s">
        <v>1973</v>
      </c>
    </row>
    <row r="378" spans="1:5" ht="38.25">
      <c r="A378" t="s">
        <v>58</v>
      </c>
      <c r="E378" s="39" t="s">
        <v>1972</v>
      </c>
    </row>
    <row r="379" spans="1:16" ht="38.25">
      <c r="A379" t="s">
        <v>48</v>
      </c>
      <c s="34" t="s">
        <v>284</v>
      </c>
      <c s="34" t="s">
        <v>1974</v>
      </c>
      <c s="35" t="s">
        <v>5</v>
      </c>
      <c s="6" t="s">
        <v>1975</v>
      </c>
      <c s="36" t="s">
        <v>1159</v>
      </c>
      <c s="37">
        <v>0.698</v>
      </c>
      <c s="36">
        <v>0</v>
      </c>
      <c s="36">
        <f>ROUND(G379*H379,6)</f>
      </c>
      <c r="L379" s="38">
        <v>0</v>
      </c>
      <c s="32">
        <f>ROUND(ROUND(L379,2)*ROUND(G379,3),2)</f>
      </c>
      <c s="36" t="s">
        <v>188</v>
      </c>
      <c>
        <f>(M379*21)/100</f>
      </c>
      <c t="s">
        <v>26</v>
      </c>
    </row>
    <row r="380" spans="1:5" ht="12.75">
      <c r="A380" s="35" t="s">
        <v>55</v>
      </c>
      <c r="E380" s="39" t="s">
        <v>5</v>
      </c>
    </row>
    <row r="381" spans="1:5" ht="12.75">
      <c r="A381" s="35" t="s">
        <v>56</v>
      </c>
      <c r="E381" s="40" t="s">
        <v>1976</v>
      </c>
    </row>
    <row r="382" spans="1:5" ht="38.25">
      <c r="A382" t="s">
        <v>58</v>
      </c>
      <c r="E382" s="39" t="s">
        <v>1975</v>
      </c>
    </row>
    <row r="383" spans="1:16" ht="38.25">
      <c r="A383" t="s">
        <v>48</v>
      </c>
      <c s="34" t="s">
        <v>287</v>
      </c>
      <c s="34" t="s">
        <v>1977</v>
      </c>
      <c s="35" t="s">
        <v>5</v>
      </c>
      <c s="6" t="s">
        <v>1978</v>
      </c>
      <c s="36" t="s">
        <v>1171</v>
      </c>
      <c s="37">
        <v>7.908</v>
      </c>
      <c s="36">
        <v>0</v>
      </c>
      <c s="36">
        <f>ROUND(G383*H383,6)</f>
      </c>
      <c r="L383" s="38">
        <v>0</v>
      </c>
      <c s="32">
        <f>ROUND(ROUND(L383,2)*ROUND(G383,3),2)</f>
      </c>
      <c s="36" t="s">
        <v>188</v>
      </c>
      <c>
        <f>(M383*21)/100</f>
      </c>
      <c t="s">
        <v>26</v>
      </c>
    </row>
    <row r="384" spans="1:5" ht="12.75">
      <c r="A384" s="35" t="s">
        <v>55</v>
      </c>
      <c r="E384" s="39" t="s">
        <v>5</v>
      </c>
    </row>
    <row r="385" spans="1:5" ht="12.75">
      <c r="A385" s="35" t="s">
        <v>56</v>
      </c>
      <c r="E385" s="40" t="s">
        <v>1979</v>
      </c>
    </row>
    <row r="386" spans="1:5" ht="38.25">
      <c r="A386" t="s">
        <v>58</v>
      </c>
      <c r="E386" s="39" t="s">
        <v>1978</v>
      </c>
    </row>
    <row r="387" spans="1:16" ht="38.25">
      <c r="A387" t="s">
        <v>48</v>
      </c>
      <c s="34" t="s">
        <v>290</v>
      </c>
      <c s="34" t="s">
        <v>1980</v>
      </c>
      <c s="35" t="s">
        <v>5</v>
      </c>
      <c s="6" t="s">
        <v>1981</v>
      </c>
      <c s="36" t="s">
        <v>1171</v>
      </c>
      <c s="37">
        <v>19.31</v>
      </c>
      <c s="36">
        <v>0</v>
      </c>
      <c s="36">
        <f>ROUND(G387*H387,6)</f>
      </c>
      <c r="L387" s="38">
        <v>0</v>
      </c>
      <c s="32">
        <f>ROUND(ROUND(L387,2)*ROUND(G387,3),2)</f>
      </c>
      <c s="36" t="s">
        <v>188</v>
      </c>
      <c>
        <f>(M387*21)/100</f>
      </c>
      <c t="s">
        <v>26</v>
      </c>
    </row>
    <row r="388" spans="1:5" ht="12.75">
      <c r="A388" s="35" t="s">
        <v>55</v>
      </c>
      <c r="E388" s="39" t="s">
        <v>5</v>
      </c>
    </row>
    <row r="389" spans="1:5" ht="12.75">
      <c r="A389" s="35" t="s">
        <v>56</v>
      </c>
      <c r="E389" s="40" t="s">
        <v>1982</v>
      </c>
    </row>
    <row r="390" spans="1:5" ht="38.25">
      <c r="A390" t="s">
        <v>58</v>
      </c>
      <c r="E390" s="39" t="s">
        <v>1981</v>
      </c>
    </row>
    <row r="391" spans="1:16" ht="38.25">
      <c r="A391" t="s">
        <v>48</v>
      </c>
      <c s="34" t="s">
        <v>293</v>
      </c>
      <c s="34" t="s">
        <v>1983</v>
      </c>
      <c s="35" t="s">
        <v>5</v>
      </c>
      <c s="6" t="s">
        <v>1984</v>
      </c>
      <c s="36" t="s">
        <v>1159</v>
      </c>
      <c s="37">
        <v>8.301</v>
      </c>
      <c s="36">
        <v>0</v>
      </c>
      <c s="36">
        <f>ROUND(G391*H391,6)</f>
      </c>
      <c r="L391" s="38">
        <v>0</v>
      </c>
      <c s="32">
        <f>ROUND(ROUND(L391,2)*ROUND(G391,3),2)</f>
      </c>
      <c s="36" t="s">
        <v>188</v>
      </c>
      <c>
        <f>(M391*21)/100</f>
      </c>
      <c t="s">
        <v>26</v>
      </c>
    </row>
    <row r="392" spans="1:5" ht="12.75">
      <c r="A392" s="35" t="s">
        <v>55</v>
      </c>
      <c r="E392" s="39" t="s">
        <v>5</v>
      </c>
    </row>
    <row r="393" spans="1:5" ht="12.75">
      <c r="A393" s="35" t="s">
        <v>56</v>
      </c>
      <c r="E393" s="40" t="s">
        <v>1985</v>
      </c>
    </row>
    <row r="394" spans="1:5" ht="38.25">
      <c r="A394" t="s">
        <v>58</v>
      </c>
      <c r="E394" s="39" t="s">
        <v>1984</v>
      </c>
    </row>
    <row r="395" spans="1:16" ht="38.25">
      <c r="A395" t="s">
        <v>48</v>
      </c>
      <c s="34" t="s">
        <v>297</v>
      </c>
      <c s="34" t="s">
        <v>1986</v>
      </c>
      <c s="35" t="s">
        <v>5</v>
      </c>
      <c s="6" t="s">
        <v>1987</v>
      </c>
      <c s="36" t="s">
        <v>1159</v>
      </c>
      <c s="37">
        <v>12.309</v>
      </c>
      <c s="36">
        <v>0</v>
      </c>
      <c s="36">
        <f>ROUND(G395*H395,6)</f>
      </c>
      <c r="L395" s="38">
        <v>0</v>
      </c>
      <c s="32">
        <f>ROUND(ROUND(L395,2)*ROUND(G395,3),2)</f>
      </c>
      <c s="36" t="s">
        <v>188</v>
      </c>
      <c>
        <f>(M395*21)/100</f>
      </c>
      <c t="s">
        <v>26</v>
      </c>
    </row>
    <row r="396" spans="1:5" ht="12.75">
      <c r="A396" s="35" t="s">
        <v>55</v>
      </c>
      <c r="E396" s="39" t="s">
        <v>5</v>
      </c>
    </row>
    <row r="397" spans="1:5" ht="12.75">
      <c r="A397" s="35" t="s">
        <v>56</v>
      </c>
      <c r="E397" s="40" t="s">
        <v>1988</v>
      </c>
    </row>
    <row r="398" spans="1:5" ht="38.25">
      <c r="A398" t="s">
        <v>58</v>
      </c>
      <c r="E398" s="39" t="s">
        <v>1987</v>
      </c>
    </row>
    <row r="399" spans="1:16" ht="25.5">
      <c r="A399" t="s">
        <v>48</v>
      </c>
      <c s="34" t="s">
        <v>301</v>
      </c>
      <c s="34" t="s">
        <v>1989</v>
      </c>
      <c s="35" t="s">
        <v>5</v>
      </c>
      <c s="6" t="s">
        <v>1990</v>
      </c>
      <c s="36" t="s">
        <v>1159</v>
      </c>
      <c s="37">
        <v>0.168</v>
      </c>
      <c s="36">
        <v>0</v>
      </c>
      <c s="36">
        <f>ROUND(G399*H399,6)</f>
      </c>
      <c r="L399" s="38">
        <v>0</v>
      </c>
      <c s="32">
        <f>ROUND(ROUND(L399,2)*ROUND(G399,3),2)</f>
      </c>
      <c s="36" t="s">
        <v>188</v>
      </c>
      <c>
        <f>(M399*21)/100</f>
      </c>
      <c t="s">
        <v>26</v>
      </c>
    </row>
    <row r="400" spans="1:5" ht="12.75">
      <c r="A400" s="35" t="s">
        <v>55</v>
      </c>
      <c r="E400" s="39" t="s">
        <v>5</v>
      </c>
    </row>
    <row r="401" spans="1:5" ht="12.75">
      <c r="A401" s="35" t="s">
        <v>56</v>
      </c>
      <c r="E401" s="40" t="s">
        <v>1991</v>
      </c>
    </row>
    <row r="402" spans="1:5" ht="25.5">
      <c r="A402" t="s">
        <v>58</v>
      </c>
      <c r="E402" s="39" t="s">
        <v>1990</v>
      </c>
    </row>
    <row r="403" spans="1:16" ht="25.5">
      <c r="A403" t="s">
        <v>48</v>
      </c>
      <c s="34" t="s">
        <v>305</v>
      </c>
      <c s="34" t="s">
        <v>1992</v>
      </c>
      <c s="35" t="s">
        <v>5</v>
      </c>
      <c s="6" t="s">
        <v>1993</v>
      </c>
      <c s="36" t="s">
        <v>235</v>
      </c>
      <c s="37">
        <v>348.7</v>
      </c>
      <c s="36">
        <v>0</v>
      </c>
      <c s="36">
        <f>ROUND(G403*H403,6)</f>
      </c>
      <c r="L403" s="38">
        <v>0</v>
      </c>
      <c s="32">
        <f>ROUND(ROUND(L403,2)*ROUND(G403,3),2)</f>
      </c>
      <c s="36" t="s">
        <v>188</v>
      </c>
      <c>
        <f>(M403*21)/100</f>
      </c>
      <c t="s">
        <v>26</v>
      </c>
    </row>
    <row r="404" spans="1:5" ht="12.75">
      <c r="A404" s="35" t="s">
        <v>55</v>
      </c>
      <c r="E404" s="39" t="s">
        <v>5</v>
      </c>
    </row>
    <row r="405" spans="1:5" ht="12.75">
      <c r="A405" s="35" t="s">
        <v>56</v>
      </c>
      <c r="E405" s="40" t="s">
        <v>1994</v>
      </c>
    </row>
    <row r="406" spans="1:5" ht="25.5">
      <c r="A406" t="s">
        <v>58</v>
      </c>
      <c r="E406" s="39" t="s">
        <v>1993</v>
      </c>
    </row>
    <row r="407" spans="1:16" ht="25.5">
      <c r="A407" t="s">
        <v>48</v>
      </c>
      <c s="34" t="s">
        <v>310</v>
      </c>
      <c s="34" t="s">
        <v>1995</v>
      </c>
      <c s="35" t="s">
        <v>5</v>
      </c>
      <c s="6" t="s">
        <v>1996</v>
      </c>
      <c s="36" t="s">
        <v>235</v>
      </c>
      <c s="37">
        <v>32</v>
      </c>
      <c s="36">
        <v>0.00097</v>
      </c>
      <c s="36">
        <f>ROUND(G407*H407,6)</f>
      </c>
      <c r="L407" s="38">
        <v>0</v>
      </c>
      <c s="32">
        <f>ROUND(ROUND(L407,2)*ROUND(G407,3),2)</f>
      </c>
      <c s="36" t="s">
        <v>188</v>
      </c>
      <c>
        <f>(M407*21)/100</f>
      </c>
      <c t="s">
        <v>26</v>
      </c>
    </row>
    <row r="408" spans="1:5" ht="12.75">
      <c r="A408" s="35" t="s">
        <v>55</v>
      </c>
      <c r="E408" s="39" t="s">
        <v>5</v>
      </c>
    </row>
    <row r="409" spans="1:5" ht="12.75">
      <c r="A409" s="35" t="s">
        <v>56</v>
      </c>
      <c r="E409" s="40" t="s">
        <v>269</v>
      </c>
    </row>
    <row r="410" spans="1:5" ht="25.5">
      <c r="A410" t="s">
        <v>58</v>
      </c>
      <c r="E410" s="39" t="s">
        <v>1996</v>
      </c>
    </row>
    <row r="411" spans="1:16" ht="25.5">
      <c r="A411" t="s">
        <v>48</v>
      </c>
      <c s="34" t="s">
        <v>401</v>
      </c>
      <c s="34" t="s">
        <v>1997</v>
      </c>
      <c s="35" t="s">
        <v>5</v>
      </c>
      <c s="6" t="s">
        <v>1998</v>
      </c>
      <c s="36" t="s">
        <v>235</v>
      </c>
      <c s="37">
        <v>12.5</v>
      </c>
      <c s="36">
        <v>0.00105</v>
      </c>
      <c s="36">
        <f>ROUND(G411*H411,6)</f>
      </c>
      <c r="L411" s="38">
        <v>0</v>
      </c>
      <c s="32">
        <f>ROUND(ROUND(L411,2)*ROUND(G411,3),2)</f>
      </c>
      <c s="36" t="s">
        <v>188</v>
      </c>
      <c>
        <f>(M411*21)/100</f>
      </c>
      <c t="s">
        <v>26</v>
      </c>
    </row>
    <row r="412" spans="1:5" ht="12.75">
      <c r="A412" s="35" t="s">
        <v>55</v>
      </c>
      <c r="E412" s="39" t="s">
        <v>5</v>
      </c>
    </row>
    <row r="413" spans="1:5" ht="12.75">
      <c r="A413" s="35" t="s">
        <v>56</v>
      </c>
      <c r="E413" s="40" t="s">
        <v>1999</v>
      </c>
    </row>
    <row r="414" spans="1:5" ht="25.5">
      <c r="A414" t="s">
        <v>58</v>
      </c>
      <c r="E414" s="39" t="s">
        <v>1998</v>
      </c>
    </row>
    <row r="415" spans="1:16" ht="25.5">
      <c r="A415" t="s">
        <v>48</v>
      </c>
      <c s="34" t="s">
        <v>404</v>
      </c>
      <c s="34" t="s">
        <v>2000</v>
      </c>
      <c s="35" t="s">
        <v>5</v>
      </c>
      <c s="6" t="s">
        <v>2001</v>
      </c>
      <c s="36" t="s">
        <v>235</v>
      </c>
      <c s="37">
        <v>21.62</v>
      </c>
      <c s="36">
        <v>0.00345</v>
      </c>
      <c s="36">
        <f>ROUND(G415*H415,6)</f>
      </c>
      <c r="L415" s="38">
        <v>0</v>
      </c>
      <c s="32">
        <f>ROUND(ROUND(L415,2)*ROUND(G415,3),2)</f>
      </c>
      <c s="36" t="s">
        <v>188</v>
      </c>
      <c>
        <f>(M415*21)/100</f>
      </c>
      <c t="s">
        <v>26</v>
      </c>
    </row>
    <row r="416" spans="1:5" ht="12.75">
      <c r="A416" s="35" t="s">
        <v>55</v>
      </c>
      <c r="E416" s="39" t="s">
        <v>5</v>
      </c>
    </row>
    <row r="417" spans="1:5" ht="12.75">
      <c r="A417" s="35" t="s">
        <v>56</v>
      </c>
      <c r="E417" s="40" t="s">
        <v>2002</v>
      </c>
    </row>
    <row r="418" spans="1:5" ht="25.5">
      <c r="A418" t="s">
        <v>58</v>
      </c>
      <c r="E418" s="39" t="s">
        <v>2001</v>
      </c>
    </row>
    <row r="419" spans="1:16" ht="25.5">
      <c r="A419" t="s">
        <v>48</v>
      </c>
      <c s="34" t="s">
        <v>406</v>
      </c>
      <c s="34" t="s">
        <v>2003</v>
      </c>
      <c s="35" t="s">
        <v>5</v>
      </c>
      <c s="6" t="s">
        <v>2004</v>
      </c>
      <c s="36" t="s">
        <v>235</v>
      </c>
      <c s="37">
        <v>2.85</v>
      </c>
      <c s="36">
        <v>0.00395</v>
      </c>
      <c s="36">
        <f>ROUND(G419*H419,6)</f>
      </c>
      <c r="L419" s="38">
        <v>0</v>
      </c>
      <c s="32">
        <f>ROUND(ROUND(L419,2)*ROUND(G419,3),2)</f>
      </c>
      <c s="36" t="s">
        <v>188</v>
      </c>
      <c>
        <f>(M419*21)/100</f>
      </c>
      <c t="s">
        <v>26</v>
      </c>
    </row>
    <row r="420" spans="1:5" ht="12.75">
      <c r="A420" s="35" t="s">
        <v>55</v>
      </c>
      <c r="E420" s="39" t="s">
        <v>5</v>
      </c>
    </row>
    <row r="421" spans="1:5" ht="12.75">
      <c r="A421" s="35" t="s">
        <v>56</v>
      </c>
      <c r="E421" s="40" t="s">
        <v>2005</v>
      </c>
    </row>
    <row r="422" spans="1:5" ht="25.5">
      <c r="A422" t="s">
        <v>58</v>
      </c>
      <c r="E422" s="39" t="s">
        <v>2004</v>
      </c>
    </row>
    <row r="423" spans="1:16" ht="38.25">
      <c r="A423" t="s">
        <v>48</v>
      </c>
      <c s="34" t="s">
        <v>410</v>
      </c>
      <c s="34" t="s">
        <v>2006</v>
      </c>
      <c s="35" t="s">
        <v>5</v>
      </c>
      <c s="6" t="s">
        <v>2007</v>
      </c>
      <c s="36" t="s">
        <v>235</v>
      </c>
      <c s="37">
        <v>17.5</v>
      </c>
      <c s="36">
        <v>0.00133</v>
      </c>
      <c s="36">
        <f>ROUND(G423*H423,6)</f>
      </c>
      <c r="L423" s="38">
        <v>0</v>
      </c>
      <c s="32">
        <f>ROUND(ROUND(L423,2)*ROUND(G423,3),2)</f>
      </c>
      <c s="36" t="s">
        <v>188</v>
      </c>
      <c>
        <f>(M423*21)/100</f>
      </c>
      <c t="s">
        <v>26</v>
      </c>
    </row>
    <row r="424" spans="1:5" ht="12.75">
      <c r="A424" s="35" t="s">
        <v>55</v>
      </c>
      <c r="E424" s="39" t="s">
        <v>5</v>
      </c>
    </row>
    <row r="425" spans="1:5" ht="12.75">
      <c r="A425" s="35" t="s">
        <v>56</v>
      </c>
      <c r="E425" s="40" t="s">
        <v>2008</v>
      </c>
    </row>
    <row r="426" spans="1:5" ht="38.25">
      <c r="A426" t="s">
        <v>58</v>
      </c>
      <c r="E426" s="39" t="s">
        <v>2007</v>
      </c>
    </row>
    <row r="427" spans="1:16" ht="38.25">
      <c r="A427" t="s">
        <v>48</v>
      </c>
      <c s="34" t="s">
        <v>413</v>
      </c>
      <c s="34" t="s">
        <v>2009</v>
      </c>
      <c s="35" t="s">
        <v>5</v>
      </c>
      <c s="6" t="s">
        <v>2010</v>
      </c>
      <c s="36" t="s">
        <v>235</v>
      </c>
      <c s="37">
        <v>10.85</v>
      </c>
      <c s="36">
        <v>0.00389</v>
      </c>
      <c s="36">
        <f>ROUND(G427*H427,6)</f>
      </c>
      <c r="L427" s="38">
        <v>0</v>
      </c>
      <c s="32">
        <f>ROUND(ROUND(L427,2)*ROUND(G427,3),2)</f>
      </c>
      <c s="36" t="s">
        <v>188</v>
      </c>
      <c>
        <f>(M427*21)/100</f>
      </c>
      <c t="s">
        <v>26</v>
      </c>
    </row>
    <row r="428" spans="1:5" ht="12.75">
      <c r="A428" s="35" t="s">
        <v>55</v>
      </c>
      <c r="E428" s="39" t="s">
        <v>5</v>
      </c>
    </row>
    <row r="429" spans="1:5" ht="12.75">
      <c r="A429" s="35" t="s">
        <v>56</v>
      </c>
      <c r="E429" s="40" t="s">
        <v>2011</v>
      </c>
    </row>
    <row r="430" spans="1:5" ht="38.25">
      <c r="A430" t="s">
        <v>58</v>
      </c>
      <c r="E430" s="39" t="s">
        <v>2010</v>
      </c>
    </row>
    <row r="431" spans="1:16" ht="25.5">
      <c r="A431" t="s">
        <v>48</v>
      </c>
      <c s="34" t="s">
        <v>416</v>
      </c>
      <c s="34" t="s">
        <v>2012</v>
      </c>
      <c s="35" t="s">
        <v>5</v>
      </c>
      <c s="6" t="s">
        <v>2013</v>
      </c>
      <c s="36" t="s">
        <v>1171</v>
      </c>
      <c s="37">
        <v>623.161</v>
      </c>
      <c s="36">
        <v>0</v>
      </c>
      <c s="36">
        <f>ROUND(G431*H431,6)</f>
      </c>
      <c r="L431" s="38">
        <v>0</v>
      </c>
      <c s="32">
        <f>ROUND(ROUND(L431,2)*ROUND(G431,3),2)</f>
      </c>
      <c s="36" t="s">
        <v>188</v>
      </c>
      <c>
        <f>(M431*21)/100</f>
      </c>
      <c t="s">
        <v>26</v>
      </c>
    </row>
    <row r="432" spans="1:5" ht="12.75">
      <c r="A432" s="35" t="s">
        <v>55</v>
      </c>
      <c r="E432" s="39" t="s">
        <v>5</v>
      </c>
    </row>
    <row r="433" spans="1:5" ht="12.75">
      <c r="A433" s="35" t="s">
        <v>56</v>
      </c>
      <c r="E433" s="40" t="s">
        <v>2014</v>
      </c>
    </row>
    <row r="434" spans="1:5" ht="25.5">
      <c r="A434" t="s">
        <v>58</v>
      </c>
      <c r="E434" s="39" t="s">
        <v>2013</v>
      </c>
    </row>
    <row r="435" spans="1:16" ht="25.5">
      <c r="A435" t="s">
        <v>48</v>
      </c>
      <c s="34" t="s">
        <v>419</v>
      </c>
      <c s="34" t="s">
        <v>2015</v>
      </c>
      <c s="35" t="s">
        <v>5</v>
      </c>
      <c s="6" t="s">
        <v>2016</v>
      </c>
      <c s="36" t="s">
        <v>1171</v>
      </c>
      <c s="37">
        <v>2075.602</v>
      </c>
      <c s="36">
        <v>0</v>
      </c>
      <c s="36">
        <f>ROUND(G435*H435,6)</f>
      </c>
      <c r="L435" s="38">
        <v>0</v>
      </c>
      <c s="32">
        <f>ROUND(ROUND(L435,2)*ROUND(G435,3),2)</f>
      </c>
      <c s="36" t="s">
        <v>188</v>
      </c>
      <c>
        <f>(M435*21)/100</f>
      </c>
      <c t="s">
        <v>26</v>
      </c>
    </row>
    <row r="436" spans="1:5" ht="12.75">
      <c r="A436" s="35" t="s">
        <v>55</v>
      </c>
      <c r="E436" s="39" t="s">
        <v>5</v>
      </c>
    </row>
    <row r="437" spans="1:5" ht="12.75">
      <c r="A437" s="35" t="s">
        <v>56</v>
      </c>
      <c r="E437" s="40" t="s">
        <v>2017</v>
      </c>
    </row>
    <row r="438" spans="1:5" ht="25.5">
      <c r="A438" t="s">
        <v>58</v>
      </c>
      <c r="E438" s="39" t="s">
        <v>2016</v>
      </c>
    </row>
    <row r="439" spans="1:13" ht="12.75">
      <c r="A439" t="s">
        <v>45</v>
      </c>
      <c r="C439" s="31" t="s">
        <v>46</v>
      </c>
      <c r="E439" s="33" t="s">
        <v>47</v>
      </c>
      <c r="J439" s="32">
        <f>0</f>
      </c>
      <c s="32">
        <f>0</f>
      </c>
      <c s="32">
        <f>0+L440+L444+L448+L452+L456+L460+L464+L468+L472+L476+L480+L484+L488</f>
      </c>
      <c s="32">
        <f>0+M440+M444+M448+M452+M456+M460+M464+M468+M472+M476+M480+M484+M488</f>
      </c>
    </row>
    <row r="440" spans="1:16" ht="12.75">
      <c r="A440" t="s">
        <v>48</v>
      </c>
      <c s="34" t="s">
        <v>422</v>
      </c>
      <c s="34" t="s">
        <v>1567</v>
      </c>
      <c s="35" t="s">
        <v>5</v>
      </c>
      <c s="6" t="s">
        <v>1568</v>
      </c>
      <c s="36" t="s">
        <v>53</v>
      </c>
      <c s="37">
        <v>1550.846</v>
      </c>
      <c s="36">
        <v>0</v>
      </c>
      <c s="36">
        <f>ROUND(G440*H440,6)</f>
      </c>
      <c r="L440" s="38">
        <v>0</v>
      </c>
      <c s="32">
        <f>ROUND(ROUND(L440,2)*ROUND(G440,3),2)</f>
      </c>
      <c s="36" t="s">
        <v>188</v>
      </c>
      <c>
        <f>(M440*21)/100</f>
      </c>
      <c t="s">
        <v>26</v>
      </c>
    </row>
    <row r="441" spans="1:5" ht="12.75">
      <c r="A441" s="35" t="s">
        <v>55</v>
      </c>
      <c r="E441" s="39" t="s">
        <v>5</v>
      </c>
    </row>
    <row r="442" spans="1:5" ht="12.75">
      <c r="A442" s="35" t="s">
        <v>56</v>
      </c>
      <c r="E442" s="40" t="s">
        <v>5</v>
      </c>
    </row>
    <row r="443" spans="1:5" ht="12.75">
      <c r="A443" t="s">
        <v>58</v>
      </c>
      <c r="E443" s="39" t="s">
        <v>1568</v>
      </c>
    </row>
    <row r="444" spans="1:16" ht="25.5">
      <c r="A444" t="s">
        <v>48</v>
      </c>
      <c s="34" t="s">
        <v>425</v>
      </c>
      <c s="34" t="s">
        <v>2018</v>
      </c>
      <c s="35" t="s">
        <v>5</v>
      </c>
      <c s="6" t="s">
        <v>2019</v>
      </c>
      <c s="36" t="s">
        <v>53</v>
      </c>
      <c s="37">
        <v>309.845</v>
      </c>
      <c s="36">
        <v>0</v>
      </c>
      <c s="36">
        <f>ROUND(G444*H444,6)</f>
      </c>
      <c r="L444" s="38">
        <v>0</v>
      </c>
      <c s="32">
        <f>ROUND(ROUND(L444,2)*ROUND(G444,3),2)</f>
      </c>
      <c s="36" t="s">
        <v>188</v>
      </c>
      <c>
        <f>(M444*21)/100</f>
      </c>
      <c t="s">
        <v>26</v>
      </c>
    </row>
    <row r="445" spans="1:5" ht="12.75">
      <c r="A445" s="35" t="s">
        <v>55</v>
      </c>
      <c r="E445" s="39" t="s">
        <v>5</v>
      </c>
    </row>
    <row r="446" spans="1:5" ht="114.75">
      <c r="A446" s="35" t="s">
        <v>56</v>
      </c>
      <c r="E446" s="40" t="s">
        <v>2020</v>
      </c>
    </row>
    <row r="447" spans="1:5" ht="25.5">
      <c r="A447" t="s">
        <v>58</v>
      </c>
      <c r="E447" s="39" t="s">
        <v>2019</v>
      </c>
    </row>
    <row r="448" spans="1:16" ht="25.5">
      <c r="A448" t="s">
        <v>48</v>
      </c>
      <c s="34" t="s">
        <v>428</v>
      </c>
      <c s="34" t="s">
        <v>1569</v>
      </c>
      <c s="35" t="s">
        <v>5</v>
      </c>
      <c s="6" t="s">
        <v>1570</v>
      </c>
      <c s="36" t="s">
        <v>53</v>
      </c>
      <c s="37">
        <v>335.804</v>
      </c>
      <c s="36">
        <v>0</v>
      </c>
      <c s="36">
        <f>ROUND(G448*H448,6)</f>
      </c>
      <c r="L448" s="38">
        <v>0</v>
      </c>
      <c s="32">
        <f>ROUND(ROUND(L448,2)*ROUND(G448,3),2)</f>
      </c>
      <c s="36" t="s">
        <v>188</v>
      </c>
      <c>
        <f>(M448*21)/100</f>
      </c>
      <c t="s">
        <v>26</v>
      </c>
    </row>
    <row r="449" spans="1:5" ht="12.75">
      <c r="A449" s="35" t="s">
        <v>55</v>
      </c>
      <c r="E449" s="39" t="s">
        <v>5</v>
      </c>
    </row>
    <row r="450" spans="1:5" ht="12.75">
      <c r="A450" s="35" t="s">
        <v>56</v>
      </c>
      <c r="E450" s="40" t="s">
        <v>2021</v>
      </c>
    </row>
    <row r="451" spans="1:5" ht="25.5">
      <c r="A451" t="s">
        <v>58</v>
      </c>
      <c r="E451" s="39" t="s">
        <v>1570</v>
      </c>
    </row>
    <row r="452" spans="1:16" ht="25.5">
      <c r="A452" t="s">
        <v>48</v>
      </c>
      <c s="34" t="s">
        <v>429</v>
      </c>
      <c s="34" t="s">
        <v>2022</v>
      </c>
      <c s="35" t="s">
        <v>5</v>
      </c>
      <c s="6" t="s">
        <v>2023</v>
      </c>
      <c s="36" t="s">
        <v>53</v>
      </c>
      <c s="37">
        <v>1550.846</v>
      </c>
      <c s="36">
        <v>0</v>
      </c>
      <c s="36">
        <f>ROUND(G452*H452,6)</f>
      </c>
      <c r="L452" s="38">
        <v>0</v>
      </c>
      <c s="32">
        <f>ROUND(ROUND(L452,2)*ROUND(G452,3),2)</f>
      </c>
      <c s="36" t="s">
        <v>188</v>
      </c>
      <c>
        <f>(M452*21)/100</f>
      </c>
      <c t="s">
        <v>26</v>
      </c>
    </row>
    <row r="453" spans="1:5" ht="12.75">
      <c r="A453" s="35" t="s">
        <v>55</v>
      </c>
      <c r="E453" s="39" t="s">
        <v>5</v>
      </c>
    </row>
    <row r="454" spans="1:5" ht="12.75">
      <c r="A454" s="35" t="s">
        <v>56</v>
      </c>
      <c r="E454" s="40" t="s">
        <v>5</v>
      </c>
    </row>
    <row r="455" spans="1:5" ht="25.5">
      <c r="A455" t="s">
        <v>58</v>
      </c>
      <c r="E455" s="39" t="s">
        <v>2023</v>
      </c>
    </row>
    <row r="456" spans="1:16" ht="25.5">
      <c r="A456" t="s">
        <v>48</v>
      </c>
      <c s="34" t="s">
        <v>432</v>
      </c>
      <c s="34" t="s">
        <v>131</v>
      </c>
      <c s="35" t="s">
        <v>132</v>
      </c>
      <c s="6" t="s">
        <v>133</v>
      </c>
      <c s="36" t="s">
        <v>53</v>
      </c>
      <c s="37">
        <v>80.14</v>
      </c>
      <c s="36">
        <v>0</v>
      </c>
      <c s="36">
        <f>ROUND(G456*H456,6)</f>
      </c>
      <c r="L456" s="38">
        <v>0</v>
      </c>
      <c s="32">
        <f>ROUND(ROUND(L456,2)*ROUND(G456,3),2)</f>
      </c>
      <c s="36" t="s">
        <v>54</v>
      </c>
      <c>
        <f>(M456*21)/100</f>
      </c>
      <c t="s">
        <v>26</v>
      </c>
    </row>
    <row r="457" spans="1:5" ht="12.75">
      <c r="A457" s="35" t="s">
        <v>55</v>
      </c>
      <c r="E457" s="39" t="s">
        <v>5</v>
      </c>
    </row>
    <row r="458" spans="1:5" ht="12.75">
      <c r="A458" s="35" t="s">
        <v>56</v>
      </c>
      <c r="E458" s="40" t="s">
        <v>2024</v>
      </c>
    </row>
    <row r="459" spans="1:5" ht="165.75">
      <c r="A459" t="s">
        <v>58</v>
      </c>
      <c r="E459" s="39" t="s">
        <v>1573</v>
      </c>
    </row>
    <row r="460" spans="1:16" ht="25.5">
      <c r="A460" t="s">
        <v>48</v>
      </c>
      <c s="34" t="s">
        <v>433</v>
      </c>
      <c s="34" t="s">
        <v>50</v>
      </c>
      <c s="35" t="s">
        <v>51</v>
      </c>
      <c s="6" t="s">
        <v>52</v>
      </c>
      <c s="36" t="s">
        <v>53</v>
      </c>
      <c s="37">
        <v>335.804</v>
      </c>
      <c s="36">
        <v>0</v>
      </c>
      <c s="36">
        <f>ROUND(G460*H460,6)</f>
      </c>
      <c r="L460" s="38">
        <v>0</v>
      </c>
      <c s="32">
        <f>ROUND(ROUND(L460,2)*ROUND(G460,3),2)</f>
      </c>
      <c s="36" t="s">
        <v>54</v>
      </c>
      <c>
        <f>(M460*21)/100</f>
      </c>
      <c t="s">
        <v>26</v>
      </c>
    </row>
    <row r="461" spans="1:5" ht="12.75">
      <c r="A461" s="35" t="s">
        <v>55</v>
      </c>
      <c r="E461" s="39" t="s">
        <v>5</v>
      </c>
    </row>
    <row r="462" spans="1:5" ht="12.75">
      <c r="A462" s="35" t="s">
        <v>56</v>
      </c>
      <c r="E462" s="40" t="s">
        <v>2021</v>
      </c>
    </row>
    <row r="463" spans="1:5" ht="178.5">
      <c r="A463" t="s">
        <v>58</v>
      </c>
      <c r="E463" s="39" t="s">
        <v>2025</v>
      </c>
    </row>
    <row r="464" spans="1:16" ht="25.5">
      <c r="A464" t="s">
        <v>48</v>
      </c>
      <c s="34" t="s">
        <v>436</v>
      </c>
      <c s="34" t="s">
        <v>60</v>
      </c>
      <c s="35" t="s">
        <v>61</v>
      </c>
      <c s="6" t="s">
        <v>62</v>
      </c>
      <c s="36" t="s">
        <v>53</v>
      </c>
      <c s="37">
        <v>243.506</v>
      </c>
      <c s="36">
        <v>0</v>
      </c>
      <c s="36">
        <f>ROUND(G464*H464,6)</f>
      </c>
      <c r="L464" s="38">
        <v>0</v>
      </c>
      <c s="32">
        <f>ROUND(ROUND(L464,2)*ROUND(G464,3),2)</f>
      </c>
      <c s="36" t="s">
        <v>54</v>
      </c>
      <c>
        <f>(M464*21)/100</f>
      </c>
      <c t="s">
        <v>26</v>
      </c>
    </row>
    <row r="465" spans="1:5" ht="12.75">
      <c r="A465" s="35" t="s">
        <v>55</v>
      </c>
      <c r="E465" s="39" t="s">
        <v>5</v>
      </c>
    </row>
    <row r="466" spans="1:5" ht="25.5">
      <c r="A466" s="35" t="s">
        <v>56</v>
      </c>
      <c r="E466" s="40" t="s">
        <v>2026</v>
      </c>
    </row>
    <row r="467" spans="1:5" ht="178.5">
      <c r="A467" t="s">
        <v>58</v>
      </c>
      <c r="E467" s="39" t="s">
        <v>2027</v>
      </c>
    </row>
    <row r="468" spans="1:16" ht="25.5">
      <c r="A468" t="s">
        <v>48</v>
      </c>
      <c s="34" t="s">
        <v>438</v>
      </c>
      <c s="34" t="s">
        <v>65</v>
      </c>
      <c s="35" t="s">
        <v>66</v>
      </c>
      <c s="6" t="s">
        <v>67</v>
      </c>
      <c s="36" t="s">
        <v>53</v>
      </c>
      <c s="37">
        <v>674.888</v>
      </c>
      <c s="36">
        <v>0</v>
      </c>
      <c s="36">
        <f>ROUND(G468*H468,6)</f>
      </c>
      <c r="L468" s="38">
        <v>0</v>
      </c>
      <c s="32">
        <f>ROUND(ROUND(L468,2)*ROUND(G468,3),2)</f>
      </c>
      <c s="36" t="s">
        <v>54</v>
      </c>
      <c>
        <f>(M468*21)/100</f>
      </c>
      <c t="s">
        <v>26</v>
      </c>
    </row>
    <row r="469" spans="1:5" ht="12.75">
      <c r="A469" s="35" t="s">
        <v>55</v>
      </c>
      <c r="E469" s="39" t="s">
        <v>5</v>
      </c>
    </row>
    <row r="470" spans="1:5" ht="12.75">
      <c r="A470" s="35" t="s">
        <v>56</v>
      </c>
      <c r="E470" s="40" t="s">
        <v>2028</v>
      </c>
    </row>
    <row r="471" spans="1:5" ht="165.75">
      <c r="A471" t="s">
        <v>58</v>
      </c>
      <c r="E471" s="39" t="s">
        <v>2029</v>
      </c>
    </row>
    <row r="472" spans="1:16" ht="12.75">
      <c r="A472" t="s">
        <v>48</v>
      </c>
      <c s="34" t="s">
        <v>441</v>
      </c>
      <c s="34" t="s">
        <v>71</v>
      </c>
      <c s="35" t="s">
        <v>72</v>
      </c>
      <c s="6" t="s">
        <v>73</v>
      </c>
      <c s="36" t="s">
        <v>53</v>
      </c>
      <c s="37">
        <v>57.235</v>
      </c>
      <c s="36">
        <v>0</v>
      </c>
      <c s="36">
        <f>ROUND(G472*H472,6)</f>
      </c>
      <c r="L472" s="38">
        <v>0</v>
      </c>
      <c s="32">
        <f>ROUND(ROUND(L472,2)*ROUND(G472,3),2)</f>
      </c>
      <c s="36" t="s">
        <v>54</v>
      </c>
      <c>
        <f>(M472*21)/100</f>
      </c>
      <c t="s">
        <v>26</v>
      </c>
    </row>
    <row r="473" spans="1:5" ht="12.75">
      <c r="A473" s="35" t="s">
        <v>55</v>
      </c>
      <c r="E473" s="39" t="s">
        <v>5</v>
      </c>
    </row>
    <row r="474" spans="1:5" ht="12.75">
      <c r="A474" s="35" t="s">
        <v>56</v>
      </c>
      <c r="E474" s="40" t="s">
        <v>2030</v>
      </c>
    </row>
    <row r="475" spans="1:5" ht="165.75">
      <c r="A475" t="s">
        <v>58</v>
      </c>
      <c r="E475" s="39" t="s">
        <v>2031</v>
      </c>
    </row>
    <row r="476" spans="1:16" ht="25.5">
      <c r="A476" t="s">
        <v>48</v>
      </c>
      <c s="34" t="s">
        <v>443</v>
      </c>
      <c s="34" t="s">
        <v>95</v>
      </c>
      <c s="35" t="s">
        <v>96</v>
      </c>
      <c s="6" t="s">
        <v>97</v>
      </c>
      <c s="36" t="s">
        <v>53</v>
      </c>
      <c s="37">
        <v>39.34</v>
      </c>
      <c s="36">
        <v>0</v>
      </c>
      <c s="36">
        <f>ROUND(G476*H476,6)</f>
      </c>
      <c r="L476" s="38">
        <v>0</v>
      </c>
      <c s="32">
        <f>ROUND(ROUND(L476,2)*ROUND(G476,3),2)</f>
      </c>
      <c s="36" t="s">
        <v>54</v>
      </c>
      <c>
        <f>(M476*21)/100</f>
      </c>
      <c t="s">
        <v>26</v>
      </c>
    </row>
    <row r="477" spans="1:5" ht="12.75">
      <c r="A477" s="35" t="s">
        <v>55</v>
      </c>
      <c r="E477" s="39" t="s">
        <v>5</v>
      </c>
    </row>
    <row r="478" spans="1:5" ht="12.75">
      <c r="A478" s="35" t="s">
        <v>56</v>
      </c>
      <c r="E478" s="40" t="s">
        <v>2032</v>
      </c>
    </row>
    <row r="479" spans="1:5" ht="178.5">
      <c r="A479" t="s">
        <v>58</v>
      </c>
      <c r="E479" s="39" t="s">
        <v>2033</v>
      </c>
    </row>
    <row r="480" spans="1:16" ht="25.5">
      <c r="A480" t="s">
        <v>48</v>
      </c>
      <c s="34" t="s">
        <v>446</v>
      </c>
      <c s="34" t="s">
        <v>107</v>
      </c>
      <c s="35" t="s">
        <v>108</v>
      </c>
      <c s="6" t="s">
        <v>109</v>
      </c>
      <c s="36" t="s">
        <v>53</v>
      </c>
      <c s="37">
        <v>100.052</v>
      </c>
      <c s="36">
        <v>0</v>
      </c>
      <c s="36">
        <f>ROUND(G480*H480,6)</f>
      </c>
      <c r="L480" s="38">
        <v>0</v>
      </c>
      <c s="32">
        <f>ROUND(ROUND(L480,2)*ROUND(G480,3),2)</f>
      </c>
      <c s="36" t="s">
        <v>54</v>
      </c>
      <c>
        <f>(M480*21)/100</f>
      </c>
      <c t="s">
        <v>26</v>
      </c>
    </row>
    <row r="481" spans="1:5" ht="12.75">
      <c r="A481" s="35" t="s">
        <v>55</v>
      </c>
      <c r="E481" s="39" t="s">
        <v>5</v>
      </c>
    </row>
    <row r="482" spans="1:5" ht="12.75">
      <c r="A482" s="35" t="s">
        <v>56</v>
      </c>
      <c r="E482" s="40" t="s">
        <v>2034</v>
      </c>
    </row>
    <row r="483" spans="1:5" ht="165.75">
      <c r="A483" t="s">
        <v>58</v>
      </c>
      <c r="E483" s="39" t="s">
        <v>2035</v>
      </c>
    </row>
    <row r="484" spans="1:16" ht="25.5">
      <c r="A484" t="s">
        <v>48</v>
      </c>
      <c s="34" t="s">
        <v>447</v>
      </c>
      <c s="34" t="s">
        <v>113</v>
      </c>
      <c s="35" t="s">
        <v>114</v>
      </c>
      <c s="6" t="s">
        <v>115</v>
      </c>
      <c s="36" t="s">
        <v>53</v>
      </c>
      <c s="37">
        <v>17.681</v>
      </c>
      <c s="36">
        <v>0</v>
      </c>
      <c s="36">
        <f>ROUND(G484*H484,6)</f>
      </c>
      <c r="L484" s="38">
        <v>0</v>
      </c>
      <c s="32">
        <f>ROUND(ROUND(L484,2)*ROUND(G484,3),2)</f>
      </c>
      <c s="36" t="s">
        <v>54</v>
      </c>
      <c>
        <f>(M484*21)/100</f>
      </c>
      <c t="s">
        <v>26</v>
      </c>
    </row>
    <row r="485" spans="1:5" ht="12.75">
      <c r="A485" s="35" t="s">
        <v>55</v>
      </c>
      <c r="E485" s="39" t="s">
        <v>5</v>
      </c>
    </row>
    <row r="486" spans="1:5" ht="12.75">
      <c r="A486" s="35" t="s">
        <v>56</v>
      </c>
      <c r="E486" s="40" t="s">
        <v>2036</v>
      </c>
    </row>
    <row r="487" spans="1:5" ht="165.75">
      <c r="A487" t="s">
        <v>58</v>
      </c>
      <c r="E487" s="39" t="s">
        <v>2037</v>
      </c>
    </row>
    <row r="488" spans="1:16" ht="25.5">
      <c r="A488" t="s">
        <v>48</v>
      </c>
      <c s="34" t="s">
        <v>450</v>
      </c>
      <c s="34" t="s">
        <v>149</v>
      </c>
      <c s="35" t="s">
        <v>150</v>
      </c>
      <c s="6" t="s">
        <v>151</v>
      </c>
      <c s="36" t="s">
        <v>53</v>
      </c>
      <c s="37">
        <v>2.2</v>
      </c>
      <c s="36">
        <v>0</v>
      </c>
      <c s="36">
        <f>ROUND(G488*H488,6)</f>
      </c>
      <c r="L488" s="38">
        <v>0</v>
      </c>
      <c s="32">
        <f>ROUND(ROUND(L488,2)*ROUND(G488,3),2)</f>
      </c>
      <c s="36" t="s">
        <v>54</v>
      </c>
      <c>
        <f>(M488*21)/100</f>
      </c>
      <c t="s">
        <v>26</v>
      </c>
    </row>
    <row r="489" spans="1:5" ht="12.75">
      <c r="A489" s="35" t="s">
        <v>55</v>
      </c>
      <c r="E489" s="39" t="s">
        <v>5</v>
      </c>
    </row>
    <row r="490" spans="1:5" ht="12.75">
      <c r="A490" s="35" t="s">
        <v>56</v>
      </c>
      <c r="E490" s="40" t="s">
        <v>2038</v>
      </c>
    </row>
    <row r="491" spans="1:5" ht="165.75">
      <c r="A491" t="s">
        <v>58</v>
      </c>
      <c r="E491" s="39" t="s">
        <v>2039</v>
      </c>
    </row>
    <row r="492" spans="1:13" ht="12.75">
      <c r="A492" t="s">
        <v>45</v>
      </c>
      <c r="C492" s="31" t="s">
        <v>1282</v>
      </c>
      <c r="E492" s="33" t="s">
        <v>1283</v>
      </c>
      <c r="J492" s="32">
        <f>0</f>
      </c>
      <c s="32">
        <f>0</f>
      </c>
      <c s="32">
        <f>0+L493</f>
      </c>
      <c s="32">
        <f>0+M493</f>
      </c>
    </row>
    <row r="493" spans="1:16" ht="38.25">
      <c r="A493" t="s">
        <v>48</v>
      </c>
      <c s="34" t="s">
        <v>452</v>
      </c>
      <c s="34" t="s">
        <v>2040</v>
      </c>
      <c s="35" t="s">
        <v>5</v>
      </c>
      <c s="6" t="s">
        <v>2041</v>
      </c>
      <c s="36" t="s">
        <v>53</v>
      </c>
      <c s="37">
        <v>13.051</v>
      </c>
      <c s="36">
        <v>0</v>
      </c>
      <c s="36">
        <f>ROUND(G493*H493,6)</f>
      </c>
      <c r="L493" s="38">
        <v>0</v>
      </c>
      <c s="32">
        <f>ROUND(ROUND(L493,2)*ROUND(G493,3),2)</f>
      </c>
      <c s="36" t="s">
        <v>188</v>
      </c>
      <c>
        <f>(M493*21)/100</f>
      </c>
      <c t="s">
        <v>26</v>
      </c>
    </row>
    <row r="494" spans="1:5" ht="12.75">
      <c r="A494" s="35" t="s">
        <v>55</v>
      </c>
      <c r="E494" s="39" t="s">
        <v>5</v>
      </c>
    </row>
    <row r="495" spans="1:5" ht="12.75">
      <c r="A495" s="35" t="s">
        <v>56</v>
      </c>
      <c r="E495" s="40" t="s">
        <v>5</v>
      </c>
    </row>
    <row r="496" spans="1:5" ht="38.25">
      <c r="A496" t="s">
        <v>58</v>
      </c>
      <c r="E496" s="39" t="s">
        <v>2042</v>
      </c>
    </row>
    <row r="497" spans="1:13" ht="12.75">
      <c r="A497" t="s">
        <v>45</v>
      </c>
      <c r="C497" s="31" t="s">
        <v>308</v>
      </c>
      <c r="E497" s="33" t="s">
        <v>309</v>
      </c>
      <c r="J497" s="32">
        <f>0</f>
      </c>
      <c s="32">
        <f>0</f>
      </c>
      <c s="32">
        <f>0+L498</f>
      </c>
      <c s="32">
        <f>0+M498</f>
      </c>
    </row>
    <row r="498" spans="1:16" ht="12.75">
      <c r="A498" t="s">
        <v>48</v>
      </c>
      <c s="34" t="s">
        <v>2043</v>
      </c>
      <c s="34" t="s">
        <v>311</v>
      </c>
      <c s="35" t="s">
        <v>5</v>
      </c>
      <c s="6" t="s">
        <v>312</v>
      </c>
      <c s="36" t="s">
        <v>161</v>
      </c>
      <c s="37">
        <v>1</v>
      </c>
      <c s="36">
        <v>0</v>
      </c>
      <c s="36">
        <f>ROUND(G498*H498,6)</f>
      </c>
      <c r="L498" s="38">
        <v>0</v>
      </c>
      <c s="32">
        <f>ROUND(ROUND(L498,2)*ROUND(G498,3),2)</f>
      </c>
      <c s="36" t="s">
        <v>188</v>
      </c>
      <c>
        <f>(M498*21)/100</f>
      </c>
      <c t="s">
        <v>26</v>
      </c>
    </row>
    <row r="499" spans="1:5" ht="12.75">
      <c r="A499" s="35" t="s">
        <v>55</v>
      </c>
      <c r="E499" s="39" t="s">
        <v>5</v>
      </c>
    </row>
    <row r="500" spans="1:5" ht="12.75">
      <c r="A500" s="35" t="s">
        <v>56</v>
      </c>
      <c r="E500" s="40" t="s">
        <v>5</v>
      </c>
    </row>
    <row r="501" spans="1:5" ht="12.75">
      <c r="A501" t="s">
        <v>58</v>
      </c>
      <c r="E501"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5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COUNTIFS(L8:L2497,"=0",A8:A2497,"P")+COUNTIFS(L8:L2497,"",A8:A2497,"P")+SUM(Q8:Q2497)</f>
      </c>
    </row>
    <row r="8" spans="1:13" ht="12.75">
      <c r="A8" t="s">
        <v>43</v>
      </c>
      <c r="C8" s="28" t="s">
        <v>2046</v>
      </c>
      <c r="E8" s="30" t="s">
        <v>2045</v>
      </c>
      <c r="J8" s="29">
        <f>0+J9+J46+J107+J184+J209+J374+J407+J456+J469+J526+J535+J656+J777+J866+J887+J1704+J1917+J1966+J2007+J2028+J2073+J2122+J2207+J2296+J2377+J2474+J2491+J2496</f>
      </c>
      <c s="29">
        <f>0+K9+K46+K107+K184+K209+K374+K407+K456+K469+K526+K535+K656+K777+K866+K887+K1704+K1917+K1966+K2007+K2028+K2073+K2122+K2207+K2296+K2377+K2474+K2491+K2496</f>
      </c>
      <c s="29">
        <f>0+L9+L46+L107+L184+L209+L374+L407+L456+L469+L526+L535+L656+L777+L866+L887+L1704+L1917+L1966+L2007+L2028+L2073+L2122+L2207+L2296+L2377+L2474+L2491+L2496</f>
      </c>
      <c s="29">
        <f>0+M9+M46+M107+M184+M209+M374+M407+M456+M469+M526+M535+M656+M777+M866+M887+M1704+M1917+M1966+M2007+M2028+M2073+M2122+M2207+M2296+M2377+M2474+M2491+M2496</f>
      </c>
    </row>
    <row r="9" spans="1:13" ht="12.75">
      <c r="A9" t="s">
        <v>45</v>
      </c>
      <c r="C9" s="31" t="s">
        <v>49</v>
      </c>
      <c r="E9" s="33" t="s">
        <v>1156</v>
      </c>
      <c r="J9" s="32">
        <f>0</f>
      </c>
      <c s="32">
        <f>0</f>
      </c>
      <c s="32">
        <f>0+L10+L14+L18+L22+L26+L30+L34+L38+L42</f>
      </c>
      <c s="32">
        <f>0+M10+M14+M18+M22+M26+M30+M34+M38+M42</f>
      </c>
    </row>
    <row r="10" spans="1:16" ht="25.5">
      <c r="A10" t="s">
        <v>48</v>
      </c>
      <c s="34" t="s">
        <v>49</v>
      </c>
      <c s="34" t="s">
        <v>2047</v>
      </c>
      <c s="35" t="s">
        <v>5</v>
      </c>
      <c s="6" t="s">
        <v>2048</v>
      </c>
      <c s="36" t="s">
        <v>1171</v>
      </c>
      <c s="37">
        <v>13.206</v>
      </c>
      <c s="36">
        <v>0.00084</v>
      </c>
      <c s="36">
        <f>ROUND(G10*H10,6)</f>
      </c>
      <c r="L10" s="38">
        <v>0</v>
      </c>
      <c s="32">
        <f>ROUND(ROUND(L10,2)*ROUND(G10,3),2)</f>
      </c>
      <c s="36" t="s">
        <v>188</v>
      </c>
      <c>
        <f>(M10*21)/100</f>
      </c>
      <c t="s">
        <v>26</v>
      </c>
    </row>
    <row r="11" spans="1:5" ht="12.75">
      <c r="A11" s="35" t="s">
        <v>55</v>
      </c>
      <c r="E11" s="39" t="s">
        <v>5</v>
      </c>
    </row>
    <row r="12" spans="1:5" ht="12.75">
      <c r="A12" s="35" t="s">
        <v>56</v>
      </c>
      <c r="E12" s="40" t="s">
        <v>2049</v>
      </c>
    </row>
    <row r="13" spans="1:5" ht="25.5">
      <c r="A13" t="s">
        <v>58</v>
      </c>
      <c r="E13" s="39" t="s">
        <v>2048</v>
      </c>
    </row>
    <row r="14" spans="1:16" ht="25.5">
      <c r="A14" t="s">
        <v>48</v>
      </c>
      <c s="34" t="s">
        <v>26</v>
      </c>
      <c s="34" t="s">
        <v>1169</v>
      </c>
      <c s="35" t="s">
        <v>5</v>
      </c>
      <c s="6" t="s">
        <v>1170</v>
      </c>
      <c s="36" t="s">
        <v>1171</v>
      </c>
      <c s="37">
        <v>146.219</v>
      </c>
      <c s="36">
        <v>0.00085</v>
      </c>
      <c s="36">
        <f>ROUND(G14*H14,6)</f>
      </c>
      <c r="L14" s="38">
        <v>0</v>
      </c>
      <c s="32">
        <f>ROUND(ROUND(L14,2)*ROUND(G14,3),2)</f>
      </c>
      <c s="36" t="s">
        <v>188</v>
      </c>
      <c>
        <f>(M14*21)/100</f>
      </c>
      <c t="s">
        <v>26</v>
      </c>
    </row>
    <row r="15" spans="1:5" ht="12.75">
      <c r="A15" s="35" t="s">
        <v>55</v>
      </c>
      <c r="E15" s="39" t="s">
        <v>5</v>
      </c>
    </row>
    <row r="16" spans="1:5" ht="12.75">
      <c r="A16" s="35" t="s">
        <v>56</v>
      </c>
      <c r="E16" s="40" t="s">
        <v>2050</v>
      </c>
    </row>
    <row r="17" spans="1:5" ht="25.5">
      <c r="A17" t="s">
        <v>58</v>
      </c>
      <c r="E17" s="39" t="s">
        <v>1170</v>
      </c>
    </row>
    <row r="18" spans="1:16" ht="25.5">
      <c r="A18" t="s">
        <v>48</v>
      </c>
      <c s="34" t="s">
        <v>25</v>
      </c>
      <c s="34" t="s">
        <v>2051</v>
      </c>
      <c s="35" t="s">
        <v>5</v>
      </c>
      <c s="6" t="s">
        <v>2052</v>
      </c>
      <c s="36" t="s">
        <v>1171</v>
      </c>
      <c s="37">
        <v>13.206</v>
      </c>
      <c s="36">
        <v>0</v>
      </c>
      <c s="36">
        <f>ROUND(G18*H18,6)</f>
      </c>
      <c r="L18" s="38">
        <v>0</v>
      </c>
      <c s="32">
        <f>ROUND(ROUND(L18,2)*ROUND(G18,3),2)</f>
      </c>
      <c s="36" t="s">
        <v>188</v>
      </c>
      <c>
        <f>(M18*21)/100</f>
      </c>
      <c t="s">
        <v>26</v>
      </c>
    </row>
    <row r="19" spans="1:5" ht="12.75">
      <c r="A19" s="35" t="s">
        <v>55</v>
      </c>
      <c r="E19" s="39" t="s">
        <v>5</v>
      </c>
    </row>
    <row r="20" spans="1:5" ht="12.75">
      <c r="A20" s="35" t="s">
        <v>56</v>
      </c>
      <c r="E20" s="40" t="s">
        <v>2049</v>
      </c>
    </row>
    <row r="21" spans="1:5" ht="25.5">
      <c r="A21" t="s">
        <v>58</v>
      </c>
      <c r="E21" s="39" t="s">
        <v>2052</v>
      </c>
    </row>
    <row r="22" spans="1:16" ht="25.5">
      <c r="A22" t="s">
        <v>48</v>
      </c>
      <c s="34" t="s">
        <v>70</v>
      </c>
      <c s="34" t="s">
        <v>1172</v>
      </c>
      <c s="35" t="s">
        <v>5</v>
      </c>
      <c s="6" t="s">
        <v>1173</v>
      </c>
      <c s="36" t="s">
        <v>1171</v>
      </c>
      <c s="37">
        <v>146.219</v>
      </c>
      <c s="36">
        <v>0</v>
      </c>
      <c s="36">
        <f>ROUND(G22*H22,6)</f>
      </c>
      <c r="L22" s="38">
        <v>0</v>
      </c>
      <c s="32">
        <f>ROUND(ROUND(L22,2)*ROUND(G22,3),2)</f>
      </c>
      <c s="36" t="s">
        <v>188</v>
      </c>
      <c>
        <f>(M22*21)/100</f>
      </c>
      <c t="s">
        <v>26</v>
      </c>
    </row>
    <row r="23" spans="1:5" ht="12.75">
      <c r="A23" s="35" t="s">
        <v>55</v>
      </c>
      <c r="E23" s="39" t="s">
        <v>5</v>
      </c>
    </row>
    <row r="24" spans="1:5" ht="12.75">
      <c r="A24" s="35" t="s">
        <v>56</v>
      </c>
      <c r="E24" s="40" t="s">
        <v>2050</v>
      </c>
    </row>
    <row r="25" spans="1:5" ht="25.5">
      <c r="A25" t="s">
        <v>58</v>
      </c>
      <c r="E25" s="39" t="s">
        <v>1173</v>
      </c>
    </row>
    <row r="26" spans="1:16" ht="12.75">
      <c r="A26" t="s">
        <v>48</v>
      </c>
      <c s="34" t="s">
        <v>76</v>
      </c>
      <c s="34" t="s">
        <v>2053</v>
      </c>
      <c s="35" t="s">
        <v>5</v>
      </c>
      <c s="6" t="s">
        <v>2054</v>
      </c>
      <c s="36" t="s">
        <v>1171</v>
      </c>
      <c s="37">
        <v>182</v>
      </c>
      <c s="36">
        <v>0.0007</v>
      </c>
      <c s="36">
        <f>ROUND(G26*H26,6)</f>
      </c>
      <c r="L26" s="38">
        <v>0</v>
      </c>
      <c s="32">
        <f>ROUND(ROUND(L26,2)*ROUND(G26,3),2)</f>
      </c>
      <c s="36" t="s">
        <v>188</v>
      </c>
      <c>
        <f>(M26*21)/100</f>
      </c>
      <c t="s">
        <v>26</v>
      </c>
    </row>
    <row r="27" spans="1:5" ht="12.75">
      <c r="A27" s="35" t="s">
        <v>55</v>
      </c>
      <c r="E27" s="39" t="s">
        <v>5</v>
      </c>
    </row>
    <row r="28" spans="1:5" ht="12.75">
      <c r="A28" s="35" t="s">
        <v>56</v>
      </c>
      <c r="E28" s="40" t="s">
        <v>2055</v>
      </c>
    </row>
    <row r="29" spans="1:5" ht="12.75">
      <c r="A29" t="s">
        <v>58</v>
      </c>
      <c r="E29" s="39" t="s">
        <v>2054</v>
      </c>
    </row>
    <row r="30" spans="1:16" ht="25.5">
      <c r="A30" t="s">
        <v>48</v>
      </c>
      <c s="34" t="s">
        <v>82</v>
      </c>
      <c s="34" t="s">
        <v>2056</v>
      </c>
      <c s="35" t="s">
        <v>5</v>
      </c>
      <c s="6" t="s">
        <v>2057</v>
      </c>
      <c s="36" t="s">
        <v>1171</v>
      </c>
      <c s="37">
        <v>182</v>
      </c>
      <c s="36">
        <v>0</v>
      </c>
      <c s="36">
        <f>ROUND(G30*H30,6)</f>
      </c>
      <c r="L30" s="38">
        <v>0</v>
      </c>
      <c s="32">
        <f>ROUND(ROUND(L30,2)*ROUND(G30,3),2)</f>
      </c>
      <c s="36" t="s">
        <v>188</v>
      </c>
      <c>
        <f>(M30*21)/100</f>
      </c>
      <c t="s">
        <v>26</v>
      </c>
    </row>
    <row r="31" spans="1:5" ht="12.75">
      <c r="A31" s="35" t="s">
        <v>55</v>
      </c>
      <c r="E31" s="39" t="s">
        <v>5</v>
      </c>
    </row>
    <row r="32" spans="1:5" ht="12.75">
      <c r="A32" s="35" t="s">
        <v>56</v>
      </c>
      <c r="E32" s="40" t="s">
        <v>2055</v>
      </c>
    </row>
    <row r="33" spans="1:5" ht="25.5">
      <c r="A33" t="s">
        <v>58</v>
      </c>
      <c r="E33" s="39" t="s">
        <v>2057</v>
      </c>
    </row>
    <row r="34" spans="1:16" ht="25.5">
      <c r="A34" t="s">
        <v>48</v>
      </c>
      <c s="34" t="s">
        <v>88</v>
      </c>
      <c s="34" t="s">
        <v>2058</v>
      </c>
      <c s="35" t="s">
        <v>5</v>
      </c>
      <c s="6" t="s">
        <v>2059</v>
      </c>
      <c s="36" t="s">
        <v>1159</v>
      </c>
      <c s="37">
        <v>532.122</v>
      </c>
      <c s="36">
        <v>0</v>
      </c>
      <c s="36">
        <f>ROUND(G34*H34,6)</f>
      </c>
      <c r="L34" s="38">
        <v>0</v>
      </c>
      <c s="32">
        <f>ROUND(ROUND(L34,2)*ROUND(G34,3),2)</f>
      </c>
      <c s="36" t="s">
        <v>188</v>
      </c>
      <c>
        <f>(M34*21)/100</f>
      </c>
      <c t="s">
        <v>26</v>
      </c>
    </row>
    <row r="35" spans="1:5" ht="12.75">
      <c r="A35" s="35" t="s">
        <v>55</v>
      </c>
      <c r="E35" s="39" t="s">
        <v>5</v>
      </c>
    </row>
    <row r="36" spans="1:5" ht="12.75">
      <c r="A36" s="35" t="s">
        <v>56</v>
      </c>
      <c r="E36" s="40" t="s">
        <v>2060</v>
      </c>
    </row>
    <row r="37" spans="1:5" ht="25.5">
      <c r="A37" t="s">
        <v>58</v>
      </c>
      <c r="E37" s="39" t="s">
        <v>2059</v>
      </c>
    </row>
    <row r="38" spans="1:16" ht="25.5">
      <c r="A38" t="s">
        <v>48</v>
      </c>
      <c s="34" t="s">
        <v>94</v>
      </c>
      <c s="34" t="s">
        <v>1186</v>
      </c>
      <c s="35" t="s">
        <v>5</v>
      </c>
      <c s="6" t="s">
        <v>1187</v>
      </c>
      <c s="36" t="s">
        <v>1159</v>
      </c>
      <c s="37">
        <v>532.122</v>
      </c>
      <c s="36">
        <v>0</v>
      </c>
      <c s="36">
        <f>ROUND(G38*H38,6)</f>
      </c>
      <c r="L38" s="38">
        <v>0</v>
      </c>
      <c s="32">
        <f>ROUND(ROUND(L38,2)*ROUND(G38,3),2)</f>
      </c>
      <c s="36" t="s">
        <v>188</v>
      </c>
      <c>
        <f>(M38*21)/100</f>
      </c>
      <c t="s">
        <v>26</v>
      </c>
    </row>
    <row r="39" spans="1:5" ht="12.75">
      <c r="A39" s="35" t="s">
        <v>55</v>
      </c>
      <c r="E39" s="39" t="s">
        <v>5</v>
      </c>
    </row>
    <row r="40" spans="1:5" ht="12.75">
      <c r="A40" s="35" t="s">
        <v>56</v>
      </c>
      <c r="E40" s="40" t="s">
        <v>2060</v>
      </c>
    </row>
    <row r="41" spans="1:5" ht="25.5">
      <c r="A41" t="s">
        <v>58</v>
      </c>
      <c r="E41" s="39" t="s">
        <v>1187</v>
      </c>
    </row>
    <row r="42" spans="1:16" ht="25.5">
      <c r="A42" t="s">
        <v>48</v>
      </c>
      <c s="34" t="s">
        <v>100</v>
      </c>
      <c s="34" t="s">
        <v>2061</v>
      </c>
      <c s="35" t="s">
        <v>5</v>
      </c>
      <c s="6" t="s">
        <v>2062</v>
      </c>
      <c s="36" t="s">
        <v>1159</v>
      </c>
      <c s="37">
        <v>56.096</v>
      </c>
      <c s="36">
        <v>0</v>
      </c>
      <c s="36">
        <f>ROUND(G42*H42,6)</f>
      </c>
      <c r="L42" s="38">
        <v>0</v>
      </c>
      <c s="32">
        <f>ROUND(ROUND(L42,2)*ROUND(G42,3),2)</f>
      </c>
      <c s="36" t="s">
        <v>188</v>
      </c>
      <c>
        <f>(M42*21)/100</f>
      </c>
      <c t="s">
        <v>26</v>
      </c>
    </row>
    <row r="43" spans="1:5" ht="12.75">
      <c r="A43" s="35" t="s">
        <v>55</v>
      </c>
      <c r="E43" s="39" t="s">
        <v>5</v>
      </c>
    </row>
    <row r="44" spans="1:5" ht="12.75">
      <c r="A44" s="35" t="s">
        <v>56</v>
      </c>
      <c r="E44" s="40" t="s">
        <v>2063</v>
      </c>
    </row>
    <row r="45" spans="1:5" ht="25.5">
      <c r="A45" t="s">
        <v>58</v>
      </c>
      <c r="E45" s="39" t="s">
        <v>2062</v>
      </c>
    </row>
    <row r="46" spans="1:13" ht="12.75">
      <c r="A46" t="s">
        <v>45</v>
      </c>
      <c r="C46" s="31" t="s">
        <v>26</v>
      </c>
      <c r="E46" s="33" t="s">
        <v>1289</v>
      </c>
      <c r="J46" s="32">
        <f>0</f>
      </c>
      <c s="32">
        <f>0</f>
      </c>
      <c s="32">
        <f>0+L47+L51+L55+L59+L63+L67+L71+L75+L79+L83+L87+L91+L95+L99+L103</f>
      </c>
      <c s="32">
        <f>0+M47+M51+M55+M59+M63+M67+M71+M75+M79+M83+M87+M91+M95+M99+M103</f>
      </c>
    </row>
    <row r="47" spans="1:16" ht="25.5">
      <c r="A47" t="s">
        <v>48</v>
      </c>
      <c s="34" t="s">
        <v>106</v>
      </c>
      <c s="34" t="s">
        <v>2064</v>
      </c>
      <c s="35" t="s">
        <v>5</v>
      </c>
      <c s="6" t="s">
        <v>2065</v>
      </c>
      <c s="36" t="s">
        <v>1159</v>
      </c>
      <c s="37">
        <v>128.143</v>
      </c>
      <c s="36">
        <v>1.98</v>
      </c>
      <c s="36">
        <f>ROUND(G47*H47,6)</f>
      </c>
      <c r="L47" s="38">
        <v>0</v>
      </c>
      <c s="32">
        <f>ROUND(ROUND(L47,2)*ROUND(G47,3),2)</f>
      </c>
      <c s="36" t="s">
        <v>188</v>
      </c>
      <c>
        <f>(M47*21)/100</f>
      </c>
      <c t="s">
        <v>26</v>
      </c>
    </row>
    <row r="48" spans="1:5" ht="12.75">
      <c r="A48" s="35" t="s">
        <v>55</v>
      </c>
      <c r="E48" s="39" t="s">
        <v>5</v>
      </c>
    </row>
    <row r="49" spans="1:5" ht="12.75">
      <c r="A49" s="35" t="s">
        <v>56</v>
      </c>
      <c r="E49" s="40" t="s">
        <v>2066</v>
      </c>
    </row>
    <row r="50" spans="1:5" ht="25.5">
      <c r="A50" t="s">
        <v>58</v>
      </c>
      <c r="E50" s="39" t="s">
        <v>2065</v>
      </c>
    </row>
    <row r="51" spans="1:16" ht="25.5">
      <c r="A51" t="s">
        <v>48</v>
      </c>
      <c s="34" t="s">
        <v>112</v>
      </c>
      <c s="34" t="s">
        <v>2067</v>
      </c>
      <c s="35" t="s">
        <v>5</v>
      </c>
      <c s="6" t="s">
        <v>2068</v>
      </c>
      <c s="36" t="s">
        <v>1159</v>
      </c>
      <c s="37">
        <v>135.783</v>
      </c>
      <c s="36">
        <v>2.16</v>
      </c>
      <c s="36">
        <f>ROUND(G51*H51,6)</f>
      </c>
      <c r="L51" s="38">
        <v>0</v>
      </c>
      <c s="32">
        <f>ROUND(ROUND(L51,2)*ROUND(G51,3),2)</f>
      </c>
      <c s="36" t="s">
        <v>188</v>
      </c>
      <c>
        <f>(M51*21)/100</f>
      </c>
      <c t="s">
        <v>26</v>
      </c>
    </row>
    <row r="52" spans="1:5" ht="12.75">
      <c r="A52" s="35" t="s">
        <v>55</v>
      </c>
      <c r="E52" s="39" t="s">
        <v>5</v>
      </c>
    </row>
    <row r="53" spans="1:5" ht="12.75">
      <c r="A53" s="35" t="s">
        <v>56</v>
      </c>
      <c r="E53" s="40" t="s">
        <v>2069</v>
      </c>
    </row>
    <row r="54" spans="1:5" ht="25.5">
      <c r="A54" t="s">
        <v>58</v>
      </c>
      <c r="E54" s="39" t="s">
        <v>2068</v>
      </c>
    </row>
    <row r="55" spans="1:16" ht="12.75">
      <c r="A55" t="s">
        <v>48</v>
      </c>
      <c s="34" t="s">
        <v>118</v>
      </c>
      <c s="34" t="s">
        <v>2070</v>
      </c>
      <c s="35" t="s">
        <v>5</v>
      </c>
      <c s="6" t="s">
        <v>2071</v>
      </c>
      <c s="36" t="s">
        <v>53</v>
      </c>
      <c s="37">
        <v>0.269</v>
      </c>
      <c s="36">
        <v>1.06277</v>
      </c>
      <c s="36">
        <f>ROUND(G55*H55,6)</f>
      </c>
      <c r="L55" s="38">
        <v>0</v>
      </c>
      <c s="32">
        <f>ROUND(ROUND(L55,2)*ROUND(G55,3),2)</f>
      </c>
      <c s="36" t="s">
        <v>188</v>
      </c>
      <c>
        <f>(M55*21)/100</f>
      </c>
      <c t="s">
        <v>26</v>
      </c>
    </row>
    <row r="56" spans="1:5" ht="12.75">
      <c r="A56" s="35" t="s">
        <v>55</v>
      </c>
      <c r="E56" s="39" t="s">
        <v>5</v>
      </c>
    </row>
    <row r="57" spans="1:5" ht="12.75">
      <c r="A57" s="35" t="s">
        <v>56</v>
      </c>
      <c r="E57" s="40" t="s">
        <v>2072</v>
      </c>
    </row>
    <row r="58" spans="1:5" ht="12.75">
      <c r="A58" t="s">
        <v>58</v>
      </c>
      <c r="E58" s="39" t="s">
        <v>2071</v>
      </c>
    </row>
    <row r="59" spans="1:16" ht="12.75">
      <c r="A59" t="s">
        <v>48</v>
      </c>
      <c s="34" t="s">
        <v>124</v>
      </c>
      <c s="34" t="s">
        <v>2073</v>
      </c>
      <c s="35" t="s">
        <v>5</v>
      </c>
      <c s="6" t="s">
        <v>2074</v>
      </c>
      <c s="36" t="s">
        <v>1159</v>
      </c>
      <c s="37">
        <v>38.548</v>
      </c>
      <c s="36">
        <v>2.30102</v>
      </c>
      <c s="36">
        <f>ROUND(G59*H59,6)</f>
      </c>
      <c r="L59" s="38">
        <v>0</v>
      </c>
      <c s="32">
        <f>ROUND(ROUND(L59,2)*ROUND(G59,3),2)</f>
      </c>
      <c s="36" t="s">
        <v>188</v>
      </c>
      <c>
        <f>(M59*21)/100</f>
      </c>
      <c t="s">
        <v>26</v>
      </c>
    </row>
    <row r="60" spans="1:5" ht="12.75">
      <c r="A60" s="35" t="s">
        <v>55</v>
      </c>
      <c r="E60" s="39" t="s">
        <v>5</v>
      </c>
    </row>
    <row r="61" spans="1:5" ht="12.75">
      <c r="A61" s="35" t="s">
        <v>56</v>
      </c>
      <c r="E61" s="40" t="s">
        <v>2075</v>
      </c>
    </row>
    <row r="62" spans="1:5" ht="12.75">
      <c r="A62" t="s">
        <v>58</v>
      </c>
      <c r="E62" s="39" t="s">
        <v>2074</v>
      </c>
    </row>
    <row r="63" spans="1:16" ht="25.5">
      <c r="A63" t="s">
        <v>48</v>
      </c>
      <c s="34" t="s">
        <v>130</v>
      </c>
      <c s="34" t="s">
        <v>1293</v>
      </c>
      <c s="35" t="s">
        <v>5</v>
      </c>
      <c s="6" t="s">
        <v>1294</v>
      </c>
      <c s="36" t="s">
        <v>1159</v>
      </c>
      <c s="37">
        <v>8.862</v>
      </c>
      <c s="36">
        <v>2.50187</v>
      </c>
      <c s="36">
        <f>ROUND(G63*H63,6)</f>
      </c>
      <c r="L63" s="38">
        <v>0</v>
      </c>
      <c s="32">
        <f>ROUND(ROUND(L63,2)*ROUND(G63,3),2)</f>
      </c>
      <c s="36" t="s">
        <v>188</v>
      </c>
      <c>
        <f>(M63*21)/100</f>
      </c>
      <c t="s">
        <v>26</v>
      </c>
    </row>
    <row r="64" spans="1:5" ht="12.75">
      <c r="A64" s="35" t="s">
        <v>55</v>
      </c>
      <c r="E64" s="39" t="s">
        <v>5</v>
      </c>
    </row>
    <row r="65" spans="1:5" ht="12.75">
      <c r="A65" s="35" t="s">
        <v>56</v>
      </c>
      <c r="E65" s="40" t="s">
        <v>2076</v>
      </c>
    </row>
    <row r="66" spans="1:5" ht="25.5">
      <c r="A66" t="s">
        <v>58</v>
      </c>
      <c r="E66" s="39" t="s">
        <v>1294</v>
      </c>
    </row>
    <row r="67" spans="1:16" ht="12.75">
      <c r="A67" t="s">
        <v>48</v>
      </c>
      <c s="34" t="s">
        <v>136</v>
      </c>
      <c s="34" t="s">
        <v>1296</v>
      </c>
      <c s="35" t="s">
        <v>5</v>
      </c>
      <c s="6" t="s">
        <v>1297</v>
      </c>
      <c s="36" t="s">
        <v>1171</v>
      </c>
      <c s="37">
        <v>48.615</v>
      </c>
      <c s="36">
        <v>0.00247</v>
      </c>
      <c s="36">
        <f>ROUND(G67*H67,6)</f>
      </c>
      <c r="L67" s="38">
        <v>0</v>
      </c>
      <c s="32">
        <f>ROUND(ROUND(L67,2)*ROUND(G67,3),2)</f>
      </c>
      <c s="36" t="s">
        <v>188</v>
      </c>
      <c>
        <f>(M67*21)/100</f>
      </c>
      <c t="s">
        <v>26</v>
      </c>
    </row>
    <row r="68" spans="1:5" ht="12.75">
      <c r="A68" s="35" t="s">
        <v>55</v>
      </c>
      <c r="E68" s="39" t="s">
        <v>5</v>
      </c>
    </row>
    <row r="69" spans="1:5" ht="12.75">
      <c r="A69" s="35" t="s">
        <v>56</v>
      </c>
      <c r="E69" s="40" t="s">
        <v>2077</v>
      </c>
    </row>
    <row r="70" spans="1:5" ht="12.75">
      <c r="A70" t="s">
        <v>58</v>
      </c>
      <c r="E70" s="39" t="s">
        <v>1297</v>
      </c>
    </row>
    <row r="71" spans="1:16" ht="12.75">
      <c r="A71" t="s">
        <v>48</v>
      </c>
      <c s="34" t="s">
        <v>142</v>
      </c>
      <c s="34" t="s">
        <v>1299</v>
      </c>
      <c s="35" t="s">
        <v>5</v>
      </c>
      <c s="6" t="s">
        <v>1300</v>
      </c>
      <c s="36" t="s">
        <v>1171</v>
      </c>
      <c s="37">
        <v>48.615</v>
      </c>
      <c s="36">
        <v>0</v>
      </c>
      <c s="36">
        <f>ROUND(G71*H71,6)</f>
      </c>
      <c r="L71" s="38">
        <v>0</v>
      </c>
      <c s="32">
        <f>ROUND(ROUND(L71,2)*ROUND(G71,3),2)</f>
      </c>
      <c s="36" t="s">
        <v>188</v>
      </c>
      <c>
        <f>(M71*21)/100</f>
      </c>
      <c t="s">
        <v>26</v>
      </c>
    </row>
    <row r="72" spans="1:5" ht="12.75">
      <c r="A72" s="35" t="s">
        <v>55</v>
      </c>
      <c r="E72" s="39" t="s">
        <v>5</v>
      </c>
    </row>
    <row r="73" spans="1:5" ht="12.75">
      <c r="A73" s="35" t="s">
        <v>56</v>
      </c>
      <c r="E73" s="40" t="s">
        <v>2077</v>
      </c>
    </row>
    <row r="74" spans="1:5" ht="12.75">
      <c r="A74" t="s">
        <v>58</v>
      </c>
      <c r="E74" s="39" t="s">
        <v>1300</v>
      </c>
    </row>
    <row r="75" spans="1:16" ht="25.5">
      <c r="A75" t="s">
        <v>48</v>
      </c>
      <c s="34" t="s">
        <v>148</v>
      </c>
      <c s="34" t="s">
        <v>2078</v>
      </c>
      <c s="35" t="s">
        <v>5</v>
      </c>
      <c s="6" t="s">
        <v>2079</v>
      </c>
      <c s="36" t="s">
        <v>1159</v>
      </c>
      <c s="37">
        <v>0.997</v>
      </c>
      <c s="36">
        <v>2.30102</v>
      </c>
      <c s="36">
        <f>ROUND(G75*H75,6)</f>
      </c>
      <c r="L75" s="38">
        <v>0</v>
      </c>
      <c s="32">
        <f>ROUND(ROUND(L75,2)*ROUND(G75,3),2)</f>
      </c>
      <c s="36" t="s">
        <v>188</v>
      </c>
      <c>
        <f>(M75*21)/100</f>
      </c>
      <c t="s">
        <v>26</v>
      </c>
    </row>
    <row r="76" spans="1:5" ht="12.75">
      <c r="A76" s="35" t="s">
        <v>55</v>
      </c>
      <c r="E76" s="39" t="s">
        <v>5</v>
      </c>
    </row>
    <row r="77" spans="1:5" ht="12.75">
      <c r="A77" s="35" t="s">
        <v>56</v>
      </c>
      <c r="E77" s="40" t="s">
        <v>2080</v>
      </c>
    </row>
    <row r="78" spans="1:5" ht="25.5">
      <c r="A78" t="s">
        <v>58</v>
      </c>
      <c r="E78" s="39" t="s">
        <v>2079</v>
      </c>
    </row>
    <row r="79" spans="1:16" ht="25.5">
      <c r="A79" t="s">
        <v>48</v>
      </c>
      <c s="34" t="s">
        <v>225</v>
      </c>
      <c s="34" t="s">
        <v>2081</v>
      </c>
      <c s="35" t="s">
        <v>5</v>
      </c>
      <c s="6" t="s">
        <v>2082</v>
      </c>
      <c s="36" t="s">
        <v>1159</v>
      </c>
      <c s="37">
        <v>4.218</v>
      </c>
      <c s="36">
        <v>2.30102</v>
      </c>
      <c s="36">
        <f>ROUND(G79*H79,6)</f>
      </c>
      <c r="L79" s="38">
        <v>0</v>
      </c>
      <c s="32">
        <f>ROUND(ROUND(L79,2)*ROUND(G79,3),2)</f>
      </c>
      <c s="36" t="s">
        <v>188</v>
      </c>
      <c>
        <f>(M79*21)/100</f>
      </c>
      <c t="s">
        <v>26</v>
      </c>
    </row>
    <row r="80" spans="1:5" ht="12.75">
      <c r="A80" s="35" t="s">
        <v>55</v>
      </c>
      <c r="E80" s="39" t="s">
        <v>5</v>
      </c>
    </row>
    <row r="81" spans="1:5" ht="12.75">
      <c r="A81" s="35" t="s">
        <v>56</v>
      </c>
      <c r="E81" s="40" t="s">
        <v>2083</v>
      </c>
    </row>
    <row r="82" spans="1:5" ht="25.5">
      <c r="A82" t="s">
        <v>58</v>
      </c>
      <c r="E82" s="39" t="s">
        <v>2082</v>
      </c>
    </row>
    <row r="83" spans="1:16" ht="12.75">
      <c r="A83" t="s">
        <v>48</v>
      </c>
      <c s="34" t="s">
        <v>228</v>
      </c>
      <c s="34" t="s">
        <v>1308</v>
      </c>
      <c s="35" t="s">
        <v>5</v>
      </c>
      <c s="6" t="s">
        <v>1309</v>
      </c>
      <c s="36" t="s">
        <v>1171</v>
      </c>
      <c s="37">
        <v>21.496</v>
      </c>
      <c s="36">
        <v>0.00269</v>
      </c>
      <c s="36">
        <f>ROUND(G83*H83,6)</f>
      </c>
      <c r="L83" s="38">
        <v>0</v>
      </c>
      <c s="32">
        <f>ROUND(ROUND(L83,2)*ROUND(G83,3),2)</f>
      </c>
      <c s="36" t="s">
        <v>188</v>
      </c>
      <c>
        <f>(M83*21)/100</f>
      </c>
      <c t="s">
        <v>26</v>
      </c>
    </row>
    <row r="84" spans="1:5" ht="12.75">
      <c r="A84" s="35" t="s">
        <v>55</v>
      </c>
      <c r="E84" s="39" t="s">
        <v>5</v>
      </c>
    </row>
    <row r="85" spans="1:5" ht="12.75">
      <c r="A85" s="35" t="s">
        <v>56</v>
      </c>
      <c r="E85" s="40" t="s">
        <v>2084</v>
      </c>
    </row>
    <row r="86" spans="1:5" ht="12.75">
      <c r="A86" t="s">
        <v>58</v>
      </c>
      <c r="E86" s="39" t="s">
        <v>1309</v>
      </c>
    </row>
    <row r="87" spans="1:16" ht="12.75">
      <c r="A87" t="s">
        <v>48</v>
      </c>
      <c s="34" t="s">
        <v>232</v>
      </c>
      <c s="34" t="s">
        <v>1311</v>
      </c>
      <c s="35" t="s">
        <v>5</v>
      </c>
      <c s="6" t="s">
        <v>1312</v>
      </c>
      <c s="36" t="s">
        <v>1171</v>
      </c>
      <c s="37">
        <v>21.496</v>
      </c>
      <c s="36">
        <v>0</v>
      </c>
      <c s="36">
        <f>ROUND(G87*H87,6)</f>
      </c>
      <c r="L87" s="38">
        <v>0</v>
      </c>
      <c s="32">
        <f>ROUND(ROUND(L87,2)*ROUND(G87,3),2)</f>
      </c>
      <c s="36" t="s">
        <v>188</v>
      </c>
      <c>
        <f>(M87*21)/100</f>
      </c>
      <c t="s">
        <v>26</v>
      </c>
    </row>
    <row r="88" spans="1:5" ht="12.75">
      <c r="A88" s="35" t="s">
        <v>55</v>
      </c>
      <c r="E88" s="39" t="s">
        <v>5</v>
      </c>
    </row>
    <row r="89" spans="1:5" ht="12.75">
      <c r="A89" s="35" t="s">
        <v>56</v>
      </c>
      <c r="E89" s="40" t="s">
        <v>2084</v>
      </c>
    </row>
    <row r="90" spans="1:5" ht="12.75">
      <c r="A90" t="s">
        <v>58</v>
      </c>
      <c r="E90" s="39" t="s">
        <v>1312</v>
      </c>
    </row>
    <row r="91" spans="1:16" ht="25.5">
      <c r="A91" t="s">
        <v>48</v>
      </c>
      <c s="34" t="s">
        <v>236</v>
      </c>
      <c s="34" t="s">
        <v>2085</v>
      </c>
      <c s="35" t="s">
        <v>5</v>
      </c>
      <c s="6" t="s">
        <v>2086</v>
      </c>
      <c s="36" t="s">
        <v>1171</v>
      </c>
      <c s="37">
        <v>4.06</v>
      </c>
      <c s="36">
        <v>0.36063</v>
      </c>
      <c s="36">
        <f>ROUND(G91*H91,6)</f>
      </c>
      <c r="L91" s="38">
        <v>0</v>
      </c>
      <c s="32">
        <f>ROUND(ROUND(L91,2)*ROUND(G91,3),2)</f>
      </c>
      <c s="36" t="s">
        <v>188</v>
      </c>
      <c>
        <f>(M91*21)/100</f>
      </c>
      <c t="s">
        <v>26</v>
      </c>
    </row>
    <row r="92" spans="1:5" ht="12.75">
      <c r="A92" s="35" t="s">
        <v>55</v>
      </c>
      <c r="E92" s="39" t="s">
        <v>5</v>
      </c>
    </row>
    <row r="93" spans="1:5" ht="12.75">
      <c r="A93" s="35" t="s">
        <v>56</v>
      </c>
      <c r="E93" s="40" t="s">
        <v>2087</v>
      </c>
    </row>
    <row r="94" spans="1:5" ht="38.25">
      <c r="A94" t="s">
        <v>58</v>
      </c>
      <c r="E94" s="39" t="s">
        <v>2088</v>
      </c>
    </row>
    <row r="95" spans="1:16" ht="25.5">
      <c r="A95" t="s">
        <v>48</v>
      </c>
      <c s="34" t="s">
        <v>239</v>
      </c>
      <c s="34" t="s">
        <v>2089</v>
      </c>
      <c s="35" t="s">
        <v>5</v>
      </c>
      <c s="6" t="s">
        <v>2090</v>
      </c>
      <c s="36" t="s">
        <v>1171</v>
      </c>
      <c s="37">
        <v>112.431</v>
      </c>
      <c s="36">
        <v>0.47326</v>
      </c>
      <c s="36">
        <f>ROUND(G95*H95,6)</f>
      </c>
      <c r="L95" s="38">
        <v>0</v>
      </c>
      <c s="32">
        <f>ROUND(ROUND(L95,2)*ROUND(G95,3),2)</f>
      </c>
      <c s="36" t="s">
        <v>188</v>
      </c>
      <c>
        <f>(M95*21)/100</f>
      </c>
      <c t="s">
        <v>26</v>
      </c>
    </row>
    <row r="96" spans="1:5" ht="12.75">
      <c r="A96" s="35" t="s">
        <v>55</v>
      </c>
      <c r="E96" s="39" t="s">
        <v>5</v>
      </c>
    </row>
    <row r="97" spans="1:5" ht="12.75">
      <c r="A97" s="35" t="s">
        <v>56</v>
      </c>
      <c r="E97" s="40" t="s">
        <v>2091</v>
      </c>
    </row>
    <row r="98" spans="1:5" ht="38.25">
      <c r="A98" t="s">
        <v>58</v>
      </c>
      <c r="E98" s="39" t="s">
        <v>2092</v>
      </c>
    </row>
    <row r="99" spans="1:16" ht="25.5">
      <c r="A99" t="s">
        <v>48</v>
      </c>
      <c s="34" t="s">
        <v>241</v>
      </c>
      <c s="34" t="s">
        <v>2093</v>
      </c>
      <c s="35" t="s">
        <v>5</v>
      </c>
      <c s="6" t="s">
        <v>2094</v>
      </c>
      <c s="36" t="s">
        <v>1171</v>
      </c>
      <c s="37">
        <v>8.788</v>
      </c>
      <c s="36">
        <v>0.69347</v>
      </c>
      <c s="36">
        <f>ROUND(G99*H99,6)</f>
      </c>
      <c r="L99" s="38">
        <v>0</v>
      </c>
      <c s="32">
        <f>ROUND(ROUND(L99,2)*ROUND(G99,3),2)</f>
      </c>
      <c s="36" t="s">
        <v>188</v>
      </c>
      <c>
        <f>(M99*21)/100</f>
      </c>
      <c t="s">
        <v>26</v>
      </c>
    </row>
    <row r="100" spans="1:5" ht="12.75">
      <c r="A100" s="35" t="s">
        <v>55</v>
      </c>
      <c r="E100" s="39" t="s">
        <v>5</v>
      </c>
    </row>
    <row r="101" spans="1:5" ht="12.75">
      <c r="A101" s="35" t="s">
        <v>56</v>
      </c>
      <c r="E101" s="40" t="s">
        <v>2095</v>
      </c>
    </row>
    <row r="102" spans="1:5" ht="38.25">
      <c r="A102" t="s">
        <v>58</v>
      </c>
      <c r="E102" s="39" t="s">
        <v>2096</v>
      </c>
    </row>
    <row r="103" spans="1:16" ht="38.25">
      <c r="A103" t="s">
        <v>48</v>
      </c>
      <c s="34" t="s">
        <v>244</v>
      </c>
      <c s="34" t="s">
        <v>2097</v>
      </c>
      <c s="35" t="s">
        <v>5</v>
      </c>
      <c s="6" t="s">
        <v>2098</v>
      </c>
      <c s="36" t="s">
        <v>53</v>
      </c>
      <c s="37">
        <v>1.029</v>
      </c>
      <c s="36">
        <v>1.0594</v>
      </c>
      <c s="36">
        <f>ROUND(G103*H103,6)</f>
      </c>
      <c r="L103" s="38">
        <v>0</v>
      </c>
      <c s="32">
        <f>ROUND(ROUND(L103,2)*ROUND(G103,3),2)</f>
      </c>
      <c s="36" t="s">
        <v>188</v>
      </c>
      <c>
        <f>(M103*21)/100</f>
      </c>
      <c t="s">
        <v>26</v>
      </c>
    </row>
    <row r="104" spans="1:5" ht="12.75">
      <c r="A104" s="35" t="s">
        <v>55</v>
      </c>
      <c r="E104" s="39" t="s">
        <v>5</v>
      </c>
    </row>
    <row r="105" spans="1:5" ht="12.75">
      <c r="A105" s="35" t="s">
        <v>56</v>
      </c>
      <c r="E105" s="40" t="s">
        <v>2099</v>
      </c>
    </row>
    <row r="106" spans="1:5" ht="38.25">
      <c r="A106" t="s">
        <v>58</v>
      </c>
      <c r="E106" s="39" t="s">
        <v>2098</v>
      </c>
    </row>
    <row r="107" spans="1:13" ht="12.75">
      <c r="A107" t="s">
        <v>45</v>
      </c>
      <c r="C107" s="31" t="s">
        <v>25</v>
      </c>
      <c r="E107" s="33" t="s">
        <v>1201</v>
      </c>
      <c r="J107" s="32">
        <f>0</f>
      </c>
      <c s="32">
        <f>0</f>
      </c>
      <c s="32">
        <f>0+L108+L112+L116+L120+L124+L128+L132+L136+L140+L144+L148+L152+L156+L160+L164+L168+L172+L176+L180</f>
      </c>
      <c s="32">
        <f>0+M108+M112+M116+M120+M124+M128+M132+M136+M140+M144+M148+M152+M156+M160+M164+M168+M172+M176+M180</f>
      </c>
    </row>
    <row r="108" spans="1:16" ht="25.5">
      <c r="A108" t="s">
        <v>48</v>
      </c>
      <c s="34" t="s">
        <v>247</v>
      </c>
      <c s="34" t="s">
        <v>2100</v>
      </c>
      <c s="35" t="s">
        <v>5</v>
      </c>
      <c s="6" t="s">
        <v>2101</v>
      </c>
      <c s="36" t="s">
        <v>1159</v>
      </c>
      <c s="37">
        <v>1.572</v>
      </c>
      <c s="36">
        <v>1.8775</v>
      </c>
      <c s="36">
        <f>ROUND(G108*H108,6)</f>
      </c>
      <c r="L108" s="38">
        <v>0</v>
      </c>
      <c s="32">
        <f>ROUND(ROUND(L108,2)*ROUND(G108,3),2)</f>
      </c>
      <c s="36" t="s">
        <v>188</v>
      </c>
      <c>
        <f>(M108*21)/100</f>
      </c>
      <c t="s">
        <v>26</v>
      </c>
    </row>
    <row r="109" spans="1:5" ht="12.75">
      <c r="A109" s="35" t="s">
        <v>55</v>
      </c>
      <c r="E109" s="39" t="s">
        <v>5</v>
      </c>
    </row>
    <row r="110" spans="1:5" ht="12.75">
      <c r="A110" s="35" t="s">
        <v>56</v>
      </c>
      <c r="E110" s="40" t="s">
        <v>2102</v>
      </c>
    </row>
    <row r="111" spans="1:5" ht="25.5">
      <c r="A111" t="s">
        <v>58</v>
      </c>
      <c r="E111" s="39" t="s">
        <v>2101</v>
      </c>
    </row>
    <row r="112" spans="1:16" ht="25.5">
      <c r="A112" t="s">
        <v>48</v>
      </c>
      <c s="34" t="s">
        <v>250</v>
      </c>
      <c s="34" t="s">
        <v>2103</v>
      </c>
      <c s="35" t="s">
        <v>5</v>
      </c>
      <c s="6" t="s">
        <v>2104</v>
      </c>
      <c s="36" t="s">
        <v>1159</v>
      </c>
      <c s="37">
        <v>26.651</v>
      </c>
      <c s="36">
        <v>1.8775</v>
      </c>
      <c s="36">
        <f>ROUND(G112*H112,6)</f>
      </c>
      <c r="L112" s="38">
        <v>0</v>
      </c>
      <c s="32">
        <f>ROUND(ROUND(L112,2)*ROUND(G112,3),2)</f>
      </c>
      <c s="36" t="s">
        <v>188</v>
      </c>
      <c>
        <f>(M112*21)/100</f>
      </c>
      <c t="s">
        <v>26</v>
      </c>
    </row>
    <row r="113" spans="1:5" ht="12.75">
      <c r="A113" s="35" t="s">
        <v>55</v>
      </c>
      <c r="E113" s="39" t="s">
        <v>5</v>
      </c>
    </row>
    <row r="114" spans="1:5" ht="12.75">
      <c r="A114" s="35" t="s">
        <v>56</v>
      </c>
      <c r="E114" s="40" t="s">
        <v>2105</v>
      </c>
    </row>
    <row r="115" spans="1:5" ht="25.5">
      <c r="A115" t="s">
        <v>58</v>
      </c>
      <c r="E115" s="39" t="s">
        <v>2104</v>
      </c>
    </row>
    <row r="116" spans="1:16" ht="25.5">
      <c r="A116" t="s">
        <v>48</v>
      </c>
      <c s="34" t="s">
        <v>253</v>
      </c>
      <c s="34" t="s">
        <v>2106</v>
      </c>
      <c s="35" t="s">
        <v>5</v>
      </c>
      <c s="6" t="s">
        <v>2107</v>
      </c>
      <c s="36" t="s">
        <v>1171</v>
      </c>
      <c s="37">
        <v>23.051</v>
      </c>
      <c s="36">
        <v>0.1774</v>
      </c>
      <c s="36">
        <f>ROUND(G116*H116,6)</f>
      </c>
      <c r="L116" s="38">
        <v>0</v>
      </c>
      <c s="32">
        <f>ROUND(ROUND(L116,2)*ROUND(G116,3),2)</f>
      </c>
      <c s="36" t="s">
        <v>188</v>
      </c>
      <c>
        <f>(M116*21)/100</f>
      </c>
      <c t="s">
        <v>26</v>
      </c>
    </row>
    <row r="117" spans="1:5" ht="12.75">
      <c r="A117" s="35" t="s">
        <v>55</v>
      </c>
      <c r="E117" s="39" t="s">
        <v>5</v>
      </c>
    </row>
    <row r="118" spans="1:5" ht="12.75">
      <c r="A118" s="35" t="s">
        <v>56</v>
      </c>
      <c r="E118" s="40" t="s">
        <v>2108</v>
      </c>
    </row>
    <row r="119" spans="1:5" ht="38.25">
      <c r="A119" t="s">
        <v>58</v>
      </c>
      <c r="E119" s="39" t="s">
        <v>2109</v>
      </c>
    </row>
    <row r="120" spans="1:16" ht="38.25">
      <c r="A120" t="s">
        <v>48</v>
      </c>
      <c s="34" t="s">
        <v>256</v>
      </c>
      <c s="34" t="s">
        <v>2110</v>
      </c>
      <c s="35" t="s">
        <v>5</v>
      </c>
      <c s="6" t="s">
        <v>2111</v>
      </c>
      <c s="36" t="s">
        <v>1171</v>
      </c>
      <c s="37">
        <v>8.098</v>
      </c>
      <c s="36">
        <v>0.24411</v>
      </c>
      <c s="36">
        <f>ROUND(G120*H120,6)</f>
      </c>
      <c r="L120" s="38">
        <v>0</v>
      </c>
      <c s="32">
        <f>ROUND(ROUND(L120,2)*ROUND(G120,3),2)</f>
      </c>
      <c s="36" t="s">
        <v>188</v>
      </c>
      <c>
        <f>(M120*21)/100</f>
      </c>
      <c t="s">
        <v>26</v>
      </c>
    </row>
    <row r="121" spans="1:5" ht="12.75">
      <c r="A121" s="35" t="s">
        <v>55</v>
      </c>
      <c r="E121" s="39" t="s">
        <v>5</v>
      </c>
    </row>
    <row r="122" spans="1:5" ht="12.75">
      <c r="A122" s="35" t="s">
        <v>56</v>
      </c>
      <c r="E122" s="40" t="s">
        <v>2112</v>
      </c>
    </row>
    <row r="123" spans="1:5" ht="51">
      <c r="A123" t="s">
        <v>58</v>
      </c>
      <c r="E123" s="39" t="s">
        <v>2113</v>
      </c>
    </row>
    <row r="124" spans="1:16" ht="12.75">
      <c r="A124" t="s">
        <v>48</v>
      </c>
      <c s="34" t="s">
        <v>260</v>
      </c>
      <c s="34" t="s">
        <v>2114</v>
      </c>
      <c s="35" t="s">
        <v>5</v>
      </c>
      <c s="6" t="s">
        <v>2115</v>
      </c>
      <c s="36" t="s">
        <v>187</v>
      </c>
      <c s="37">
        <v>35</v>
      </c>
      <c s="36">
        <v>0.01606</v>
      </c>
      <c s="36">
        <f>ROUND(G124*H124,6)</f>
      </c>
      <c r="L124" s="38">
        <v>0</v>
      </c>
      <c s="32">
        <f>ROUND(ROUND(L124,2)*ROUND(G124,3),2)</f>
      </c>
      <c s="36" t="s">
        <v>188</v>
      </c>
      <c>
        <f>(M124*21)/100</f>
      </c>
      <c t="s">
        <v>26</v>
      </c>
    </row>
    <row r="125" spans="1:5" ht="12.75">
      <c r="A125" s="35" t="s">
        <v>55</v>
      </c>
      <c r="E125" s="39" t="s">
        <v>5</v>
      </c>
    </row>
    <row r="126" spans="1:5" ht="12.75">
      <c r="A126" s="35" t="s">
        <v>56</v>
      </c>
      <c r="E126" s="40" t="s">
        <v>2116</v>
      </c>
    </row>
    <row r="127" spans="1:5" ht="12.75">
      <c r="A127" t="s">
        <v>58</v>
      </c>
      <c r="E127" s="39" t="s">
        <v>2115</v>
      </c>
    </row>
    <row r="128" spans="1:16" ht="12.75">
      <c r="A128" t="s">
        <v>48</v>
      </c>
      <c s="34" t="s">
        <v>263</v>
      </c>
      <c s="34" t="s">
        <v>2117</v>
      </c>
      <c s="35" t="s">
        <v>5</v>
      </c>
      <c s="6" t="s">
        <v>2118</v>
      </c>
      <c s="36" t="s">
        <v>187</v>
      </c>
      <c s="37">
        <v>17</v>
      </c>
      <c s="36">
        <v>0.0139</v>
      </c>
      <c s="36">
        <f>ROUND(G128*H128,6)</f>
      </c>
      <c r="L128" s="38">
        <v>0</v>
      </c>
      <c s="32">
        <f>ROUND(ROUND(L128,2)*ROUND(G128,3),2)</f>
      </c>
      <c s="36" t="s">
        <v>188</v>
      </c>
      <c>
        <f>(M128*21)/100</f>
      </c>
      <c t="s">
        <v>26</v>
      </c>
    </row>
    <row r="129" spans="1:5" ht="12.75">
      <c r="A129" s="35" t="s">
        <v>55</v>
      </c>
      <c r="E129" s="39" t="s">
        <v>5</v>
      </c>
    </row>
    <row r="130" spans="1:5" ht="12.75">
      <c r="A130" s="35" t="s">
        <v>56</v>
      </c>
      <c r="E130" s="40" t="s">
        <v>148</v>
      </c>
    </row>
    <row r="131" spans="1:5" ht="12.75">
      <c r="A131" t="s">
        <v>58</v>
      </c>
      <c r="E131" s="39" t="s">
        <v>2118</v>
      </c>
    </row>
    <row r="132" spans="1:16" ht="12.75">
      <c r="A132" t="s">
        <v>48</v>
      </c>
      <c s="34" t="s">
        <v>266</v>
      </c>
      <c s="34" t="s">
        <v>2119</v>
      </c>
      <c s="35" t="s">
        <v>5</v>
      </c>
      <c s="6" t="s">
        <v>2120</v>
      </c>
      <c s="36" t="s">
        <v>187</v>
      </c>
      <c s="37">
        <v>17</v>
      </c>
      <c s="36">
        <v>0.0172</v>
      </c>
      <c s="36">
        <f>ROUND(G132*H132,6)</f>
      </c>
      <c r="L132" s="38">
        <v>0</v>
      </c>
      <c s="32">
        <f>ROUND(ROUND(L132,2)*ROUND(G132,3),2)</f>
      </c>
      <c s="36" t="s">
        <v>188</v>
      </c>
      <c>
        <f>(M132*21)/100</f>
      </c>
      <c t="s">
        <v>26</v>
      </c>
    </row>
    <row r="133" spans="1:5" ht="12.75">
      <c r="A133" s="35" t="s">
        <v>55</v>
      </c>
      <c r="E133" s="39" t="s">
        <v>5</v>
      </c>
    </row>
    <row r="134" spans="1:5" ht="12.75">
      <c r="A134" s="35" t="s">
        <v>56</v>
      </c>
      <c r="E134" s="40" t="s">
        <v>148</v>
      </c>
    </row>
    <row r="135" spans="1:5" ht="12.75">
      <c r="A135" t="s">
        <v>58</v>
      </c>
      <c r="E135" s="39" t="s">
        <v>2120</v>
      </c>
    </row>
    <row r="136" spans="1:16" ht="12.75">
      <c r="A136" t="s">
        <v>48</v>
      </c>
      <c s="34" t="s">
        <v>269</v>
      </c>
      <c s="34" t="s">
        <v>2121</v>
      </c>
      <c s="35" t="s">
        <v>5</v>
      </c>
      <c s="6" t="s">
        <v>2122</v>
      </c>
      <c s="36" t="s">
        <v>187</v>
      </c>
      <c s="37">
        <v>1</v>
      </c>
      <c s="36">
        <v>0.025</v>
      </c>
      <c s="36">
        <f>ROUND(G136*H136,6)</f>
      </c>
      <c r="L136" s="38">
        <v>0</v>
      </c>
      <c s="32">
        <f>ROUND(ROUND(L136,2)*ROUND(G136,3),2)</f>
      </c>
      <c s="36" t="s">
        <v>188</v>
      </c>
      <c>
        <f>(M136*21)/100</f>
      </c>
      <c t="s">
        <v>26</v>
      </c>
    </row>
    <row r="137" spans="1:5" ht="12.75">
      <c r="A137" s="35" t="s">
        <v>55</v>
      </c>
      <c r="E137" s="39" t="s">
        <v>5</v>
      </c>
    </row>
    <row r="138" spans="1:5" ht="12.75">
      <c r="A138" s="35" t="s">
        <v>56</v>
      </c>
      <c r="E138" s="40" t="s">
        <v>49</v>
      </c>
    </row>
    <row r="139" spans="1:5" ht="12.75">
      <c r="A139" t="s">
        <v>58</v>
      </c>
      <c r="E139" s="39" t="s">
        <v>2122</v>
      </c>
    </row>
    <row r="140" spans="1:16" ht="25.5">
      <c r="A140" t="s">
        <v>48</v>
      </c>
      <c s="34" t="s">
        <v>272</v>
      </c>
      <c s="34" t="s">
        <v>2123</v>
      </c>
      <c s="35" t="s">
        <v>5</v>
      </c>
      <c s="6" t="s">
        <v>2124</v>
      </c>
      <c s="36" t="s">
        <v>187</v>
      </c>
      <c s="37">
        <v>1</v>
      </c>
      <c s="36">
        <v>0.02126</v>
      </c>
      <c s="36">
        <f>ROUND(G140*H140,6)</f>
      </c>
      <c r="L140" s="38">
        <v>0</v>
      </c>
      <c s="32">
        <f>ROUND(ROUND(L140,2)*ROUND(G140,3),2)</f>
      </c>
      <c s="36" t="s">
        <v>188</v>
      </c>
      <c>
        <f>(M140*21)/100</f>
      </c>
      <c t="s">
        <v>26</v>
      </c>
    </row>
    <row r="141" spans="1:5" ht="12.75">
      <c r="A141" s="35" t="s">
        <v>55</v>
      </c>
      <c r="E141" s="39" t="s">
        <v>5</v>
      </c>
    </row>
    <row r="142" spans="1:5" ht="12.75">
      <c r="A142" s="35" t="s">
        <v>56</v>
      </c>
      <c r="E142" s="40" t="s">
        <v>49</v>
      </c>
    </row>
    <row r="143" spans="1:5" ht="25.5">
      <c r="A143" t="s">
        <v>58</v>
      </c>
      <c r="E143" s="39" t="s">
        <v>2124</v>
      </c>
    </row>
    <row r="144" spans="1:16" ht="25.5">
      <c r="A144" t="s">
        <v>48</v>
      </c>
      <c s="34" t="s">
        <v>275</v>
      </c>
      <c s="34" t="s">
        <v>2125</v>
      </c>
      <c s="35" t="s">
        <v>5</v>
      </c>
      <c s="6" t="s">
        <v>2126</v>
      </c>
      <c s="36" t="s">
        <v>187</v>
      </c>
      <c s="37">
        <v>9</v>
      </c>
      <c s="36">
        <v>0.02693</v>
      </c>
      <c s="36">
        <f>ROUND(G144*H144,6)</f>
      </c>
      <c r="L144" s="38">
        <v>0</v>
      </c>
      <c s="32">
        <f>ROUND(ROUND(L144,2)*ROUND(G144,3),2)</f>
      </c>
      <c s="36" t="s">
        <v>188</v>
      </c>
      <c>
        <f>(M144*21)/100</f>
      </c>
      <c t="s">
        <v>26</v>
      </c>
    </row>
    <row r="145" spans="1:5" ht="12.75">
      <c r="A145" s="35" t="s">
        <v>55</v>
      </c>
      <c r="E145" s="39" t="s">
        <v>5</v>
      </c>
    </row>
    <row r="146" spans="1:5" ht="12.75">
      <c r="A146" s="35" t="s">
        <v>56</v>
      </c>
      <c r="E146" s="40" t="s">
        <v>100</v>
      </c>
    </row>
    <row r="147" spans="1:5" ht="25.5">
      <c r="A147" t="s">
        <v>58</v>
      </c>
      <c r="E147" s="39" t="s">
        <v>2126</v>
      </c>
    </row>
    <row r="148" spans="1:16" ht="25.5">
      <c r="A148" t="s">
        <v>48</v>
      </c>
      <c s="34" t="s">
        <v>278</v>
      </c>
      <c s="34" t="s">
        <v>2127</v>
      </c>
      <c s="35" t="s">
        <v>5</v>
      </c>
      <c s="6" t="s">
        <v>2128</v>
      </c>
      <c s="36" t="s">
        <v>187</v>
      </c>
      <c s="37">
        <v>2</v>
      </c>
      <c s="36">
        <v>0.04776</v>
      </c>
      <c s="36">
        <f>ROUND(G148*H148,6)</f>
      </c>
      <c r="L148" s="38">
        <v>0</v>
      </c>
      <c s="32">
        <f>ROUND(ROUND(L148,2)*ROUND(G148,3),2)</f>
      </c>
      <c s="36" t="s">
        <v>188</v>
      </c>
      <c>
        <f>(M148*21)/100</f>
      </c>
      <c t="s">
        <v>26</v>
      </c>
    </row>
    <row r="149" spans="1:5" ht="12.75">
      <c r="A149" s="35" t="s">
        <v>55</v>
      </c>
      <c r="E149" s="39" t="s">
        <v>5</v>
      </c>
    </row>
    <row r="150" spans="1:5" ht="12.75">
      <c r="A150" s="35" t="s">
        <v>56</v>
      </c>
      <c r="E150" s="40" t="s">
        <v>26</v>
      </c>
    </row>
    <row r="151" spans="1:5" ht="25.5">
      <c r="A151" t="s">
        <v>58</v>
      </c>
      <c r="E151" s="39" t="s">
        <v>2128</v>
      </c>
    </row>
    <row r="152" spans="1:16" ht="25.5">
      <c r="A152" t="s">
        <v>48</v>
      </c>
      <c s="34" t="s">
        <v>281</v>
      </c>
      <c s="34" t="s">
        <v>2129</v>
      </c>
      <c s="35" t="s">
        <v>5</v>
      </c>
      <c s="6" t="s">
        <v>2130</v>
      </c>
      <c s="36" t="s">
        <v>235</v>
      </c>
      <c s="37">
        <v>237.15</v>
      </c>
      <c s="36">
        <v>0.06326</v>
      </c>
      <c s="36">
        <f>ROUND(G152*H152,6)</f>
      </c>
      <c r="L152" s="38">
        <v>0</v>
      </c>
      <c s="32">
        <f>ROUND(ROUND(L152,2)*ROUND(G152,3),2)</f>
      </c>
      <c s="36" t="s">
        <v>188</v>
      </c>
      <c>
        <f>(M152*21)/100</f>
      </c>
      <c t="s">
        <v>26</v>
      </c>
    </row>
    <row r="153" spans="1:5" ht="12.75">
      <c r="A153" s="35" t="s">
        <v>55</v>
      </c>
      <c r="E153" s="39" t="s">
        <v>5</v>
      </c>
    </row>
    <row r="154" spans="1:5" ht="12.75">
      <c r="A154" s="35" t="s">
        <v>56</v>
      </c>
      <c r="E154" s="40" t="s">
        <v>2131</v>
      </c>
    </row>
    <row r="155" spans="1:5" ht="25.5">
      <c r="A155" t="s">
        <v>58</v>
      </c>
      <c r="E155" s="39" t="s">
        <v>2130</v>
      </c>
    </row>
    <row r="156" spans="1:16" ht="25.5">
      <c r="A156" t="s">
        <v>48</v>
      </c>
      <c s="34" t="s">
        <v>284</v>
      </c>
      <c s="34" t="s">
        <v>2132</v>
      </c>
      <c s="35" t="s">
        <v>5</v>
      </c>
      <c s="6" t="s">
        <v>2133</v>
      </c>
      <c s="36" t="s">
        <v>1159</v>
      </c>
      <c s="37">
        <v>4.304</v>
      </c>
      <c s="36">
        <v>1.9085</v>
      </c>
      <c s="36">
        <f>ROUND(G156*H156,6)</f>
      </c>
      <c r="L156" s="38">
        <v>0</v>
      </c>
      <c s="32">
        <f>ROUND(ROUND(L156,2)*ROUND(G156,3),2)</f>
      </c>
      <c s="36" t="s">
        <v>188</v>
      </c>
      <c>
        <f>(M156*21)/100</f>
      </c>
      <c t="s">
        <v>26</v>
      </c>
    </row>
    <row r="157" spans="1:5" ht="12.75">
      <c r="A157" s="35" t="s">
        <v>55</v>
      </c>
      <c r="E157" s="39" t="s">
        <v>5</v>
      </c>
    </row>
    <row r="158" spans="1:5" ht="12.75">
      <c r="A158" s="35" t="s">
        <v>56</v>
      </c>
      <c r="E158" s="40" t="s">
        <v>2134</v>
      </c>
    </row>
    <row r="159" spans="1:5" ht="25.5">
      <c r="A159" t="s">
        <v>58</v>
      </c>
      <c r="E159" s="39" t="s">
        <v>2133</v>
      </c>
    </row>
    <row r="160" spans="1:16" ht="25.5">
      <c r="A160" t="s">
        <v>48</v>
      </c>
      <c s="34" t="s">
        <v>287</v>
      </c>
      <c s="34" t="s">
        <v>2135</v>
      </c>
      <c s="35" t="s">
        <v>5</v>
      </c>
      <c s="6" t="s">
        <v>2136</v>
      </c>
      <c s="36" t="s">
        <v>1171</v>
      </c>
      <c s="37">
        <v>202.344</v>
      </c>
      <c s="36">
        <v>0.04795</v>
      </c>
      <c s="36">
        <f>ROUND(G160*H160,6)</f>
      </c>
      <c r="L160" s="38">
        <v>0</v>
      </c>
      <c s="32">
        <f>ROUND(ROUND(L160,2)*ROUND(G160,3),2)</f>
      </c>
      <c s="36" t="s">
        <v>188</v>
      </c>
      <c>
        <f>(M160*21)/100</f>
      </c>
      <c t="s">
        <v>26</v>
      </c>
    </row>
    <row r="161" spans="1:5" ht="12.75">
      <c r="A161" s="35" t="s">
        <v>55</v>
      </c>
      <c r="E161" s="39" t="s">
        <v>5</v>
      </c>
    </row>
    <row r="162" spans="1:5" ht="12.75">
      <c r="A162" s="35" t="s">
        <v>56</v>
      </c>
      <c r="E162" s="40" t="s">
        <v>2137</v>
      </c>
    </row>
    <row r="163" spans="1:5" ht="25.5">
      <c r="A163" t="s">
        <v>58</v>
      </c>
      <c r="E163" s="39" t="s">
        <v>2136</v>
      </c>
    </row>
    <row r="164" spans="1:16" ht="25.5">
      <c r="A164" t="s">
        <v>48</v>
      </c>
      <c s="34" t="s">
        <v>290</v>
      </c>
      <c s="34" t="s">
        <v>2138</v>
      </c>
      <c s="35" t="s">
        <v>5</v>
      </c>
      <c s="6" t="s">
        <v>2139</v>
      </c>
      <c s="36" t="s">
        <v>1171</v>
      </c>
      <c s="37">
        <v>166.763</v>
      </c>
      <c s="36">
        <v>0.12021</v>
      </c>
      <c s="36">
        <f>ROUND(G164*H164,6)</f>
      </c>
      <c r="L164" s="38">
        <v>0</v>
      </c>
      <c s="32">
        <f>ROUND(ROUND(L164,2)*ROUND(G164,3),2)</f>
      </c>
      <c s="36" t="s">
        <v>188</v>
      </c>
      <c>
        <f>(M164*21)/100</f>
      </c>
      <c t="s">
        <v>26</v>
      </c>
    </row>
    <row r="165" spans="1:5" ht="12.75">
      <c r="A165" s="35" t="s">
        <v>55</v>
      </c>
      <c r="E165" s="39" t="s">
        <v>5</v>
      </c>
    </row>
    <row r="166" spans="1:5" ht="12.75">
      <c r="A166" s="35" t="s">
        <v>56</v>
      </c>
      <c r="E166" s="40" t="s">
        <v>2140</v>
      </c>
    </row>
    <row r="167" spans="1:5" ht="38.25">
      <c r="A167" t="s">
        <v>58</v>
      </c>
      <c r="E167" s="39" t="s">
        <v>2141</v>
      </c>
    </row>
    <row r="168" spans="1:16" ht="25.5">
      <c r="A168" t="s">
        <v>48</v>
      </c>
      <c s="34" t="s">
        <v>293</v>
      </c>
      <c s="34" t="s">
        <v>2142</v>
      </c>
      <c s="35" t="s">
        <v>5</v>
      </c>
      <c s="6" t="s">
        <v>2143</v>
      </c>
      <c s="36" t="s">
        <v>1171</v>
      </c>
      <c s="37">
        <v>7.171</v>
      </c>
      <c s="36">
        <v>0.07921</v>
      </c>
      <c s="36">
        <f>ROUND(G168*H168,6)</f>
      </c>
      <c r="L168" s="38">
        <v>0</v>
      </c>
      <c s="32">
        <f>ROUND(ROUND(L168,2)*ROUND(G168,3),2)</f>
      </c>
      <c s="36" t="s">
        <v>188</v>
      </c>
      <c>
        <f>(M168*21)/100</f>
      </c>
      <c t="s">
        <v>26</v>
      </c>
    </row>
    <row r="169" spans="1:5" ht="12.75">
      <c r="A169" s="35" t="s">
        <v>55</v>
      </c>
      <c r="E169" s="39" t="s">
        <v>5</v>
      </c>
    </row>
    <row r="170" spans="1:5" ht="12.75">
      <c r="A170" s="35" t="s">
        <v>56</v>
      </c>
      <c r="E170" s="40" t="s">
        <v>2144</v>
      </c>
    </row>
    <row r="171" spans="1:5" ht="38.25">
      <c r="A171" t="s">
        <v>58</v>
      </c>
      <c r="E171" s="39" t="s">
        <v>2145</v>
      </c>
    </row>
    <row r="172" spans="1:16" ht="25.5">
      <c r="A172" t="s">
        <v>48</v>
      </c>
      <c s="34" t="s">
        <v>297</v>
      </c>
      <c s="34" t="s">
        <v>2146</v>
      </c>
      <c s="35" t="s">
        <v>5</v>
      </c>
      <c s="6" t="s">
        <v>2147</v>
      </c>
      <c s="36" t="s">
        <v>1171</v>
      </c>
      <c s="37">
        <v>126.043</v>
      </c>
      <c s="36">
        <v>0.04567</v>
      </c>
      <c s="36">
        <f>ROUND(G172*H172,6)</f>
      </c>
      <c r="L172" s="38">
        <v>0</v>
      </c>
      <c s="32">
        <f>ROUND(ROUND(L172,2)*ROUND(G172,3),2)</f>
      </c>
      <c s="36" t="s">
        <v>188</v>
      </c>
      <c>
        <f>(M172*21)/100</f>
      </c>
      <c t="s">
        <v>26</v>
      </c>
    </row>
    <row r="173" spans="1:5" ht="12.75">
      <c r="A173" s="35" t="s">
        <v>55</v>
      </c>
      <c r="E173" s="39" t="s">
        <v>5</v>
      </c>
    </row>
    <row r="174" spans="1:5" ht="12.75">
      <c r="A174" s="35" t="s">
        <v>56</v>
      </c>
      <c r="E174" s="40" t="s">
        <v>2148</v>
      </c>
    </row>
    <row r="175" spans="1:5" ht="38.25">
      <c r="A175" t="s">
        <v>58</v>
      </c>
      <c r="E175" s="39" t="s">
        <v>2149</v>
      </c>
    </row>
    <row r="176" spans="1:16" ht="25.5">
      <c r="A176" t="s">
        <v>48</v>
      </c>
      <c s="34" t="s">
        <v>301</v>
      </c>
      <c s="34" t="s">
        <v>2150</v>
      </c>
      <c s="35" t="s">
        <v>5</v>
      </c>
      <c s="6" t="s">
        <v>2151</v>
      </c>
      <c s="36" t="s">
        <v>1171</v>
      </c>
      <c s="37">
        <v>9.825</v>
      </c>
      <c s="36">
        <v>0.08341</v>
      </c>
      <c s="36">
        <f>ROUND(G176*H176,6)</f>
      </c>
      <c r="L176" s="38">
        <v>0</v>
      </c>
      <c s="32">
        <f>ROUND(ROUND(L176,2)*ROUND(G176,3),2)</f>
      </c>
      <c s="36" t="s">
        <v>188</v>
      </c>
      <c>
        <f>(M176*21)/100</f>
      </c>
      <c t="s">
        <v>26</v>
      </c>
    </row>
    <row r="177" spans="1:5" ht="12.75">
      <c r="A177" s="35" t="s">
        <v>55</v>
      </c>
      <c r="E177" s="39" t="s">
        <v>5</v>
      </c>
    </row>
    <row r="178" spans="1:5" ht="12.75">
      <c r="A178" s="35" t="s">
        <v>56</v>
      </c>
      <c r="E178" s="40" t="s">
        <v>2152</v>
      </c>
    </row>
    <row r="179" spans="1:5" ht="38.25">
      <c r="A179" t="s">
        <v>58</v>
      </c>
      <c r="E179" s="39" t="s">
        <v>2153</v>
      </c>
    </row>
    <row r="180" spans="1:16" ht="12.75">
      <c r="A180" t="s">
        <v>48</v>
      </c>
      <c s="34" t="s">
        <v>305</v>
      </c>
      <c s="34" t="s">
        <v>2154</v>
      </c>
      <c s="35" t="s">
        <v>5</v>
      </c>
      <c s="6" t="s">
        <v>2155</v>
      </c>
      <c s="36" t="s">
        <v>1171</v>
      </c>
      <c s="37">
        <v>227.58</v>
      </c>
      <c s="36">
        <v>0.13882</v>
      </c>
      <c s="36">
        <f>ROUND(G180*H180,6)</f>
      </c>
      <c r="L180" s="38">
        <v>0</v>
      </c>
      <c s="32">
        <f>ROUND(ROUND(L180,2)*ROUND(G180,3),2)</f>
      </c>
      <c s="36" t="s">
        <v>188</v>
      </c>
      <c>
        <f>(M180*21)/100</f>
      </c>
      <c t="s">
        <v>26</v>
      </c>
    </row>
    <row r="181" spans="1:5" ht="12.75">
      <c r="A181" s="35" t="s">
        <v>55</v>
      </c>
      <c r="E181" s="39" t="s">
        <v>5</v>
      </c>
    </row>
    <row r="182" spans="1:5" ht="12.75">
      <c r="A182" s="35" t="s">
        <v>56</v>
      </c>
      <c r="E182" s="40" t="s">
        <v>2156</v>
      </c>
    </row>
    <row r="183" spans="1:5" ht="12.75">
      <c r="A183" t="s">
        <v>58</v>
      </c>
      <c r="E183" s="39" t="s">
        <v>2155</v>
      </c>
    </row>
    <row r="184" spans="1:13" ht="12.75">
      <c r="A184" t="s">
        <v>45</v>
      </c>
      <c r="C184" s="31" t="s">
        <v>1625</v>
      </c>
      <c r="E184" s="33" t="s">
        <v>1626</v>
      </c>
      <c r="J184" s="32">
        <f>0</f>
      </c>
      <c s="32">
        <f>0</f>
      </c>
      <c s="32">
        <f>0+L185+L189+L193+L197+L201+L205</f>
      </c>
      <c s="32">
        <f>0+M185+M189+M193+M197+M201+M205</f>
      </c>
    </row>
    <row r="185" spans="1:16" ht="25.5">
      <c r="A185" t="s">
        <v>48</v>
      </c>
      <c s="34" t="s">
        <v>2157</v>
      </c>
      <c s="34" t="s">
        <v>2158</v>
      </c>
      <c s="35" t="s">
        <v>5</v>
      </c>
      <c s="6" t="s">
        <v>2159</v>
      </c>
      <c s="36" t="s">
        <v>235</v>
      </c>
      <c s="37">
        <v>83.9</v>
      </c>
      <c s="36">
        <v>3E-05</v>
      </c>
      <c s="36">
        <f>ROUND(G185*H185,6)</f>
      </c>
      <c r="L185" s="38">
        <v>0</v>
      </c>
      <c s="32">
        <f>ROUND(ROUND(L185,2)*ROUND(G185,3),2)</f>
      </c>
      <c s="36" t="s">
        <v>188</v>
      </c>
      <c>
        <f>(M185*21)/100</f>
      </c>
      <c t="s">
        <v>26</v>
      </c>
    </row>
    <row r="186" spans="1:5" ht="12.75">
      <c r="A186" s="35" t="s">
        <v>55</v>
      </c>
      <c r="E186" s="39" t="s">
        <v>5</v>
      </c>
    </row>
    <row r="187" spans="1:5" ht="12.75">
      <c r="A187" s="35" t="s">
        <v>56</v>
      </c>
      <c r="E187" s="40" t="s">
        <v>2160</v>
      </c>
    </row>
    <row r="188" spans="1:5" ht="25.5">
      <c r="A188" t="s">
        <v>58</v>
      </c>
      <c r="E188" s="39" t="s">
        <v>2159</v>
      </c>
    </row>
    <row r="189" spans="1:16" ht="12.75">
      <c r="A189" t="s">
        <v>48</v>
      </c>
      <c s="34" t="s">
        <v>1322</v>
      </c>
      <c s="34" t="s">
        <v>1629</v>
      </c>
      <c s="35" t="s">
        <v>5</v>
      </c>
      <c s="6" t="s">
        <v>2161</v>
      </c>
      <c s="36" t="s">
        <v>235</v>
      </c>
      <c s="37">
        <v>88.095</v>
      </c>
      <c s="36">
        <v>0</v>
      </c>
      <c s="36">
        <f>ROUND(G189*H189,6)</f>
      </c>
      <c r="L189" s="38">
        <v>0</v>
      </c>
      <c s="32">
        <f>ROUND(ROUND(L189,2)*ROUND(G189,3),2)</f>
      </c>
      <c s="36" t="s">
        <v>54</v>
      </c>
      <c>
        <f>(M189*21)/100</f>
      </c>
      <c t="s">
        <v>26</v>
      </c>
    </row>
    <row r="190" spans="1:5" ht="12.75">
      <c r="A190" s="35" t="s">
        <v>55</v>
      </c>
      <c r="E190" s="39" t="s">
        <v>5</v>
      </c>
    </row>
    <row r="191" spans="1:5" ht="12.75">
      <c r="A191" s="35" t="s">
        <v>56</v>
      </c>
      <c r="E191" s="40" t="s">
        <v>5</v>
      </c>
    </row>
    <row r="192" spans="1:5" ht="12.75">
      <c r="A192" t="s">
        <v>58</v>
      </c>
      <c r="E192" s="39" t="s">
        <v>2161</v>
      </c>
    </row>
    <row r="193" spans="1:16" ht="25.5">
      <c r="A193" t="s">
        <v>48</v>
      </c>
      <c s="34" t="s">
        <v>2162</v>
      </c>
      <c s="34" t="s">
        <v>2163</v>
      </c>
      <c s="35" t="s">
        <v>5</v>
      </c>
      <c s="6" t="s">
        <v>2164</v>
      </c>
      <c s="36" t="s">
        <v>187</v>
      </c>
      <c s="37">
        <v>13</v>
      </c>
      <c s="36">
        <v>0.00634</v>
      </c>
      <c s="36">
        <f>ROUND(G193*H193,6)</f>
      </c>
      <c r="L193" s="38">
        <v>0</v>
      </c>
      <c s="32">
        <f>ROUND(ROUND(L193,2)*ROUND(G193,3),2)</f>
      </c>
      <c s="36" t="s">
        <v>188</v>
      </c>
      <c>
        <f>(M193*21)/100</f>
      </c>
      <c t="s">
        <v>26</v>
      </c>
    </row>
    <row r="194" spans="1:5" ht="12.75">
      <c r="A194" s="35" t="s">
        <v>55</v>
      </c>
      <c r="E194" s="39" t="s">
        <v>5</v>
      </c>
    </row>
    <row r="195" spans="1:5" ht="12.75">
      <c r="A195" s="35" t="s">
        <v>56</v>
      </c>
      <c r="E195" s="40" t="s">
        <v>2165</v>
      </c>
    </row>
    <row r="196" spans="1:5" ht="25.5">
      <c r="A196" t="s">
        <v>58</v>
      </c>
      <c r="E196" s="39" t="s">
        <v>2164</v>
      </c>
    </row>
    <row r="197" spans="1:16" ht="12.75">
      <c r="A197" t="s">
        <v>48</v>
      </c>
      <c s="34" t="s">
        <v>2166</v>
      </c>
      <c s="34" t="s">
        <v>2167</v>
      </c>
      <c s="35" t="s">
        <v>5</v>
      </c>
      <c s="6" t="s">
        <v>2168</v>
      </c>
      <c s="36" t="s">
        <v>187</v>
      </c>
      <c s="37">
        <v>6</v>
      </c>
      <c s="36">
        <v>0.025</v>
      </c>
      <c s="36">
        <f>ROUND(G197*H197,6)</f>
      </c>
      <c r="L197" s="38">
        <v>0</v>
      </c>
      <c s="32">
        <f>ROUND(ROUND(L197,2)*ROUND(G197,3),2)</f>
      </c>
      <c s="36" t="s">
        <v>54</v>
      </c>
      <c>
        <f>(M197*21)/100</f>
      </c>
      <c t="s">
        <v>26</v>
      </c>
    </row>
    <row r="198" spans="1:5" ht="12.75">
      <c r="A198" s="35" t="s">
        <v>55</v>
      </c>
      <c r="E198" s="39" t="s">
        <v>5</v>
      </c>
    </row>
    <row r="199" spans="1:5" ht="12.75">
      <c r="A199" s="35" t="s">
        <v>56</v>
      </c>
      <c r="E199" s="40" t="s">
        <v>82</v>
      </c>
    </row>
    <row r="200" spans="1:5" ht="12.75">
      <c r="A200" t="s">
        <v>58</v>
      </c>
      <c r="E200" s="39" t="s">
        <v>2168</v>
      </c>
    </row>
    <row r="201" spans="1:16" ht="12.75">
      <c r="A201" t="s">
        <v>48</v>
      </c>
      <c s="34" t="s">
        <v>2169</v>
      </c>
      <c s="34" t="s">
        <v>2170</v>
      </c>
      <c s="35" t="s">
        <v>5</v>
      </c>
      <c s="6" t="s">
        <v>2171</v>
      </c>
      <c s="36" t="s">
        <v>187</v>
      </c>
      <c s="37">
        <v>7</v>
      </c>
      <c s="36">
        <v>0.02</v>
      </c>
      <c s="36">
        <f>ROUND(G201*H201,6)</f>
      </c>
      <c r="L201" s="38">
        <v>0</v>
      </c>
      <c s="32">
        <f>ROUND(ROUND(L201,2)*ROUND(G201,3),2)</f>
      </c>
      <c s="36" t="s">
        <v>54</v>
      </c>
      <c>
        <f>(M201*21)/100</f>
      </c>
      <c t="s">
        <v>26</v>
      </c>
    </row>
    <row r="202" spans="1:5" ht="12.75">
      <c r="A202" s="35" t="s">
        <v>55</v>
      </c>
      <c r="E202" s="39" t="s">
        <v>5</v>
      </c>
    </row>
    <row r="203" spans="1:5" ht="12.75">
      <c r="A203" s="35" t="s">
        <v>56</v>
      </c>
      <c r="E203" s="40" t="s">
        <v>88</v>
      </c>
    </row>
    <row r="204" spans="1:5" ht="12.75">
      <c r="A204" t="s">
        <v>58</v>
      </c>
      <c r="E204" s="39" t="s">
        <v>2171</v>
      </c>
    </row>
    <row r="205" spans="1:16" ht="25.5">
      <c r="A205" t="s">
        <v>48</v>
      </c>
      <c s="34" t="s">
        <v>2172</v>
      </c>
      <c s="34" t="s">
        <v>2173</v>
      </c>
      <c s="35" t="s">
        <v>5</v>
      </c>
      <c s="6" t="s">
        <v>2174</v>
      </c>
      <c s="36" t="s">
        <v>53</v>
      </c>
      <c s="37">
        <v>0.375</v>
      </c>
      <c s="36">
        <v>0</v>
      </c>
      <c s="36">
        <f>ROUND(G205*H205,6)</f>
      </c>
      <c r="L205" s="38">
        <v>0</v>
      </c>
      <c s="32">
        <f>ROUND(ROUND(L205,2)*ROUND(G205,3),2)</f>
      </c>
      <c s="36" t="s">
        <v>188</v>
      </c>
      <c>
        <f>(M205*21)/100</f>
      </c>
      <c t="s">
        <v>26</v>
      </c>
    </row>
    <row r="206" spans="1:5" ht="12.75">
      <c r="A206" s="35" t="s">
        <v>55</v>
      </c>
      <c r="E206" s="39" t="s">
        <v>5</v>
      </c>
    </row>
    <row r="207" spans="1:5" ht="12.75">
      <c r="A207" s="35" t="s">
        <v>56</v>
      </c>
      <c r="E207" s="40" t="s">
        <v>5</v>
      </c>
    </row>
    <row r="208" spans="1:5" ht="25.5">
      <c r="A208" t="s">
        <v>58</v>
      </c>
      <c r="E208" s="39" t="s">
        <v>2174</v>
      </c>
    </row>
    <row r="209" spans="1:13" ht="12.75">
      <c r="A209" t="s">
        <v>45</v>
      </c>
      <c r="C209" s="31" t="s">
        <v>82</v>
      </c>
      <c r="E209" s="33" t="s">
        <v>1631</v>
      </c>
      <c r="J209" s="32">
        <f>0</f>
      </c>
      <c s="32">
        <f>0</f>
      </c>
      <c s="32">
        <f>0+L210+L214+L218+L222+L226+L230+L234+L238+L242+L246+L250+L254+L258+L262+L266+L270+L274+L278+L282+L286+L290+L294+L298+L302+L306+L310+L314+L318+L322+L326+L330+L334+L338+L342+L346+L350+L354+L358+L362+L366+L370</f>
      </c>
      <c s="32">
        <f>0+M210+M214+M218+M222+M226+M230+M234+M238+M242+M246+M250+M254+M258+M262+M266+M270+M274+M278+M282+M286+M290+M294+M298+M302+M306+M310+M314+M318+M322+M326+M330+M334+M338+M342+M346+M350+M354+M358+M362+M366+M370</f>
      </c>
    </row>
    <row r="210" spans="1:16" ht="12.75">
      <c r="A210" t="s">
        <v>48</v>
      </c>
      <c s="34" t="s">
        <v>310</v>
      </c>
      <c s="34" t="s">
        <v>2175</v>
      </c>
      <c s="35" t="s">
        <v>5</v>
      </c>
      <c s="6" t="s">
        <v>2176</v>
      </c>
      <c s="36" t="s">
        <v>1171</v>
      </c>
      <c s="37">
        <v>646.541</v>
      </c>
      <c s="36">
        <v>0.0024</v>
      </c>
      <c s="36">
        <f>ROUND(G210*H210,6)</f>
      </c>
      <c r="L210" s="38">
        <v>0</v>
      </c>
      <c s="32">
        <f>ROUND(ROUND(L210,2)*ROUND(G210,3),2)</f>
      </c>
      <c s="36" t="s">
        <v>188</v>
      </c>
      <c>
        <f>(M210*21)/100</f>
      </c>
      <c t="s">
        <v>26</v>
      </c>
    </row>
    <row r="211" spans="1:5" ht="12.75">
      <c r="A211" s="35" t="s">
        <v>55</v>
      </c>
      <c r="E211" s="39" t="s">
        <v>5</v>
      </c>
    </row>
    <row r="212" spans="1:5" ht="12.75">
      <c r="A212" s="35" t="s">
        <v>56</v>
      </c>
      <c r="E212" s="40" t="s">
        <v>2177</v>
      </c>
    </row>
    <row r="213" spans="1:5" ht="12.75">
      <c r="A213" t="s">
        <v>58</v>
      </c>
      <c r="E213" s="39" t="s">
        <v>2176</v>
      </c>
    </row>
    <row r="214" spans="1:16" ht="25.5">
      <c r="A214" t="s">
        <v>48</v>
      </c>
      <c s="34" t="s">
        <v>401</v>
      </c>
      <c s="34" t="s">
        <v>2178</v>
      </c>
      <c s="35" t="s">
        <v>5</v>
      </c>
      <c s="6" t="s">
        <v>2179</v>
      </c>
      <c s="36" t="s">
        <v>1171</v>
      </c>
      <c s="37">
        <v>646.541</v>
      </c>
      <c s="36">
        <v>0.00735</v>
      </c>
      <c s="36">
        <f>ROUND(G214*H214,6)</f>
      </c>
      <c r="L214" s="38">
        <v>0</v>
      </c>
      <c s="32">
        <f>ROUND(ROUND(L214,2)*ROUND(G214,3),2)</f>
      </c>
      <c s="36" t="s">
        <v>188</v>
      </c>
      <c>
        <f>(M214*21)/100</f>
      </c>
      <c t="s">
        <v>26</v>
      </c>
    </row>
    <row r="215" spans="1:5" ht="12.75">
      <c r="A215" s="35" t="s">
        <v>55</v>
      </c>
      <c r="E215" s="39" t="s">
        <v>5</v>
      </c>
    </row>
    <row r="216" spans="1:5" ht="12.75">
      <c r="A216" s="35" t="s">
        <v>56</v>
      </c>
      <c r="E216" s="40" t="s">
        <v>2177</v>
      </c>
    </row>
    <row r="217" spans="1:5" ht="25.5">
      <c r="A217" t="s">
        <v>58</v>
      </c>
      <c r="E217" s="39" t="s">
        <v>2179</v>
      </c>
    </row>
    <row r="218" spans="1:16" ht="38.25">
      <c r="A218" t="s">
        <v>48</v>
      </c>
      <c s="34" t="s">
        <v>404</v>
      </c>
      <c s="34" t="s">
        <v>2180</v>
      </c>
      <c s="35" t="s">
        <v>5</v>
      </c>
      <c s="6" t="s">
        <v>2181</v>
      </c>
      <c s="36" t="s">
        <v>1171</v>
      </c>
      <c s="37">
        <v>12.65</v>
      </c>
      <c s="36">
        <v>0.01628</v>
      </c>
      <c s="36">
        <f>ROUND(G218*H218,6)</f>
      </c>
      <c r="L218" s="38">
        <v>0</v>
      </c>
      <c s="32">
        <f>ROUND(ROUND(L218,2)*ROUND(G218,3),2)</f>
      </c>
      <c s="36" t="s">
        <v>188</v>
      </c>
      <c>
        <f>(M218*21)/100</f>
      </c>
      <c t="s">
        <v>26</v>
      </c>
    </row>
    <row r="219" spans="1:5" ht="12.75">
      <c r="A219" s="35" t="s">
        <v>55</v>
      </c>
      <c r="E219" s="39" t="s">
        <v>5</v>
      </c>
    </row>
    <row r="220" spans="1:5" ht="12.75">
      <c r="A220" s="35" t="s">
        <v>56</v>
      </c>
      <c r="E220" s="40" t="s">
        <v>2182</v>
      </c>
    </row>
    <row r="221" spans="1:5" ht="38.25">
      <c r="A221" t="s">
        <v>58</v>
      </c>
      <c r="E221" s="39" t="s">
        <v>2181</v>
      </c>
    </row>
    <row r="222" spans="1:16" ht="38.25">
      <c r="A222" t="s">
        <v>48</v>
      </c>
      <c s="34" t="s">
        <v>406</v>
      </c>
      <c s="34" t="s">
        <v>2183</v>
      </c>
      <c s="35" t="s">
        <v>5</v>
      </c>
      <c s="6" t="s">
        <v>2184</v>
      </c>
      <c s="36" t="s">
        <v>1171</v>
      </c>
      <c s="37">
        <v>486.014</v>
      </c>
      <c s="36">
        <v>0.0323</v>
      </c>
      <c s="36">
        <f>ROUND(G222*H222,6)</f>
      </c>
      <c r="L222" s="38">
        <v>0</v>
      </c>
      <c s="32">
        <f>ROUND(ROUND(L222,2)*ROUND(G222,3),2)</f>
      </c>
      <c s="36" t="s">
        <v>188</v>
      </c>
      <c>
        <f>(M222*21)/100</f>
      </c>
      <c t="s">
        <v>26</v>
      </c>
    </row>
    <row r="223" spans="1:5" ht="12.75">
      <c r="A223" s="35" t="s">
        <v>55</v>
      </c>
      <c r="E223" s="39" t="s">
        <v>5</v>
      </c>
    </row>
    <row r="224" spans="1:5" ht="12.75">
      <c r="A224" s="35" t="s">
        <v>56</v>
      </c>
      <c r="E224" s="40" t="s">
        <v>2185</v>
      </c>
    </row>
    <row r="225" spans="1:5" ht="38.25">
      <c r="A225" t="s">
        <v>58</v>
      </c>
      <c r="E225" s="39" t="s">
        <v>2184</v>
      </c>
    </row>
    <row r="226" spans="1:16" ht="38.25">
      <c r="A226" t="s">
        <v>48</v>
      </c>
      <c s="34" t="s">
        <v>410</v>
      </c>
      <c s="34" t="s">
        <v>2186</v>
      </c>
      <c s="35" t="s">
        <v>5</v>
      </c>
      <c s="6" t="s">
        <v>2187</v>
      </c>
      <c s="36" t="s">
        <v>1171</v>
      </c>
      <c s="37">
        <v>23.38</v>
      </c>
      <c s="36">
        <v>0.0167</v>
      </c>
      <c s="36">
        <f>ROUND(G226*H226,6)</f>
      </c>
      <c r="L226" s="38">
        <v>0</v>
      </c>
      <c s="32">
        <f>ROUND(ROUND(L226,2)*ROUND(G226,3),2)</f>
      </c>
      <c s="36" t="s">
        <v>188</v>
      </c>
      <c>
        <f>(M226*21)/100</f>
      </c>
      <c t="s">
        <v>26</v>
      </c>
    </row>
    <row r="227" spans="1:5" ht="12.75">
      <c r="A227" s="35" t="s">
        <v>55</v>
      </c>
      <c r="E227" s="39" t="s">
        <v>5</v>
      </c>
    </row>
    <row r="228" spans="1:5" ht="12.75">
      <c r="A228" s="35" t="s">
        <v>56</v>
      </c>
      <c r="E228" s="40" t="s">
        <v>2188</v>
      </c>
    </row>
    <row r="229" spans="1:5" ht="38.25">
      <c r="A229" t="s">
        <v>58</v>
      </c>
      <c r="E229" s="39" t="s">
        <v>2187</v>
      </c>
    </row>
    <row r="230" spans="1:16" ht="38.25">
      <c r="A230" t="s">
        <v>48</v>
      </c>
      <c s="34" t="s">
        <v>413</v>
      </c>
      <c s="34" t="s">
        <v>2189</v>
      </c>
      <c s="35" t="s">
        <v>5</v>
      </c>
      <c s="6" t="s">
        <v>2190</v>
      </c>
      <c s="36" t="s">
        <v>1171</v>
      </c>
      <c s="37">
        <v>623.161</v>
      </c>
      <c s="36">
        <v>0.0167</v>
      </c>
      <c s="36">
        <f>ROUND(G230*H230,6)</f>
      </c>
      <c r="L230" s="38">
        <v>0</v>
      </c>
      <c s="32">
        <f>ROUND(ROUND(L230,2)*ROUND(G230,3),2)</f>
      </c>
      <c s="36" t="s">
        <v>188</v>
      </c>
      <c>
        <f>(M230*21)/100</f>
      </c>
      <c t="s">
        <v>26</v>
      </c>
    </row>
    <row r="231" spans="1:5" ht="12.75">
      <c r="A231" s="35" t="s">
        <v>55</v>
      </c>
      <c r="E231" s="39" t="s">
        <v>5</v>
      </c>
    </row>
    <row r="232" spans="1:5" ht="12.75">
      <c r="A232" s="35" t="s">
        <v>56</v>
      </c>
      <c r="E232" s="40" t="s">
        <v>2014</v>
      </c>
    </row>
    <row r="233" spans="1:5" ht="38.25">
      <c r="A233" t="s">
        <v>58</v>
      </c>
      <c r="E233" s="39" t="s">
        <v>2190</v>
      </c>
    </row>
    <row r="234" spans="1:16" ht="25.5">
      <c r="A234" t="s">
        <v>48</v>
      </c>
      <c s="34" t="s">
        <v>416</v>
      </c>
      <c s="34" t="s">
        <v>2191</v>
      </c>
      <c s="35" t="s">
        <v>5</v>
      </c>
      <c s="6" t="s">
        <v>2192</v>
      </c>
      <c s="36" t="s">
        <v>1171</v>
      </c>
      <c s="37">
        <v>646.541</v>
      </c>
      <c s="36">
        <v>0.0065</v>
      </c>
      <c s="36">
        <f>ROUND(G234*H234,6)</f>
      </c>
      <c r="L234" s="38">
        <v>0</v>
      </c>
      <c s="32">
        <f>ROUND(ROUND(L234,2)*ROUND(G234,3),2)</f>
      </c>
      <c s="36" t="s">
        <v>188</v>
      </c>
      <c>
        <f>(M234*21)/100</f>
      </c>
      <c t="s">
        <v>26</v>
      </c>
    </row>
    <row r="235" spans="1:5" ht="12.75">
      <c r="A235" s="35" t="s">
        <v>55</v>
      </c>
      <c r="E235" s="39" t="s">
        <v>5</v>
      </c>
    </row>
    <row r="236" spans="1:5" ht="12.75">
      <c r="A236" s="35" t="s">
        <v>56</v>
      </c>
      <c r="E236" s="40" t="s">
        <v>2177</v>
      </c>
    </row>
    <row r="237" spans="1:5" ht="25.5">
      <c r="A237" t="s">
        <v>58</v>
      </c>
      <c r="E237" s="39" t="s">
        <v>2192</v>
      </c>
    </row>
    <row r="238" spans="1:16" ht="25.5">
      <c r="A238" t="s">
        <v>48</v>
      </c>
      <c s="34" t="s">
        <v>419</v>
      </c>
      <c s="34" t="s">
        <v>2193</v>
      </c>
      <c s="35" t="s">
        <v>5</v>
      </c>
      <c s="6" t="s">
        <v>2194</v>
      </c>
      <c s="36" t="s">
        <v>1171</v>
      </c>
      <c s="37">
        <v>2324.236</v>
      </c>
      <c s="36">
        <v>0.008</v>
      </c>
      <c s="36">
        <f>ROUND(G238*H238,6)</f>
      </c>
      <c r="L238" s="38">
        <v>0</v>
      </c>
      <c s="32">
        <f>ROUND(ROUND(L238,2)*ROUND(G238,3),2)</f>
      </c>
      <c s="36" t="s">
        <v>188</v>
      </c>
      <c>
        <f>(M238*21)/100</f>
      </c>
      <c t="s">
        <v>26</v>
      </c>
    </row>
    <row r="239" spans="1:5" ht="12.75">
      <c r="A239" s="35" t="s">
        <v>55</v>
      </c>
      <c r="E239" s="39" t="s">
        <v>5</v>
      </c>
    </row>
    <row r="240" spans="1:5" ht="12.75">
      <c r="A240" s="35" t="s">
        <v>56</v>
      </c>
      <c r="E240" s="40" t="s">
        <v>2195</v>
      </c>
    </row>
    <row r="241" spans="1:5" ht="25.5">
      <c r="A241" t="s">
        <v>58</v>
      </c>
      <c r="E241" s="39" t="s">
        <v>2194</v>
      </c>
    </row>
    <row r="242" spans="1:16" ht="25.5">
      <c r="A242" t="s">
        <v>48</v>
      </c>
      <c s="34" t="s">
        <v>422</v>
      </c>
      <c s="34" t="s">
        <v>2196</v>
      </c>
      <c s="35" t="s">
        <v>5</v>
      </c>
      <c s="6" t="s">
        <v>2197</v>
      </c>
      <c s="36" t="s">
        <v>1171</v>
      </c>
      <c s="37">
        <v>10.62</v>
      </c>
      <c s="36">
        <v>0.00438</v>
      </c>
      <c s="36">
        <f>ROUND(G242*H242,6)</f>
      </c>
      <c r="L242" s="38">
        <v>0</v>
      </c>
      <c s="32">
        <f>ROUND(ROUND(L242,2)*ROUND(G242,3),2)</f>
      </c>
      <c s="36" t="s">
        <v>188</v>
      </c>
      <c>
        <f>(M242*21)/100</f>
      </c>
      <c t="s">
        <v>26</v>
      </c>
    </row>
    <row r="243" spans="1:5" ht="12.75">
      <c r="A243" s="35" t="s">
        <v>55</v>
      </c>
      <c r="E243" s="39" t="s">
        <v>5</v>
      </c>
    </row>
    <row r="244" spans="1:5" ht="12.75">
      <c r="A244" s="35" t="s">
        <v>56</v>
      </c>
      <c r="E244" s="40" t="s">
        <v>2198</v>
      </c>
    </row>
    <row r="245" spans="1:5" ht="25.5">
      <c r="A245" t="s">
        <v>58</v>
      </c>
      <c r="E245" s="39" t="s">
        <v>2197</v>
      </c>
    </row>
    <row r="246" spans="1:16" ht="25.5">
      <c r="A246" t="s">
        <v>48</v>
      </c>
      <c s="34" t="s">
        <v>425</v>
      </c>
      <c s="34" t="s">
        <v>2199</v>
      </c>
      <c s="35" t="s">
        <v>5</v>
      </c>
      <c s="6" t="s">
        <v>2200</v>
      </c>
      <c s="36" t="s">
        <v>1171</v>
      </c>
      <c s="37">
        <v>2324.236</v>
      </c>
      <c s="36">
        <v>0.02</v>
      </c>
      <c s="36">
        <f>ROUND(G246*H246,6)</f>
      </c>
      <c r="L246" s="38">
        <v>0</v>
      </c>
      <c s="32">
        <f>ROUND(ROUND(L246,2)*ROUND(G246,3),2)</f>
      </c>
      <c s="36" t="s">
        <v>188</v>
      </c>
      <c>
        <f>(M246*21)/100</f>
      </c>
      <c t="s">
        <v>26</v>
      </c>
    </row>
    <row r="247" spans="1:5" ht="12.75">
      <c r="A247" s="35" t="s">
        <v>55</v>
      </c>
      <c r="E247" s="39" t="s">
        <v>5</v>
      </c>
    </row>
    <row r="248" spans="1:5" ht="12.75">
      <c r="A248" s="35" t="s">
        <v>56</v>
      </c>
      <c r="E248" s="40" t="s">
        <v>2195</v>
      </c>
    </row>
    <row r="249" spans="1:5" ht="25.5">
      <c r="A249" t="s">
        <v>58</v>
      </c>
      <c r="E249" s="39" t="s">
        <v>2200</v>
      </c>
    </row>
    <row r="250" spans="1:16" ht="25.5">
      <c r="A250" t="s">
        <v>48</v>
      </c>
      <c s="34" t="s">
        <v>428</v>
      </c>
      <c s="34" t="s">
        <v>2201</v>
      </c>
      <c s="35" t="s">
        <v>5</v>
      </c>
      <c s="6" t="s">
        <v>2202</v>
      </c>
      <c s="36" t="s">
        <v>1171</v>
      </c>
      <c s="37">
        <v>727.149</v>
      </c>
      <c s="36">
        <v>0.01628</v>
      </c>
      <c s="36">
        <f>ROUND(G250*H250,6)</f>
      </c>
      <c r="L250" s="38">
        <v>0</v>
      </c>
      <c s="32">
        <f>ROUND(ROUND(L250,2)*ROUND(G250,3),2)</f>
      </c>
      <c s="36" t="s">
        <v>188</v>
      </c>
      <c>
        <f>(M250*21)/100</f>
      </c>
      <c t="s">
        <v>26</v>
      </c>
    </row>
    <row r="251" spans="1:5" ht="12.75">
      <c r="A251" s="35" t="s">
        <v>55</v>
      </c>
      <c r="E251" s="39" t="s">
        <v>5</v>
      </c>
    </row>
    <row r="252" spans="1:5" ht="12.75">
      <c r="A252" s="35" t="s">
        <v>56</v>
      </c>
      <c r="E252" s="40" t="s">
        <v>2203</v>
      </c>
    </row>
    <row r="253" spans="1:5" ht="25.5">
      <c r="A253" t="s">
        <v>58</v>
      </c>
      <c r="E253" s="39" t="s">
        <v>2202</v>
      </c>
    </row>
    <row r="254" spans="1:16" ht="25.5">
      <c r="A254" t="s">
        <v>48</v>
      </c>
      <c s="34" t="s">
        <v>429</v>
      </c>
      <c s="34" t="s">
        <v>2204</v>
      </c>
      <c s="35" t="s">
        <v>5</v>
      </c>
      <c s="6" t="s">
        <v>2202</v>
      </c>
      <c s="36" t="s">
        <v>1171</v>
      </c>
      <c s="37">
        <v>10.62</v>
      </c>
      <c s="36">
        <v>0.01628</v>
      </c>
      <c s="36">
        <f>ROUND(G254*H254,6)</f>
      </c>
      <c r="L254" s="38">
        <v>0</v>
      </c>
      <c s="32">
        <f>ROUND(ROUND(L254,2)*ROUND(G254,3),2)</f>
      </c>
      <c s="36" t="s">
        <v>188</v>
      </c>
      <c>
        <f>(M254*21)/100</f>
      </c>
      <c t="s">
        <v>26</v>
      </c>
    </row>
    <row r="255" spans="1:5" ht="12.75">
      <c r="A255" s="35" t="s">
        <v>55</v>
      </c>
      <c r="E255" s="39" t="s">
        <v>5</v>
      </c>
    </row>
    <row r="256" spans="1:5" ht="12.75">
      <c r="A256" s="35" t="s">
        <v>56</v>
      </c>
      <c r="E256" s="40" t="s">
        <v>2198</v>
      </c>
    </row>
    <row r="257" spans="1:5" ht="25.5">
      <c r="A257" t="s">
        <v>58</v>
      </c>
      <c r="E257" s="39" t="s">
        <v>2202</v>
      </c>
    </row>
    <row r="258" spans="1:16" ht="38.25">
      <c r="A258" t="s">
        <v>48</v>
      </c>
      <c s="34" t="s">
        <v>432</v>
      </c>
      <c s="34" t="s">
        <v>2205</v>
      </c>
      <c s="35" t="s">
        <v>5</v>
      </c>
      <c s="6" t="s">
        <v>2206</v>
      </c>
      <c s="36" t="s">
        <v>1171</v>
      </c>
      <c s="37">
        <v>5119.447</v>
      </c>
      <c s="36">
        <v>0.0303</v>
      </c>
      <c s="36">
        <f>ROUND(G258*H258,6)</f>
      </c>
      <c r="L258" s="38">
        <v>0</v>
      </c>
      <c s="32">
        <f>ROUND(ROUND(L258,2)*ROUND(G258,3),2)</f>
      </c>
      <c s="36" t="s">
        <v>188</v>
      </c>
      <c>
        <f>(M258*21)/100</f>
      </c>
      <c t="s">
        <v>26</v>
      </c>
    </row>
    <row r="259" spans="1:5" ht="12.75">
      <c r="A259" s="35" t="s">
        <v>55</v>
      </c>
      <c r="E259" s="39" t="s">
        <v>5</v>
      </c>
    </row>
    <row r="260" spans="1:5" ht="12.75">
      <c r="A260" s="35" t="s">
        <v>56</v>
      </c>
      <c r="E260" s="40" t="s">
        <v>2207</v>
      </c>
    </row>
    <row r="261" spans="1:5" ht="38.25">
      <c r="A261" t="s">
        <v>58</v>
      </c>
      <c r="E261" s="39" t="s">
        <v>2206</v>
      </c>
    </row>
    <row r="262" spans="1:16" ht="38.25">
      <c r="A262" t="s">
        <v>48</v>
      </c>
      <c s="34" t="s">
        <v>433</v>
      </c>
      <c s="34" t="s">
        <v>2208</v>
      </c>
      <c s="35" t="s">
        <v>5</v>
      </c>
      <c s="6" t="s">
        <v>2209</v>
      </c>
      <c s="36" t="s">
        <v>1171</v>
      </c>
      <c s="37">
        <v>113.046</v>
      </c>
      <c s="36">
        <v>0.0303</v>
      </c>
      <c s="36">
        <f>ROUND(G262*H262,6)</f>
      </c>
      <c r="L262" s="38">
        <v>0</v>
      </c>
      <c s="32">
        <f>ROUND(ROUND(L262,2)*ROUND(G262,3),2)</f>
      </c>
      <c s="36" t="s">
        <v>188</v>
      </c>
      <c>
        <f>(M262*21)/100</f>
      </c>
      <c t="s">
        <v>26</v>
      </c>
    </row>
    <row r="263" spans="1:5" ht="12.75">
      <c r="A263" s="35" t="s">
        <v>55</v>
      </c>
      <c r="E263" s="39" t="s">
        <v>5</v>
      </c>
    </row>
    <row r="264" spans="1:5" ht="12.75">
      <c r="A264" s="35" t="s">
        <v>56</v>
      </c>
      <c r="E264" s="40" t="s">
        <v>2210</v>
      </c>
    </row>
    <row r="265" spans="1:5" ht="38.25">
      <c r="A265" t="s">
        <v>58</v>
      </c>
      <c r="E265" s="39" t="s">
        <v>2209</v>
      </c>
    </row>
    <row r="266" spans="1:16" ht="25.5">
      <c r="A266" t="s">
        <v>48</v>
      </c>
      <c s="34" t="s">
        <v>436</v>
      </c>
      <c s="34" t="s">
        <v>2211</v>
      </c>
      <c s="35" t="s">
        <v>5</v>
      </c>
      <c s="6" t="s">
        <v>2212</v>
      </c>
      <c s="36" t="s">
        <v>1171</v>
      </c>
      <c s="37">
        <v>21.166</v>
      </c>
      <c s="36">
        <v>0.02093</v>
      </c>
      <c s="36">
        <f>ROUND(G266*H266,6)</f>
      </c>
      <c r="L266" s="38">
        <v>0</v>
      </c>
      <c s="32">
        <f>ROUND(ROUND(L266,2)*ROUND(G266,3),2)</f>
      </c>
      <c s="36" t="s">
        <v>188</v>
      </c>
      <c>
        <f>(M266*21)/100</f>
      </c>
      <c t="s">
        <v>26</v>
      </c>
    </row>
    <row r="267" spans="1:5" ht="12.75">
      <c r="A267" s="35" t="s">
        <v>55</v>
      </c>
      <c r="E267" s="39" t="s">
        <v>5</v>
      </c>
    </row>
    <row r="268" spans="1:5" ht="12.75">
      <c r="A268" s="35" t="s">
        <v>56</v>
      </c>
      <c r="E268" s="40" t="s">
        <v>2213</v>
      </c>
    </row>
    <row r="269" spans="1:5" ht="25.5">
      <c r="A269" t="s">
        <v>58</v>
      </c>
      <c r="E269" s="39" t="s">
        <v>2212</v>
      </c>
    </row>
    <row r="270" spans="1:16" ht="25.5">
      <c r="A270" t="s">
        <v>48</v>
      </c>
      <c s="34" t="s">
        <v>438</v>
      </c>
      <c s="34" t="s">
        <v>2214</v>
      </c>
      <c s="35" t="s">
        <v>5</v>
      </c>
      <c s="6" t="s">
        <v>2215</v>
      </c>
      <c s="36" t="s">
        <v>1171</v>
      </c>
      <c s="37">
        <v>2023.439</v>
      </c>
      <c s="36">
        <v>0.00026</v>
      </c>
      <c s="36">
        <f>ROUND(G270*H270,6)</f>
      </c>
      <c r="L270" s="38">
        <v>0</v>
      </c>
      <c s="32">
        <f>ROUND(ROUND(L270,2)*ROUND(G270,3),2)</f>
      </c>
      <c s="36" t="s">
        <v>188</v>
      </c>
      <c>
        <f>(M270*21)/100</f>
      </c>
      <c t="s">
        <v>26</v>
      </c>
    </row>
    <row r="271" spans="1:5" ht="12.75">
      <c r="A271" s="35" t="s">
        <v>55</v>
      </c>
      <c r="E271" s="39" t="s">
        <v>5</v>
      </c>
    </row>
    <row r="272" spans="1:5" ht="12.75">
      <c r="A272" s="35" t="s">
        <v>56</v>
      </c>
      <c r="E272" s="40" t="s">
        <v>2216</v>
      </c>
    </row>
    <row r="273" spans="1:5" ht="25.5">
      <c r="A273" t="s">
        <v>58</v>
      </c>
      <c r="E273" s="39" t="s">
        <v>2215</v>
      </c>
    </row>
    <row r="274" spans="1:16" ht="25.5">
      <c r="A274" t="s">
        <v>48</v>
      </c>
      <c s="34" t="s">
        <v>441</v>
      </c>
      <c s="34" t="s">
        <v>2217</v>
      </c>
      <c s="35" t="s">
        <v>5</v>
      </c>
      <c s="6" t="s">
        <v>2218</v>
      </c>
      <c s="36" t="s">
        <v>1171</v>
      </c>
      <c s="37">
        <v>2023.439</v>
      </c>
      <c s="36">
        <v>0.0167</v>
      </c>
      <c s="36">
        <f>ROUND(G274*H274,6)</f>
      </c>
      <c r="L274" s="38">
        <v>0</v>
      </c>
      <c s="32">
        <f>ROUND(ROUND(L274,2)*ROUND(G274,3),2)</f>
      </c>
      <c s="36" t="s">
        <v>188</v>
      </c>
      <c>
        <f>(M274*21)/100</f>
      </c>
      <c t="s">
        <v>26</v>
      </c>
    </row>
    <row r="275" spans="1:5" ht="12.75">
      <c r="A275" s="35" t="s">
        <v>55</v>
      </c>
      <c r="E275" s="39" t="s">
        <v>5</v>
      </c>
    </row>
    <row r="276" spans="1:5" ht="12.75">
      <c r="A276" s="35" t="s">
        <v>56</v>
      </c>
      <c r="E276" s="40" t="s">
        <v>2216</v>
      </c>
    </row>
    <row r="277" spans="1:5" ht="25.5">
      <c r="A277" t="s">
        <v>58</v>
      </c>
      <c r="E277" s="39" t="s">
        <v>2218</v>
      </c>
    </row>
    <row r="278" spans="1:16" ht="38.25">
      <c r="A278" t="s">
        <v>48</v>
      </c>
      <c s="34" t="s">
        <v>443</v>
      </c>
      <c s="34" t="s">
        <v>2219</v>
      </c>
      <c s="35" t="s">
        <v>5</v>
      </c>
      <c s="6" t="s">
        <v>2220</v>
      </c>
      <c s="36" t="s">
        <v>1171</v>
      </c>
      <c s="37">
        <v>4046.878</v>
      </c>
      <c s="36">
        <v>0.0083</v>
      </c>
      <c s="36">
        <f>ROUND(G278*H278,6)</f>
      </c>
      <c r="L278" s="38">
        <v>0</v>
      </c>
      <c s="32">
        <f>ROUND(ROUND(L278,2)*ROUND(G278,3),2)</f>
      </c>
      <c s="36" t="s">
        <v>188</v>
      </c>
      <c>
        <f>(M278*21)/100</f>
      </c>
      <c t="s">
        <v>26</v>
      </c>
    </row>
    <row r="279" spans="1:5" ht="12.75">
      <c r="A279" s="35" t="s">
        <v>55</v>
      </c>
      <c r="E279" s="39" t="s">
        <v>5</v>
      </c>
    </row>
    <row r="280" spans="1:5" ht="12.75">
      <c r="A280" s="35" t="s">
        <v>56</v>
      </c>
      <c r="E280" s="40" t="s">
        <v>2221</v>
      </c>
    </row>
    <row r="281" spans="1:5" ht="38.25">
      <c r="A281" t="s">
        <v>58</v>
      </c>
      <c r="E281" s="39" t="s">
        <v>2220</v>
      </c>
    </row>
    <row r="282" spans="1:16" ht="25.5">
      <c r="A282" t="s">
        <v>48</v>
      </c>
      <c s="34" t="s">
        <v>446</v>
      </c>
      <c s="34" t="s">
        <v>2222</v>
      </c>
      <c s="35" t="s">
        <v>5</v>
      </c>
      <c s="6" t="s">
        <v>2223</v>
      </c>
      <c s="36" t="s">
        <v>1171</v>
      </c>
      <c s="37">
        <v>2023.439</v>
      </c>
      <c s="36">
        <v>0.07019</v>
      </c>
      <c s="36">
        <f>ROUND(G282*H282,6)</f>
      </c>
      <c r="L282" s="38">
        <v>0</v>
      </c>
      <c s="32">
        <f>ROUND(ROUND(L282,2)*ROUND(G282,3),2)</f>
      </c>
      <c s="36" t="s">
        <v>188</v>
      </c>
      <c>
        <f>(M282*21)/100</f>
      </c>
      <c t="s">
        <v>26</v>
      </c>
    </row>
    <row r="283" spans="1:5" ht="12.75">
      <c r="A283" s="35" t="s">
        <v>55</v>
      </c>
      <c r="E283" s="39" t="s">
        <v>5</v>
      </c>
    </row>
    <row r="284" spans="1:5" ht="12.75">
      <c r="A284" s="35" t="s">
        <v>56</v>
      </c>
      <c r="E284" s="40" t="s">
        <v>2216</v>
      </c>
    </row>
    <row r="285" spans="1:5" ht="38.25">
      <c r="A285" t="s">
        <v>58</v>
      </c>
      <c r="E285" s="39" t="s">
        <v>2224</v>
      </c>
    </row>
    <row r="286" spans="1:16" ht="12.75">
      <c r="A286" t="s">
        <v>48</v>
      </c>
      <c s="34" t="s">
        <v>447</v>
      </c>
      <c s="34" t="s">
        <v>2225</v>
      </c>
      <c s="35" t="s">
        <v>5</v>
      </c>
      <c s="6" t="s">
        <v>2226</v>
      </c>
      <c s="36" t="s">
        <v>235</v>
      </c>
      <c s="37">
        <v>461.08</v>
      </c>
      <c s="36">
        <v>0.01032</v>
      </c>
      <c s="36">
        <f>ROUND(G286*H286,6)</f>
      </c>
      <c r="L286" s="38">
        <v>0</v>
      </c>
      <c s="32">
        <f>ROUND(ROUND(L286,2)*ROUND(G286,3),2)</f>
      </c>
      <c s="36" t="s">
        <v>188</v>
      </c>
      <c>
        <f>(M286*21)/100</f>
      </c>
      <c t="s">
        <v>26</v>
      </c>
    </row>
    <row r="287" spans="1:5" ht="12.75">
      <c r="A287" s="35" t="s">
        <v>55</v>
      </c>
      <c r="E287" s="39" t="s">
        <v>5</v>
      </c>
    </row>
    <row r="288" spans="1:5" ht="165.75">
      <c r="A288" s="35" t="s">
        <v>56</v>
      </c>
      <c r="E288" s="40" t="s">
        <v>2227</v>
      </c>
    </row>
    <row r="289" spans="1:5" ht="12.75">
      <c r="A289" t="s">
        <v>58</v>
      </c>
      <c r="E289" s="39" t="s">
        <v>2226</v>
      </c>
    </row>
    <row r="290" spans="1:16" ht="25.5">
      <c r="A290" t="s">
        <v>48</v>
      </c>
      <c s="34" t="s">
        <v>450</v>
      </c>
      <c s="34" t="s">
        <v>2228</v>
      </c>
      <c s="35" t="s">
        <v>5</v>
      </c>
      <c s="6" t="s">
        <v>2229</v>
      </c>
      <c s="36" t="s">
        <v>235</v>
      </c>
      <c s="37">
        <v>83.4</v>
      </c>
      <c s="36">
        <v>0.02065</v>
      </c>
      <c s="36">
        <f>ROUND(G290*H290,6)</f>
      </c>
      <c r="L290" s="38">
        <v>0</v>
      </c>
      <c s="32">
        <f>ROUND(ROUND(L290,2)*ROUND(G290,3),2)</f>
      </c>
      <c s="36" t="s">
        <v>188</v>
      </c>
      <c>
        <f>(M290*21)/100</f>
      </c>
      <c t="s">
        <v>26</v>
      </c>
    </row>
    <row r="291" spans="1:5" ht="12.75">
      <c r="A291" s="35" t="s">
        <v>55</v>
      </c>
      <c r="E291" s="39" t="s">
        <v>5</v>
      </c>
    </row>
    <row r="292" spans="1:5" ht="114.75">
      <c r="A292" s="35" t="s">
        <v>56</v>
      </c>
      <c r="E292" s="40" t="s">
        <v>2230</v>
      </c>
    </row>
    <row r="293" spans="1:5" ht="25.5">
      <c r="A293" t="s">
        <v>58</v>
      </c>
      <c r="E293" s="39" t="s">
        <v>2229</v>
      </c>
    </row>
    <row r="294" spans="1:16" ht="25.5">
      <c r="A294" t="s">
        <v>48</v>
      </c>
      <c s="34" t="s">
        <v>452</v>
      </c>
      <c s="34" t="s">
        <v>2231</v>
      </c>
      <c s="35" t="s">
        <v>5</v>
      </c>
      <c s="6" t="s">
        <v>2232</v>
      </c>
      <c s="36" t="s">
        <v>1171</v>
      </c>
      <c s="37">
        <v>424.07</v>
      </c>
      <c s="36">
        <v>0</v>
      </c>
      <c s="36">
        <f>ROUND(G294*H294,6)</f>
      </c>
      <c r="L294" s="38">
        <v>0</v>
      </c>
      <c s="32">
        <f>ROUND(ROUND(L294,2)*ROUND(G294,3),2)</f>
      </c>
      <c s="36" t="s">
        <v>188</v>
      </c>
      <c>
        <f>(M294*21)/100</f>
      </c>
      <c t="s">
        <v>26</v>
      </c>
    </row>
    <row r="295" spans="1:5" ht="12.75">
      <c r="A295" s="35" t="s">
        <v>55</v>
      </c>
      <c r="E295" s="39" t="s">
        <v>5</v>
      </c>
    </row>
    <row r="296" spans="1:5" ht="12.75">
      <c r="A296" s="35" t="s">
        <v>56</v>
      </c>
      <c r="E296" s="40" t="s">
        <v>2233</v>
      </c>
    </row>
    <row r="297" spans="1:5" ht="25.5">
      <c r="A297" t="s">
        <v>58</v>
      </c>
      <c r="E297" s="39" t="s">
        <v>2232</v>
      </c>
    </row>
    <row r="298" spans="1:16" ht="12.75">
      <c r="A298" t="s">
        <v>48</v>
      </c>
      <c s="34" t="s">
        <v>454</v>
      </c>
      <c s="34" t="s">
        <v>2234</v>
      </c>
      <c s="35" t="s">
        <v>5</v>
      </c>
      <c s="6" t="s">
        <v>2235</v>
      </c>
      <c s="36" t="s">
        <v>1171</v>
      </c>
      <c s="37">
        <v>2080.179</v>
      </c>
      <c s="36">
        <v>0</v>
      </c>
      <c s="36">
        <f>ROUND(G298*H298,6)</f>
      </c>
      <c r="L298" s="38">
        <v>0</v>
      </c>
      <c s="32">
        <f>ROUND(ROUND(L298,2)*ROUND(G298,3),2)</f>
      </c>
      <c s="36" t="s">
        <v>188</v>
      </c>
      <c>
        <f>(M298*21)/100</f>
      </c>
      <c t="s">
        <v>26</v>
      </c>
    </row>
    <row r="299" spans="1:5" ht="12.75">
      <c r="A299" s="35" t="s">
        <v>55</v>
      </c>
      <c r="E299" s="39" t="s">
        <v>5</v>
      </c>
    </row>
    <row r="300" spans="1:5" ht="12.75">
      <c r="A300" s="35" t="s">
        <v>56</v>
      </c>
      <c r="E300" s="40" t="s">
        <v>2236</v>
      </c>
    </row>
    <row r="301" spans="1:5" ht="12.75">
      <c r="A301" t="s">
        <v>58</v>
      </c>
      <c r="E301" s="39" t="s">
        <v>2235</v>
      </c>
    </row>
    <row r="302" spans="1:16" ht="25.5">
      <c r="A302" t="s">
        <v>48</v>
      </c>
      <c s="34" t="s">
        <v>456</v>
      </c>
      <c s="34" t="s">
        <v>2237</v>
      </c>
      <c s="35" t="s">
        <v>5</v>
      </c>
      <c s="6" t="s">
        <v>2238</v>
      </c>
      <c s="36" t="s">
        <v>1171</v>
      </c>
      <c s="37">
        <v>56.74</v>
      </c>
      <c s="36">
        <v>0.00607</v>
      </c>
      <c s="36">
        <f>ROUND(G302*H302,6)</f>
      </c>
      <c r="L302" s="38">
        <v>0</v>
      </c>
      <c s="32">
        <f>ROUND(ROUND(L302,2)*ROUND(G302,3),2)</f>
      </c>
      <c s="36" t="s">
        <v>188</v>
      </c>
      <c>
        <f>(M302*21)/100</f>
      </c>
      <c t="s">
        <v>26</v>
      </c>
    </row>
    <row r="303" spans="1:5" ht="12.75">
      <c r="A303" s="35" t="s">
        <v>55</v>
      </c>
      <c r="E303" s="39" t="s">
        <v>5</v>
      </c>
    </row>
    <row r="304" spans="1:5" ht="12.75">
      <c r="A304" s="35" t="s">
        <v>56</v>
      </c>
      <c r="E304" s="40" t="s">
        <v>2239</v>
      </c>
    </row>
    <row r="305" spans="1:5" ht="25.5">
      <c r="A305" t="s">
        <v>58</v>
      </c>
      <c r="E305" s="39" t="s">
        <v>2238</v>
      </c>
    </row>
    <row r="306" spans="1:16" ht="25.5">
      <c r="A306" t="s">
        <v>48</v>
      </c>
      <c s="34" t="s">
        <v>459</v>
      </c>
      <c s="34" t="s">
        <v>2240</v>
      </c>
      <c s="35" t="s">
        <v>5</v>
      </c>
      <c s="6" t="s">
        <v>2241</v>
      </c>
      <c s="36" t="s">
        <v>1159</v>
      </c>
      <c s="37">
        <v>55.383</v>
      </c>
      <c s="36">
        <v>2.50187</v>
      </c>
      <c s="36">
        <f>ROUND(G306*H306,6)</f>
      </c>
      <c r="L306" s="38">
        <v>0</v>
      </c>
      <c s="32">
        <f>ROUND(ROUND(L306,2)*ROUND(G306,3),2)</f>
      </c>
      <c s="36" t="s">
        <v>188</v>
      </c>
      <c>
        <f>(M306*21)/100</f>
      </c>
      <c t="s">
        <v>26</v>
      </c>
    </row>
    <row r="307" spans="1:5" ht="12.75">
      <c r="A307" s="35" t="s">
        <v>55</v>
      </c>
      <c r="E307" s="39" t="s">
        <v>5</v>
      </c>
    </row>
    <row r="308" spans="1:5" ht="216.75">
      <c r="A308" s="35" t="s">
        <v>56</v>
      </c>
      <c r="E308" s="40" t="s">
        <v>2242</v>
      </c>
    </row>
    <row r="309" spans="1:5" ht="25.5">
      <c r="A309" t="s">
        <v>58</v>
      </c>
      <c r="E309" s="39" t="s">
        <v>2241</v>
      </c>
    </row>
    <row r="310" spans="1:16" ht="25.5">
      <c r="A310" t="s">
        <v>48</v>
      </c>
      <c s="34" t="s">
        <v>461</v>
      </c>
      <c s="34" t="s">
        <v>2243</v>
      </c>
      <c s="35" t="s">
        <v>5</v>
      </c>
      <c s="6" t="s">
        <v>2244</v>
      </c>
      <c s="36" t="s">
        <v>1159</v>
      </c>
      <c s="37">
        <v>53.243</v>
      </c>
      <c s="36">
        <v>2.50187</v>
      </c>
      <c s="36">
        <f>ROUND(G310*H310,6)</f>
      </c>
      <c r="L310" s="38">
        <v>0</v>
      </c>
      <c s="32">
        <f>ROUND(ROUND(L310,2)*ROUND(G310,3),2)</f>
      </c>
      <c s="36" t="s">
        <v>188</v>
      </c>
      <c>
        <f>(M310*21)/100</f>
      </c>
      <c t="s">
        <v>26</v>
      </c>
    </row>
    <row r="311" spans="1:5" ht="12.75">
      <c r="A311" s="35" t="s">
        <v>55</v>
      </c>
      <c r="E311" s="39" t="s">
        <v>5</v>
      </c>
    </row>
    <row r="312" spans="1:5" ht="12.75">
      <c r="A312" s="35" t="s">
        <v>56</v>
      </c>
      <c r="E312" s="40" t="s">
        <v>2245</v>
      </c>
    </row>
    <row r="313" spans="1:5" ht="25.5">
      <c r="A313" t="s">
        <v>58</v>
      </c>
      <c r="E313" s="39" t="s">
        <v>2244</v>
      </c>
    </row>
    <row r="314" spans="1:16" ht="25.5">
      <c r="A314" t="s">
        <v>48</v>
      </c>
      <c s="34" t="s">
        <v>463</v>
      </c>
      <c s="34" t="s">
        <v>2246</v>
      </c>
      <c s="35" t="s">
        <v>5</v>
      </c>
      <c s="6" t="s">
        <v>2247</v>
      </c>
      <c s="36" t="s">
        <v>1159</v>
      </c>
      <c s="37">
        <v>24.162</v>
      </c>
      <c s="36">
        <v>2.50187</v>
      </c>
      <c s="36">
        <f>ROUND(G314*H314,6)</f>
      </c>
      <c r="L314" s="38">
        <v>0</v>
      </c>
      <c s="32">
        <f>ROUND(ROUND(L314,2)*ROUND(G314,3),2)</f>
      </c>
      <c s="36" t="s">
        <v>188</v>
      </c>
      <c>
        <f>(M314*21)/100</f>
      </c>
      <c t="s">
        <v>26</v>
      </c>
    </row>
    <row r="315" spans="1:5" ht="12.75">
      <c r="A315" s="35" t="s">
        <v>55</v>
      </c>
      <c r="E315" s="39" t="s">
        <v>5</v>
      </c>
    </row>
    <row r="316" spans="1:5" ht="12.75">
      <c r="A316" s="35" t="s">
        <v>56</v>
      </c>
      <c r="E316" s="40" t="s">
        <v>2248</v>
      </c>
    </row>
    <row r="317" spans="1:5" ht="25.5">
      <c r="A317" t="s">
        <v>58</v>
      </c>
      <c r="E317" s="39" t="s">
        <v>2247</v>
      </c>
    </row>
    <row r="318" spans="1:16" ht="25.5">
      <c r="A318" t="s">
        <v>48</v>
      </c>
      <c s="34" t="s">
        <v>465</v>
      </c>
      <c s="34" t="s">
        <v>2249</v>
      </c>
      <c s="35" t="s">
        <v>5</v>
      </c>
      <c s="6" t="s">
        <v>2250</v>
      </c>
      <c s="36" t="s">
        <v>1159</v>
      </c>
      <c s="37">
        <v>9.046</v>
      </c>
      <c s="36">
        <v>0</v>
      </c>
      <c s="36">
        <f>ROUND(G318*H318,6)</f>
      </c>
      <c r="L318" s="38">
        <v>0</v>
      </c>
      <c s="32">
        <f>ROUND(ROUND(L318,2)*ROUND(G318,3),2)</f>
      </c>
      <c s="36" t="s">
        <v>188</v>
      </c>
      <c>
        <f>(M318*21)/100</f>
      </c>
      <c t="s">
        <v>26</v>
      </c>
    </row>
    <row r="319" spans="1:5" ht="12.75">
      <c r="A319" s="35" t="s">
        <v>55</v>
      </c>
      <c r="E319" s="39" t="s">
        <v>5</v>
      </c>
    </row>
    <row r="320" spans="1:5" ht="12.75">
      <c r="A320" s="35" t="s">
        <v>56</v>
      </c>
      <c r="E320" s="40" t="s">
        <v>2251</v>
      </c>
    </row>
    <row r="321" spans="1:5" ht="25.5">
      <c r="A321" t="s">
        <v>58</v>
      </c>
      <c r="E321" s="39" t="s">
        <v>2250</v>
      </c>
    </row>
    <row r="322" spans="1:16" ht="25.5">
      <c r="A322" t="s">
        <v>48</v>
      </c>
      <c s="34" t="s">
        <v>467</v>
      </c>
      <c s="34" t="s">
        <v>2252</v>
      </c>
      <c s="35" t="s">
        <v>5</v>
      </c>
      <c s="6" t="s">
        <v>2253</v>
      </c>
      <c s="36" t="s">
        <v>1159</v>
      </c>
      <c s="37">
        <v>9.046</v>
      </c>
      <c s="36">
        <v>0</v>
      </c>
      <c s="36">
        <f>ROUND(G322*H322,6)</f>
      </c>
      <c r="L322" s="38">
        <v>0</v>
      </c>
      <c s="32">
        <f>ROUND(ROUND(L322,2)*ROUND(G322,3),2)</f>
      </c>
      <c s="36" t="s">
        <v>188</v>
      </c>
      <c>
        <f>(M322*21)/100</f>
      </c>
      <c t="s">
        <v>26</v>
      </c>
    </row>
    <row r="323" spans="1:5" ht="12.75">
      <c r="A323" s="35" t="s">
        <v>55</v>
      </c>
      <c r="E323" s="39" t="s">
        <v>5</v>
      </c>
    </row>
    <row r="324" spans="1:5" ht="12.75">
      <c r="A324" s="35" t="s">
        <v>56</v>
      </c>
      <c r="E324" s="40" t="s">
        <v>2251</v>
      </c>
    </row>
    <row r="325" spans="1:5" ht="25.5">
      <c r="A325" t="s">
        <v>58</v>
      </c>
      <c r="E325" s="39" t="s">
        <v>2253</v>
      </c>
    </row>
    <row r="326" spans="1:16" ht="12.75">
      <c r="A326" t="s">
        <v>48</v>
      </c>
      <c s="34" t="s">
        <v>470</v>
      </c>
      <c s="34" t="s">
        <v>2254</v>
      </c>
      <c s="35" t="s">
        <v>5</v>
      </c>
      <c s="6" t="s">
        <v>2255</v>
      </c>
      <c s="36" t="s">
        <v>1159</v>
      </c>
      <c s="37">
        <v>89.47</v>
      </c>
      <c s="36">
        <v>1.648</v>
      </c>
      <c s="36">
        <f>ROUND(G326*H326,6)</f>
      </c>
      <c r="L326" s="38">
        <v>0</v>
      </c>
      <c s="32">
        <f>ROUND(ROUND(L326,2)*ROUND(G326,3),2)</f>
      </c>
      <c s="36" t="s">
        <v>54</v>
      </c>
      <c>
        <f>(M326*21)/100</f>
      </c>
      <c t="s">
        <v>26</v>
      </c>
    </row>
    <row r="327" spans="1:5" ht="12.75">
      <c r="A327" s="35" t="s">
        <v>55</v>
      </c>
      <c r="E327" s="39" t="s">
        <v>5</v>
      </c>
    </row>
    <row r="328" spans="1:5" ht="114.75">
      <c r="A328" s="35" t="s">
        <v>56</v>
      </c>
      <c r="E328" s="40" t="s">
        <v>2256</v>
      </c>
    </row>
    <row r="329" spans="1:5" ht="12.75">
      <c r="A329" t="s">
        <v>58</v>
      </c>
      <c r="E329" s="39" t="s">
        <v>2255</v>
      </c>
    </row>
    <row r="330" spans="1:16" ht="25.5">
      <c r="A330" t="s">
        <v>48</v>
      </c>
      <c s="34" t="s">
        <v>473</v>
      </c>
      <c s="34" t="s">
        <v>2257</v>
      </c>
      <c s="35" t="s">
        <v>5</v>
      </c>
      <c s="6" t="s">
        <v>2258</v>
      </c>
      <c s="36" t="s">
        <v>1159</v>
      </c>
      <c s="37">
        <v>6.11</v>
      </c>
      <c s="36">
        <v>0.927</v>
      </c>
      <c s="36">
        <f>ROUND(G330*H330,6)</f>
      </c>
      <c r="L330" s="38">
        <v>0</v>
      </c>
      <c s="32">
        <f>ROUND(ROUND(L330,2)*ROUND(G330,3),2)</f>
      </c>
      <c s="36" t="s">
        <v>188</v>
      </c>
      <c>
        <f>(M330*21)/100</f>
      </c>
      <c t="s">
        <v>26</v>
      </c>
    </row>
    <row r="331" spans="1:5" ht="12.75">
      <c r="A331" s="35" t="s">
        <v>55</v>
      </c>
      <c r="E331" s="39" t="s">
        <v>5</v>
      </c>
    </row>
    <row r="332" spans="1:5" ht="12.75">
      <c r="A332" s="35" t="s">
        <v>56</v>
      </c>
      <c r="E332" s="40" t="s">
        <v>2259</v>
      </c>
    </row>
    <row r="333" spans="1:5" ht="25.5">
      <c r="A333" t="s">
        <v>58</v>
      </c>
      <c r="E333" s="39" t="s">
        <v>2258</v>
      </c>
    </row>
    <row r="334" spans="1:16" ht="25.5">
      <c r="A334" t="s">
        <v>48</v>
      </c>
      <c s="34" t="s">
        <v>474</v>
      </c>
      <c s="34" t="s">
        <v>2260</v>
      </c>
      <c s="35" t="s">
        <v>5</v>
      </c>
      <c s="6" t="s">
        <v>2261</v>
      </c>
      <c s="36" t="s">
        <v>1159</v>
      </c>
      <c s="37">
        <v>65.03</v>
      </c>
      <c s="36">
        <v>0.927</v>
      </c>
      <c s="36">
        <f>ROUND(G334*H334,6)</f>
      </c>
      <c r="L334" s="38">
        <v>0</v>
      </c>
      <c s="32">
        <f>ROUND(ROUND(L334,2)*ROUND(G334,3),2)</f>
      </c>
      <c s="36" t="s">
        <v>188</v>
      </c>
      <c>
        <f>(M334*21)/100</f>
      </c>
      <c t="s">
        <v>26</v>
      </c>
    </row>
    <row r="335" spans="1:5" ht="12.75">
      <c r="A335" s="35" t="s">
        <v>55</v>
      </c>
      <c r="E335" s="39" t="s">
        <v>5</v>
      </c>
    </row>
    <row r="336" spans="1:5" ht="12.75">
      <c r="A336" s="35" t="s">
        <v>56</v>
      </c>
      <c r="E336" s="40" t="s">
        <v>2262</v>
      </c>
    </row>
    <row r="337" spans="1:5" ht="25.5">
      <c r="A337" t="s">
        <v>58</v>
      </c>
      <c r="E337" s="39" t="s">
        <v>2261</v>
      </c>
    </row>
    <row r="338" spans="1:16" ht="12.75">
      <c r="A338" t="s">
        <v>48</v>
      </c>
      <c s="34" t="s">
        <v>476</v>
      </c>
      <c s="34" t="s">
        <v>2263</v>
      </c>
      <c s="35" t="s">
        <v>5</v>
      </c>
      <c s="6" t="s">
        <v>2264</v>
      </c>
      <c s="36" t="s">
        <v>53</v>
      </c>
      <c s="37">
        <v>5</v>
      </c>
      <c s="36">
        <v>1.06277</v>
      </c>
      <c s="36">
        <f>ROUND(G338*H338,6)</f>
      </c>
      <c r="L338" s="38">
        <v>0</v>
      </c>
      <c s="32">
        <f>ROUND(ROUND(L338,2)*ROUND(G338,3),2)</f>
      </c>
      <c s="36" t="s">
        <v>188</v>
      </c>
      <c>
        <f>(M338*21)/100</f>
      </c>
      <c t="s">
        <v>26</v>
      </c>
    </row>
    <row r="339" spans="1:5" ht="12.75">
      <c r="A339" s="35" t="s">
        <v>55</v>
      </c>
      <c r="E339" s="39" t="s">
        <v>5</v>
      </c>
    </row>
    <row r="340" spans="1:5" ht="267.75">
      <c r="A340" s="35" t="s">
        <v>56</v>
      </c>
      <c r="E340" s="40" t="s">
        <v>2265</v>
      </c>
    </row>
    <row r="341" spans="1:5" ht="12.75">
      <c r="A341" t="s">
        <v>58</v>
      </c>
      <c r="E341" s="39" t="s">
        <v>2264</v>
      </c>
    </row>
    <row r="342" spans="1:16" ht="25.5">
      <c r="A342" t="s">
        <v>48</v>
      </c>
      <c s="34" t="s">
        <v>477</v>
      </c>
      <c s="34" t="s">
        <v>2266</v>
      </c>
      <c s="35" t="s">
        <v>5</v>
      </c>
      <c s="6" t="s">
        <v>2267</v>
      </c>
      <c s="36" t="s">
        <v>235</v>
      </c>
      <c s="37">
        <v>610.38</v>
      </c>
      <c s="36">
        <v>2E-05</v>
      </c>
      <c s="36">
        <f>ROUND(G342*H342,6)</f>
      </c>
      <c r="L342" s="38">
        <v>0</v>
      </c>
      <c s="32">
        <f>ROUND(ROUND(L342,2)*ROUND(G342,3),2)</f>
      </c>
      <c s="36" t="s">
        <v>188</v>
      </c>
      <c>
        <f>(M342*21)/100</f>
      </c>
      <c t="s">
        <v>26</v>
      </c>
    </row>
    <row r="343" spans="1:5" ht="12.75">
      <c r="A343" s="35" t="s">
        <v>55</v>
      </c>
      <c r="E343" s="39" t="s">
        <v>5</v>
      </c>
    </row>
    <row r="344" spans="1:5" ht="12.75">
      <c r="A344" s="35" t="s">
        <v>56</v>
      </c>
      <c r="E344" s="40" t="s">
        <v>2268</v>
      </c>
    </row>
    <row r="345" spans="1:5" ht="25.5">
      <c r="A345" t="s">
        <v>58</v>
      </c>
      <c r="E345" s="39" t="s">
        <v>2267</v>
      </c>
    </row>
    <row r="346" spans="1:16" ht="25.5">
      <c r="A346" t="s">
        <v>48</v>
      </c>
      <c s="34" t="s">
        <v>479</v>
      </c>
      <c s="34" t="s">
        <v>2269</v>
      </c>
      <c s="35" t="s">
        <v>5</v>
      </c>
      <c s="6" t="s">
        <v>2270</v>
      </c>
      <c s="36" t="s">
        <v>235</v>
      </c>
      <c s="37">
        <v>1335.25</v>
      </c>
      <c s="36">
        <v>2E-05</v>
      </c>
      <c s="36">
        <f>ROUND(G346*H346,6)</f>
      </c>
      <c r="L346" s="38">
        <v>0</v>
      </c>
      <c s="32">
        <f>ROUND(ROUND(L346,2)*ROUND(G346,3),2)</f>
      </c>
      <c s="36" t="s">
        <v>188</v>
      </c>
      <c>
        <f>(M346*21)/100</f>
      </c>
      <c t="s">
        <v>26</v>
      </c>
    </row>
    <row r="347" spans="1:5" ht="12.75">
      <c r="A347" s="35" t="s">
        <v>55</v>
      </c>
      <c r="E347" s="39" t="s">
        <v>5</v>
      </c>
    </row>
    <row r="348" spans="1:5" ht="12.75">
      <c r="A348" s="35" t="s">
        <v>56</v>
      </c>
      <c r="E348" s="40" t="s">
        <v>2271</v>
      </c>
    </row>
    <row r="349" spans="1:5" ht="25.5">
      <c r="A349" t="s">
        <v>58</v>
      </c>
      <c r="E349" s="39" t="s">
        <v>2270</v>
      </c>
    </row>
    <row r="350" spans="1:16" ht="25.5">
      <c r="A350" t="s">
        <v>48</v>
      </c>
      <c s="34" t="s">
        <v>481</v>
      </c>
      <c s="34" t="s">
        <v>2272</v>
      </c>
      <c s="35" t="s">
        <v>5</v>
      </c>
      <c s="6" t="s">
        <v>2273</v>
      </c>
      <c s="36" t="s">
        <v>235</v>
      </c>
      <c s="37">
        <v>173.78</v>
      </c>
      <c s="36">
        <v>2E-05</v>
      </c>
      <c s="36">
        <f>ROUND(G350*H350,6)</f>
      </c>
      <c r="L350" s="38">
        <v>0</v>
      </c>
      <c s="32">
        <f>ROUND(ROUND(L350,2)*ROUND(G350,3),2)</f>
      </c>
      <c s="36" t="s">
        <v>188</v>
      </c>
      <c>
        <f>(M350*21)/100</f>
      </c>
      <c t="s">
        <v>26</v>
      </c>
    </row>
    <row r="351" spans="1:5" ht="12.75">
      <c r="A351" s="35" t="s">
        <v>55</v>
      </c>
      <c r="E351" s="39" t="s">
        <v>5</v>
      </c>
    </row>
    <row r="352" spans="1:5" ht="12.75">
      <c r="A352" s="35" t="s">
        <v>56</v>
      </c>
      <c r="E352" s="40" t="s">
        <v>2274</v>
      </c>
    </row>
    <row r="353" spans="1:5" ht="25.5">
      <c r="A353" t="s">
        <v>58</v>
      </c>
      <c r="E353" s="39" t="s">
        <v>2273</v>
      </c>
    </row>
    <row r="354" spans="1:16" ht="25.5">
      <c r="A354" t="s">
        <v>48</v>
      </c>
      <c s="34" t="s">
        <v>484</v>
      </c>
      <c s="34" t="s">
        <v>2275</v>
      </c>
      <c s="35" t="s">
        <v>5</v>
      </c>
      <c s="6" t="s">
        <v>2276</v>
      </c>
      <c s="36" t="s">
        <v>235</v>
      </c>
      <c s="37">
        <v>90.26</v>
      </c>
      <c s="36">
        <v>2E-05</v>
      </c>
      <c s="36">
        <f>ROUND(G354*H354,6)</f>
      </c>
      <c r="L354" s="38">
        <v>0</v>
      </c>
      <c s="32">
        <f>ROUND(ROUND(L354,2)*ROUND(G354,3),2)</f>
      </c>
      <c s="36" t="s">
        <v>188</v>
      </c>
      <c>
        <f>(M354*21)/100</f>
      </c>
      <c t="s">
        <v>26</v>
      </c>
    </row>
    <row r="355" spans="1:5" ht="12.75">
      <c r="A355" s="35" t="s">
        <v>55</v>
      </c>
      <c r="E355" s="39" t="s">
        <v>5</v>
      </c>
    </row>
    <row r="356" spans="1:5" ht="12.75">
      <c r="A356" s="35" t="s">
        <v>56</v>
      </c>
      <c r="E356" s="40" t="s">
        <v>2277</v>
      </c>
    </row>
    <row r="357" spans="1:5" ht="25.5">
      <c r="A357" t="s">
        <v>58</v>
      </c>
      <c r="E357" s="39" t="s">
        <v>2276</v>
      </c>
    </row>
    <row r="358" spans="1:16" ht="25.5">
      <c r="A358" t="s">
        <v>48</v>
      </c>
      <c s="34" t="s">
        <v>487</v>
      </c>
      <c s="34" t="s">
        <v>2278</v>
      </c>
      <c s="35" t="s">
        <v>5</v>
      </c>
      <c s="6" t="s">
        <v>2279</v>
      </c>
      <c s="36" t="s">
        <v>187</v>
      </c>
      <c s="37">
        <v>1</v>
      </c>
      <c s="36">
        <v>0.4417</v>
      </c>
      <c s="36">
        <f>ROUND(G358*H358,6)</f>
      </c>
      <c r="L358" s="38">
        <v>0</v>
      </c>
      <c s="32">
        <f>ROUND(ROUND(L358,2)*ROUND(G358,3),2)</f>
      </c>
      <c s="36" t="s">
        <v>188</v>
      </c>
      <c>
        <f>(M358*21)/100</f>
      </c>
      <c t="s">
        <v>26</v>
      </c>
    </row>
    <row r="359" spans="1:5" ht="12.75">
      <c r="A359" s="35" t="s">
        <v>55</v>
      </c>
      <c r="E359" s="39" t="s">
        <v>5</v>
      </c>
    </row>
    <row r="360" spans="1:5" ht="12.75">
      <c r="A360" s="35" t="s">
        <v>56</v>
      </c>
      <c r="E360" s="40" t="s">
        <v>2280</v>
      </c>
    </row>
    <row r="361" spans="1:5" ht="25.5">
      <c r="A361" t="s">
        <v>58</v>
      </c>
      <c r="E361" s="39" t="s">
        <v>2279</v>
      </c>
    </row>
    <row r="362" spans="1:16" ht="25.5">
      <c r="A362" t="s">
        <v>48</v>
      </c>
      <c s="34" t="s">
        <v>490</v>
      </c>
      <c s="34" t="s">
        <v>2281</v>
      </c>
      <c s="35" t="s">
        <v>5</v>
      </c>
      <c s="6" t="s">
        <v>2282</v>
      </c>
      <c s="36" t="s">
        <v>187</v>
      </c>
      <c s="37">
        <v>1</v>
      </c>
      <c s="36">
        <v>0.01272</v>
      </c>
      <c s="36">
        <f>ROUND(G362*H362,6)</f>
      </c>
      <c r="L362" s="38">
        <v>0</v>
      </c>
      <c s="32">
        <f>ROUND(ROUND(L362,2)*ROUND(G362,3),2)</f>
      </c>
      <c s="36" t="s">
        <v>54</v>
      </c>
      <c>
        <f>(M362*21)/100</f>
      </c>
      <c t="s">
        <v>26</v>
      </c>
    </row>
    <row r="363" spans="1:5" ht="12.75">
      <c r="A363" s="35" t="s">
        <v>55</v>
      </c>
      <c r="E363" s="39" t="s">
        <v>5</v>
      </c>
    </row>
    <row r="364" spans="1:5" ht="12.75">
      <c r="A364" s="35" t="s">
        <v>56</v>
      </c>
      <c r="E364" s="40" t="s">
        <v>2283</v>
      </c>
    </row>
    <row r="365" spans="1:5" ht="63.75">
      <c r="A365" t="s">
        <v>58</v>
      </c>
      <c r="E365" s="39" t="s">
        <v>2284</v>
      </c>
    </row>
    <row r="366" spans="1:16" ht="25.5">
      <c r="A366" t="s">
        <v>48</v>
      </c>
      <c s="34" t="s">
        <v>493</v>
      </c>
      <c s="34" t="s">
        <v>2285</v>
      </c>
      <c s="35" t="s">
        <v>5</v>
      </c>
      <c s="6" t="s">
        <v>2286</v>
      </c>
      <c s="36" t="s">
        <v>187</v>
      </c>
      <c s="37">
        <v>1</v>
      </c>
      <c s="36">
        <v>0.05362</v>
      </c>
      <c s="36">
        <f>ROUND(G366*H366,6)</f>
      </c>
      <c r="L366" s="38">
        <v>0</v>
      </c>
      <c s="32">
        <f>ROUND(ROUND(L366,2)*ROUND(G366,3),2)</f>
      </c>
      <c s="36" t="s">
        <v>188</v>
      </c>
      <c>
        <f>(M366*21)/100</f>
      </c>
      <c t="s">
        <v>26</v>
      </c>
    </row>
    <row r="367" spans="1:5" ht="12.75">
      <c r="A367" s="35" t="s">
        <v>55</v>
      </c>
      <c r="E367" s="39" t="s">
        <v>5</v>
      </c>
    </row>
    <row r="368" spans="1:5" ht="12.75">
      <c r="A368" s="35" t="s">
        <v>56</v>
      </c>
      <c r="E368" s="40" t="s">
        <v>2287</v>
      </c>
    </row>
    <row r="369" spans="1:5" ht="25.5">
      <c r="A369" t="s">
        <v>58</v>
      </c>
      <c r="E369" s="39" t="s">
        <v>2286</v>
      </c>
    </row>
    <row r="370" spans="1:16" ht="12.75">
      <c r="A370" t="s">
        <v>48</v>
      </c>
      <c s="34" t="s">
        <v>496</v>
      </c>
      <c s="34" t="s">
        <v>2288</v>
      </c>
      <c s="35" t="s">
        <v>5</v>
      </c>
      <c s="6" t="s">
        <v>2289</v>
      </c>
      <c s="36" t="s">
        <v>187</v>
      </c>
      <c s="37">
        <v>1</v>
      </c>
      <c s="36">
        <v>0.037</v>
      </c>
      <c s="36">
        <f>ROUND(G370*H370,6)</f>
      </c>
      <c r="L370" s="38">
        <v>0</v>
      </c>
      <c s="32">
        <f>ROUND(ROUND(L370,2)*ROUND(G370,3),2)</f>
      </c>
      <c s="36" t="s">
        <v>54</v>
      </c>
      <c>
        <f>(M370*21)/100</f>
      </c>
      <c t="s">
        <v>26</v>
      </c>
    </row>
    <row r="371" spans="1:5" ht="12.75">
      <c r="A371" s="35" t="s">
        <v>55</v>
      </c>
      <c r="E371" s="39" t="s">
        <v>5</v>
      </c>
    </row>
    <row r="372" spans="1:5" ht="12.75">
      <c r="A372" s="35" t="s">
        <v>56</v>
      </c>
      <c r="E372" s="40" t="s">
        <v>2290</v>
      </c>
    </row>
    <row r="373" spans="1:5" ht="51">
      <c r="A373" t="s">
        <v>58</v>
      </c>
      <c r="E373" s="39" t="s">
        <v>2291</v>
      </c>
    </row>
    <row r="374" spans="1:13" ht="12.75">
      <c r="A374" t="s">
        <v>45</v>
      </c>
      <c r="C374" s="31" t="s">
        <v>1322</v>
      </c>
      <c r="E374" s="33" t="s">
        <v>1323</v>
      </c>
      <c r="J374" s="32">
        <f>0</f>
      </c>
      <c s="32">
        <f>0</f>
      </c>
      <c s="32">
        <f>0+L375+L379+L383+L387+L391+L395+L399+L403</f>
      </c>
      <c s="32">
        <f>0+M375+M379+M383+M387+M391+M395+M399+M403</f>
      </c>
    </row>
    <row r="375" spans="1:16" ht="12.75">
      <c r="A375" t="s">
        <v>48</v>
      </c>
      <c s="34" t="s">
        <v>1890</v>
      </c>
      <c s="34" t="s">
        <v>2292</v>
      </c>
      <c s="35" t="s">
        <v>5</v>
      </c>
      <c s="6" t="s">
        <v>2293</v>
      </c>
      <c s="36" t="s">
        <v>161</v>
      </c>
      <c s="37">
        <v>1</v>
      </c>
      <c s="36">
        <v>0</v>
      </c>
      <c s="36">
        <f>ROUND(G375*H375,6)</f>
      </c>
      <c r="L375" s="38">
        <v>0</v>
      </c>
      <c s="32">
        <f>ROUND(ROUND(L375,2)*ROUND(G375,3),2)</f>
      </c>
      <c s="36" t="s">
        <v>54</v>
      </c>
      <c>
        <f>(M375*21)/100</f>
      </c>
      <c t="s">
        <v>26</v>
      </c>
    </row>
    <row r="376" spans="1:5" ht="12.75">
      <c r="A376" s="35" t="s">
        <v>55</v>
      </c>
      <c r="E376" s="39" t="s">
        <v>5</v>
      </c>
    </row>
    <row r="377" spans="1:5" ht="12.75">
      <c r="A377" s="35" t="s">
        <v>56</v>
      </c>
      <c r="E377" s="40" t="s">
        <v>5</v>
      </c>
    </row>
    <row r="378" spans="1:5" ht="76.5">
      <c r="A378" t="s">
        <v>58</v>
      </c>
      <c r="E378" s="39" t="s">
        <v>2294</v>
      </c>
    </row>
    <row r="379" spans="1:16" ht="12.75">
      <c r="A379" t="s">
        <v>48</v>
      </c>
      <c s="34" t="s">
        <v>1896</v>
      </c>
      <c s="34" t="s">
        <v>2295</v>
      </c>
      <c s="35" t="s">
        <v>5</v>
      </c>
      <c s="6" t="s">
        <v>2296</v>
      </c>
      <c s="36" t="s">
        <v>187</v>
      </c>
      <c s="37">
        <v>2</v>
      </c>
      <c s="36">
        <v>0</v>
      </c>
      <c s="36">
        <f>ROUND(G379*H379,6)</f>
      </c>
      <c r="L379" s="38">
        <v>0</v>
      </c>
      <c s="32">
        <f>ROUND(ROUND(L379,2)*ROUND(G379,3),2)</f>
      </c>
      <c s="36" t="s">
        <v>54</v>
      </c>
      <c>
        <f>(M379*21)/100</f>
      </c>
      <c t="s">
        <v>26</v>
      </c>
    </row>
    <row r="380" spans="1:5" ht="12.75">
      <c r="A380" s="35" t="s">
        <v>55</v>
      </c>
      <c r="E380" s="39" t="s">
        <v>5</v>
      </c>
    </row>
    <row r="381" spans="1:5" ht="12.75">
      <c r="A381" s="35" t="s">
        <v>56</v>
      </c>
      <c r="E381" s="40" t="s">
        <v>5</v>
      </c>
    </row>
    <row r="382" spans="1:5" ht="76.5">
      <c r="A382" t="s">
        <v>58</v>
      </c>
      <c r="E382" s="39" t="s">
        <v>2297</v>
      </c>
    </row>
    <row r="383" spans="1:16" ht="12.75">
      <c r="A383" t="s">
        <v>48</v>
      </c>
      <c s="34" t="s">
        <v>1830</v>
      </c>
      <c s="34" t="s">
        <v>2298</v>
      </c>
      <c s="35" t="s">
        <v>5</v>
      </c>
      <c s="6" t="s">
        <v>2299</v>
      </c>
      <c s="36" t="s">
        <v>187</v>
      </c>
      <c s="37">
        <v>20</v>
      </c>
      <c s="36">
        <v>0</v>
      </c>
      <c s="36">
        <f>ROUND(G383*H383,6)</f>
      </c>
      <c r="L383" s="38">
        <v>0</v>
      </c>
      <c s="32">
        <f>ROUND(ROUND(L383,2)*ROUND(G383,3),2)</f>
      </c>
      <c s="36" t="s">
        <v>54</v>
      </c>
      <c>
        <f>(M383*21)/100</f>
      </c>
      <c t="s">
        <v>26</v>
      </c>
    </row>
    <row r="384" spans="1:5" ht="12.75">
      <c r="A384" s="35" t="s">
        <v>55</v>
      </c>
      <c r="E384" s="39" t="s">
        <v>5</v>
      </c>
    </row>
    <row r="385" spans="1:5" ht="12.75">
      <c r="A385" s="35" t="s">
        <v>56</v>
      </c>
      <c r="E385" s="40" t="s">
        <v>5</v>
      </c>
    </row>
    <row r="386" spans="1:5" ht="76.5">
      <c r="A386" t="s">
        <v>58</v>
      </c>
      <c r="E386" s="39" t="s">
        <v>2300</v>
      </c>
    </row>
    <row r="387" spans="1:16" ht="12.75">
      <c r="A387" t="s">
        <v>48</v>
      </c>
      <c s="34" t="s">
        <v>1905</v>
      </c>
      <c s="34" t="s">
        <v>2301</v>
      </c>
      <c s="35" t="s">
        <v>5</v>
      </c>
      <c s="6" t="s">
        <v>2302</v>
      </c>
      <c s="36" t="s">
        <v>187</v>
      </c>
      <c s="37">
        <v>2</v>
      </c>
      <c s="36">
        <v>0</v>
      </c>
      <c s="36">
        <f>ROUND(G387*H387,6)</f>
      </c>
      <c r="L387" s="38">
        <v>0</v>
      </c>
      <c s="32">
        <f>ROUND(ROUND(L387,2)*ROUND(G387,3),2)</f>
      </c>
      <c s="36" t="s">
        <v>54</v>
      </c>
      <c>
        <f>(M387*21)/100</f>
      </c>
      <c t="s">
        <v>26</v>
      </c>
    </row>
    <row r="388" spans="1:5" ht="12.75">
      <c r="A388" s="35" t="s">
        <v>55</v>
      </c>
      <c r="E388" s="39" t="s">
        <v>5</v>
      </c>
    </row>
    <row r="389" spans="1:5" ht="12.75">
      <c r="A389" s="35" t="s">
        <v>56</v>
      </c>
      <c r="E389" s="40" t="s">
        <v>5</v>
      </c>
    </row>
    <row r="390" spans="1:5" ht="63.75">
      <c r="A390" t="s">
        <v>58</v>
      </c>
      <c r="E390" s="39" t="s">
        <v>2303</v>
      </c>
    </row>
    <row r="391" spans="1:16" ht="12.75">
      <c r="A391" t="s">
        <v>48</v>
      </c>
      <c s="34" t="s">
        <v>1909</v>
      </c>
      <c s="34" t="s">
        <v>2304</v>
      </c>
      <c s="35" t="s">
        <v>5</v>
      </c>
      <c s="6" t="s">
        <v>2305</v>
      </c>
      <c s="36" t="s">
        <v>187</v>
      </c>
      <c s="37">
        <v>2</v>
      </c>
      <c s="36">
        <v>0</v>
      </c>
      <c s="36">
        <f>ROUND(G391*H391,6)</f>
      </c>
      <c r="L391" s="38">
        <v>0</v>
      </c>
      <c s="32">
        <f>ROUND(ROUND(L391,2)*ROUND(G391,3),2)</f>
      </c>
      <c s="36" t="s">
        <v>54</v>
      </c>
      <c>
        <f>(M391*21)/100</f>
      </c>
      <c t="s">
        <v>26</v>
      </c>
    </row>
    <row r="392" spans="1:5" ht="12.75">
      <c r="A392" s="35" t="s">
        <v>55</v>
      </c>
      <c r="E392" s="39" t="s">
        <v>5</v>
      </c>
    </row>
    <row r="393" spans="1:5" ht="12.75">
      <c r="A393" s="35" t="s">
        <v>56</v>
      </c>
      <c r="E393" s="40" t="s">
        <v>5</v>
      </c>
    </row>
    <row r="394" spans="1:5" ht="63.75">
      <c r="A394" t="s">
        <v>58</v>
      </c>
      <c r="E394" s="39" t="s">
        <v>2306</v>
      </c>
    </row>
    <row r="395" spans="1:16" ht="12.75">
      <c r="A395" t="s">
        <v>48</v>
      </c>
      <c s="34" t="s">
        <v>1913</v>
      </c>
      <c s="34" t="s">
        <v>2307</v>
      </c>
      <c s="35" t="s">
        <v>5</v>
      </c>
      <c s="6" t="s">
        <v>2308</v>
      </c>
      <c s="36" t="s">
        <v>187</v>
      </c>
      <c s="37">
        <v>1</v>
      </c>
      <c s="36">
        <v>0</v>
      </c>
      <c s="36">
        <f>ROUND(G395*H395,6)</f>
      </c>
      <c r="L395" s="38">
        <v>0</v>
      </c>
      <c s="32">
        <f>ROUND(ROUND(L395,2)*ROUND(G395,3),2)</f>
      </c>
      <c s="36" t="s">
        <v>54</v>
      </c>
      <c>
        <f>(M395*21)/100</f>
      </c>
      <c t="s">
        <v>26</v>
      </c>
    </row>
    <row r="396" spans="1:5" ht="12.75">
      <c r="A396" s="35" t="s">
        <v>55</v>
      </c>
      <c r="E396" s="39" t="s">
        <v>5</v>
      </c>
    </row>
    <row r="397" spans="1:5" ht="12.75">
      <c r="A397" s="35" t="s">
        <v>56</v>
      </c>
      <c r="E397" s="40" t="s">
        <v>5</v>
      </c>
    </row>
    <row r="398" spans="1:5" ht="76.5">
      <c r="A398" t="s">
        <v>58</v>
      </c>
      <c r="E398" s="39" t="s">
        <v>2309</v>
      </c>
    </row>
    <row r="399" spans="1:16" ht="12.75">
      <c r="A399" t="s">
        <v>48</v>
      </c>
      <c s="34" t="s">
        <v>2043</v>
      </c>
      <c s="34" t="s">
        <v>2310</v>
      </c>
      <c s="35" t="s">
        <v>5</v>
      </c>
      <c s="6" t="s">
        <v>2311</v>
      </c>
      <c s="36" t="s">
        <v>187</v>
      </c>
      <c s="37">
        <v>1</v>
      </c>
      <c s="36">
        <v>0</v>
      </c>
      <c s="36">
        <f>ROUND(G399*H399,6)</f>
      </c>
      <c r="L399" s="38">
        <v>0</v>
      </c>
      <c s="32">
        <f>ROUND(ROUND(L399,2)*ROUND(G399,3),2)</f>
      </c>
      <c s="36" t="s">
        <v>54</v>
      </c>
      <c>
        <f>(M399*21)/100</f>
      </c>
      <c t="s">
        <v>26</v>
      </c>
    </row>
    <row r="400" spans="1:5" ht="12.75">
      <c r="A400" s="35" t="s">
        <v>55</v>
      </c>
      <c r="E400" s="39" t="s">
        <v>5</v>
      </c>
    </row>
    <row r="401" spans="1:5" ht="12.75">
      <c r="A401" s="35" t="s">
        <v>56</v>
      </c>
      <c r="E401" s="40" t="s">
        <v>5</v>
      </c>
    </row>
    <row r="402" spans="1:5" ht="76.5">
      <c r="A402" t="s">
        <v>58</v>
      </c>
      <c r="E402" s="39" t="s">
        <v>2312</v>
      </c>
    </row>
    <row r="403" spans="1:16" ht="12.75">
      <c r="A403" t="s">
        <v>48</v>
      </c>
      <c s="34" t="s">
        <v>2313</v>
      </c>
      <c s="34" t="s">
        <v>2314</v>
      </c>
      <c s="35" t="s">
        <v>5</v>
      </c>
      <c s="6" t="s">
        <v>2315</v>
      </c>
      <c s="36" t="s">
        <v>187</v>
      </c>
      <c s="37">
        <v>30</v>
      </c>
      <c s="36">
        <v>0</v>
      </c>
      <c s="36">
        <f>ROUND(G403*H403,6)</f>
      </c>
      <c r="L403" s="38">
        <v>0</v>
      </c>
      <c s="32">
        <f>ROUND(ROUND(L403,2)*ROUND(G403,3),2)</f>
      </c>
      <c s="36" t="s">
        <v>54</v>
      </c>
      <c>
        <f>(M403*21)/100</f>
      </c>
      <c t="s">
        <v>26</v>
      </c>
    </row>
    <row r="404" spans="1:5" ht="12.75">
      <c r="A404" s="35" t="s">
        <v>55</v>
      </c>
      <c r="E404" s="39" t="s">
        <v>5</v>
      </c>
    </row>
    <row r="405" spans="1:5" ht="12.75">
      <c r="A405" s="35" t="s">
        <v>56</v>
      </c>
      <c r="E405" s="40" t="s">
        <v>5</v>
      </c>
    </row>
    <row r="406" spans="1:5" ht="76.5">
      <c r="A406" t="s">
        <v>58</v>
      </c>
      <c r="E406" s="39" t="s">
        <v>2316</v>
      </c>
    </row>
    <row r="407" spans="1:13" ht="12.75">
      <c r="A407" t="s">
        <v>45</v>
      </c>
      <c r="C407" s="31" t="s">
        <v>2317</v>
      </c>
      <c r="E407" s="33" t="s">
        <v>2318</v>
      </c>
      <c r="J407" s="32">
        <f>0</f>
      </c>
      <c s="32">
        <f>0</f>
      </c>
      <c s="32">
        <f>0+L408+L412+L416+L420+L424+L428+L432+L436+L440+L444+L448+L452</f>
      </c>
      <c s="32">
        <f>0+M408+M412+M416+M420+M424+M428+M432+M436+M440+M444+M448+M452</f>
      </c>
    </row>
    <row r="408" spans="1:16" ht="25.5">
      <c r="A408" t="s">
        <v>48</v>
      </c>
      <c s="34" t="s">
        <v>2319</v>
      </c>
      <c s="34" t="s">
        <v>2320</v>
      </c>
      <c s="35" t="s">
        <v>5</v>
      </c>
      <c s="6" t="s">
        <v>2321</v>
      </c>
      <c s="36" t="s">
        <v>1171</v>
      </c>
      <c s="37">
        <v>911.443</v>
      </c>
      <c s="36">
        <v>0</v>
      </c>
      <c s="36">
        <f>ROUND(G408*H408,6)</f>
      </c>
      <c r="L408" s="38">
        <v>0</v>
      </c>
      <c s="32">
        <f>ROUND(ROUND(L408,2)*ROUND(G408,3),2)</f>
      </c>
      <c s="36" t="s">
        <v>188</v>
      </c>
      <c>
        <f>(M408*21)/100</f>
      </c>
      <c t="s">
        <v>26</v>
      </c>
    </row>
    <row r="409" spans="1:5" ht="12.75">
      <c r="A409" s="35" t="s">
        <v>55</v>
      </c>
      <c r="E409" s="39" t="s">
        <v>5</v>
      </c>
    </row>
    <row r="410" spans="1:5" ht="12.75">
      <c r="A410" s="35" t="s">
        <v>56</v>
      </c>
      <c r="E410" s="40" t="s">
        <v>2322</v>
      </c>
    </row>
    <row r="411" spans="1:5" ht="25.5">
      <c r="A411" t="s">
        <v>58</v>
      </c>
      <c r="E411" s="39" t="s">
        <v>2321</v>
      </c>
    </row>
    <row r="412" spans="1:16" ht="12.75">
      <c r="A412" t="s">
        <v>48</v>
      </c>
      <c s="34" t="s">
        <v>2323</v>
      </c>
      <c s="34" t="s">
        <v>2324</v>
      </c>
      <c s="35" t="s">
        <v>5</v>
      </c>
      <c s="6" t="s">
        <v>2325</v>
      </c>
      <c s="36" t="s">
        <v>53</v>
      </c>
      <c s="37">
        <v>0.301</v>
      </c>
      <c s="36">
        <v>1</v>
      </c>
      <c s="36">
        <f>ROUND(G412*H412,6)</f>
      </c>
      <c r="L412" s="38">
        <v>0</v>
      </c>
      <c s="32">
        <f>ROUND(ROUND(L412,2)*ROUND(G412,3),2)</f>
      </c>
      <c s="36" t="s">
        <v>188</v>
      </c>
      <c>
        <f>(M412*21)/100</f>
      </c>
      <c t="s">
        <v>26</v>
      </c>
    </row>
    <row r="413" spans="1:5" ht="12.75">
      <c r="A413" s="35" t="s">
        <v>55</v>
      </c>
      <c r="E413" s="39" t="s">
        <v>5</v>
      </c>
    </row>
    <row r="414" spans="1:5" ht="12.75">
      <c r="A414" s="35" t="s">
        <v>56</v>
      </c>
      <c r="E414" s="40" t="s">
        <v>5</v>
      </c>
    </row>
    <row r="415" spans="1:5" ht="25.5">
      <c r="A415" t="s">
        <v>58</v>
      </c>
      <c r="E415" s="39" t="s">
        <v>2326</v>
      </c>
    </row>
    <row r="416" spans="1:16" ht="25.5">
      <c r="A416" t="s">
        <v>48</v>
      </c>
      <c s="34" t="s">
        <v>2327</v>
      </c>
      <c s="34" t="s">
        <v>2328</v>
      </c>
      <c s="35" t="s">
        <v>5</v>
      </c>
      <c s="6" t="s">
        <v>2329</v>
      </c>
      <c s="36" t="s">
        <v>1171</v>
      </c>
      <c s="37">
        <v>1961.666</v>
      </c>
      <c s="36">
        <v>0</v>
      </c>
      <c s="36">
        <f>ROUND(G416*H416,6)</f>
      </c>
      <c r="L416" s="38">
        <v>0</v>
      </c>
      <c s="32">
        <f>ROUND(ROUND(L416,2)*ROUND(G416,3),2)</f>
      </c>
      <c s="36" t="s">
        <v>188</v>
      </c>
      <c>
        <f>(M416*21)/100</f>
      </c>
      <c t="s">
        <v>26</v>
      </c>
    </row>
    <row r="417" spans="1:5" ht="12.75">
      <c r="A417" s="35" t="s">
        <v>55</v>
      </c>
      <c r="E417" s="39" t="s">
        <v>5</v>
      </c>
    </row>
    <row r="418" spans="1:5" ht="12.75">
      <c r="A418" s="35" t="s">
        <v>56</v>
      </c>
      <c r="E418" s="40" t="s">
        <v>2330</v>
      </c>
    </row>
    <row r="419" spans="1:5" ht="25.5">
      <c r="A419" t="s">
        <v>58</v>
      </c>
      <c r="E419" s="39" t="s">
        <v>2329</v>
      </c>
    </row>
    <row r="420" spans="1:16" ht="12.75">
      <c r="A420" t="s">
        <v>48</v>
      </c>
      <c s="34" t="s">
        <v>2331</v>
      </c>
      <c s="34" t="s">
        <v>2332</v>
      </c>
      <c s="35" t="s">
        <v>5</v>
      </c>
      <c s="6" t="s">
        <v>2325</v>
      </c>
      <c s="36" t="s">
        <v>53</v>
      </c>
      <c s="37">
        <v>0.667</v>
      </c>
      <c s="36">
        <v>1</v>
      </c>
      <c s="36">
        <f>ROUND(G420*H420,6)</f>
      </c>
      <c r="L420" s="38">
        <v>0</v>
      </c>
      <c s="32">
        <f>ROUND(ROUND(L420,2)*ROUND(G420,3),2)</f>
      </c>
      <c s="36" t="s">
        <v>188</v>
      </c>
      <c>
        <f>(M420*21)/100</f>
      </c>
      <c t="s">
        <v>26</v>
      </c>
    </row>
    <row r="421" spans="1:5" ht="12.75">
      <c r="A421" s="35" t="s">
        <v>55</v>
      </c>
      <c r="E421" s="39" t="s">
        <v>5</v>
      </c>
    </row>
    <row r="422" spans="1:5" ht="12.75">
      <c r="A422" s="35" t="s">
        <v>56</v>
      </c>
      <c r="E422" s="40" t="s">
        <v>5</v>
      </c>
    </row>
    <row r="423" spans="1:5" ht="25.5">
      <c r="A423" t="s">
        <v>58</v>
      </c>
      <c r="E423" s="39" t="s">
        <v>2326</v>
      </c>
    </row>
    <row r="424" spans="1:16" ht="12.75">
      <c r="A424" t="s">
        <v>48</v>
      </c>
      <c s="34" t="s">
        <v>1966</v>
      </c>
      <c s="34" t="s">
        <v>2333</v>
      </c>
      <c s="35" t="s">
        <v>5</v>
      </c>
      <c s="6" t="s">
        <v>2334</v>
      </c>
      <c s="36" t="s">
        <v>1171</v>
      </c>
      <c s="37">
        <v>911.443</v>
      </c>
      <c s="36">
        <v>0.0004</v>
      </c>
      <c s="36">
        <f>ROUND(G424*H424,6)</f>
      </c>
      <c r="L424" s="38">
        <v>0</v>
      </c>
      <c s="32">
        <f>ROUND(ROUND(L424,2)*ROUND(G424,3),2)</f>
      </c>
      <c s="36" t="s">
        <v>188</v>
      </c>
      <c>
        <f>(M424*21)/100</f>
      </c>
      <c t="s">
        <v>26</v>
      </c>
    </row>
    <row r="425" spans="1:5" ht="12.75">
      <c r="A425" s="35" t="s">
        <v>55</v>
      </c>
      <c r="E425" s="39" t="s">
        <v>5</v>
      </c>
    </row>
    <row r="426" spans="1:5" ht="12.75">
      <c r="A426" s="35" t="s">
        <v>56</v>
      </c>
      <c r="E426" s="40" t="s">
        <v>2322</v>
      </c>
    </row>
    <row r="427" spans="1:5" ht="12.75">
      <c r="A427" t="s">
        <v>58</v>
      </c>
      <c r="E427" s="39" t="s">
        <v>2334</v>
      </c>
    </row>
    <row r="428" spans="1:16" ht="25.5">
      <c r="A428" t="s">
        <v>48</v>
      </c>
      <c s="34" t="s">
        <v>2335</v>
      </c>
      <c s="34" t="s">
        <v>2336</v>
      </c>
      <c s="35" t="s">
        <v>5</v>
      </c>
      <c s="6" t="s">
        <v>2337</v>
      </c>
      <c s="36" t="s">
        <v>1171</v>
      </c>
      <c s="37">
        <v>1062.287</v>
      </c>
      <c s="36">
        <v>0.0054</v>
      </c>
      <c s="36">
        <f>ROUND(G428*H428,6)</f>
      </c>
      <c r="L428" s="38">
        <v>0</v>
      </c>
      <c s="32">
        <f>ROUND(ROUND(L428,2)*ROUND(G428,3),2)</f>
      </c>
      <c s="36" t="s">
        <v>188</v>
      </c>
      <c>
        <f>(M428*21)/100</f>
      </c>
      <c t="s">
        <v>26</v>
      </c>
    </row>
    <row r="429" spans="1:5" ht="12.75">
      <c r="A429" s="35" t="s">
        <v>55</v>
      </c>
      <c r="E429" s="39" t="s">
        <v>5</v>
      </c>
    </row>
    <row r="430" spans="1:5" ht="12.75">
      <c r="A430" s="35" t="s">
        <v>56</v>
      </c>
      <c r="E430" s="40" t="s">
        <v>5</v>
      </c>
    </row>
    <row r="431" spans="1:5" ht="51">
      <c r="A431" t="s">
        <v>58</v>
      </c>
      <c r="E431" s="39" t="s">
        <v>2338</v>
      </c>
    </row>
    <row r="432" spans="1:16" ht="12.75">
      <c r="A432" t="s">
        <v>48</v>
      </c>
      <c s="34" t="s">
        <v>2339</v>
      </c>
      <c s="34" t="s">
        <v>2340</v>
      </c>
      <c s="35" t="s">
        <v>5</v>
      </c>
      <c s="6" t="s">
        <v>2341</v>
      </c>
      <c s="36" t="s">
        <v>1171</v>
      </c>
      <c s="37">
        <v>2053.373</v>
      </c>
      <c s="36">
        <v>0.0004</v>
      </c>
      <c s="36">
        <f>ROUND(G432*H432,6)</f>
      </c>
      <c r="L432" s="38">
        <v>0</v>
      </c>
      <c s="32">
        <f>ROUND(ROUND(L432,2)*ROUND(G432,3),2)</f>
      </c>
      <c s="36" t="s">
        <v>188</v>
      </c>
      <c>
        <f>(M432*21)/100</f>
      </c>
      <c t="s">
        <v>26</v>
      </c>
    </row>
    <row r="433" spans="1:5" ht="12.75">
      <c r="A433" s="35" t="s">
        <v>55</v>
      </c>
      <c r="E433" s="39" t="s">
        <v>5</v>
      </c>
    </row>
    <row r="434" spans="1:5" ht="12.75">
      <c r="A434" s="35" t="s">
        <v>56</v>
      </c>
      <c r="E434" s="40" t="s">
        <v>2342</v>
      </c>
    </row>
    <row r="435" spans="1:5" ht="12.75">
      <c r="A435" t="s">
        <v>58</v>
      </c>
      <c r="E435" s="39" t="s">
        <v>2341</v>
      </c>
    </row>
    <row r="436" spans="1:16" ht="25.5">
      <c r="A436" t="s">
        <v>48</v>
      </c>
      <c s="34" t="s">
        <v>2343</v>
      </c>
      <c s="34" t="s">
        <v>2344</v>
      </c>
      <c s="35" t="s">
        <v>5</v>
      </c>
      <c s="6" t="s">
        <v>2337</v>
      </c>
      <c s="36" t="s">
        <v>1171</v>
      </c>
      <c s="37">
        <v>2507.168</v>
      </c>
      <c s="36">
        <v>0.0054</v>
      </c>
      <c s="36">
        <f>ROUND(G436*H436,6)</f>
      </c>
      <c r="L436" s="38">
        <v>0</v>
      </c>
      <c s="32">
        <f>ROUND(ROUND(L436,2)*ROUND(G436,3),2)</f>
      </c>
      <c s="36" t="s">
        <v>188</v>
      </c>
      <c>
        <f>(M436*21)/100</f>
      </c>
      <c t="s">
        <v>26</v>
      </c>
    </row>
    <row r="437" spans="1:5" ht="12.75">
      <c r="A437" s="35" t="s">
        <v>55</v>
      </c>
      <c r="E437" s="39" t="s">
        <v>5</v>
      </c>
    </row>
    <row r="438" spans="1:5" ht="12.75">
      <c r="A438" s="35" t="s">
        <v>56</v>
      </c>
      <c r="E438" s="40" t="s">
        <v>5</v>
      </c>
    </row>
    <row r="439" spans="1:5" ht="51">
      <c r="A439" t="s">
        <v>58</v>
      </c>
      <c r="E439" s="39" t="s">
        <v>2338</v>
      </c>
    </row>
    <row r="440" spans="1:16" ht="25.5">
      <c r="A440" t="s">
        <v>48</v>
      </c>
      <c s="34" t="s">
        <v>2345</v>
      </c>
      <c s="34" t="s">
        <v>2346</v>
      </c>
      <c s="35" t="s">
        <v>5</v>
      </c>
      <c s="6" t="s">
        <v>2347</v>
      </c>
      <c s="36" t="s">
        <v>1171</v>
      </c>
      <c s="37">
        <v>622.927</v>
      </c>
      <c s="36">
        <v>0.0004</v>
      </c>
      <c s="36">
        <f>ROUND(G440*H440,6)</f>
      </c>
      <c r="L440" s="38">
        <v>0</v>
      </c>
      <c s="32">
        <f>ROUND(ROUND(L440,2)*ROUND(G440,3),2)</f>
      </c>
      <c s="36" t="s">
        <v>188</v>
      </c>
      <c>
        <f>(M440*21)/100</f>
      </c>
      <c t="s">
        <v>26</v>
      </c>
    </row>
    <row r="441" spans="1:5" ht="12.75">
      <c r="A441" s="35" t="s">
        <v>55</v>
      </c>
      <c r="E441" s="39" t="s">
        <v>5</v>
      </c>
    </row>
    <row r="442" spans="1:5" ht="12.75">
      <c r="A442" s="35" t="s">
        <v>56</v>
      </c>
      <c r="E442" s="40" t="s">
        <v>2348</v>
      </c>
    </row>
    <row r="443" spans="1:5" ht="51">
      <c r="A443" t="s">
        <v>58</v>
      </c>
      <c r="E443" s="39" t="s">
        <v>2349</v>
      </c>
    </row>
    <row r="444" spans="1:16" ht="12.75">
      <c r="A444" t="s">
        <v>48</v>
      </c>
      <c s="34" t="s">
        <v>2350</v>
      </c>
      <c s="34" t="s">
        <v>2351</v>
      </c>
      <c s="35" t="s">
        <v>5</v>
      </c>
      <c s="6" t="s">
        <v>2352</v>
      </c>
      <c s="36" t="s">
        <v>1171</v>
      </c>
      <c s="37">
        <v>622.927</v>
      </c>
      <c s="36">
        <v>0</v>
      </c>
      <c s="36">
        <f>ROUND(G444*H444,6)</f>
      </c>
      <c r="L444" s="38">
        <v>0</v>
      </c>
      <c s="32">
        <f>ROUND(ROUND(L444,2)*ROUND(G444,3),2)</f>
      </c>
      <c s="36" t="s">
        <v>188</v>
      </c>
      <c>
        <f>(M444*21)/100</f>
      </c>
      <c t="s">
        <v>26</v>
      </c>
    </row>
    <row r="445" spans="1:5" ht="12.75">
      <c r="A445" s="35" t="s">
        <v>55</v>
      </c>
      <c r="E445" s="39" t="s">
        <v>5</v>
      </c>
    </row>
    <row r="446" spans="1:5" ht="12.75">
      <c r="A446" s="35" t="s">
        <v>56</v>
      </c>
      <c r="E446" s="40" t="s">
        <v>2348</v>
      </c>
    </row>
    <row r="447" spans="1:5" ht="12.75">
      <c r="A447" t="s">
        <v>58</v>
      </c>
      <c r="E447" s="39" t="s">
        <v>2352</v>
      </c>
    </row>
    <row r="448" spans="1:16" ht="12.75">
      <c r="A448" t="s">
        <v>48</v>
      </c>
      <c s="34" t="s">
        <v>2353</v>
      </c>
      <c s="34" t="s">
        <v>2354</v>
      </c>
      <c s="35" t="s">
        <v>5</v>
      </c>
      <c s="6" t="s">
        <v>2355</v>
      </c>
      <c s="36" t="s">
        <v>1171</v>
      </c>
      <c s="37">
        <v>654.073</v>
      </c>
      <c s="36">
        <v>0.0005</v>
      </c>
      <c s="36">
        <f>ROUND(G448*H448,6)</f>
      </c>
      <c r="L448" s="38">
        <v>0</v>
      </c>
      <c s="32">
        <f>ROUND(ROUND(L448,2)*ROUND(G448,3),2)</f>
      </c>
      <c s="36" t="s">
        <v>188</v>
      </c>
      <c>
        <f>(M448*21)/100</f>
      </c>
      <c t="s">
        <v>26</v>
      </c>
    </row>
    <row r="449" spans="1:5" ht="12.75">
      <c r="A449" s="35" t="s">
        <v>55</v>
      </c>
      <c r="E449" s="39" t="s">
        <v>5</v>
      </c>
    </row>
    <row r="450" spans="1:5" ht="12.75">
      <c r="A450" s="35" t="s">
        <v>56</v>
      </c>
      <c r="E450" s="40" t="s">
        <v>5</v>
      </c>
    </row>
    <row r="451" spans="1:5" ht="25.5">
      <c r="A451" t="s">
        <v>58</v>
      </c>
      <c r="E451" s="39" t="s">
        <v>2356</v>
      </c>
    </row>
    <row r="452" spans="1:16" ht="38.25">
      <c r="A452" t="s">
        <v>48</v>
      </c>
      <c s="34" t="s">
        <v>2357</v>
      </c>
      <c s="34" t="s">
        <v>2358</v>
      </c>
      <c s="35" t="s">
        <v>5</v>
      </c>
      <c s="6" t="s">
        <v>2359</v>
      </c>
      <c s="36" t="s">
        <v>53</v>
      </c>
      <c s="37">
        <v>22.005</v>
      </c>
      <c s="36">
        <v>0</v>
      </c>
      <c s="36">
        <f>ROUND(G452*H452,6)</f>
      </c>
      <c r="L452" s="38">
        <v>0</v>
      </c>
      <c s="32">
        <f>ROUND(ROUND(L452,2)*ROUND(G452,3),2)</f>
      </c>
      <c s="36" t="s">
        <v>188</v>
      </c>
      <c>
        <f>(M452*21)/100</f>
      </c>
      <c t="s">
        <v>26</v>
      </c>
    </row>
    <row r="453" spans="1:5" ht="12.75">
      <c r="A453" s="35" t="s">
        <v>55</v>
      </c>
      <c r="E453" s="39" t="s">
        <v>5</v>
      </c>
    </row>
    <row r="454" spans="1:5" ht="12.75">
      <c r="A454" s="35" t="s">
        <v>56</v>
      </c>
      <c r="E454" s="40" t="s">
        <v>5</v>
      </c>
    </row>
    <row r="455" spans="1:5" ht="38.25">
      <c r="A455" t="s">
        <v>58</v>
      </c>
      <c r="E455" s="39" t="s">
        <v>2359</v>
      </c>
    </row>
    <row r="456" spans="1:13" ht="12.75">
      <c r="A456" t="s">
        <v>45</v>
      </c>
      <c r="C456" s="31" t="s">
        <v>2360</v>
      </c>
      <c r="E456" s="33" t="s">
        <v>2361</v>
      </c>
      <c r="J456" s="32">
        <f>0</f>
      </c>
      <c s="32">
        <f>0</f>
      </c>
      <c s="32">
        <f>0+L457+L461+L465</f>
      </c>
      <c s="32">
        <f>0+M457+M461+M465</f>
      </c>
    </row>
    <row r="457" spans="1:16" ht="25.5">
      <c r="A457" t="s">
        <v>48</v>
      </c>
      <c s="34" t="s">
        <v>2362</v>
      </c>
      <c s="34" t="s">
        <v>2363</v>
      </c>
      <c s="35" t="s">
        <v>5</v>
      </c>
      <c s="6" t="s">
        <v>2364</v>
      </c>
      <c s="36" t="s">
        <v>187</v>
      </c>
      <c s="37">
        <v>30</v>
      </c>
      <c s="36">
        <v>7E-05</v>
      </c>
      <c s="36">
        <f>ROUND(G457*H457,6)</f>
      </c>
      <c r="L457" s="38">
        <v>0</v>
      </c>
      <c s="32">
        <f>ROUND(ROUND(L457,2)*ROUND(G457,3),2)</f>
      </c>
      <c s="36" t="s">
        <v>188</v>
      </c>
      <c>
        <f>(M457*21)/100</f>
      </c>
      <c t="s">
        <v>26</v>
      </c>
    </row>
    <row r="458" spans="1:5" ht="12.75">
      <c r="A458" s="35" t="s">
        <v>55</v>
      </c>
      <c r="E458" s="39" t="s">
        <v>5</v>
      </c>
    </row>
    <row r="459" spans="1:5" ht="12.75">
      <c r="A459" s="35" t="s">
        <v>56</v>
      </c>
      <c r="E459" s="40" t="s">
        <v>2365</v>
      </c>
    </row>
    <row r="460" spans="1:5" ht="25.5">
      <c r="A460" t="s">
        <v>58</v>
      </c>
      <c r="E460" s="39" t="s">
        <v>2364</v>
      </c>
    </row>
    <row r="461" spans="1:16" ht="12.75">
      <c r="A461" t="s">
        <v>48</v>
      </c>
      <c s="34" t="s">
        <v>2366</v>
      </c>
      <c s="34" t="s">
        <v>2367</v>
      </c>
      <c s="35" t="s">
        <v>5</v>
      </c>
      <c s="6" t="s">
        <v>2368</v>
      </c>
      <c s="36" t="s">
        <v>187</v>
      </c>
      <c s="37">
        <v>30</v>
      </c>
      <c s="36">
        <v>0.0009</v>
      </c>
      <c s="36">
        <f>ROUND(G461*H461,6)</f>
      </c>
      <c r="L461" s="38">
        <v>0</v>
      </c>
      <c s="32">
        <f>ROUND(ROUND(L461,2)*ROUND(G461,3),2)</f>
      </c>
      <c s="36" t="s">
        <v>188</v>
      </c>
      <c>
        <f>(M461*21)/100</f>
      </c>
      <c t="s">
        <v>26</v>
      </c>
    </row>
    <row r="462" spans="1:5" ht="12.75">
      <c r="A462" s="35" t="s">
        <v>55</v>
      </c>
      <c r="E462" s="39" t="s">
        <v>5</v>
      </c>
    </row>
    <row r="463" spans="1:5" ht="12.75">
      <c r="A463" s="35" t="s">
        <v>56</v>
      </c>
      <c r="E463" s="40" t="s">
        <v>5</v>
      </c>
    </row>
    <row r="464" spans="1:5" ht="12.75">
      <c r="A464" t="s">
        <v>58</v>
      </c>
      <c r="E464" s="39" t="s">
        <v>2368</v>
      </c>
    </row>
    <row r="465" spans="1:16" ht="25.5">
      <c r="A465" t="s">
        <v>48</v>
      </c>
      <c s="34" t="s">
        <v>2369</v>
      </c>
      <c s="34" t="s">
        <v>2370</v>
      </c>
      <c s="35" t="s">
        <v>5</v>
      </c>
      <c s="6" t="s">
        <v>2371</v>
      </c>
      <c s="36" t="s">
        <v>53</v>
      </c>
      <c s="37">
        <v>0.029</v>
      </c>
      <c s="36">
        <v>0</v>
      </c>
      <c s="36">
        <f>ROUND(G465*H465,6)</f>
      </c>
      <c r="L465" s="38">
        <v>0</v>
      </c>
      <c s="32">
        <f>ROUND(ROUND(L465,2)*ROUND(G465,3),2)</f>
      </c>
      <c s="36" t="s">
        <v>188</v>
      </c>
      <c>
        <f>(M465*21)/100</f>
      </c>
      <c t="s">
        <v>26</v>
      </c>
    </row>
    <row r="466" spans="1:5" ht="12.75">
      <c r="A466" s="35" t="s">
        <v>55</v>
      </c>
      <c r="E466" s="39" t="s">
        <v>5</v>
      </c>
    </row>
    <row r="467" spans="1:5" ht="12.75">
      <c r="A467" s="35" t="s">
        <v>56</v>
      </c>
      <c r="E467" s="40" t="s">
        <v>5</v>
      </c>
    </row>
    <row r="468" spans="1:5" ht="25.5">
      <c r="A468" t="s">
        <v>58</v>
      </c>
      <c r="E468" s="39" t="s">
        <v>2371</v>
      </c>
    </row>
    <row r="469" spans="1:13" ht="12.75">
      <c r="A469" t="s">
        <v>45</v>
      </c>
      <c r="C469" s="31" t="s">
        <v>2372</v>
      </c>
      <c r="E469" s="33" t="s">
        <v>2373</v>
      </c>
      <c r="J469" s="32">
        <f>0</f>
      </c>
      <c s="32">
        <f>0</f>
      </c>
      <c s="32">
        <f>0+L470+L474+L478+L482+L486+L490+L494+L498+L502+L506+L510+L514+L518+L522</f>
      </c>
      <c s="32">
        <f>0+M470+M474+M478+M482+M486+M490+M494+M498+M502+M506+M510+M514+M518+M522</f>
      </c>
    </row>
    <row r="470" spans="1:16" ht="25.5">
      <c r="A470" t="s">
        <v>48</v>
      </c>
      <c s="34" t="s">
        <v>2374</v>
      </c>
      <c s="34" t="s">
        <v>2375</v>
      </c>
      <c s="35" t="s">
        <v>5</v>
      </c>
      <c s="6" t="s">
        <v>2376</v>
      </c>
      <c s="36" t="s">
        <v>1171</v>
      </c>
      <c s="37">
        <v>1686.437</v>
      </c>
      <c s="36">
        <v>0</v>
      </c>
      <c s="36">
        <f>ROUND(G470*H470,6)</f>
      </c>
      <c r="L470" s="38">
        <v>0</v>
      </c>
      <c s="32">
        <f>ROUND(ROUND(L470,2)*ROUND(G470,3),2)</f>
      </c>
      <c s="36" t="s">
        <v>188</v>
      </c>
      <c>
        <f>(M470*21)/100</f>
      </c>
      <c t="s">
        <v>26</v>
      </c>
    </row>
    <row r="471" spans="1:5" ht="12.75">
      <c r="A471" s="35" t="s">
        <v>55</v>
      </c>
      <c r="E471" s="39" t="s">
        <v>5</v>
      </c>
    </row>
    <row r="472" spans="1:5" ht="114.75">
      <c r="A472" s="35" t="s">
        <v>56</v>
      </c>
      <c r="E472" s="40" t="s">
        <v>2377</v>
      </c>
    </row>
    <row r="473" spans="1:5" ht="25.5">
      <c r="A473" t="s">
        <v>58</v>
      </c>
      <c r="E473" s="39" t="s">
        <v>2376</v>
      </c>
    </row>
    <row r="474" spans="1:16" ht="12.75">
      <c r="A474" t="s">
        <v>48</v>
      </c>
      <c s="34" t="s">
        <v>2378</v>
      </c>
      <c s="34" t="s">
        <v>2379</v>
      </c>
      <c s="35" t="s">
        <v>5</v>
      </c>
      <c s="6" t="s">
        <v>2380</v>
      </c>
      <c s="36" t="s">
        <v>1171</v>
      </c>
      <c s="37">
        <v>249.372</v>
      </c>
      <c s="36">
        <v>0.0042</v>
      </c>
      <c s="36">
        <f>ROUND(G474*H474,6)</f>
      </c>
      <c r="L474" s="38">
        <v>0</v>
      </c>
      <c s="32">
        <f>ROUND(ROUND(L474,2)*ROUND(G474,3),2)</f>
      </c>
      <c s="36" t="s">
        <v>188</v>
      </c>
      <c>
        <f>(M474*21)/100</f>
      </c>
      <c t="s">
        <v>26</v>
      </c>
    </row>
    <row r="475" spans="1:5" ht="12.75">
      <c r="A475" s="35" t="s">
        <v>55</v>
      </c>
      <c r="E475" s="39" t="s">
        <v>5</v>
      </c>
    </row>
    <row r="476" spans="1:5" ht="12.75">
      <c r="A476" s="35" t="s">
        <v>56</v>
      </c>
      <c r="E476" s="40" t="s">
        <v>5</v>
      </c>
    </row>
    <row r="477" spans="1:5" ht="38.25">
      <c r="A477" t="s">
        <v>58</v>
      </c>
      <c r="E477" s="39" t="s">
        <v>2381</v>
      </c>
    </row>
    <row r="478" spans="1:16" ht="12.75">
      <c r="A478" t="s">
        <v>48</v>
      </c>
      <c s="34" t="s">
        <v>2382</v>
      </c>
      <c s="34" t="s">
        <v>2383</v>
      </c>
      <c s="35" t="s">
        <v>5</v>
      </c>
      <c s="6" t="s">
        <v>2384</v>
      </c>
      <c s="36" t="s">
        <v>1171</v>
      </c>
      <c s="37">
        <v>466.66</v>
      </c>
      <c s="36">
        <v>0.0049</v>
      </c>
      <c s="36">
        <f>ROUND(G478*H478,6)</f>
      </c>
      <c r="L478" s="38">
        <v>0</v>
      </c>
      <c s="32">
        <f>ROUND(ROUND(L478,2)*ROUND(G478,3),2)</f>
      </c>
      <c s="36" t="s">
        <v>188</v>
      </c>
      <c>
        <f>(M478*21)/100</f>
      </c>
      <c t="s">
        <v>26</v>
      </c>
    </row>
    <row r="479" spans="1:5" ht="12.75">
      <c r="A479" s="35" t="s">
        <v>55</v>
      </c>
      <c r="E479" s="39" t="s">
        <v>5</v>
      </c>
    </row>
    <row r="480" spans="1:5" ht="63.75">
      <c r="A480" s="35" t="s">
        <v>56</v>
      </c>
      <c r="E480" s="40" t="s">
        <v>2385</v>
      </c>
    </row>
    <row r="481" spans="1:5" ht="38.25">
      <c r="A481" t="s">
        <v>58</v>
      </c>
      <c r="E481" s="39" t="s">
        <v>2386</v>
      </c>
    </row>
    <row r="482" spans="1:16" ht="12.75">
      <c r="A482" t="s">
        <v>48</v>
      </c>
      <c s="34" t="s">
        <v>2387</v>
      </c>
      <c s="34" t="s">
        <v>2388</v>
      </c>
      <c s="35" t="s">
        <v>5</v>
      </c>
      <c s="6" t="s">
        <v>2389</v>
      </c>
      <c s="36" t="s">
        <v>1171</v>
      </c>
      <c s="37">
        <v>335.966</v>
      </c>
      <c s="36">
        <v>0.003</v>
      </c>
      <c s="36">
        <f>ROUND(G482*H482,6)</f>
      </c>
      <c r="L482" s="38">
        <v>0</v>
      </c>
      <c s="32">
        <f>ROUND(ROUND(L482,2)*ROUND(G482,3),2)</f>
      </c>
      <c s="36" t="s">
        <v>188</v>
      </c>
      <c>
        <f>(M482*21)/100</f>
      </c>
      <c t="s">
        <v>26</v>
      </c>
    </row>
    <row r="483" spans="1:5" ht="12.75">
      <c r="A483" s="35" t="s">
        <v>55</v>
      </c>
      <c r="E483" s="39" t="s">
        <v>5</v>
      </c>
    </row>
    <row r="484" spans="1:5" ht="12.75">
      <c r="A484" s="35" t="s">
        <v>56</v>
      </c>
      <c r="E484" s="40" t="s">
        <v>5</v>
      </c>
    </row>
    <row r="485" spans="1:5" ht="25.5">
      <c r="A485" t="s">
        <v>58</v>
      </c>
      <c r="E485" s="39" t="s">
        <v>2390</v>
      </c>
    </row>
    <row r="486" spans="1:16" ht="12.75">
      <c r="A486" t="s">
        <v>48</v>
      </c>
      <c s="34" t="s">
        <v>2391</v>
      </c>
      <c s="34" t="s">
        <v>2392</v>
      </c>
      <c s="35" t="s">
        <v>5</v>
      </c>
      <c s="6" t="s">
        <v>2393</v>
      </c>
      <c s="36" t="s">
        <v>1171</v>
      </c>
      <c s="37">
        <v>459.541</v>
      </c>
      <c s="36">
        <v>0.0016</v>
      </c>
      <c s="36">
        <f>ROUND(G486*H486,6)</f>
      </c>
      <c r="L486" s="38">
        <v>0</v>
      </c>
      <c s="32">
        <f>ROUND(ROUND(L486,2)*ROUND(G486,3),2)</f>
      </c>
      <c s="36" t="s">
        <v>188</v>
      </c>
      <c>
        <f>(M486*21)/100</f>
      </c>
      <c t="s">
        <v>26</v>
      </c>
    </row>
    <row r="487" spans="1:5" ht="12.75">
      <c r="A487" s="35" t="s">
        <v>55</v>
      </c>
      <c r="E487" s="39" t="s">
        <v>5</v>
      </c>
    </row>
    <row r="488" spans="1:5" ht="63.75">
      <c r="A488" s="35" t="s">
        <v>56</v>
      </c>
      <c r="E488" s="40" t="s">
        <v>2394</v>
      </c>
    </row>
    <row r="489" spans="1:5" ht="25.5">
      <c r="A489" t="s">
        <v>58</v>
      </c>
      <c r="E489" s="39" t="s">
        <v>2395</v>
      </c>
    </row>
    <row r="490" spans="1:16" ht="12.75">
      <c r="A490" t="s">
        <v>48</v>
      </c>
      <c s="34" t="s">
        <v>2396</v>
      </c>
      <c s="34" t="s">
        <v>2397</v>
      </c>
      <c s="35" t="s">
        <v>5</v>
      </c>
      <c s="6" t="s">
        <v>2398</v>
      </c>
      <c s="36" t="s">
        <v>1171</v>
      </c>
      <c s="37">
        <v>293.77</v>
      </c>
      <c s="36">
        <v>0.0014</v>
      </c>
      <c s="36">
        <f>ROUND(G490*H490,6)</f>
      </c>
      <c r="L490" s="38">
        <v>0</v>
      </c>
      <c s="32">
        <f>ROUND(ROUND(L490,2)*ROUND(G490,3),2)</f>
      </c>
      <c s="36" t="s">
        <v>188</v>
      </c>
      <c>
        <f>(M490*21)/100</f>
      </c>
      <c t="s">
        <v>26</v>
      </c>
    </row>
    <row r="491" spans="1:5" ht="12.75">
      <c r="A491" s="35" t="s">
        <v>55</v>
      </c>
      <c r="E491" s="39" t="s">
        <v>5</v>
      </c>
    </row>
    <row r="492" spans="1:5" ht="63.75">
      <c r="A492" s="35" t="s">
        <v>56</v>
      </c>
      <c r="E492" s="40" t="s">
        <v>2399</v>
      </c>
    </row>
    <row r="493" spans="1:5" ht="25.5">
      <c r="A493" t="s">
        <v>58</v>
      </c>
      <c r="E493" s="39" t="s">
        <v>2400</v>
      </c>
    </row>
    <row r="494" spans="1:16" ht="25.5">
      <c r="A494" t="s">
        <v>48</v>
      </c>
      <c s="34" t="s">
        <v>2401</v>
      </c>
      <c s="34" t="s">
        <v>2402</v>
      </c>
      <c s="35" t="s">
        <v>5</v>
      </c>
      <c s="6" t="s">
        <v>2403</v>
      </c>
      <c s="36" t="s">
        <v>1171</v>
      </c>
      <c s="37">
        <v>1996.783</v>
      </c>
      <c s="36">
        <v>0</v>
      </c>
      <c s="36">
        <f>ROUND(G494*H494,6)</f>
      </c>
      <c r="L494" s="38">
        <v>0</v>
      </c>
      <c s="32">
        <f>ROUND(ROUND(L494,2)*ROUND(G494,3),2)</f>
      </c>
      <c s="36" t="s">
        <v>188</v>
      </c>
      <c>
        <f>(M494*21)/100</f>
      </c>
      <c t="s">
        <v>26</v>
      </c>
    </row>
    <row r="495" spans="1:5" ht="12.75">
      <c r="A495" s="35" t="s">
        <v>55</v>
      </c>
      <c r="E495" s="39" t="s">
        <v>5</v>
      </c>
    </row>
    <row r="496" spans="1:5" ht="12.75">
      <c r="A496" s="35" t="s">
        <v>56</v>
      </c>
      <c r="E496" s="40" t="s">
        <v>2404</v>
      </c>
    </row>
    <row r="497" spans="1:5" ht="25.5">
      <c r="A497" t="s">
        <v>58</v>
      </c>
      <c r="E497" s="39" t="s">
        <v>2403</v>
      </c>
    </row>
    <row r="498" spans="1:16" ht="12.75">
      <c r="A498" t="s">
        <v>48</v>
      </c>
      <c s="34" t="s">
        <v>2405</v>
      </c>
      <c s="34" t="s">
        <v>2406</v>
      </c>
      <c s="35" t="s">
        <v>5</v>
      </c>
      <c s="6" t="s">
        <v>2407</v>
      </c>
      <c s="36" t="s">
        <v>1171</v>
      </c>
      <c s="37">
        <v>837.94</v>
      </c>
      <c s="36">
        <v>0.0042</v>
      </c>
      <c s="36">
        <f>ROUND(G498*H498,6)</f>
      </c>
      <c r="L498" s="38">
        <v>0</v>
      </c>
      <c s="32">
        <f>ROUND(ROUND(L498,2)*ROUND(G498,3),2)</f>
      </c>
      <c s="36" t="s">
        <v>188</v>
      </c>
      <c>
        <f>(M498*21)/100</f>
      </c>
      <c t="s">
        <v>26</v>
      </c>
    </row>
    <row r="499" spans="1:5" ht="12.75">
      <c r="A499" s="35" t="s">
        <v>55</v>
      </c>
      <c r="E499" s="39" t="s">
        <v>5</v>
      </c>
    </row>
    <row r="500" spans="1:5" ht="63.75">
      <c r="A500" s="35" t="s">
        <v>56</v>
      </c>
      <c r="E500" s="40" t="s">
        <v>2408</v>
      </c>
    </row>
    <row r="501" spans="1:5" ht="25.5">
      <c r="A501" t="s">
        <v>58</v>
      </c>
      <c r="E501" s="39" t="s">
        <v>2409</v>
      </c>
    </row>
    <row r="502" spans="1:16" ht="12.75">
      <c r="A502" t="s">
        <v>48</v>
      </c>
      <c s="34" t="s">
        <v>2410</v>
      </c>
      <c s="34" t="s">
        <v>2411</v>
      </c>
      <c s="35" t="s">
        <v>5</v>
      </c>
      <c s="6" t="s">
        <v>2412</v>
      </c>
      <c s="36" t="s">
        <v>1171</v>
      </c>
      <c s="37">
        <v>1198.778</v>
      </c>
      <c s="36">
        <v>0.006</v>
      </c>
      <c s="36">
        <f>ROUND(G502*H502,6)</f>
      </c>
      <c r="L502" s="38">
        <v>0</v>
      </c>
      <c s="32">
        <f>ROUND(ROUND(L502,2)*ROUND(G502,3),2)</f>
      </c>
      <c s="36" t="s">
        <v>188</v>
      </c>
      <c>
        <f>(M502*21)/100</f>
      </c>
      <c t="s">
        <v>26</v>
      </c>
    </row>
    <row r="503" spans="1:5" ht="12.75">
      <c r="A503" s="35" t="s">
        <v>55</v>
      </c>
      <c r="E503" s="39" t="s">
        <v>5</v>
      </c>
    </row>
    <row r="504" spans="1:5" ht="63.75">
      <c r="A504" s="35" t="s">
        <v>56</v>
      </c>
      <c r="E504" s="40" t="s">
        <v>2413</v>
      </c>
    </row>
    <row r="505" spans="1:5" ht="25.5">
      <c r="A505" t="s">
        <v>58</v>
      </c>
      <c r="E505" s="39" t="s">
        <v>2414</v>
      </c>
    </row>
    <row r="506" spans="1:16" ht="25.5">
      <c r="A506" t="s">
        <v>48</v>
      </c>
      <c s="34" t="s">
        <v>2415</v>
      </c>
      <c s="34" t="s">
        <v>2416</v>
      </c>
      <c s="35" t="s">
        <v>5</v>
      </c>
      <c s="6" t="s">
        <v>2417</v>
      </c>
      <c s="36" t="s">
        <v>1171</v>
      </c>
      <c s="37">
        <v>199.39</v>
      </c>
      <c s="36">
        <v>0</v>
      </c>
      <c s="36">
        <f>ROUND(G506*H506,6)</f>
      </c>
      <c r="L506" s="38">
        <v>0</v>
      </c>
      <c s="32">
        <f>ROUND(ROUND(L506,2)*ROUND(G506,3),2)</f>
      </c>
      <c s="36" t="s">
        <v>188</v>
      </c>
      <c>
        <f>(M506*21)/100</f>
      </c>
      <c t="s">
        <v>26</v>
      </c>
    </row>
    <row r="507" spans="1:5" ht="12.75">
      <c r="A507" s="35" t="s">
        <v>55</v>
      </c>
      <c r="E507" s="39" t="s">
        <v>5</v>
      </c>
    </row>
    <row r="508" spans="1:5" ht="12.75">
      <c r="A508" s="35" t="s">
        <v>56</v>
      </c>
      <c r="E508" s="40" t="s">
        <v>2418</v>
      </c>
    </row>
    <row r="509" spans="1:5" ht="25.5">
      <c r="A509" t="s">
        <v>58</v>
      </c>
      <c r="E509" s="39" t="s">
        <v>2417</v>
      </c>
    </row>
    <row r="510" spans="1:16" ht="12.75">
      <c r="A510" t="s">
        <v>48</v>
      </c>
      <c s="34" t="s">
        <v>2419</v>
      </c>
      <c s="34" t="s">
        <v>2420</v>
      </c>
      <c s="35" t="s">
        <v>5</v>
      </c>
      <c s="6" t="s">
        <v>2389</v>
      </c>
      <c s="36" t="s">
        <v>1171</v>
      </c>
      <c s="37">
        <v>406.756</v>
      </c>
      <c s="36">
        <v>0.003</v>
      </c>
      <c s="36">
        <f>ROUND(G510*H510,6)</f>
      </c>
      <c r="L510" s="38">
        <v>0</v>
      </c>
      <c s="32">
        <f>ROUND(ROUND(L510,2)*ROUND(G510,3),2)</f>
      </c>
      <c s="36" t="s">
        <v>188</v>
      </c>
      <c>
        <f>(M510*21)/100</f>
      </c>
      <c t="s">
        <v>26</v>
      </c>
    </row>
    <row r="511" spans="1:5" ht="12.75">
      <c r="A511" s="35" t="s">
        <v>55</v>
      </c>
      <c r="E511" s="39" t="s">
        <v>5</v>
      </c>
    </row>
    <row r="512" spans="1:5" ht="12.75">
      <c r="A512" s="35" t="s">
        <v>56</v>
      </c>
      <c r="E512" s="40" t="s">
        <v>5</v>
      </c>
    </row>
    <row r="513" spans="1:5" ht="25.5">
      <c r="A513" t="s">
        <v>58</v>
      </c>
      <c r="E513" s="39" t="s">
        <v>2390</v>
      </c>
    </row>
    <row r="514" spans="1:16" ht="25.5">
      <c r="A514" t="s">
        <v>48</v>
      </c>
      <c s="34" t="s">
        <v>2421</v>
      </c>
      <c s="34" t="s">
        <v>2422</v>
      </c>
      <c s="35" t="s">
        <v>5</v>
      </c>
      <c s="6" t="s">
        <v>2423</v>
      </c>
      <c s="36" t="s">
        <v>1171</v>
      </c>
      <c s="37">
        <v>199.39</v>
      </c>
      <c s="36">
        <v>3E-05</v>
      </c>
      <c s="36">
        <f>ROUND(G514*H514,6)</f>
      </c>
      <c r="L514" s="38">
        <v>0</v>
      </c>
      <c s="32">
        <f>ROUND(ROUND(L514,2)*ROUND(G514,3),2)</f>
      </c>
      <c s="36" t="s">
        <v>188</v>
      </c>
      <c>
        <f>(M514*21)/100</f>
      </c>
      <c t="s">
        <v>26</v>
      </c>
    </row>
    <row r="515" spans="1:5" ht="12.75">
      <c r="A515" s="35" t="s">
        <v>55</v>
      </c>
      <c r="E515" s="39" t="s">
        <v>5</v>
      </c>
    </row>
    <row r="516" spans="1:5" ht="12.75">
      <c r="A516" s="35" t="s">
        <v>56</v>
      </c>
      <c r="E516" s="40" t="s">
        <v>2418</v>
      </c>
    </row>
    <row r="517" spans="1:5" ht="25.5">
      <c r="A517" t="s">
        <v>58</v>
      </c>
      <c r="E517" s="39" t="s">
        <v>2423</v>
      </c>
    </row>
    <row r="518" spans="1:16" ht="12.75">
      <c r="A518" t="s">
        <v>48</v>
      </c>
      <c s="34" t="s">
        <v>2424</v>
      </c>
      <c s="34" t="s">
        <v>2425</v>
      </c>
      <c s="35" t="s">
        <v>5</v>
      </c>
      <c s="6" t="s">
        <v>2426</v>
      </c>
      <c s="36" t="s">
        <v>1171</v>
      </c>
      <c s="37">
        <v>209.36</v>
      </c>
      <c s="36">
        <v>8E-05</v>
      </c>
      <c s="36">
        <f>ROUND(G518*H518,6)</f>
      </c>
      <c r="L518" s="38">
        <v>0</v>
      </c>
      <c s="32">
        <f>ROUND(ROUND(L518,2)*ROUND(G518,3),2)</f>
      </c>
      <c s="36" t="s">
        <v>188</v>
      </c>
      <c>
        <f>(M518*21)/100</f>
      </c>
      <c t="s">
        <v>26</v>
      </c>
    </row>
    <row r="519" spans="1:5" ht="12.75">
      <c r="A519" s="35" t="s">
        <v>55</v>
      </c>
      <c r="E519" s="39" t="s">
        <v>5</v>
      </c>
    </row>
    <row r="520" spans="1:5" ht="12.75">
      <c r="A520" s="35" t="s">
        <v>56</v>
      </c>
      <c r="E520" s="40" t="s">
        <v>5</v>
      </c>
    </row>
    <row r="521" spans="1:5" ht="12.75">
      <c r="A521" t="s">
        <v>58</v>
      </c>
      <c r="E521" s="39" t="s">
        <v>2426</v>
      </c>
    </row>
    <row r="522" spans="1:16" ht="25.5">
      <c r="A522" t="s">
        <v>48</v>
      </c>
      <c s="34" t="s">
        <v>2427</v>
      </c>
      <c s="34" t="s">
        <v>2428</v>
      </c>
      <c s="35" t="s">
        <v>5</v>
      </c>
      <c s="6" t="s">
        <v>2429</v>
      </c>
      <c s="36" t="s">
        <v>53</v>
      </c>
      <c s="37">
        <v>17.443</v>
      </c>
      <c s="36">
        <v>0</v>
      </c>
      <c s="36">
        <f>ROUND(G522*H522,6)</f>
      </c>
      <c r="L522" s="38">
        <v>0</v>
      </c>
      <c s="32">
        <f>ROUND(ROUND(L522,2)*ROUND(G522,3),2)</f>
      </c>
      <c s="36" t="s">
        <v>188</v>
      </c>
      <c>
        <f>(M522*21)/100</f>
      </c>
      <c t="s">
        <v>26</v>
      </c>
    </row>
    <row r="523" spans="1:5" ht="12.75">
      <c r="A523" s="35" t="s">
        <v>55</v>
      </c>
      <c r="E523" s="39" t="s">
        <v>5</v>
      </c>
    </row>
    <row r="524" spans="1:5" ht="12.75">
      <c r="A524" s="35" t="s">
        <v>56</v>
      </c>
      <c r="E524" s="40" t="s">
        <v>5</v>
      </c>
    </row>
    <row r="525" spans="1:5" ht="25.5">
      <c r="A525" t="s">
        <v>58</v>
      </c>
      <c r="E525" s="39" t="s">
        <v>2429</v>
      </c>
    </row>
    <row r="526" spans="1:13" ht="12.75">
      <c r="A526" t="s">
        <v>45</v>
      </c>
      <c r="C526" s="31" t="s">
        <v>1639</v>
      </c>
      <c r="E526" s="33" t="s">
        <v>1640</v>
      </c>
      <c r="J526" s="32">
        <f>0</f>
      </c>
      <c s="32">
        <f>0</f>
      </c>
      <c s="32">
        <f>0+L527+L531</f>
      </c>
      <c s="32">
        <f>0+M527+M531</f>
      </c>
    </row>
    <row r="527" spans="1:16" ht="12.75">
      <c r="A527" t="s">
        <v>48</v>
      </c>
      <c s="34" t="s">
        <v>1851</v>
      </c>
      <c s="34" t="s">
        <v>2430</v>
      </c>
      <c s="35" t="s">
        <v>5</v>
      </c>
      <c s="6" t="s">
        <v>2431</v>
      </c>
      <c s="36" t="s">
        <v>235</v>
      </c>
      <c s="37">
        <v>30</v>
      </c>
      <c s="36">
        <v>0.00168</v>
      </c>
      <c s="36">
        <f>ROUND(G527*H527,6)</f>
      </c>
      <c r="L527" s="38">
        <v>0</v>
      </c>
      <c s="32">
        <f>ROUND(ROUND(L527,2)*ROUND(G527,3),2)</f>
      </c>
      <c s="36" t="s">
        <v>188</v>
      </c>
      <c>
        <f>(M527*21)/100</f>
      </c>
      <c t="s">
        <v>26</v>
      </c>
    </row>
    <row r="528" spans="1:5" ht="12.75">
      <c r="A528" s="35" t="s">
        <v>55</v>
      </c>
      <c r="E528" s="39" t="s">
        <v>5</v>
      </c>
    </row>
    <row r="529" spans="1:5" ht="12.75">
      <c r="A529" s="35" t="s">
        <v>56</v>
      </c>
      <c r="E529" s="40" t="s">
        <v>2432</v>
      </c>
    </row>
    <row r="530" spans="1:5" ht="12.75">
      <c r="A530" t="s">
        <v>58</v>
      </c>
      <c r="E530" s="39" t="s">
        <v>2431</v>
      </c>
    </row>
    <row r="531" spans="1:16" ht="25.5">
      <c r="A531" t="s">
        <v>48</v>
      </c>
      <c s="34" t="s">
        <v>2433</v>
      </c>
      <c s="34" t="s">
        <v>2434</v>
      </c>
      <c s="35" t="s">
        <v>5</v>
      </c>
      <c s="6" t="s">
        <v>2435</v>
      </c>
      <c s="36" t="s">
        <v>53</v>
      </c>
      <c s="37">
        <v>0.05</v>
      </c>
      <c s="36">
        <v>0</v>
      </c>
      <c s="36">
        <f>ROUND(G531*H531,6)</f>
      </c>
      <c r="L531" s="38">
        <v>0</v>
      </c>
      <c s="32">
        <f>ROUND(ROUND(L531,2)*ROUND(G531,3),2)</f>
      </c>
      <c s="36" t="s">
        <v>188</v>
      </c>
      <c>
        <f>(M531*21)/100</f>
      </c>
      <c t="s">
        <v>26</v>
      </c>
    </row>
    <row r="532" spans="1:5" ht="12.75">
      <c r="A532" s="35" t="s">
        <v>55</v>
      </c>
      <c r="E532" s="39" t="s">
        <v>5</v>
      </c>
    </row>
    <row r="533" spans="1:5" ht="12.75">
      <c r="A533" s="35" t="s">
        <v>56</v>
      </c>
      <c r="E533" s="40" t="s">
        <v>5</v>
      </c>
    </row>
    <row r="534" spans="1:5" ht="25.5">
      <c r="A534" t="s">
        <v>58</v>
      </c>
      <c r="E534" s="39" t="s">
        <v>2435</v>
      </c>
    </row>
    <row r="535" spans="1:13" ht="12.75">
      <c r="A535" t="s">
        <v>45</v>
      </c>
      <c r="C535" s="31" t="s">
        <v>1740</v>
      </c>
      <c r="E535" s="33" t="s">
        <v>1741</v>
      </c>
      <c r="J535" s="32">
        <f>0</f>
      </c>
      <c s="32">
        <f>0</f>
      </c>
      <c s="32">
        <f>0+L536+L540+L544+L548+L552+L556+L560+L564+L568+L572+L576+L580+L584+L588+L592+L596+L600+L604+L608+L612+L616+L620+L624+L628+L632+L636+L640+L644+L648+L652</f>
      </c>
      <c s="32">
        <f>0+M536+M540+M544+M548+M552+M556+M560+M564+M568+M572+M576+M580+M584+M588+M592+M596+M600+M604+M608+M612+M616+M620+M624+M628+M632+M636+M640+M644+M648+M652</f>
      </c>
    </row>
    <row r="536" spans="1:16" ht="25.5">
      <c r="A536" t="s">
        <v>48</v>
      </c>
      <c s="34" t="s">
        <v>2436</v>
      </c>
      <c s="34" t="s">
        <v>2437</v>
      </c>
      <c s="35" t="s">
        <v>5</v>
      </c>
      <c s="6" t="s">
        <v>2438</v>
      </c>
      <c s="36" t="s">
        <v>187</v>
      </c>
      <c s="37">
        <v>110</v>
      </c>
      <c s="36">
        <v>0.00267</v>
      </c>
      <c s="36">
        <f>ROUND(G536*H536,6)</f>
      </c>
      <c r="L536" s="38">
        <v>0</v>
      </c>
      <c s="32">
        <f>ROUND(ROUND(L536,2)*ROUND(G536,3),2)</f>
      </c>
      <c s="36" t="s">
        <v>188</v>
      </c>
      <c>
        <f>(M536*21)/100</f>
      </c>
      <c t="s">
        <v>26</v>
      </c>
    </row>
    <row r="537" spans="1:5" ht="12.75">
      <c r="A537" s="35" t="s">
        <v>55</v>
      </c>
      <c r="E537" s="39" t="s">
        <v>5</v>
      </c>
    </row>
    <row r="538" spans="1:5" ht="12.75">
      <c r="A538" s="35" t="s">
        <v>56</v>
      </c>
      <c r="E538" s="40" t="s">
        <v>1874</v>
      </c>
    </row>
    <row r="539" spans="1:5" ht="25.5">
      <c r="A539" t="s">
        <v>58</v>
      </c>
      <c r="E539" s="39" t="s">
        <v>2438</v>
      </c>
    </row>
    <row r="540" spans="1:16" ht="12.75">
      <c r="A540" t="s">
        <v>48</v>
      </c>
      <c s="34" t="s">
        <v>2439</v>
      </c>
      <c s="34" t="s">
        <v>2440</v>
      </c>
      <c s="35" t="s">
        <v>5</v>
      </c>
      <c s="6" t="s">
        <v>2441</v>
      </c>
      <c s="36" t="s">
        <v>187</v>
      </c>
      <c s="37">
        <v>110</v>
      </c>
      <c s="36">
        <v>0</v>
      </c>
      <c s="36">
        <f>ROUND(G540*H540,6)</f>
      </c>
      <c r="L540" s="38">
        <v>0</v>
      </c>
      <c s="32">
        <f>ROUND(ROUND(L540,2)*ROUND(G540,3),2)</f>
      </c>
      <c s="36" t="s">
        <v>54</v>
      </c>
      <c>
        <f>(M540*21)/100</f>
      </c>
      <c t="s">
        <v>26</v>
      </c>
    </row>
    <row r="541" spans="1:5" ht="12.75">
      <c r="A541" s="35" t="s">
        <v>55</v>
      </c>
      <c r="E541" s="39" t="s">
        <v>5</v>
      </c>
    </row>
    <row r="542" spans="1:5" ht="12.75">
      <c r="A542" s="35" t="s">
        <v>56</v>
      </c>
      <c r="E542" s="40" t="s">
        <v>5</v>
      </c>
    </row>
    <row r="543" spans="1:5" ht="12.75">
      <c r="A543" t="s">
        <v>58</v>
      </c>
      <c r="E543" s="39" t="s">
        <v>2441</v>
      </c>
    </row>
    <row r="544" spans="1:16" ht="25.5">
      <c r="A544" t="s">
        <v>48</v>
      </c>
      <c s="34" t="s">
        <v>2442</v>
      </c>
      <c s="34" t="s">
        <v>2443</v>
      </c>
      <c s="35" t="s">
        <v>5</v>
      </c>
      <c s="6" t="s">
        <v>2444</v>
      </c>
      <c s="36" t="s">
        <v>187</v>
      </c>
      <c s="37">
        <v>110</v>
      </c>
      <c s="36">
        <v>0</v>
      </c>
      <c s="36">
        <f>ROUND(G544*H544,6)</f>
      </c>
      <c r="L544" s="38">
        <v>0</v>
      </c>
      <c s="32">
        <f>ROUND(ROUND(L544,2)*ROUND(G544,3),2)</f>
      </c>
      <c s="36" t="s">
        <v>188</v>
      </c>
      <c>
        <f>(M544*21)/100</f>
      </c>
      <c t="s">
        <v>26</v>
      </c>
    </row>
    <row r="545" spans="1:5" ht="12.75">
      <c r="A545" s="35" t="s">
        <v>55</v>
      </c>
      <c r="E545" s="39" t="s">
        <v>5</v>
      </c>
    </row>
    <row r="546" spans="1:5" ht="12.75">
      <c r="A546" s="35" t="s">
        <v>56</v>
      </c>
      <c r="E546" s="40" t="s">
        <v>1874</v>
      </c>
    </row>
    <row r="547" spans="1:5" ht="25.5">
      <c r="A547" t="s">
        <v>58</v>
      </c>
      <c r="E547" s="39" t="s">
        <v>2444</v>
      </c>
    </row>
    <row r="548" spans="1:16" ht="12.75">
      <c r="A548" t="s">
        <v>48</v>
      </c>
      <c s="34" t="s">
        <v>2445</v>
      </c>
      <c s="34" t="s">
        <v>2446</v>
      </c>
      <c s="35" t="s">
        <v>5</v>
      </c>
      <c s="6" t="s">
        <v>2447</v>
      </c>
      <c s="36" t="s">
        <v>235</v>
      </c>
      <c s="37">
        <v>33</v>
      </c>
      <c s="36">
        <v>0.0013</v>
      </c>
      <c s="36">
        <f>ROUND(G548*H548,6)</f>
      </c>
      <c r="L548" s="38">
        <v>0</v>
      </c>
      <c s="32">
        <f>ROUND(ROUND(L548,2)*ROUND(G548,3),2)</f>
      </c>
      <c s="36" t="s">
        <v>188</v>
      </c>
      <c>
        <f>(M548*21)/100</f>
      </c>
      <c t="s">
        <v>26</v>
      </c>
    </row>
    <row r="549" spans="1:5" ht="12.75">
      <c r="A549" s="35" t="s">
        <v>55</v>
      </c>
      <c r="E549" s="39" t="s">
        <v>5</v>
      </c>
    </row>
    <row r="550" spans="1:5" ht="12.75">
      <c r="A550" s="35" t="s">
        <v>56</v>
      </c>
      <c r="E550" s="40" t="s">
        <v>2448</v>
      </c>
    </row>
    <row r="551" spans="1:5" ht="12.75">
      <c r="A551" t="s">
        <v>58</v>
      </c>
      <c r="E551" s="39" t="s">
        <v>2447</v>
      </c>
    </row>
    <row r="552" spans="1:16" ht="12.75">
      <c r="A552" t="s">
        <v>48</v>
      </c>
      <c s="34" t="s">
        <v>2449</v>
      </c>
      <c s="34" t="s">
        <v>2450</v>
      </c>
      <c s="35" t="s">
        <v>5</v>
      </c>
      <c s="6" t="s">
        <v>2451</v>
      </c>
      <c s="36" t="s">
        <v>187</v>
      </c>
      <c s="37">
        <v>220</v>
      </c>
      <c s="36">
        <v>0</v>
      </c>
      <c s="36">
        <f>ROUND(G552*H552,6)</f>
      </c>
      <c r="L552" s="38">
        <v>0</v>
      </c>
      <c s="32">
        <f>ROUND(ROUND(L552,2)*ROUND(G552,3),2)</f>
      </c>
      <c s="36" t="s">
        <v>54</v>
      </c>
      <c>
        <f>(M552*21)/100</f>
      </c>
      <c t="s">
        <v>26</v>
      </c>
    </row>
    <row r="553" spans="1:5" ht="12.75">
      <c r="A553" s="35" t="s">
        <v>55</v>
      </c>
      <c r="E553" s="39" t="s">
        <v>5</v>
      </c>
    </row>
    <row r="554" spans="1:5" ht="12.75">
      <c r="A554" s="35" t="s">
        <v>56</v>
      </c>
      <c r="E554" s="40" t="s">
        <v>2452</v>
      </c>
    </row>
    <row r="555" spans="1:5" ht="12.75">
      <c r="A555" t="s">
        <v>58</v>
      </c>
      <c r="E555" s="39" t="s">
        <v>2451</v>
      </c>
    </row>
    <row r="556" spans="1:16" ht="12.75">
      <c r="A556" t="s">
        <v>48</v>
      </c>
      <c s="34" t="s">
        <v>2453</v>
      </c>
      <c s="34" t="s">
        <v>2454</v>
      </c>
      <c s="35" t="s">
        <v>5</v>
      </c>
      <c s="6" t="s">
        <v>2455</v>
      </c>
      <c s="36" t="s">
        <v>187</v>
      </c>
      <c s="37">
        <v>2</v>
      </c>
      <c s="36">
        <v>0.0003</v>
      </c>
      <c s="36">
        <f>ROUND(G556*H556,6)</f>
      </c>
      <c r="L556" s="38">
        <v>0</v>
      </c>
      <c s="32">
        <f>ROUND(ROUND(L556,2)*ROUND(G556,3),2)</f>
      </c>
      <c s="36" t="s">
        <v>188</v>
      </c>
      <c>
        <f>(M556*21)/100</f>
      </c>
      <c t="s">
        <v>26</v>
      </c>
    </row>
    <row r="557" spans="1:5" ht="12.75">
      <c r="A557" s="35" t="s">
        <v>55</v>
      </c>
      <c r="E557" s="39" t="s">
        <v>5</v>
      </c>
    </row>
    <row r="558" spans="1:5" ht="12.75">
      <c r="A558" s="35" t="s">
        <v>56</v>
      </c>
      <c r="E558" s="40" t="s">
        <v>5</v>
      </c>
    </row>
    <row r="559" spans="1:5" ht="12.75">
      <c r="A559" t="s">
        <v>58</v>
      </c>
      <c r="E559" s="39" t="s">
        <v>2455</v>
      </c>
    </row>
    <row r="560" spans="1:16" ht="25.5">
      <c r="A560" t="s">
        <v>48</v>
      </c>
      <c s="34" t="s">
        <v>2456</v>
      </c>
      <c s="34" t="s">
        <v>2457</v>
      </c>
      <c s="35" t="s">
        <v>5</v>
      </c>
      <c s="6" t="s">
        <v>2458</v>
      </c>
      <c s="36" t="s">
        <v>187</v>
      </c>
      <c s="37">
        <v>6</v>
      </c>
      <c s="36">
        <v>0.0003</v>
      </c>
      <c s="36">
        <f>ROUND(G560*H560,6)</f>
      </c>
      <c r="L560" s="38">
        <v>0</v>
      </c>
      <c s="32">
        <f>ROUND(ROUND(L560,2)*ROUND(G560,3),2)</f>
      </c>
      <c s="36" t="s">
        <v>188</v>
      </c>
      <c>
        <f>(M560*21)/100</f>
      </c>
      <c t="s">
        <v>26</v>
      </c>
    </row>
    <row r="561" spans="1:5" ht="12.75">
      <c r="A561" s="35" t="s">
        <v>55</v>
      </c>
      <c r="E561" s="39" t="s">
        <v>5</v>
      </c>
    </row>
    <row r="562" spans="1:5" ht="12.75">
      <c r="A562" s="35" t="s">
        <v>56</v>
      </c>
      <c r="E562" s="40" t="s">
        <v>5</v>
      </c>
    </row>
    <row r="563" spans="1:5" ht="25.5">
      <c r="A563" t="s">
        <v>58</v>
      </c>
      <c r="E563" s="39" t="s">
        <v>2458</v>
      </c>
    </row>
    <row r="564" spans="1:16" ht="25.5">
      <c r="A564" t="s">
        <v>48</v>
      </c>
      <c s="34" t="s">
        <v>2459</v>
      </c>
      <c s="34" t="s">
        <v>2460</v>
      </c>
      <c s="35" t="s">
        <v>5</v>
      </c>
      <c s="6" t="s">
        <v>2461</v>
      </c>
      <c s="36" t="s">
        <v>187</v>
      </c>
      <c s="37">
        <v>10</v>
      </c>
      <c s="36">
        <v>0.0003</v>
      </c>
      <c s="36">
        <f>ROUND(G564*H564,6)</f>
      </c>
      <c r="L564" s="38">
        <v>0</v>
      </c>
      <c s="32">
        <f>ROUND(ROUND(L564,2)*ROUND(G564,3),2)</f>
      </c>
      <c s="36" t="s">
        <v>188</v>
      </c>
      <c>
        <f>(M564*21)/100</f>
      </c>
      <c t="s">
        <v>26</v>
      </c>
    </row>
    <row r="565" spans="1:5" ht="12.75">
      <c r="A565" s="35" t="s">
        <v>55</v>
      </c>
      <c r="E565" s="39" t="s">
        <v>5</v>
      </c>
    </row>
    <row r="566" spans="1:5" ht="12.75">
      <c r="A566" s="35" t="s">
        <v>56</v>
      </c>
      <c r="E566" s="40" t="s">
        <v>5</v>
      </c>
    </row>
    <row r="567" spans="1:5" ht="25.5">
      <c r="A567" t="s">
        <v>58</v>
      </c>
      <c r="E567" s="39" t="s">
        <v>2461</v>
      </c>
    </row>
    <row r="568" spans="1:16" ht="25.5">
      <c r="A568" t="s">
        <v>48</v>
      </c>
      <c s="34" t="s">
        <v>2462</v>
      </c>
      <c s="34" t="s">
        <v>2463</v>
      </c>
      <c s="35" t="s">
        <v>5</v>
      </c>
      <c s="6" t="s">
        <v>2464</v>
      </c>
      <c s="36" t="s">
        <v>187</v>
      </c>
      <c s="37">
        <v>2</v>
      </c>
      <c s="36">
        <v>0.0003</v>
      </c>
      <c s="36">
        <f>ROUND(G568*H568,6)</f>
      </c>
      <c r="L568" s="38">
        <v>0</v>
      </c>
      <c s="32">
        <f>ROUND(ROUND(L568,2)*ROUND(G568,3),2)</f>
      </c>
      <c s="36" t="s">
        <v>188</v>
      </c>
      <c>
        <f>(M568*21)/100</f>
      </c>
      <c t="s">
        <v>26</v>
      </c>
    </row>
    <row r="569" spans="1:5" ht="12.75">
      <c r="A569" s="35" t="s">
        <v>55</v>
      </c>
      <c r="E569" s="39" t="s">
        <v>5</v>
      </c>
    </row>
    <row r="570" spans="1:5" ht="12.75">
      <c r="A570" s="35" t="s">
        <v>56</v>
      </c>
      <c r="E570" s="40" t="s">
        <v>5</v>
      </c>
    </row>
    <row r="571" spans="1:5" ht="25.5">
      <c r="A571" t="s">
        <v>58</v>
      </c>
      <c r="E571" s="39" t="s">
        <v>2464</v>
      </c>
    </row>
    <row r="572" spans="1:16" ht="25.5">
      <c r="A572" t="s">
        <v>48</v>
      </c>
      <c s="34" t="s">
        <v>2465</v>
      </c>
      <c s="34" t="s">
        <v>2466</v>
      </c>
      <c s="35" t="s">
        <v>5</v>
      </c>
      <c s="6" t="s">
        <v>2467</v>
      </c>
      <c s="36" t="s">
        <v>187</v>
      </c>
      <c s="37">
        <v>5</v>
      </c>
      <c s="36">
        <v>0.0003</v>
      </c>
      <c s="36">
        <f>ROUND(G572*H572,6)</f>
      </c>
      <c r="L572" s="38">
        <v>0</v>
      </c>
      <c s="32">
        <f>ROUND(ROUND(L572,2)*ROUND(G572,3),2)</f>
      </c>
      <c s="36" t="s">
        <v>188</v>
      </c>
      <c>
        <f>(M572*21)/100</f>
      </c>
      <c t="s">
        <v>26</v>
      </c>
    </row>
    <row r="573" spans="1:5" ht="12.75">
      <c r="A573" s="35" t="s">
        <v>55</v>
      </c>
      <c r="E573" s="39" t="s">
        <v>5</v>
      </c>
    </row>
    <row r="574" spans="1:5" ht="12.75">
      <c r="A574" s="35" t="s">
        <v>56</v>
      </c>
      <c r="E574" s="40" t="s">
        <v>5</v>
      </c>
    </row>
    <row r="575" spans="1:5" ht="25.5">
      <c r="A575" t="s">
        <v>58</v>
      </c>
      <c r="E575" s="39" t="s">
        <v>2467</v>
      </c>
    </row>
    <row r="576" spans="1:16" ht="12.75">
      <c r="A576" t="s">
        <v>48</v>
      </c>
      <c s="34" t="s">
        <v>2468</v>
      </c>
      <c s="34" t="s">
        <v>2469</v>
      </c>
      <c s="35" t="s">
        <v>5</v>
      </c>
      <c s="6" t="s">
        <v>2470</v>
      </c>
      <c s="36" t="s">
        <v>235</v>
      </c>
      <c s="37">
        <v>12.96</v>
      </c>
      <c s="36">
        <v>0.00732</v>
      </c>
      <c s="36">
        <f>ROUND(G576*H576,6)</f>
      </c>
      <c r="L576" s="38">
        <v>0</v>
      </c>
      <c s="32">
        <f>ROUND(ROUND(L576,2)*ROUND(G576,3),2)</f>
      </c>
      <c s="36" t="s">
        <v>188</v>
      </c>
      <c>
        <f>(M576*21)/100</f>
      </c>
      <c t="s">
        <v>26</v>
      </c>
    </row>
    <row r="577" spans="1:5" ht="12.75">
      <c r="A577" s="35" t="s">
        <v>55</v>
      </c>
      <c r="E577" s="39" t="s">
        <v>5</v>
      </c>
    </row>
    <row r="578" spans="1:5" ht="12.75">
      <c r="A578" s="35" t="s">
        <v>56</v>
      </c>
      <c r="E578" s="40" t="s">
        <v>1744</v>
      </c>
    </row>
    <row r="579" spans="1:5" ht="12.75">
      <c r="A579" t="s">
        <v>58</v>
      </c>
      <c r="E579" s="39" t="s">
        <v>2470</v>
      </c>
    </row>
    <row r="580" spans="1:16" ht="25.5">
      <c r="A580" t="s">
        <v>48</v>
      </c>
      <c s="34" t="s">
        <v>2471</v>
      </c>
      <c s="34" t="s">
        <v>2472</v>
      </c>
      <c s="35" t="s">
        <v>5</v>
      </c>
      <c s="6" t="s">
        <v>2473</v>
      </c>
      <c s="36" t="s">
        <v>235</v>
      </c>
      <c s="37">
        <v>160.216</v>
      </c>
      <c s="36">
        <v>0.01363</v>
      </c>
      <c s="36">
        <f>ROUND(G580*H580,6)</f>
      </c>
      <c r="L580" s="38">
        <v>0</v>
      </c>
      <c s="32">
        <f>ROUND(ROUND(L580,2)*ROUND(G580,3),2)</f>
      </c>
      <c s="36" t="s">
        <v>188</v>
      </c>
      <c>
        <f>(M580*21)/100</f>
      </c>
      <c t="s">
        <v>26</v>
      </c>
    </row>
    <row r="581" spans="1:5" ht="12.75">
      <c r="A581" s="35" t="s">
        <v>55</v>
      </c>
      <c r="E581" s="39" t="s">
        <v>5</v>
      </c>
    </row>
    <row r="582" spans="1:5" ht="12.75">
      <c r="A582" s="35" t="s">
        <v>56</v>
      </c>
      <c r="E582" s="40" t="s">
        <v>2474</v>
      </c>
    </row>
    <row r="583" spans="1:5" ht="25.5">
      <c r="A583" t="s">
        <v>58</v>
      </c>
      <c r="E583" s="39" t="s">
        <v>2473</v>
      </c>
    </row>
    <row r="584" spans="1:16" ht="25.5">
      <c r="A584" t="s">
        <v>48</v>
      </c>
      <c s="34" t="s">
        <v>2475</v>
      </c>
      <c s="34" t="s">
        <v>2476</v>
      </c>
      <c s="35" t="s">
        <v>5</v>
      </c>
      <c s="6" t="s">
        <v>2477</v>
      </c>
      <c s="36" t="s">
        <v>235</v>
      </c>
      <c s="37">
        <v>372.142</v>
      </c>
      <c s="36">
        <v>0.01752</v>
      </c>
      <c s="36">
        <f>ROUND(G584*H584,6)</f>
      </c>
      <c r="L584" s="38">
        <v>0</v>
      </c>
      <c s="32">
        <f>ROUND(ROUND(L584,2)*ROUND(G584,3),2)</f>
      </c>
      <c s="36" t="s">
        <v>188</v>
      </c>
      <c>
        <f>(M584*21)/100</f>
      </c>
      <c t="s">
        <v>26</v>
      </c>
    </row>
    <row r="585" spans="1:5" ht="12.75">
      <c r="A585" s="35" t="s">
        <v>55</v>
      </c>
      <c r="E585" s="39" t="s">
        <v>5</v>
      </c>
    </row>
    <row r="586" spans="1:5" ht="12.75">
      <c r="A586" s="35" t="s">
        <v>56</v>
      </c>
      <c r="E586" s="40" t="s">
        <v>1750</v>
      </c>
    </row>
    <row r="587" spans="1:5" ht="25.5">
      <c r="A587" t="s">
        <v>58</v>
      </c>
      <c r="E587" s="39" t="s">
        <v>2477</v>
      </c>
    </row>
    <row r="588" spans="1:16" ht="25.5">
      <c r="A588" t="s">
        <v>48</v>
      </c>
      <c s="34" t="s">
        <v>2478</v>
      </c>
      <c s="34" t="s">
        <v>2479</v>
      </c>
      <c s="35" t="s">
        <v>5</v>
      </c>
      <c s="6" t="s">
        <v>2480</v>
      </c>
      <c s="36" t="s">
        <v>235</v>
      </c>
      <c s="37">
        <v>108.536</v>
      </c>
      <c s="36">
        <v>0.02733</v>
      </c>
      <c s="36">
        <f>ROUND(G588*H588,6)</f>
      </c>
      <c r="L588" s="38">
        <v>0</v>
      </c>
      <c s="32">
        <f>ROUND(ROUND(L588,2)*ROUND(G588,3),2)</f>
      </c>
      <c s="36" t="s">
        <v>188</v>
      </c>
      <c>
        <f>(M588*21)/100</f>
      </c>
      <c t="s">
        <v>26</v>
      </c>
    </row>
    <row r="589" spans="1:5" ht="12.75">
      <c r="A589" s="35" t="s">
        <v>55</v>
      </c>
      <c r="E589" s="39" t="s">
        <v>5</v>
      </c>
    </row>
    <row r="590" spans="1:5" ht="12.75">
      <c r="A590" s="35" t="s">
        <v>56</v>
      </c>
      <c r="E590" s="40" t="s">
        <v>1753</v>
      </c>
    </row>
    <row r="591" spans="1:5" ht="25.5">
      <c r="A591" t="s">
        <v>58</v>
      </c>
      <c r="E591" s="39" t="s">
        <v>2480</v>
      </c>
    </row>
    <row r="592" spans="1:16" ht="25.5">
      <c r="A592" t="s">
        <v>48</v>
      </c>
      <c s="34" t="s">
        <v>2481</v>
      </c>
      <c s="34" t="s">
        <v>2482</v>
      </c>
      <c s="35" t="s">
        <v>5</v>
      </c>
      <c s="6" t="s">
        <v>2483</v>
      </c>
      <c s="36" t="s">
        <v>1171</v>
      </c>
      <c s="37">
        <v>1491.479</v>
      </c>
      <c s="36">
        <v>0.0161</v>
      </c>
      <c s="36">
        <f>ROUND(G592*H592,6)</f>
      </c>
      <c r="L592" s="38">
        <v>0</v>
      </c>
      <c s="32">
        <f>ROUND(ROUND(L592,2)*ROUND(G592,3),2)</f>
      </c>
      <c s="36" t="s">
        <v>188</v>
      </c>
      <c>
        <f>(M592*21)/100</f>
      </c>
      <c t="s">
        <v>26</v>
      </c>
    </row>
    <row r="593" spans="1:5" ht="12.75">
      <c r="A593" s="35" t="s">
        <v>55</v>
      </c>
      <c r="E593" s="39" t="s">
        <v>5</v>
      </c>
    </row>
    <row r="594" spans="1:5" ht="12.75">
      <c r="A594" s="35" t="s">
        <v>56</v>
      </c>
      <c r="E594" s="40" t="s">
        <v>2484</v>
      </c>
    </row>
    <row r="595" spans="1:5" ht="25.5">
      <c r="A595" t="s">
        <v>58</v>
      </c>
      <c r="E595" s="39" t="s">
        <v>2483</v>
      </c>
    </row>
    <row r="596" spans="1:16" ht="25.5">
      <c r="A596" t="s">
        <v>48</v>
      </c>
      <c s="34" t="s">
        <v>2485</v>
      </c>
      <c s="34" t="s">
        <v>2486</v>
      </c>
      <c s="35" t="s">
        <v>5</v>
      </c>
      <c s="6" t="s">
        <v>2487</v>
      </c>
      <c s="36" t="s">
        <v>1171</v>
      </c>
      <c s="37">
        <v>240.576</v>
      </c>
      <c s="36">
        <v>0</v>
      </c>
      <c s="36">
        <f>ROUND(G596*H596,6)</f>
      </c>
      <c r="L596" s="38">
        <v>0</v>
      </c>
      <c s="32">
        <f>ROUND(ROUND(L596,2)*ROUND(G596,3),2)</f>
      </c>
      <c s="36" t="s">
        <v>188</v>
      </c>
      <c>
        <f>(M596*21)/100</f>
      </c>
      <c t="s">
        <v>26</v>
      </c>
    </row>
    <row r="597" spans="1:5" ht="12.75">
      <c r="A597" s="35" t="s">
        <v>55</v>
      </c>
      <c r="E597" s="39" t="s">
        <v>5</v>
      </c>
    </row>
    <row r="598" spans="1:5" ht="12.75">
      <c r="A598" s="35" t="s">
        <v>56</v>
      </c>
      <c r="E598" s="40" t="s">
        <v>2488</v>
      </c>
    </row>
    <row r="599" spans="1:5" ht="25.5">
      <c r="A599" t="s">
        <v>58</v>
      </c>
      <c r="E599" s="39" t="s">
        <v>2487</v>
      </c>
    </row>
    <row r="600" spans="1:16" ht="12.75">
      <c r="A600" t="s">
        <v>48</v>
      </c>
      <c s="34" t="s">
        <v>2489</v>
      </c>
      <c s="34" t="s">
        <v>2490</v>
      </c>
      <c s="35" t="s">
        <v>5</v>
      </c>
      <c s="6" t="s">
        <v>2491</v>
      </c>
      <c s="36" t="s">
        <v>1159</v>
      </c>
      <c s="37">
        <v>7.578</v>
      </c>
      <c s="36">
        <v>0.55</v>
      </c>
      <c s="36">
        <f>ROUND(G600*H600,6)</f>
      </c>
      <c r="L600" s="38">
        <v>0</v>
      </c>
      <c s="32">
        <f>ROUND(ROUND(L600,2)*ROUND(G600,3),2)</f>
      </c>
      <c s="36" t="s">
        <v>188</v>
      </c>
      <c>
        <f>(M600*21)/100</f>
      </c>
      <c t="s">
        <v>26</v>
      </c>
    </row>
    <row r="601" spans="1:5" ht="12.75">
      <c r="A601" s="35" t="s">
        <v>55</v>
      </c>
      <c r="E601" s="39" t="s">
        <v>5</v>
      </c>
    </row>
    <row r="602" spans="1:5" ht="63.75">
      <c r="A602" s="35" t="s">
        <v>56</v>
      </c>
      <c r="E602" s="40" t="s">
        <v>2492</v>
      </c>
    </row>
    <row r="603" spans="1:5" ht="12.75">
      <c r="A603" t="s">
        <v>58</v>
      </c>
      <c r="E603" s="39" t="s">
        <v>2491</v>
      </c>
    </row>
    <row r="604" spans="1:16" ht="12.75">
      <c r="A604" t="s">
        <v>48</v>
      </c>
      <c s="34" t="s">
        <v>2493</v>
      </c>
      <c s="34" t="s">
        <v>2494</v>
      </c>
      <c s="35" t="s">
        <v>5</v>
      </c>
      <c s="6" t="s">
        <v>2495</v>
      </c>
      <c s="36" t="s">
        <v>235</v>
      </c>
      <c s="37">
        <v>2035.38</v>
      </c>
      <c s="36">
        <v>2E-05</v>
      </c>
      <c s="36">
        <f>ROUND(G604*H604,6)</f>
      </c>
      <c r="L604" s="38">
        <v>0</v>
      </c>
      <c s="32">
        <f>ROUND(ROUND(L604,2)*ROUND(G604,3),2)</f>
      </c>
      <c s="36" t="s">
        <v>188</v>
      </c>
      <c>
        <f>(M604*21)/100</f>
      </c>
      <c t="s">
        <v>26</v>
      </c>
    </row>
    <row r="605" spans="1:5" ht="12.75">
      <c r="A605" s="35" t="s">
        <v>55</v>
      </c>
      <c r="E605" s="39" t="s">
        <v>5</v>
      </c>
    </row>
    <row r="606" spans="1:5" ht="12.75">
      <c r="A606" s="35" t="s">
        <v>56</v>
      </c>
      <c r="E606" s="40" t="s">
        <v>2496</v>
      </c>
    </row>
    <row r="607" spans="1:5" ht="12.75">
      <c r="A607" t="s">
        <v>58</v>
      </c>
      <c r="E607" s="39" t="s">
        <v>2495</v>
      </c>
    </row>
    <row r="608" spans="1:16" ht="12.75">
      <c r="A608" t="s">
        <v>48</v>
      </c>
      <c s="34" t="s">
        <v>2497</v>
      </c>
      <c s="34" t="s">
        <v>2498</v>
      </c>
      <c s="35" t="s">
        <v>5</v>
      </c>
      <c s="6" t="s">
        <v>2499</v>
      </c>
      <c s="36" t="s">
        <v>1159</v>
      </c>
      <c s="37">
        <v>5.129</v>
      </c>
      <c s="36">
        <v>0.55</v>
      </c>
      <c s="36">
        <f>ROUND(G608*H608,6)</f>
      </c>
      <c r="L608" s="38">
        <v>0</v>
      </c>
      <c s="32">
        <f>ROUND(ROUND(L608,2)*ROUND(G608,3),2)</f>
      </c>
      <c s="36" t="s">
        <v>188</v>
      </c>
      <c>
        <f>(M608*21)/100</f>
      </c>
      <c t="s">
        <v>26</v>
      </c>
    </row>
    <row r="609" spans="1:5" ht="12.75">
      <c r="A609" s="35" t="s">
        <v>55</v>
      </c>
      <c r="E609" s="39" t="s">
        <v>5</v>
      </c>
    </row>
    <row r="610" spans="1:5" ht="63.75">
      <c r="A610" s="35" t="s">
        <v>56</v>
      </c>
      <c r="E610" s="40" t="s">
        <v>2500</v>
      </c>
    </row>
    <row r="611" spans="1:5" ht="12.75">
      <c r="A611" t="s">
        <v>58</v>
      </c>
      <c r="E611" s="39" t="s">
        <v>2499</v>
      </c>
    </row>
    <row r="612" spans="1:16" ht="38.25">
      <c r="A612" t="s">
        <v>48</v>
      </c>
      <c s="34" t="s">
        <v>2501</v>
      </c>
      <c s="34" t="s">
        <v>2502</v>
      </c>
      <c s="35" t="s">
        <v>5</v>
      </c>
      <c s="6" t="s">
        <v>2503</v>
      </c>
      <c s="36" t="s">
        <v>1171</v>
      </c>
      <c s="37">
        <v>1.758</v>
      </c>
      <c s="36">
        <v>0.01136</v>
      </c>
      <c s="36">
        <f>ROUND(G612*H612,6)</f>
      </c>
      <c r="L612" s="38">
        <v>0</v>
      </c>
      <c s="32">
        <f>ROUND(ROUND(L612,2)*ROUND(G612,3),2)</f>
      </c>
      <c s="36" t="s">
        <v>188</v>
      </c>
      <c>
        <f>(M612*21)/100</f>
      </c>
      <c t="s">
        <v>26</v>
      </c>
    </row>
    <row r="613" spans="1:5" ht="12.75">
      <c r="A613" s="35" t="s">
        <v>55</v>
      </c>
      <c r="E613" s="39" t="s">
        <v>5</v>
      </c>
    </row>
    <row r="614" spans="1:5" ht="12.75">
      <c r="A614" s="35" t="s">
        <v>56</v>
      </c>
      <c r="E614" s="40" t="s">
        <v>2504</v>
      </c>
    </row>
    <row r="615" spans="1:5" ht="38.25">
      <c r="A615" t="s">
        <v>58</v>
      </c>
      <c r="E615" s="39" t="s">
        <v>2503</v>
      </c>
    </row>
    <row r="616" spans="1:16" ht="25.5">
      <c r="A616" t="s">
        <v>48</v>
      </c>
      <c s="34" t="s">
        <v>2505</v>
      </c>
      <c s="34" t="s">
        <v>2506</v>
      </c>
      <c s="35" t="s">
        <v>5</v>
      </c>
      <c s="6" t="s">
        <v>2507</v>
      </c>
      <c s="36" t="s">
        <v>1159</v>
      </c>
      <c s="37">
        <v>12.707</v>
      </c>
      <c s="36">
        <v>0.02337</v>
      </c>
      <c s="36">
        <f>ROUND(G616*H616,6)</f>
      </c>
      <c r="L616" s="38">
        <v>0</v>
      </c>
      <c s="32">
        <f>ROUND(ROUND(L616,2)*ROUND(G616,3),2)</f>
      </c>
      <c s="36" t="s">
        <v>188</v>
      </c>
      <c>
        <f>(M616*21)/100</f>
      </c>
      <c t="s">
        <v>26</v>
      </c>
    </row>
    <row r="617" spans="1:5" ht="12.75">
      <c r="A617" s="35" t="s">
        <v>55</v>
      </c>
      <c r="E617" s="39" t="s">
        <v>5</v>
      </c>
    </row>
    <row r="618" spans="1:5" ht="12.75">
      <c r="A618" s="35" t="s">
        <v>56</v>
      </c>
      <c r="E618" s="40" t="s">
        <v>2508</v>
      </c>
    </row>
    <row r="619" spans="1:5" ht="25.5">
      <c r="A619" t="s">
        <v>58</v>
      </c>
      <c r="E619" s="39" t="s">
        <v>2507</v>
      </c>
    </row>
    <row r="620" spans="1:16" ht="25.5">
      <c r="A620" t="s">
        <v>48</v>
      </c>
      <c s="34" t="s">
        <v>2509</v>
      </c>
      <c s="34" t="s">
        <v>2510</v>
      </c>
      <c s="35" t="s">
        <v>5</v>
      </c>
      <c s="6" t="s">
        <v>2511</v>
      </c>
      <c s="36" t="s">
        <v>1171</v>
      </c>
      <c s="37">
        <v>622.927</v>
      </c>
      <c s="36">
        <v>0.00804</v>
      </c>
      <c s="36">
        <f>ROUND(G620*H620,6)</f>
      </c>
      <c r="L620" s="38">
        <v>0</v>
      </c>
      <c s="32">
        <f>ROUND(ROUND(L620,2)*ROUND(G620,3),2)</f>
      </c>
      <c s="36" t="s">
        <v>188</v>
      </c>
      <c>
        <f>(M620*21)/100</f>
      </c>
      <c t="s">
        <v>26</v>
      </c>
    </row>
    <row r="621" spans="1:5" ht="12.75">
      <c r="A621" s="35" t="s">
        <v>55</v>
      </c>
      <c r="E621" s="39" t="s">
        <v>5</v>
      </c>
    </row>
    <row r="622" spans="1:5" ht="12.75">
      <c r="A622" s="35" t="s">
        <v>56</v>
      </c>
      <c r="E622" s="40" t="s">
        <v>2348</v>
      </c>
    </row>
    <row r="623" spans="1:5" ht="25.5">
      <c r="A623" t="s">
        <v>58</v>
      </c>
      <c r="E623" s="39" t="s">
        <v>2511</v>
      </c>
    </row>
    <row r="624" spans="1:16" ht="25.5">
      <c r="A624" t="s">
        <v>48</v>
      </c>
      <c s="34" t="s">
        <v>2512</v>
      </c>
      <c s="34" t="s">
        <v>2513</v>
      </c>
      <c s="35" t="s">
        <v>5</v>
      </c>
      <c s="6" t="s">
        <v>2514</v>
      </c>
      <c s="36" t="s">
        <v>1171</v>
      </c>
      <c s="37">
        <v>1644.02</v>
      </c>
      <c s="36">
        <v>0.02457</v>
      </c>
      <c s="36">
        <f>ROUND(G624*H624,6)</f>
      </c>
      <c r="L624" s="38">
        <v>0</v>
      </c>
      <c s="32">
        <f>ROUND(ROUND(L624,2)*ROUND(G624,3),2)</f>
      </c>
      <c s="36" t="s">
        <v>188</v>
      </c>
      <c>
        <f>(M624*21)/100</f>
      </c>
      <c t="s">
        <v>26</v>
      </c>
    </row>
    <row r="625" spans="1:5" ht="12.75">
      <c r="A625" s="35" t="s">
        <v>55</v>
      </c>
      <c r="E625" s="39" t="s">
        <v>5</v>
      </c>
    </row>
    <row r="626" spans="1:5" ht="12.75">
      <c r="A626" s="35" t="s">
        <v>56</v>
      </c>
      <c r="E626" s="40" t="s">
        <v>2515</v>
      </c>
    </row>
    <row r="627" spans="1:5" ht="38.25">
      <c r="A627" t="s">
        <v>58</v>
      </c>
      <c r="E627" s="39" t="s">
        <v>2516</v>
      </c>
    </row>
    <row r="628" spans="1:16" ht="25.5">
      <c r="A628" t="s">
        <v>48</v>
      </c>
      <c s="34" t="s">
        <v>2517</v>
      </c>
      <c s="34" t="s">
        <v>2518</v>
      </c>
      <c s="35" t="s">
        <v>5</v>
      </c>
      <c s="6" t="s">
        <v>2519</v>
      </c>
      <c s="36" t="s">
        <v>1171</v>
      </c>
      <c s="37">
        <v>332.02</v>
      </c>
      <c s="36">
        <v>0.03682</v>
      </c>
      <c s="36">
        <f>ROUND(G628*H628,6)</f>
      </c>
      <c r="L628" s="38">
        <v>0</v>
      </c>
      <c s="32">
        <f>ROUND(ROUND(L628,2)*ROUND(G628,3),2)</f>
      </c>
      <c s="36" t="s">
        <v>188</v>
      </c>
      <c>
        <f>(M628*21)/100</f>
      </c>
      <c t="s">
        <v>26</v>
      </c>
    </row>
    <row r="629" spans="1:5" ht="12.75">
      <c r="A629" s="35" t="s">
        <v>55</v>
      </c>
      <c r="E629" s="39" t="s">
        <v>5</v>
      </c>
    </row>
    <row r="630" spans="1:5" ht="12.75">
      <c r="A630" s="35" t="s">
        <v>56</v>
      </c>
      <c r="E630" s="40" t="s">
        <v>2520</v>
      </c>
    </row>
    <row r="631" spans="1:5" ht="38.25">
      <c r="A631" t="s">
        <v>58</v>
      </c>
      <c r="E631" s="39" t="s">
        <v>2521</v>
      </c>
    </row>
    <row r="632" spans="1:16" ht="25.5">
      <c r="A632" t="s">
        <v>48</v>
      </c>
      <c s="34" t="s">
        <v>2522</v>
      </c>
      <c s="34" t="s">
        <v>2523</v>
      </c>
      <c s="35" t="s">
        <v>5</v>
      </c>
      <c s="6" t="s">
        <v>2524</v>
      </c>
      <c s="36" t="s">
        <v>1171</v>
      </c>
      <c s="37">
        <v>450.53</v>
      </c>
      <c s="36">
        <v>0.04314</v>
      </c>
      <c s="36">
        <f>ROUND(G632*H632,6)</f>
      </c>
      <c r="L632" s="38">
        <v>0</v>
      </c>
      <c s="32">
        <f>ROUND(ROUND(L632,2)*ROUND(G632,3),2)</f>
      </c>
      <c s="36" t="s">
        <v>188</v>
      </c>
      <c>
        <f>(M632*21)/100</f>
      </c>
      <c t="s">
        <v>26</v>
      </c>
    </row>
    <row r="633" spans="1:5" ht="12.75">
      <c r="A633" s="35" t="s">
        <v>55</v>
      </c>
      <c r="E633" s="39" t="s">
        <v>5</v>
      </c>
    </row>
    <row r="634" spans="1:5" ht="12.75">
      <c r="A634" s="35" t="s">
        <v>56</v>
      </c>
      <c r="E634" s="40" t="s">
        <v>2525</v>
      </c>
    </row>
    <row r="635" spans="1:5" ht="38.25">
      <c r="A635" t="s">
        <v>58</v>
      </c>
      <c r="E635" s="39" t="s">
        <v>2526</v>
      </c>
    </row>
    <row r="636" spans="1:16" ht="12.75">
      <c r="A636" t="s">
        <v>48</v>
      </c>
      <c s="34" t="s">
        <v>2527</v>
      </c>
      <c s="34" t="s">
        <v>2528</v>
      </c>
      <c s="35" t="s">
        <v>5</v>
      </c>
      <c s="6" t="s">
        <v>2529</v>
      </c>
      <c s="36" t="s">
        <v>1171</v>
      </c>
      <c s="37">
        <v>1175.273</v>
      </c>
      <c s="36">
        <v>0</v>
      </c>
      <c s="36">
        <f>ROUND(G636*H636,6)</f>
      </c>
      <c r="L636" s="38">
        <v>0</v>
      </c>
      <c s="32">
        <f>ROUND(ROUND(L636,2)*ROUND(G636,3),2)</f>
      </c>
      <c s="36" t="s">
        <v>188</v>
      </c>
      <c>
        <f>(M636*21)/100</f>
      </c>
      <c t="s">
        <v>26</v>
      </c>
    </row>
    <row r="637" spans="1:5" ht="12.75">
      <c r="A637" s="35" t="s">
        <v>55</v>
      </c>
      <c r="E637" s="39" t="s">
        <v>5</v>
      </c>
    </row>
    <row r="638" spans="1:5" ht="12.75">
      <c r="A638" s="35" t="s">
        <v>56</v>
      </c>
      <c r="E638" s="40" t="s">
        <v>2530</v>
      </c>
    </row>
    <row r="639" spans="1:5" ht="12.75">
      <c r="A639" t="s">
        <v>58</v>
      </c>
      <c r="E639" s="39" t="s">
        <v>2529</v>
      </c>
    </row>
    <row r="640" spans="1:16" ht="12.75">
      <c r="A640" t="s">
        <v>48</v>
      </c>
      <c s="34" t="s">
        <v>2531</v>
      </c>
      <c s="34" t="s">
        <v>2532</v>
      </c>
      <c s="35" t="s">
        <v>5</v>
      </c>
      <c s="6" t="s">
        <v>2533</v>
      </c>
      <c s="36" t="s">
        <v>1171</v>
      </c>
      <c s="37">
        <v>1269.295</v>
      </c>
      <c s="36">
        <v>0.01023</v>
      </c>
      <c s="36">
        <f>ROUND(G640*H640,6)</f>
      </c>
      <c r="L640" s="38">
        <v>0</v>
      </c>
      <c s="32">
        <f>ROUND(ROUND(L640,2)*ROUND(G640,3),2)</f>
      </c>
      <c s="36" t="s">
        <v>188</v>
      </c>
      <c>
        <f>(M640*21)/100</f>
      </c>
      <c t="s">
        <v>26</v>
      </c>
    </row>
    <row r="641" spans="1:5" ht="12.75">
      <c r="A641" s="35" t="s">
        <v>55</v>
      </c>
      <c r="E641" s="39" t="s">
        <v>5</v>
      </c>
    </row>
    <row r="642" spans="1:5" ht="12.75">
      <c r="A642" s="35" t="s">
        <v>56</v>
      </c>
      <c r="E642" s="40" t="s">
        <v>5</v>
      </c>
    </row>
    <row r="643" spans="1:5" ht="12.75">
      <c r="A643" t="s">
        <v>58</v>
      </c>
      <c r="E643" s="39" t="s">
        <v>2533</v>
      </c>
    </row>
    <row r="644" spans="1:16" ht="12.75">
      <c r="A644" t="s">
        <v>48</v>
      </c>
      <c s="34" t="s">
        <v>2534</v>
      </c>
      <c s="34" t="s">
        <v>2535</v>
      </c>
      <c s="35" t="s">
        <v>5</v>
      </c>
      <c s="6" t="s">
        <v>2536</v>
      </c>
      <c s="36" t="s">
        <v>1171</v>
      </c>
      <c s="37">
        <v>1175.273</v>
      </c>
      <c s="36">
        <v>0.00018</v>
      </c>
      <c s="36">
        <f>ROUND(G644*H644,6)</f>
      </c>
      <c r="L644" s="38">
        <v>0</v>
      </c>
      <c s="32">
        <f>ROUND(ROUND(L644,2)*ROUND(G644,3),2)</f>
      </c>
      <c s="36" t="s">
        <v>188</v>
      </c>
      <c>
        <f>(M644*21)/100</f>
      </c>
      <c t="s">
        <v>26</v>
      </c>
    </row>
    <row r="645" spans="1:5" ht="12.75">
      <c r="A645" s="35" t="s">
        <v>55</v>
      </c>
      <c r="E645" s="39" t="s">
        <v>5</v>
      </c>
    </row>
    <row r="646" spans="1:5" ht="12.75">
      <c r="A646" s="35" t="s">
        <v>56</v>
      </c>
      <c r="E646" s="40" t="s">
        <v>2530</v>
      </c>
    </row>
    <row r="647" spans="1:5" ht="12.75">
      <c r="A647" t="s">
        <v>58</v>
      </c>
      <c r="E647" s="39" t="s">
        <v>2536</v>
      </c>
    </row>
    <row r="648" spans="1:16" ht="25.5">
      <c r="A648" t="s">
        <v>48</v>
      </c>
      <c s="34" t="s">
        <v>2537</v>
      </c>
      <c s="34" t="s">
        <v>2538</v>
      </c>
      <c s="35" t="s">
        <v>5</v>
      </c>
      <c s="6" t="s">
        <v>2539</v>
      </c>
      <c s="36" t="s">
        <v>235</v>
      </c>
      <c s="37">
        <v>509.504</v>
      </c>
      <c s="36">
        <v>0.0364</v>
      </c>
      <c s="36">
        <f>ROUND(G648*H648,6)</f>
      </c>
      <c r="L648" s="38">
        <v>0</v>
      </c>
      <c s="32">
        <f>ROUND(ROUND(L648,2)*ROUND(G648,3),2)</f>
      </c>
      <c s="36" t="s">
        <v>188</v>
      </c>
      <c>
        <f>(M648*21)/100</f>
      </c>
      <c t="s">
        <v>26</v>
      </c>
    </row>
    <row r="649" spans="1:5" ht="12.75">
      <c r="A649" s="35" t="s">
        <v>55</v>
      </c>
      <c r="E649" s="39" t="s">
        <v>5</v>
      </c>
    </row>
    <row r="650" spans="1:5" ht="12.75">
      <c r="A650" s="35" t="s">
        <v>56</v>
      </c>
      <c r="E650" s="40" t="s">
        <v>1774</v>
      </c>
    </row>
    <row r="651" spans="1:5" ht="25.5">
      <c r="A651" t="s">
        <v>58</v>
      </c>
      <c r="E651" s="39" t="s">
        <v>2539</v>
      </c>
    </row>
    <row r="652" spans="1:16" ht="25.5">
      <c r="A652" t="s">
        <v>48</v>
      </c>
      <c s="34" t="s">
        <v>2540</v>
      </c>
      <c s="34" t="s">
        <v>2541</v>
      </c>
      <c s="35" t="s">
        <v>5</v>
      </c>
      <c s="6" t="s">
        <v>2542</v>
      </c>
      <c s="36" t="s">
        <v>53</v>
      </c>
      <c s="37">
        <v>133.727</v>
      </c>
      <c s="36">
        <v>0</v>
      </c>
      <c s="36">
        <f>ROUND(G652*H652,6)</f>
      </c>
      <c r="L652" s="38">
        <v>0</v>
      </c>
      <c s="32">
        <f>ROUND(ROUND(L652,2)*ROUND(G652,3),2)</f>
      </c>
      <c s="36" t="s">
        <v>188</v>
      </c>
      <c>
        <f>(M652*21)/100</f>
      </c>
      <c t="s">
        <v>26</v>
      </c>
    </row>
    <row r="653" spans="1:5" ht="12.75">
      <c r="A653" s="35" t="s">
        <v>55</v>
      </c>
      <c r="E653" s="39" t="s">
        <v>5</v>
      </c>
    </row>
    <row r="654" spans="1:5" ht="12.75">
      <c r="A654" s="35" t="s">
        <v>56</v>
      </c>
      <c r="E654" s="40" t="s">
        <v>5</v>
      </c>
    </row>
    <row r="655" spans="1:5" ht="25.5">
      <c r="A655" t="s">
        <v>58</v>
      </c>
      <c r="E655" s="39" t="s">
        <v>2542</v>
      </c>
    </row>
    <row r="656" spans="1:13" ht="12.75">
      <c r="A656" t="s">
        <v>45</v>
      </c>
      <c r="C656" s="31" t="s">
        <v>1780</v>
      </c>
      <c r="E656" s="33" t="s">
        <v>1781</v>
      </c>
      <c r="J656" s="32">
        <f>0</f>
      </c>
      <c s="32">
        <f>0</f>
      </c>
      <c s="32">
        <f>0+L657+L661+L665+L669+L673+L677+L681+L685+L689+L693+L697+L701+L705+L709+L713+L717+L721+L725+L729+L733+L737+L741+L745+L749+L753+L757+L761+L765+L769+L773</f>
      </c>
      <c s="32">
        <f>0+M657+M661+M665+M669+M673+M677+M681+M685+M689+M693+M697+M701+M705+M709+M713+M717+M721+M725+M729+M733+M737+M741+M745+M749+M753+M757+M761+M765+M769+M773</f>
      </c>
    </row>
    <row r="657" spans="1:16" ht="38.25">
      <c r="A657" t="s">
        <v>48</v>
      </c>
      <c s="34" t="s">
        <v>2055</v>
      </c>
      <c s="34" t="s">
        <v>2543</v>
      </c>
      <c s="35" t="s">
        <v>5</v>
      </c>
      <c s="6" t="s">
        <v>2544</v>
      </c>
      <c s="36" t="s">
        <v>1171</v>
      </c>
      <c s="37">
        <v>55.784</v>
      </c>
      <c s="36">
        <v>0.0457</v>
      </c>
      <c s="36">
        <f>ROUND(G657*H657,6)</f>
      </c>
      <c r="L657" s="38">
        <v>0</v>
      </c>
      <c s="32">
        <f>ROUND(ROUND(L657,2)*ROUND(G657,3),2)</f>
      </c>
      <c s="36" t="s">
        <v>188</v>
      </c>
      <c>
        <f>(M657*21)/100</f>
      </c>
      <c t="s">
        <v>26</v>
      </c>
    </row>
    <row r="658" spans="1:5" ht="12.75">
      <c r="A658" s="35" t="s">
        <v>55</v>
      </c>
      <c r="E658" s="39" t="s">
        <v>5</v>
      </c>
    </row>
    <row r="659" spans="1:5" ht="12.75">
      <c r="A659" s="35" t="s">
        <v>56</v>
      </c>
      <c r="E659" s="40" t="s">
        <v>2545</v>
      </c>
    </row>
    <row r="660" spans="1:5" ht="51">
      <c r="A660" t="s">
        <v>58</v>
      </c>
      <c r="E660" s="39" t="s">
        <v>2546</v>
      </c>
    </row>
    <row r="661" spans="1:16" ht="38.25">
      <c r="A661" t="s">
        <v>48</v>
      </c>
      <c s="34" t="s">
        <v>2547</v>
      </c>
      <c s="34" t="s">
        <v>2548</v>
      </c>
      <c s="35" t="s">
        <v>5</v>
      </c>
      <c s="6" t="s">
        <v>2549</v>
      </c>
      <c s="36" t="s">
        <v>1171</v>
      </c>
      <c s="37">
        <v>23.492</v>
      </c>
      <c s="36">
        <v>0.04554</v>
      </c>
      <c s="36">
        <f>ROUND(G661*H661,6)</f>
      </c>
      <c r="L661" s="38">
        <v>0</v>
      </c>
      <c s="32">
        <f>ROUND(ROUND(L661,2)*ROUND(G661,3),2)</f>
      </c>
      <c s="36" t="s">
        <v>188</v>
      </c>
      <c>
        <f>(M661*21)/100</f>
      </c>
      <c t="s">
        <v>26</v>
      </c>
    </row>
    <row r="662" spans="1:5" ht="12.75">
      <c r="A662" s="35" t="s">
        <v>55</v>
      </c>
      <c r="E662" s="39" t="s">
        <v>5</v>
      </c>
    </row>
    <row r="663" spans="1:5" ht="12.75">
      <c r="A663" s="35" t="s">
        <v>56</v>
      </c>
      <c r="E663" s="40" t="s">
        <v>2550</v>
      </c>
    </row>
    <row r="664" spans="1:5" ht="51">
      <c r="A664" t="s">
        <v>58</v>
      </c>
      <c r="E664" s="39" t="s">
        <v>2551</v>
      </c>
    </row>
    <row r="665" spans="1:16" ht="38.25">
      <c r="A665" t="s">
        <v>48</v>
      </c>
      <c s="34" t="s">
        <v>2552</v>
      </c>
      <c s="34" t="s">
        <v>2553</v>
      </c>
      <c s="35" t="s">
        <v>5</v>
      </c>
      <c s="6" t="s">
        <v>2554</v>
      </c>
      <c s="36" t="s">
        <v>1171</v>
      </c>
      <c s="37">
        <v>202.517</v>
      </c>
      <c s="36">
        <v>0.04696</v>
      </c>
      <c s="36">
        <f>ROUND(G665*H665,6)</f>
      </c>
      <c r="L665" s="38">
        <v>0</v>
      </c>
      <c s="32">
        <f>ROUND(ROUND(L665,2)*ROUND(G665,3),2)</f>
      </c>
      <c s="36" t="s">
        <v>188</v>
      </c>
      <c>
        <f>(M665*21)/100</f>
      </c>
      <c t="s">
        <v>26</v>
      </c>
    </row>
    <row r="666" spans="1:5" ht="12.75">
      <c r="A666" s="35" t="s">
        <v>55</v>
      </c>
      <c r="E666" s="39" t="s">
        <v>5</v>
      </c>
    </row>
    <row r="667" spans="1:5" ht="12.75">
      <c r="A667" s="35" t="s">
        <v>56</v>
      </c>
      <c r="E667" s="40" t="s">
        <v>2555</v>
      </c>
    </row>
    <row r="668" spans="1:5" ht="51">
      <c r="A668" t="s">
        <v>58</v>
      </c>
      <c r="E668" s="39" t="s">
        <v>2556</v>
      </c>
    </row>
    <row r="669" spans="1:16" ht="25.5">
      <c r="A669" t="s">
        <v>48</v>
      </c>
      <c s="34" t="s">
        <v>2557</v>
      </c>
      <c s="34" t="s">
        <v>2558</v>
      </c>
      <c s="35" t="s">
        <v>5</v>
      </c>
      <c s="6" t="s">
        <v>2559</v>
      </c>
      <c s="36" t="s">
        <v>1171</v>
      </c>
      <c s="37">
        <v>319.952</v>
      </c>
      <c s="36">
        <v>0.0002</v>
      </c>
      <c s="36">
        <f>ROUND(G669*H669,6)</f>
      </c>
      <c r="L669" s="38">
        <v>0</v>
      </c>
      <c s="32">
        <f>ROUND(ROUND(L669,2)*ROUND(G669,3),2)</f>
      </c>
      <c s="36" t="s">
        <v>188</v>
      </c>
      <c>
        <f>(M669*21)/100</f>
      </c>
      <c t="s">
        <v>26</v>
      </c>
    </row>
    <row r="670" spans="1:5" ht="12.75">
      <c r="A670" s="35" t="s">
        <v>55</v>
      </c>
      <c r="E670" s="39" t="s">
        <v>5</v>
      </c>
    </row>
    <row r="671" spans="1:5" ht="12.75">
      <c r="A671" s="35" t="s">
        <v>56</v>
      </c>
      <c r="E671" s="40" t="s">
        <v>2560</v>
      </c>
    </row>
    <row r="672" spans="1:5" ht="25.5">
      <c r="A672" t="s">
        <v>58</v>
      </c>
      <c r="E672" s="39" t="s">
        <v>2559</v>
      </c>
    </row>
    <row r="673" spans="1:16" ht="38.25">
      <c r="A673" t="s">
        <v>48</v>
      </c>
      <c s="34" t="s">
        <v>2561</v>
      </c>
      <c s="34" t="s">
        <v>2562</v>
      </c>
      <c s="35" t="s">
        <v>5</v>
      </c>
      <c s="6" t="s">
        <v>2563</v>
      </c>
      <c s="36" t="s">
        <v>235</v>
      </c>
      <c s="37">
        <v>857.93</v>
      </c>
      <c s="36">
        <v>0.00022</v>
      </c>
      <c s="36">
        <f>ROUND(G673*H673,6)</f>
      </c>
      <c r="L673" s="38">
        <v>0</v>
      </c>
      <c s="32">
        <f>ROUND(ROUND(L673,2)*ROUND(G673,3),2)</f>
      </c>
      <c s="36" t="s">
        <v>188</v>
      </c>
      <c>
        <f>(M673*21)/100</f>
      </c>
      <c t="s">
        <v>26</v>
      </c>
    </row>
    <row r="674" spans="1:5" ht="12.75">
      <c r="A674" s="35" t="s">
        <v>55</v>
      </c>
      <c r="E674" s="39" t="s">
        <v>5</v>
      </c>
    </row>
    <row r="675" spans="1:5" ht="12.75">
      <c r="A675" s="35" t="s">
        <v>56</v>
      </c>
      <c r="E675" s="40" t="s">
        <v>2564</v>
      </c>
    </row>
    <row r="676" spans="1:5" ht="38.25">
      <c r="A676" t="s">
        <v>58</v>
      </c>
      <c r="E676" s="39" t="s">
        <v>2563</v>
      </c>
    </row>
    <row r="677" spans="1:16" ht="25.5">
      <c r="A677" t="s">
        <v>48</v>
      </c>
      <c s="34" t="s">
        <v>2565</v>
      </c>
      <c s="34" t="s">
        <v>2566</v>
      </c>
      <c s="35" t="s">
        <v>5</v>
      </c>
      <c s="6" t="s">
        <v>2567</v>
      </c>
      <c s="36" t="s">
        <v>235</v>
      </c>
      <c s="37">
        <v>242.85</v>
      </c>
      <c s="36">
        <v>0.00519</v>
      </c>
      <c s="36">
        <f>ROUND(G677*H677,6)</f>
      </c>
      <c r="L677" s="38">
        <v>0</v>
      </c>
      <c s="32">
        <f>ROUND(ROUND(L677,2)*ROUND(G677,3),2)</f>
      </c>
      <c s="36" t="s">
        <v>188</v>
      </c>
      <c>
        <f>(M677*21)/100</f>
      </c>
      <c t="s">
        <v>26</v>
      </c>
    </row>
    <row r="678" spans="1:5" ht="12.75">
      <c r="A678" s="35" t="s">
        <v>55</v>
      </c>
      <c r="E678" s="39" t="s">
        <v>5</v>
      </c>
    </row>
    <row r="679" spans="1:5" ht="12.75">
      <c r="A679" s="35" t="s">
        <v>56</v>
      </c>
      <c r="E679" s="40" t="s">
        <v>2568</v>
      </c>
    </row>
    <row r="680" spans="1:5" ht="25.5">
      <c r="A680" t="s">
        <v>58</v>
      </c>
      <c r="E680" s="39" t="s">
        <v>2567</v>
      </c>
    </row>
    <row r="681" spans="1:16" ht="38.25">
      <c r="A681" t="s">
        <v>48</v>
      </c>
      <c s="34" t="s">
        <v>2569</v>
      </c>
      <c s="34" t="s">
        <v>2570</v>
      </c>
      <c s="35" t="s">
        <v>5</v>
      </c>
      <c s="6" t="s">
        <v>2571</v>
      </c>
      <c s="36" t="s">
        <v>1171</v>
      </c>
      <c s="37">
        <v>219.26</v>
      </c>
      <c s="36">
        <v>0.05094</v>
      </c>
      <c s="36">
        <f>ROUND(G681*H681,6)</f>
      </c>
      <c r="L681" s="38">
        <v>0</v>
      </c>
      <c s="32">
        <f>ROUND(ROUND(L681,2)*ROUND(G681,3),2)</f>
      </c>
      <c s="36" t="s">
        <v>188</v>
      </c>
      <c>
        <f>(M681*21)/100</f>
      </c>
      <c t="s">
        <v>26</v>
      </c>
    </row>
    <row r="682" spans="1:5" ht="12.75">
      <c r="A682" s="35" t="s">
        <v>55</v>
      </c>
      <c r="E682" s="39" t="s">
        <v>5</v>
      </c>
    </row>
    <row r="683" spans="1:5" ht="12.75">
      <c r="A683" s="35" t="s">
        <v>56</v>
      </c>
      <c r="E683" s="40" t="s">
        <v>2572</v>
      </c>
    </row>
    <row r="684" spans="1:5" ht="51">
      <c r="A684" t="s">
        <v>58</v>
      </c>
      <c r="E684" s="39" t="s">
        <v>2573</v>
      </c>
    </row>
    <row r="685" spans="1:16" ht="38.25">
      <c r="A685" t="s">
        <v>48</v>
      </c>
      <c s="34" t="s">
        <v>2574</v>
      </c>
      <c s="34" t="s">
        <v>2575</v>
      </c>
      <c s="35" t="s">
        <v>5</v>
      </c>
      <c s="6" t="s">
        <v>2576</v>
      </c>
      <c s="36" t="s">
        <v>1171</v>
      </c>
      <c s="37">
        <v>82.692</v>
      </c>
      <c s="36">
        <v>0.026833</v>
      </c>
      <c s="36">
        <f>ROUND(G685*H685,6)</f>
      </c>
      <c r="L685" s="38">
        <v>0</v>
      </c>
      <c s="32">
        <f>ROUND(ROUND(L685,2)*ROUND(G685,3),2)</f>
      </c>
      <c s="36" t="s">
        <v>54</v>
      </c>
      <c>
        <f>(M685*21)/100</f>
      </c>
      <c t="s">
        <v>26</v>
      </c>
    </row>
    <row r="686" spans="1:5" ht="12.75">
      <c r="A686" s="35" t="s">
        <v>55</v>
      </c>
      <c r="E686" s="39" t="s">
        <v>5</v>
      </c>
    </row>
    <row r="687" spans="1:5" ht="12.75">
      <c r="A687" s="35" t="s">
        <v>56</v>
      </c>
      <c r="E687" s="40" t="s">
        <v>2577</v>
      </c>
    </row>
    <row r="688" spans="1:5" ht="51">
      <c r="A688" t="s">
        <v>58</v>
      </c>
      <c r="E688" s="39" t="s">
        <v>2578</v>
      </c>
    </row>
    <row r="689" spans="1:16" ht="38.25">
      <c r="A689" t="s">
        <v>48</v>
      </c>
      <c s="34" t="s">
        <v>2579</v>
      </c>
      <c s="34" t="s">
        <v>2580</v>
      </c>
      <c s="35" t="s">
        <v>5</v>
      </c>
      <c s="6" t="s">
        <v>2581</v>
      </c>
      <c s="36" t="s">
        <v>1171</v>
      </c>
      <c s="37">
        <v>19.156</v>
      </c>
      <c s="36">
        <v>0.05553</v>
      </c>
      <c s="36">
        <f>ROUND(G689*H689,6)</f>
      </c>
      <c r="L689" s="38">
        <v>0</v>
      </c>
      <c s="32">
        <f>ROUND(ROUND(L689,2)*ROUND(G689,3),2)</f>
      </c>
      <c s="36" t="s">
        <v>188</v>
      </c>
      <c>
        <f>(M689*21)/100</f>
      </c>
      <c t="s">
        <v>26</v>
      </c>
    </row>
    <row r="690" spans="1:5" ht="12.75">
      <c r="A690" s="35" t="s">
        <v>55</v>
      </c>
      <c r="E690" s="39" t="s">
        <v>5</v>
      </c>
    </row>
    <row r="691" spans="1:5" ht="12.75">
      <c r="A691" s="35" t="s">
        <v>56</v>
      </c>
      <c r="E691" s="40" t="s">
        <v>2582</v>
      </c>
    </row>
    <row r="692" spans="1:5" ht="51">
      <c r="A692" t="s">
        <v>58</v>
      </c>
      <c r="E692" s="39" t="s">
        <v>2583</v>
      </c>
    </row>
    <row r="693" spans="1:16" ht="38.25">
      <c r="A693" t="s">
        <v>48</v>
      </c>
      <c s="34" t="s">
        <v>2584</v>
      </c>
      <c s="34" t="s">
        <v>2585</v>
      </c>
      <c s="35" t="s">
        <v>5</v>
      </c>
      <c s="6" t="s">
        <v>2586</v>
      </c>
      <c s="36" t="s">
        <v>1171</v>
      </c>
      <c s="37">
        <v>287.188</v>
      </c>
      <c s="36">
        <v>0.01556</v>
      </c>
      <c s="36">
        <f>ROUND(G693*H693,6)</f>
      </c>
      <c r="L693" s="38">
        <v>0</v>
      </c>
      <c s="32">
        <f>ROUND(ROUND(L693,2)*ROUND(G693,3),2)</f>
      </c>
      <c s="36" t="s">
        <v>188</v>
      </c>
      <c>
        <f>(M693*21)/100</f>
      </c>
      <c t="s">
        <v>26</v>
      </c>
    </row>
    <row r="694" spans="1:5" ht="12.75">
      <c r="A694" s="35" t="s">
        <v>55</v>
      </c>
      <c r="E694" s="39" t="s">
        <v>5</v>
      </c>
    </row>
    <row r="695" spans="1:5" ht="12.75">
      <c r="A695" s="35" t="s">
        <v>56</v>
      </c>
      <c r="E695" s="40" t="s">
        <v>2587</v>
      </c>
    </row>
    <row r="696" spans="1:5" ht="51">
      <c r="A696" t="s">
        <v>58</v>
      </c>
      <c r="E696" s="39" t="s">
        <v>2588</v>
      </c>
    </row>
    <row r="697" spans="1:16" ht="38.25">
      <c r="A697" t="s">
        <v>48</v>
      </c>
      <c s="34" t="s">
        <v>2589</v>
      </c>
      <c s="34" t="s">
        <v>2590</v>
      </c>
      <c s="35" t="s">
        <v>5</v>
      </c>
      <c s="6" t="s">
        <v>2591</v>
      </c>
      <c s="36" t="s">
        <v>1171</v>
      </c>
      <c s="37">
        <v>40.967</v>
      </c>
      <c s="36">
        <v>0.01556</v>
      </c>
      <c s="36">
        <f>ROUND(G697*H697,6)</f>
      </c>
      <c r="L697" s="38">
        <v>0</v>
      </c>
      <c s="32">
        <f>ROUND(ROUND(L697,2)*ROUND(G697,3),2)</f>
      </c>
      <c s="36" t="s">
        <v>188</v>
      </c>
      <c>
        <f>(M697*21)/100</f>
      </c>
      <c t="s">
        <v>26</v>
      </c>
    </row>
    <row r="698" spans="1:5" ht="12.75">
      <c r="A698" s="35" t="s">
        <v>55</v>
      </c>
      <c r="E698" s="39" t="s">
        <v>5</v>
      </c>
    </row>
    <row r="699" spans="1:5" ht="12.75">
      <c r="A699" s="35" t="s">
        <v>56</v>
      </c>
      <c r="E699" s="40" t="s">
        <v>2592</v>
      </c>
    </row>
    <row r="700" spans="1:5" ht="51">
      <c r="A700" t="s">
        <v>58</v>
      </c>
      <c r="E700" s="39" t="s">
        <v>2593</v>
      </c>
    </row>
    <row r="701" spans="1:16" ht="25.5">
      <c r="A701" t="s">
        <v>48</v>
      </c>
      <c s="34" t="s">
        <v>2594</v>
      </c>
      <c s="34" t="s">
        <v>2595</v>
      </c>
      <c s="35" t="s">
        <v>5</v>
      </c>
      <c s="6" t="s">
        <v>2596</v>
      </c>
      <c s="36" t="s">
        <v>1171</v>
      </c>
      <c s="37">
        <v>277.489</v>
      </c>
      <c s="36">
        <v>0.0001</v>
      </c>
      <c s="36">
        <f>ROUND(G701*H701,6)</f>
      </c>
      <c r="L701" s="38">
        <v>0</v>
      </c>
      <c s="32">
        <f>ROUND(ROUND(L701,2)*ROUND(G701,3),2)</f>
      </c>
      <c s="36" t="s">
        <v>188</v>
      </c>
      <c>
        <f>(M701*21)/100</f>
      </c>
      <c t="s">
        <v>26</v>
      </c>
    </row>
    <row r="702" spans="1:5" ht="12.75">
      <c r="A702" s="35" t="s">
        <v>55</v>
      </c>
      <c r="E702" s="39" t="s">
        <v>5</v>
      </c>
    </row>
    <row r="703" spans="1:5" ht="12.75">
      <c r="A703" s="35" t="s">
        <v>56</v>
      </c>
      <c r="E703" s="40" t="s">
        <v>2597</v>
      </c>
    </row>
    <row r="704" spans="1:5" ht="25.5">
      <c r="A704" t="s">
        <v>58</v>
      </c>
      <c r="E704" s="39" t="s">
        <v>2596</v>
      </c>
    </row>
    <row r="705" spans="1:16" ht="38.25">
      <c r="A705" t="s">
        <v>48</v>
      </c>
      <c s="34" t="s">
        <v>2598</v>
      </c>
      <c s="34" t="s">
        <v>2599</v>
      </c>
      <c s="35" t="s">
        <v>5</v>
      </c>
      <c s="6" t="s">
        <v>2600</v>
      </c>
      <c s="36" t="s">
        <v>1171</v>
      </c>
      <c s="37">
        <v>7.601</v>
      </c>
      <c s="36">
        <v>0.01413</v>
      </c>
      <c s="36">
        <f>ROUND(G705*H705,6)</f>
      </c>
      <c r="L705" s="38">
        <v>0</v>
      </c>
      <c s="32">
        <f>ROUND(ROUND(L705,2)*ROUND(G705,3),2)</f>
      </c>
      <c s="36" t="s">
        <v>188</v>
      </c>
      <c>
        <f>(M705*21)/100</f>
      </c>
      <c t="s">
        <v>26</v>
      </c>
    </row>
    <row r="706" spans="1:5" ht="12.75">
      <c r="A706" s="35" t="s">
        <v>55</v>
      </c>
      <c r="E706" s="39" t="s">
        <v>5</v>
      </c>
    </row>
    <row r="707" spans="1:5" ht="12.75">
      <c r="A707" s="35" t="s">
        <v>56</v>
      </c>
      <c r="E707" s="40" t="s">
        <v>2601</v>
      </c>
    </row>
    <row r="708" spans="1:5" ht="51">
      <c r="A708" t="s">
        <v>58</v>
      </c>
      <c r="E708" s="39" t="s">
        <v>2602</v>
      </c>
    </row>
    <row r="709" spans="1:16" ht="38.25">
      <c r="A709" t="s">
        <v>48</v>
      </c>
      <c s="34" t="s">
        <v>2603</v>
      </c>
      <c s="34" t="s">
        <v>2604</v>
      </c>
      <c s="35" t="s">
        <v>5</v>
      </c>
      <c s="6" t="s">
        <v>2605</v>
      </c>
      <c s="36" t="s">
        <v>1171</v>
      </c>
      <c s="37">
        <v>43.515</v>
      </c>
      <c s="36">
        <v>0.05562</v>
      </c>
      <c s="36">
        <f>ROUND(G709*H709,6)</f>
      </c>
      <c r="L709" s="38">
        <v>0</v>
      </c>
      <c s="32">
        <f>ROUND(ROUND(L709,2)*ROUND(G709,3),2)</f>
      </c>
      <c s="36" t="s">
        <v>188</v>
      </c>
      <c>
        <f>(M709*21)/100</f>
      </c>
      <c t="s">
        <v>26</v>
      </c>
    </row>
    <row r="710" spans="1:5" ht="12.75">
      <c r="A710" s="35" t="s">
        <v>55</v>
      </c>
      <c r="E710" s="39" t="s">
        <v>5</v>
      </c>
    </row>
    <row r="711" spans="1:5" ht="12.75">
      <c r="A711" s="35" t="s">
        <v>56</v>
      </c>
      <c r="E711" s="40" t="s">
        <v>1787</v>
      </c>
    </row>
    <row r="712" spans="1:5" ht="51">
      <c r="A712" t="s">
        <v>58</v>
      </c>
      <c r="E712" s="39" t="s">
        <v>2606</v>
      </c>
    </row>
    <row r="713" spans="1:16" ht="38.25">
      <c r="A713" t="s">
        <v>48</v>
      </c>
      <c s="34" t="s">
        <v>2607</v>
      </c>
      <c s="34" t="s">
        <v>2608</v>
      </c>
      <c s="35" t="s">
        <v>5</v>
      </c>
      <c s="6" t="s">
        <v>2609</v>
      </c>
      <c s="36" t="s">
        <v>1171</v>
      </c>
      <c s="37">
        <v>611.26</v>
      </c>
      <c s="36">
        <v>0.01217</v>
      </c>
      <c s="36">
        <f>ROUND(G713*H713,6)</f>
      </c>
      <c r="L713" s="38">
        <v>0</v>
      </c>
      <c s="32">
        <f>ROUND(ROUND(L713,2)*ROUND(G713,3),2)</f>
      </c>
      <c s="36" t="s">
        <v>188</v>
      </c>
      <c>
        <f>(M713*21)/100</f>
      </c>
      <c t="s">
        <v>26</v>
      </c>
    </row>
    <row r="714" spans="1:5" ht="12.75">
      <c r="A714" s="35" t="s">
        <v>55</v>
      </c>
      <c r="E714" s="39" t="s">
        <v>5</v>
      </c>
    </row>
    <row r="715" spans="1:5" ht="12.75">
      <c r="A715" s="35" t="s">
        <v>56</v>
      </c>
      <c r="E715" s="40" t="s">
        <v>2610</v>
      </c>
    </row>
    <row r="716" spans="1:5" ht="51">
      <c r="A716" t="s">
        <v>58</v>
      </c>
      <c r="E716" s="39" t="s">
        <v>2611</v>
      </c>
    </row>
    <row r="717" spans="1:16" ht="38.25">
      <c r="A717" t="s">
        <v>48</v>
      </c>
      <c s="34" t="s">
        <v>2612</v>
      </c>
      <c s="34" t="s">
        <v>2613</v>
      </c>
      <c s="35" t="s">
        <v>5</v>
      </c>
      <c s="6" t="s">
        <v>2614</v>
      </c>
      <c s="36" t="s">
        <v>1171</v>
      </c>
      <c s="37">
        <v>74.5</v>
      </c>
      <c s="36">
        <v>0.0118</v>
      </c>
      <c s="36">
        <f>ROUND(G717*H717,6)</f>
      </c>
      <c r="L717" s="38">
        <v>0</v>
      </c>
      <c s="32">
        <f>ROUND(ROUND(L717,2)*ROUND(G717,3),2)</f>
      </c>
      <c s="36" t="s">
        <v>188</v>
      </c>
      <c>
        <f>(M717*21)/100</f>
      </c>
      <c t="s">
        <v>26</v>
      </c>
    </row>
    <row r="718" spans="1:5" ht="12.75">
      <c r="A718" s="35" t="s">
        <v>55</v>
      </c>
      <c r="E718" s="39" t="s">
        <v>5</v>
      </c>
    </row>
    <row r="719" spans="1:5" ht="12.75">
      <c r="A719" s="35" t="s">
        <v>56</v>
      </c>
      <c r="E719" s="40" t="s">
        <v>2615</v>
      </c>
    </row>
    <row r="720" spans="1:5" ht="51">
      <c r="A720" t="s">
        <v>58</v>
      </c>
      <c r="E720" s="39" t="s">
        <v>2616</v>
      </c>
    </row>
    <row r="721" spans="1:16" ht="25.5">
      <c r="A721" t="s">
        <v>48</v>
      </c>
      <c s="34" t="s">
        <v>2617</v>
      </c>
      <c s="34" t="s">
        <v>2618</v>
      </c>
      <c s="35" t="s">
        <v>5</v>
      </c>
      <c s="6" t="s">
        <v>2619</v>
      </c>
      <c s="36" t="s">
        <v>1171</v>
      </c>
      <c s="37">
        <v>685.76</v>
      </c>
      <c s="36">
        <v>0.0001</v>
      </c>
      <c s="36">
        <f>ROUND(G721*H721,6)</f>
      </c>
      <c r="L721" s="38">
        <v>0</v>
      </c>
      <c s="32">
        <f>ROUND(ROUND(L721,2)*ROUND(G721,3),2)</f>
      </c>
      <c s="36" t="s">
        <v>188</v>
      </c>
      <c>
        <f>(M721*21)/100</f>
      </c>
      <c t="s">
        <v>26</v>
      </c>
    </row>
    <row r="722" spans="1:5" ht="12.75">
      <c r="A722" s="35" t="s">
        <v>55</v>
      </c>
      <c r="E722" s="39" t="s">
        <v>5</v>
      </c>
    </row>
    <row r="723" spans="1:5" ht="12.75">
      <c r="A723" s="35" t="s">
        <v>56</v>
      </c>
      <c r="E723" s="40" t="s">
        <v>2620</v>
      </c>
    </row>
    <row r="724" spans="1:5" ht="25.5">
      <c r="A724" t="s">
        <v>58</v>
      </c>
      <c r="E724" s="39" t="s">
        <v>2619</v>
      </c>
    </row>
    <row r="725" spans="1:16" ht="25.5">
      <c r="A725" t="s">
        <v>48</v>
      </c>
      <c s="34" t="s">
        <v>2621</v>
      </c>
      <c s="34" t="s">
        <v>2622</v>
      </c>
      <c s="35" t="s">
        <v>5</v>
      </c>
      <c s="6" t="s">
        <v>2623</v>
      </c>
      <c s="36" t="s">
        <v>235</v>
      </c>
      <c s="37">
        <v>1.95</v>
      </c>
      <c s="36">
        <v>0.00438</v>
      </c>
      <c s="36">
        <f>ROUND(G725*H725,6)</f>
      </c>
      <c r="L725" s="38">
        <v>0</v>
      </c>
      <c s="32">
        <f>ROUND(ROUND(L725,2)*ROUND(G725,3),2)</f>
      </c>
      <c s="36" t="s">
        <v>188</v>
      </c>
      <c>
        <f>(M725*21)/100</f>
      </c>
      <c t="s">
        <v>26</v>
      </c>
    </row>
    <row r="726" spans="1:5" ht="12.75">
      <c r="A726" s="35" t="s">
        <v>55</v>
      </c>
      <c r="E726" s="39" t="s">
        <v>5</v>
      </c>
    </row>
    <row r="727" spans="1:5" ht="12.75">
      <c r="A727" s="35" t="s">
        <v>56</v>
      </c>
      <c r="E727" s="40" t="s">
        <v>2624</v>
      </c>
    </row>
    <row r="728" spans="1:5" ht="25.5">
      <c r="A728" t="s">
        <v>58</v>
      </c>
      <c r="E728" s="39" t="s">
        <v>2623</v>
      </c>
    </row>
    <row r="729" spans="1:16" ht="12.75">
      <c r="A729" t="s">
        <v>48</v>
      </c>
      <c s="34" t="s">
        <v>2625</v>
      </c>
      <c s="34" t="s">
        <v>2626</v>
      </c>
      <c s="35" t="s">
        <v>5</v>
      </c>
      <c s="6" t="s">
        <v>2627</v>
      </c>
      <c s="36" t="s">
        <v>1171</v>
      </c>
      <c s="37">
        <v>23.89</v>
      </c>
      <c s="36">
        <v>0</v>
      </c>
      <c s="36">
        <f>ROUND(G729*H729,6)</f>
      </c>
      <c r="L729" s="38">
        <v>0</v>
      </c>
      <c s="32">
        <f>ROUND(ROUND(L729,2)*ROUND(G729,3),2)</f>
      </c>
      <c s="36" t="s">
        <v>188</v>
      </c>
      <c>
        <f>(M729*21)/100</f>
      </c>
      <c t="s">
        <v>26</v>
      </c>
    </row>
    <row r="730" spans="1:5" ht="12.75">
      <c r="A730" s="35" t="s">
        <v>55</v>
      </c>
      <c r="E730" s="39" t="s">
        <v>5</v>
      </c>
    </row>
    <row r="731" spans="1:5" ht="12.75">
      <c r="A731" s="35" t="s">
        <v>56</v>
      </c>
      <c r="E731" s="40" t="s">
        <v>2628</v>
      </c>
    </row>
    <row r="732" spans="1:5" ht="12.75">
      <c r="A732" t="s">
        <v>58</v>
      </c>
      <c r="E732" s="39" t="s">
        <v>2627</v>
      </c>
    </row>
    <row r="733" spans="1:16" ht="25.5">
      <c r="A733" t="s">
        <v>48</v>
      </c>
      <c s="34" t="s">
        <v>2629</v>
      </c>
      <c s="34" t="s">
        <v>2630</v>
      </c>
      <c s="35" t="s">
        <v>5</v>
      </c>
      <c s="6" t="s">
        <v>2631</v>
      </c>
      <c s="36" t="s">
        <v>1171</v>
      </c>
      <c s="37">
        <v>398.97</v>
      </c>
      <c s="36">
        <v>0.00125</v>
      </c>
      <c s="36">
        <f>ROUND(G733*H733,6)</f>
      </c>
      <c r="L733" s="38">
        <v>0</v>
      </c>
      <c s="32">
        <f>ROUND(ROUND(L733,2)*ROUND(G733,3),2)</f>
      </c>
      <c s="36" t="s">
        <v>188</v>
      </c>
      <c>
        <f>(M733*21)/100</f>
      </c>
      <c t="s">
        <v>26</v>
      </c>
    </row>
    <row r="734" spans="1:5" ht="12.75">
      <c r="A734" s="35" t="s">
        <v>55</v>
      </c>
      <c r="E734" s="39" t="s">
        <v>5</v>
      </c>
    </row>
    <row r="735" spans="1:5" ht="12.75">
      <c r="A735" s="35" t="s">
        <v>56</v>
      </c>
      <c r="E735" s="40" t="s">
        <v>2632</v>
      </c>
    </row>
    <row r="736" spans="1:5" ht="25.5">
      <c r="A736" t="s">
        <v>58</v>
      </c>
      <c r="E736" s="39" t="s">
        <v>2631</v>
      </c>
    </row>
    <row r="737" spans="1:16" ht="12.75">
      <c r="A737" t="s">
        <v>48</v>
      </c>
      <c s="34" t="s">
        <v>2633</v>
      </c>
      <c s="34" t="s">
        <v>2634</v>
      </c>
      <c s="35" t="s">
        <v>5</v>
      </c>
      <c s="6" t="s">
        <v>2635</v>
      </c>
      <c s="36" t="s">
        <v>1171</v>
      </c>
      <c s="37">
        <v>383.154</v>
      </c>
      <c s="36">
        <v>0.008</v>
      </c>
      <c s="36">
        <f>ROUND(G737*H737,6)</f>
      </c>
      <c r="L737" s="38">
        <v>0</v>
      </c>
      <c s="32">
        <f>ROUND(ROUND(L737,2)*ROUND(G737,3),2)</f>
      </c>
      <c s="36" t="s">
        <v>54</v>
      </c>
      <c>
        <f>(M737*21)/100</f>
      </c>
      <c t="s">
        <v>26</v>
      </c>
    </row>
    <row r="738" spans="1:5" ht="12.75">
      <c r="A738" s="35" t="s">
        <v>55</v>
      </c>
      <c r="E738" s="39" t="s">
        <v>5</v>
      </c>
    </row>
    <row r="739" spans="1:5" ht="12.75">
      <c r="A739" s="35" t="s">
        <v>56</v>
      </c>
      <c r="E739" s="40" t="s">
        <v>5</v>
      </c>
    </row>
    <row r="740" spans="1:5" ht="25.5">
      <c r="A740" t="s">
        <v>58</v>
      </c>
      <c r="E740" s="39" t="s">
        <v>2636</v>
      </c>
    </row>
    <row r="741" spans="1:16" ht="12.75">
      <c r="A741" t="s">
        <v>48</v>
      </c>
      <c s="34" t="s">
        <v>2637</v>
      </c>
      <c s="34" t="s">
        <v>2638</v>
      </c>
      <c s="35" t="s">
        <v>5</v>
      </c>
      <c s="6" t="s">
        <v>2639</v>
      </c>
      <c s="36" t="s">
        <v>1171</v>
      </c>
      <c s="37">
        <v>34.062</v>
      </c>
      <c s="36">
        <v>0.008</v>
      </c>
      <c s="36">
        <f>ROUND(G741*H741,6)</f>
      </c>
      <c r="L741" s="38">
        <v>0</v>
      </c>
      <c s="32">
        <f>ROUND(ROUND(L741,2)*ROUND(G741,3),2)</f>
      </c>
      <c s="36" t="s">
        <v>54</v>
      </c>
      <c>
        <f>(M741*21)/100</f>
      </c>
      <c t="s">
        <v>26</v>
      </c>
    </row>
    <row r="742" spans="1:5" ht="12.75">
      <c r="A742" s="35" t="s">
        <v>55</v>
      </c>
      <c r="E742" s="39" t="s">
        <v>5</v>
      </c>
    </row>
    <row r="743" spans="1:5" ht="12.75">
      <c r="A743" s="35" t="s">
        <v>56</v>
      </c>
      <c r="E743" s="40" t="s">
        <v>5</v>
      </c>
    </row>
    <row r="744" spans="1:5" ht="25.5">
      <c r="A744" t="s">
        <v>58</v>
      </c>
      <c r="E744" s="39" t="s">
        <v>2640</v>
      </c>
    </row>
    <row r="745" spans="1:16" ht="25.5">
      <c r="A745" t="s">
        <v>48</v>
      </c>
      <c s="34" t="s">
        <v>2641</v>
      </c>
      <c s="34" t="s">
        <v>2642</v>
      </c>
      <c s="35" t="s">
        <v>5</v>
      </c>
      <c s="6" t="s">
        <v>2643</v>
      </c>
      <c s="36" t="s">
        <v>187</v>
      </c>
      <c s="37">
        <v>6</v>
      </c>
      <c s="36">
        <v>3E-05</v>
      </c>
      <c s="36">
        <f>ROUND(G745*H745,6)</f>
      </c>
      <c r="L745" s="38">
        <v>0</v>
      </c>
      <c s="32">
        <f>ROUND(ROUND(L745,2)*ROUND(G745,3),2)</f>
      </c>
      <c s="36" t="s">
        <v>188</v>
      </c>
      <c>
        <f>(M745*21)/100</f>
      </c>
      <c t="s">
        <v>26</v>
      </c>
    </row>
    <row r="746" spans="1:5" ht="12.75">
      <c r="A746" s="35" t="s">
        <v>55</v>
      </c>
      <c r="E746" s="39" t="s">
        <v>5</v>
      </c>
    </row>
    <row r="747" spans="1:5" ht="12.75">
      <c r="A747" s="35" t="s">
        <v>56</v>
      </c>
      <c r="E747" s="40" t="s">
        <v>5</v>
      </c>
    </row>
    <row r="748" spans="1:5" ht="25.5">
      <c r="A748" t="s">
        <v>58</v>
      </c>
      <c r="E748" s="39" t="s">
        <v>2643</v>
      </c>
    </row>
    <row r="749" spans="1:16" ht="12.75">
      <c r="A749" t="s">
        <v>48</v>
      </c>
      <c s="34" t="s">
        <v>2644</v>
      </c>
      <c s="34" t="s">
        <v>2645</v>
      </c>
      <c s="35" t="s">
        <v>5</v>
      </c>
      <c s="6" t="s">
        <v>2646</v>
      </c>
      <c s="36" t="s">
        <v>187</v>
      </c>
      <c s="37">
        <v>6</v>
      </c>
      <c s="36">
        <v>0.0042</v>
      </c>
      <c s="36">
        <f>ROUND(G749*H749,6)</f>
      </c>
      <c r="L749" s="38">
        <v>0</v>
      </c>
      <c s="32">
        <f>ROUND(ROUND(L749,2)*ROUND(G749,3),2)</f>
      </c>
      <c s="36" t="s">
        <v>188</v>
      </c>
      <c>
        <f>(M749*21)/100</f>
      </c>
      <c t="s">
        <v>26</v>
      </c>
    </row>
    <row r="750" spans="1:5" ht="12.75">
      <c r="A750" s="35" t="s">
        <v>55</v>
      </c>
      <c r="E750" s="39" t="s">
        <v>5</v>
      </c>
    </row>
    <row r="751" spans="1:5" ht="12.75">
      <c r="A751" s="35" t="s">
        <v>56</v>
      </c>
      <c r="E751" s="40" t="s">
        <v>5</v>
      </c>
    </row>
    <row r="752" spans="1:5" ht="38.25">
      <c r="A752" t="s">
        <v>58</v>
      </c>
      <c r="E752" s="39" t="s">
        <v>2647</v>
      </c>
    </row>
    <row r="753" spans="1:16" ht="25.5">
      <c r="A753" t="s">
        <v>48</v>
      </c>
      <c s="34" t="s">
        <v>2648</v>
      </c>
      <c s="34" t="s">
        <v>2649</v>
      </c>
      <c s="35" t="s">
        <v>5</v>
      </c>
      <c s="6" t="s">
        <v>2650</v>
      </c>
      <c s="36" t="s">
        <v>187</v>
      </c>
      <c s="37">
        <v>25</v>
      </c>
      <c s="36">
        <v>5E-05</v>
      </c>
      <c s="36">
        <f>ROUND(G753*H753,6)</f>
      </c>
      <c r="L753" s="38">
        <v>0</v>
      </c>
      <c s="32">
        <f>ROUND(ROUND(L753,2)*ROUND(G753,3),2)</f>
      </c>
      <c s="36" t="s">
        <v>188</v>
      </c>
      <c>
        <f>(M753*21)/100</f>
      </c>
      <c t="s">
        <v>26</v>
      </c>
    </row>
    <row r="754" spans="1:5" ht="12.75">
      <c r="A754" s="35" t="s">
        <v>55</v>
      </c>
      <c r="E754" s="39" t="s">
        <v>5</v>
      </c>
    </row>
    <row r="755" spans="1:5" ht="12.75">
      <c r="A755" s="35" t="s">
        <v>56</v>
      </c>
      <c r="E755" s="40" t="s">
        <v>5</v>
      </c>
    </row>
    <row r="756" spans="1:5" ht="25.5">
      <c r="A756" t="s">
        <v>58</v>
      </c>
      <c r="E756" s="39" t="s">
        <v>2650</v>
      </c>
    </row>
    <row r="757" spans="1:16" ht="12.75">
      <c r="A757" t="s">
        <v>48</v>
      </c>
      <c s="34" t="s">
        <v>2651</v>
      </c>
      <c s="34" t="s">
        <v>2652</v>
      </c>
      <c s="35" t="s">
        <v>5</v>
      </c>
      <c s="6" t="s">
        <v>2653</v>
      </c>
      <c s="36" t="s">
        <v>187</v>
      </c>
      <c s="37">
        <v>25</v>
      </c>
      <c s="36">
        <v>0.006</v>
      </c>
      <c s="36">
        <f>ROUND(G757*H757,6)</f>
      </c>
      <c r="L757" s="38">
        <v>0</v>
      </c>
      <c s="32">
        <f>ROUND(ROUND(L757,2)*ROUND(G757,3),2)</f>
      </c>
      <c s="36" t="s">
        <v>188</v>
      </c>
      <c>
        <f>(M757*21)/100</f>
      </c>
      <c t="s">
        <v>26</v>
      </c>
    </row>
    <row r="758" spans="1:5" ht="12.75">
      <c r="A758" s="35" t="s">
        <v>55</v>
      </c>
      <c r="E758" s="39" t="s">
        <v>5</v>
      </c>
    </row>
    <row r="759" spans="1:5" ht="12.75">
      <c r="A759" s="35" t="s">
        <v>56</v>
      </c>
      <c r="E759" s="40" t="s">
        <v>5</v>
      </c>
    </row>
    <row r="760" spans="1:5" ht="38.25">
      <c r="A760" t="s">
        <v>58</v>
      </c>
      <c r="E760" s="39" t="s">
        <v>2654</v>
      </c>
    </row>
    <row r="761" spans="1:16" ht="25.5">
      <c r="A761" t="s">
        <v>48</v>
      </c>
      <c s="34" t="s">
        <v>2655</v>
      </c>
      <c s="34" t="s">
        <v>2656</v>
      </c>
      <c s="35" t="s">
        <v>5</v>
      </c>
      <c s="6" t="s">
        <v>2657</v>
      </c>
      <c s="36" t="s">
        <v>187</v>
      </c>
      <c s="37">
        <v>2</v>
      </c>
      <c s="36">
        <v>0.00022</v>
      </c>
      <c s="36">
        <f>ROUND(G761*H761,6)</f>
      </c>
      <c r="L761" s="38">
        <v>0</v>
      </c>
      <c s="32">
        <f>ROUND(ROUND(L761,2)*ROUND(G761,3),2)</f>
      </c>
      <c s="36" t="s">
        <v>188</v>
      </c>
      <c>
        <f>(M761*21)/100</f>
      </c>
      <c t="s">
        <v>26</v>
      </c>
    </row>
    <row r="762" spans="1:5" ht="12.75">
      <c r="A762" s="35" t="s">
        <v>55</v>
      </c>
      <c r="E762" s="39" t="s">
        <v>5</v>
      </c>
    </row>
    <row r="763" spans="1:5" ht="12.75">
      <c r="A763" s="35" t="s">
        <v>56</v>
      </c>
      <c r="E763" s="40" t="s">
        <v>26</v>
      </c>
    </row>
    <row r="764" spans="1:5" ht="25.5">
      <c r="A764" t="s">
        <v>58</v>
      </c>
      <c r="E764" s="39" t="s">
        <v>2657</v>
      </c>
    </row>
    <row r="765" spans="1:16" ht="25.5">
      <c r="A765" t="s">
        <v>48</v>
      </c>
      <c s="34" t="s">
        <v>2658</v>
      </c>
      <c s="34" t="s">
        <v>2659</v>
      </c>
      <c s="35" t="s">
        <v>5</v>
      </c>
      <c s="6" t="s">
        <v>2660</v>
      </c>
      <c s="36" t="s">
        <v>187</v>
      </c>
      <c s="37">
        <v>2</v>
      </c>
      <c s="36">
        <v>0.01272</v>
      </c>
      <c s="36">
        <f>ROUND(G765*H765,6)</f>
      </c>
      <c r="L765" s="38">
        <v>0</v>
      </c>
      <c s="32">
        <f>ROUND(ROUND(L765,2)*ROUND(G765,3),2)</f>
      </c>
      <c s="36" t="s">
        <v>188</v>
      </c>
      <c>
        <f>(M765*21)/100</f>
      </c>
      <c t="s">
        <v>26</v>
      </c>
    </row>
    <row r="766" spans="1:5" ht="12.75">
      <c r="A766" s="35" t="s">
        <v>55</v>
      </c>
      <c r="E766" s="39" t="s">
        <v>5</v>
      </c>
    </row>
    <row r="767" spans="1:5" ht="12.75">
      <c r="A767" s="35" t="s">
        <v>56</v>
      </c>
      <c r="E767" s="40" t="s">
        <v>5</v>
      </c>
    </row>
    <row r="768" spans="1:5" ht="25.5">
      <c r="A768" t="s">
        <v>58</v>
      </c>
      <c r="E768" s="39" t="s">
        <v>2660</v>
      </c>
    </row>
    <row r="769" spans="1:16" ht="25.5">
      <c r="A769" t="s">
        <v>48</v>
      </c>
      <c s="34" t="s">
        <v>2661</v>
      </c>
      <c s="34" t="s">
        <v>2662</v>
      </c>
      <c s="35" t="s">
        <v>5</v>
      </c>
      <c s="6" t="s">
        <v>2663</v>
      </c>
      <c s="36" t="s">
        <v>187</v>
      </c>
      <c s="37">
        <v>2</v>
      </c>
      <c s="36">
        <v>0.01805</v>
      </c>
      <c s="36">
        <f>ROUND(G769*H769,6)</f>
      </c>
      <c r="L769" s="38">
        <v>0</v>
      </c>
      <c s="32">
        <f>ROUND(ROUND(L769,2)*ROUND(G769,3),2)</f>
      </c>
      <c s="36" t="s">
        <v>188</v>
      </c>
      <c>
        <f>(M769*21)/100</f>
      </c>
      <c t="s">
        <v>26</v>
      </c>
    </row>
    <row r="770" spans="1:5" ht="12.75">
      <c r="A770" s="35" t="s">
        <v>55</v>
      </c>
      <c r="E770" s="39" t="s">
        <v>5</v>
      </c>
    </row>
    <row r="771" spans="1:5" ht="12.75">
      <c r="A771" s="35" t="s">
        <v>56</v>
      </c>
      <c r="E771" s="40" t="s">
        <v>26</v>
      </c>
    </row>
    <row r="772" spans="1:5" ht="25.5">
      <c r="A772" t="s">
        <v>58</v>
      </c>
      <c r="E772" s="39" t="s">
        <v>2663</v>
      </c>
    </row>
    <row r="773" spans="1:16" ht="38.25">
      <c r="A773" t="s">
        <v>48</v>
      </c>
      <c s="34" t="s">
        <v>2664</v>
      </c>
      <c s="34" t="s">
        <v>2665</v>
      </c>
      <c s="35" t="s">
        <v>5</v>
      </c>
      <c s="6" t="s">
        <v>2666</v>
      </c>
      <c s="36" t="s">
        <v>53</v>
      </c>
      <c s="37">
        <v>47.966</v>
      </c>
      <c s="36">
        <v>0</v>
      </c>
      <c s="36">
        <f>ROUND(G773*H773,6)</f>
      </c>
      <c r="L773" s="38">
        <v>0</v>
      </c>
      <c s="32">
        <f>ROUND(ROUND(L773,2)*ROUND(G773,3),2)</f>
      </c>
      <c s="36" t="s">
        <v>188</v>
      </c>
      <c>
        <f>(M773*21)/100</f>
      </c>
      <c t="s">
        <v>26</v>
      </c>
    </row>
    <row r="774" spans="1:5" ht="12.75">
      <c r="A774" s="35" t="s">
        <v>55</v>
      </c>
      <c r="E774" s="39" t="s">
        <v>5</v>
      </c>
    </row>
    <row r="775" spans="1:5" ht="12.75">
      <c r="A775" s="35" t="s">
        <v>56</v>
      </c>
      <c r="E775" s="40" t="s">
        <v>5</v>
      </c>
    </row>
    <row r="776" spans="1:5" ht="38.25">
      <c r="A776" t="s">
        <v>58</v>
      </c>
      <c r="E776" s="39" t="s">
        <v>2667</v>
      </c>
    </row>
    <row r="777" spans="1:13" ht="12.75">
      <c r="A777" t="s">
        <v>45</v>
      </c>
      <c r="C777" s="31" t="s">
        <v>1330</v>
      </c>
      <c r="E777" s="33" t="s">
        <v>1331</v>
      </c>
      <c r="J777" s="32">
        <f>0</f>
      </c>
      <c s="32">
        <f>0</f>
      </c>
      <c s="32">
        <f>0+L778+L782+L786+L790+L794+L798+L802+L806+L810+L814+L818+L822+L826+L830+L834+L838+L842+L846+L850+L854+L858+L862</f>
      </c>
      <c s="32">
        <f>0+M778+M782+M786+M790+M794+M798+M802+M806+M810+M814+M818+M822+M826+M830+M834+M838+M842+M846+M850+M854+M858+M862</f>
      </c>
    </row>
    <row r="778" spans="1:16" ht="12.75">
      <c r="A778" t="s">
        <v>48</v>
      </c>
      <c s="34" t="s">
        <v>2668</v>
      </c>
      <c s="34" t="s">
        <v>2669</v>
      </c>
      <c s="35" t="s">
        <v>5</v>
      </c>
      <c s="6" t="s">
        <v>2670</v>
      </c>
      <c s="36" t="s">
        <v>1171</v>
      </c>
      <c s="37">
        <v>1491.479</v>
      </c>
      <c s="36">
        <v>0</v>
      </c>
      <c s="36">
        <f>ROUND(G778*H778,6)</f>
      </c>
      <c r="L778" s="38">
        <v>0</v>
      </c>
      <c s="32">
        <f>ROUND(ROUND(L778,2)*ROUND(G778,3),2)</f>
      </c>
      <c s="36" t="s">
        <v>188</v>
      </c>
      <c>
        <f>(M778*21)/100</f>
      </c>
      <c t="s">
        <v>26</v>
      </c>
    </row>
    <row r="779" spans="1:5" ht="12.75">
      <c r="A779" s="35" t="s">
        <v>55</v>
      </c>
      <c r="E779" s="39" t="s">
        <v>5</v>
      </c>
    </row>
    <row r="780" spans="1:5" ht="12.75">
      <c r="A780" s="35" t="s">
        <v>56</v>
      </c>
      <c r="E780" s="40" t="s">
        <v>2484</v>
      </c>
    </row>
    <row r="781" spans="1:5" ht="12.75">
      <c r="A781" t="s">
        <v>58</v>
      </c>
      <c r="E781" s="39" t="s">
        <v>2670</v>
      </c>
    </row>
    <row r="782" spans="1:16" ht="25.5">
      <c r="A782" t="s">
        <v>48</v>
      </c>
      <c s="34" t="s">
        <v>2671</v>
      </c>
      <c s="34" t="s">
        <v>2672</v>
      </c>
      <c s="35" t="s">
        <v>5</v>
      </c>
      <c s="6" t="s">
        <v>2673</v>
      </c>
      <c s="36" t="s">
        <v>1171</v>
      </c>
      <c s="37">
        <v>1715.201</v>
      </c>
      <c s="36">
        <v>0.0005</v>
      </c>
      <c s="36">
        <f>ROUND(G782*H782,6)</f>
      </c>
      <c r="L782" s="38">
        <v>0</v>
      </c>
      <c s="32">
        <f>ROUND(ROUND(L782,2)*ROUND(G782,3),2)</f>
      </c>
      <c s="36" t="s">
        <v>188</v>
      </c>
      <c>
        <f>(M782*21)/100</f>
      </c>
      <c t="s">
        <v>26</v>
      </c>
    </row>
    <row r="783" spans="1:5" ht="12.75">
      <c r="A783" s="35" t="s">
        <v>55</v>
      </c>
      <c r="E783" s="39" t="s">
        <v>5</v>
      </c>
    </row>
    <row r="784" spans="1:5" ht="12.75">
      <c r="A784" s="35" t="s">
        <v>56</v>
      </c>
      <c r="E784" s="40" t="s">
        <v>5</v>
      </c>
    </row>
    <row r="785" spans="1:5" ht="38.25">
      <c r="A785" t="s">
        <v>58</v>
      </c>
      <c r="E785" s="39" t="s">
        <v>2674</v>
      </c>
    </row>
    <row r="786" spans="1:16" ht="38.25">
      <c r="A786" t="s">
        <v>48</v>
      </c>
      <c s="34" t="s">
        <v>2675</v>
      </c>
      <c s="34" t="s">
        <v>2676</v>
      </c>
      <c s="35" t="s">
        <v>5</v>
      </c>
      <c s="6" t="s">
        <v>2677</v>
      </c>
      <c s="36" t="s">
        <v>1171</v>
      </c>
      <c s="37">
        <v>1732.055</v>
      </c>
      <c s="36">
        <v>0.00666</v>
      </c>
      <c s="36">
        <f>ROUND(G786*H786,6)</f>
      </c>
      <c r="L786" s="38">
        <v>0</v>
      </c>
      <c s="32">
        <f>ROUND(ROUND(L786,2)*ROUND(G786,3),2)</f>
      </c>
      <c s="36" t="s">
        <v>188</v>
      </c>
      <c>
        <f>(M786*21)/100</f>
      </c>
      <c t="s">
        <v>26</v>
      </c>
    </row>
    <row r="787" spans="1:5" ht="12.75">
      <c r="A787" s="35" t="s">
        <v>55</v>
      </c>
      <c r="E787" s="39" t="s">
        <v>5</v>
      </c>
    </row>
    <row r="788" spans="1:5" ht="12.75">
      <c r="A788" s="35" t="s">
        <v>56</v>
      </c>
      <c r="E788" s="40" t="s">
        <v>2678</v>
      </c>
    </row>
    <row r="789" spans="1:5" ht="38.25">
      <c r="A789" t="s">
        <v>58</v>
      </c>
      <c r="E789" s="39" t="s">
        <v>2679</v>
      </c>
    </row>
    <row r="790" spans="1:16" ht="25.5">
      <c r="A790" t="s">
        <v>48</v>
      </c>
      <c s="34" t="s">
        <v>2680</v>
      </c>
      <c s="34" t="s">
        <v>2681</v>
      </c>
      <c s="35" t="s">
        <v>5</v>
      </c>
      <c s="6" t="s">
        <v>2682</v>
      </c>
      <c s="36" t="s">
        <v>235</v>
      </c>
      <c s="37">
        <v>14.55</v>
      </c>
      <c s="36">
        <v>0.00194</v>
      </c>
      <c s="36">
        <f>ROUND(G790*H790,6)</f>
      </c>
      <c r="L790" s="38">
        <v>0</v>
      </c>
      <c s="32">
        <f>ROUND(ROUND(L790,2)*ROUND(G790,3),2)</f>
      </c>
      <c s="36" t="s">
        <v>188</v>
      </c>
      <c>
        <f>(M790*21)/100</f>
      </c>
      <c t="s">
        <v>26</v>
      </c>
    </row>
    <row r="791" spans="1:5" ht="12.75">
      <c r="A791" s="35" t="s">
        <v>55</v>
      </c>
      <c r="E791" s="39" t="s">
        <v>5</v>
      </c>
    </row>
    <row r="792" spans="1:5" ht="12.75">
      <c r="A792" s="35" t="s">
        <v>56</v>
      </c>
      <c r="E792" s="40" t="s">
        <v>2683</v>
      </c>
    </row>
    <row r="793" spans="1:5" ht="38.25">
      <c r="A793" t="s">
        <v>58</v>
      </c>
      <c r="E793" s="39" t="s">
        <v>2684</v>
      </c>
    </row>
    <row r="794" spans="1:16" ht="25.5">
      <c r="A794" t="s">
        <v>48</v>
      </c>
      <c s="34" t="s">
        <v>2685</v>
      </c>
      <c s="34" t="s">
        <v>2686</v>
      </c>
      <c s="35" t="s">
        <v>5</v>
      </c>
      <c s="6" t="s">
        <v>2687</v>
      </c>
      <c s="36" t="s">
        <v>235</v>
      </c>
      <c s="37">
        <v>34.1</v>
      </c>
      <c s="36">
        <v>0.00151</v>
      </c>
      <c s="36">
        <f>ROUND(G794*H794,6)</f>
      </c>
      <c r="L794" s="38">
        <v>0</v>
      </c>
      <c s="32">
        <f>ROUND(ROUND(L794,2)*ROUND(G794,3),2)</f>
      </c>
      <c s="36" t="s">
        <v>188</v>
      </c>
      <c>
        <f>(M794*21)/100</f>
      </c>
      <c t="s">
        <v>26</v>
      </c>
    </row>
    <row r="795" spans="1:5" ht="12.75">
      <c r="A795" s="35" t="s">
        <v>55</v>
      </c>
      <c r="E795" s="39" t="s">
        <v>5</v>
      </c>
    </row>
    <row r="796" spans="1:5" ht="12.75">
      <c r="A796" s="35" t="s">
        <v>56</v>
      </c>
      <c r="E796" s="40" t="s">
        <v>2688</v>
      </c>
    </row>
    <row r="797" spans="1:5" ht="38.25">
      <c r="A797" t="s">
        <v>58</v>
      </c>
      <c r="E797" s="39" t="s">
        <v>2689</v>
      </c>
    </row>
    <row r="798" spans="1:16" ht="25.5">
      <c r="A798" t="s">
        <v>48</v>
      </c>
      <c s="34" t="s">
        <v>2690</v>
      </c>
      <c s="34" t="s">
        <v>2691</v>
      </c>
      <c s="35" t="s">
        <v>5</v>
      </c>
      <c s="6" t="s">
        <v>2692</v>
      </c>
      <c s="36" t="s">
        <v>235</v>
      </c>
      <c s="37">
        <v>700</v>
      </c>
      <c s="36">
        <v>0.00198</v>
      </c>
      <c s="36">
        <f>ROUND(G798*H798,6)</f>
      </c>
      <c r="L798" s="38">
        <v>0</v>
      </c>
      <c s="32">
        <f>ROUND(ROUND(L798,2)*ROUND(G798,3),2)</f>
      </c>
      <c s="36" t="s">
        <v>188</v>
      </c>
      <c>
        <f>(M798*21)/100</f>
      </c>
      <c t="s">
        <v>26</v>
      </c>
    </row>
    <row r="799" spans="1:5" ht="12.75">
      <c r="A799" s="35" t="s">
        <v>55</v>
      </c>
      <c r="E799" s="39" t="s">
        <v>5</v>
      </c>
    </row>
    <row r="800" spans="1:5" ht="12.75">
      <c r="A800" s="35" t="s">
        <v>56</v>
      </c>
      <c r="E800" s="40" t="s">
        <v>2693</v>
      </c>
    </row>
    <row r="801" spans="1:5" ht="38.25">
      <c r="A801" t="s">
        <v>58</v>
      </c>
      <c r="E801" s="39" t="s">
        <v>2694</v>
      </c>
    </row>
    <row r="802" spans="1:16" ht="25.5">
      <c r="A802" t="s">
        <v>48</v>
      </c>
      <c s="34" t="s">
        <v>2695</v>
      </c>
      <c s="34" t="s">
        <v>2696</v>
      </c>
      <c s="35" t="s">
        <v>5</v>
      </c>
      <c s="6" t="s">
        <v>2697</v>
      </c>
      <c s="36" t="s">
        <v>235</v>
      </c>
      <c s="37">
        <v>270</v>
      </c>
      <c s="36">
        <v>0.00201</v>
      </c>
      <c s="36">
        <f>ROUND(G802*H802,6)</f>
      </c>
      <c r="L802" s="38">
        <v>0</v>
      </c>
      <c s="32">
        <f>ROUND(ROUND(L802,2)*ROUND(G802,3),2)</f>
      </c>
      <c s="36" t="s">
        <v>188</v>
      </c>
      <c>
        <f>(M802*21)/100</f>
      </c>
      <c t="s">
        <v>26</v>
      </c>
    </row>
    <row r="803" spans="1:5" ht="12.75">
      <c r="A803" s="35" t="s">
        <v>55</v>
      </c>
      <c r="E803" s="39" t="s">
        <v>5</v>
      </c>
    </row>
    <row r="804" spans="1:5" ht="12.75">
      <c r="A804" s="35" t="s">
        <v>56</v>
      </c>
      <c r="E804" s="40" t="s">
        <v>5</v>
      </c>
    </row>
    <row r="805" spans="1:5" ht="38.25">
      <c r="A805" t="s">
        <v>58</v>
      </c>
      <c r="E805" s="39" t="s">
        <v>2698</v>
      </c>
    </row>
    <row r="806" spans="1:16" ht="25.5">
      <c r="A806" t="s">
        <v>48</v>
      </c>
      <c s="34" t="s">
        <v>2699</v>
      </c>
      <c s="34" t="s">
        <v>2700</v>
      </c>
      <c s="35" t="s">
        <v>5</v>
      </c>
      <c s="6" t="s">
        <v>2701</v>
      </c>
      <c s="36" t="s">
        <v>235</v>
      </c>
      <c s="37">
        <v>44.15</v>
      </c>
      <c s="36">
        <v>0.00151</v>
      </c>
      <c s="36">
        <f>ROUND(G806*H806,6)</f>
      </c>
      <c r="L806" s="38">
        <v>0</v>
      </c>
      <c s="32">
        <f>ROUND(ROUND(L806,2)*ROUND(G806,3),2)</f>
      </c>
      <c s="36" t="s">
        <v>188</v>
      </c>
      <c>
        <f>(M806*21)/100</f>
      </c>
      <c t="s">
        <v>26</v>
      </c>
    </row>
    <row r="807" spans="1:5" ht="12.75">
      <c r="A807" s="35" t="s">
        <v>55</v>
      </c>
      <c r="E807" s="39" t="s">
        <v>5</v>
      </c>
    </row>
    <row r="808" spans="1:5" ht="178.5">
      <c r="A808" s="35" t="s">
        <v>56</v>
      </c>
      <c r="E808" s="40" t="s">
        <v>2702</v>
      </c>
    </row>
    <row r="809" spans="1:5" ht="38.25">
      <c r="A809" t="s">
        <v>58</v>
      </c>
      <c r="E809" s="39" t="s">
        <v>2703</v>
      </c>
    </row>
    <row r="810" spans="1:16" ht="25.5">
      <c r="A810" t="s">
        <v>48</v>
      </c>
      <c s="34" t="s">
        <v>2704</v>
      </c>
      <c s="34" t="s">
        <v>2705</v>
      </c>
      <c s="35" t="s">
        <v>5</v>
      </c>
      <c s="6" t="s">
        <v>2706</v>
      </c>
      <c s="36" t="s">
        <v>235</v>
      </c>
      <c s="37">
        <v>83.4</v>
      </c>
      <c s="36">
        <v>0.00238</v>
      </c>
      <c s="36">
        <f>ROUND(G810*H810,6)</f>
      </c>
      <c r="L810" s="38">
        <v>0</v>
      </c>
      <c s="32">
        <f>ROUND(ROUND(L810,2)*ROUND(G810,3),2)</f>
      </c>
      <c s="36" t="s">
        <v>188</v>
      </c>
      <c>
        <f>(M810*21)/100</f>
      </c>
      <c t="s">
        <v>26</v>
      </c>
    </row>
    <row r="811" spans="1:5" ht="12.75">
      <c r="A811" s="35" t="s">
        <v>55</v>
      </c>
      <c r="E811" s="39" t="s">
        <v>5</v>
      </c>
    </row>
    <row r="812" spans="1:5" ht="114.75">
      <c r="A812" s="35" t="s">
        <v>56</v>
      </c>
      <c r="E812" s="40" t="s">
        <v>2707</v>
      </c>
    </row>
    <row r="813" spans="1:5" ht="38.25">
      <c r="A813" t="s">
        <v>58</v>
      </c>
      <c r="E813" s="39" t="s">
        <v>2708</v>
      </c>
    </row>
    <row r="814" spans="1:16" ht="25.5">
      <c r="A814" t="s">
        <v>48</v>
      </c>
      <c s="34" t="s">
        <v>2709</v>
      </c>
      <c s="34" t="s">
        <v>2710</v>
      </c>
      <c s="35" t="s">
        <v>5</v>
      </c>
      <c s="6" t="s">
        <v>2711</v>
      </c>
      <c s="36" t="s">
        <v>235</v>
      </c>
      <c s="37">
        <v>418.53</v>
      </c>
      <c s="36">
        <v>0.002</v>
      </c>
      <c s="36">
        <f>ROUND(G814*H814,6)</f>
      </c>
      <c r="L814" s="38">
        <v>0</v>
      </c>
      <c s="32">
        <f>ROUND(ROUND(L814,2)*ROUND(G814,3),2)</f>
      </c>
      <c s="36" t="s">
        <v>188</v>
      </c>
      <c>
        <f>(M814*21)/100</f>
      </c>
      <c t="s">
        <v>26</v>
      </c>
    </row>
    <row r="815" spans="1:5" ht="12.75">
      <c r="A815" s="35" t="s">
        <v>55</v>
      </c>
      <c r="E815" s="39" t="s">
        <v>5</v>
      </c>
    </row>
    <row r="816" spans="1:5" ht="409.5">
      <c r="A816" s="35" t="s">
        <v>56</v>
      </c>
      <c r="E816" s="40" t="s">
        <v>2712</v>
      </c>
    </row>
    <row r="817" spans="1:5" ht="38.25">
      <c r="A817" t="s">
        <v>58</v>
      </c>
      <c r="E817" s="39" t="s">
        <v>2713</v>
      </c>
    </row>
    <row r="818" spans="1:16" ht="25.5">
      <c r="A818" t="s">
        <v>48</v>
      </c>
      <c s="34" t="s">
        <v>2714</v>
      </c>
      <c s="34" t="s">
        <v>2715</v>
      </c>
      <c s="35" t="s">
        <v>5</v>
      </c>
      <c s="6" t="s">
        <v>2716</v>
      </c>
      <c s="36" t="s">
        <v>235</v>
      </c>
      <c s="37">
        <v>5.03</v>
      </c>
      <c s="36">
        <v>0.00259</v>
      </c>
      <c s="36">
        <f>ROUND(G818*H818,6)</f>
      </c>
      <c r="L818" s="38">
        <v>0</v>
      </c>
      <c s="32">
        <f>ROUND(ROUND(L818,2)*ROUND(G818,3),2)</f>
      </c>
      <c s="36" t="s">
        <v>188</v>
      </c>
      <c>
        <f>(M818*21)/100</f>
      </c>
      <c t="s">
        <v>26</v>
      </c>
    </row>
    <row r="819" spans="1:5" ht="12.75">
      <c r="A819" s="35" t="s">
        <v>55</v>
      </c>
      <c r="E819" s="39" t="s">
        <v>5</v>
      </c>
    </row>
    <row r="820" spans="1:5" ht="12.75">
      <c r="A820" s="35" t="s">
        <v>56</v>
      </c>
      <c r="E820" s="40" t="s">
        <v>2717</v>
      </c>
    </row>
    <row r="821" spans="1:5" ht="25.5">
      <c r="A821" t="s">
        <v>58</v>
      </c>
      <c r="E821" s="39" t="s">
        <v>2716</v>
      </c>
    </row>
    <row r="822" spans="1:16" ht="25.5">
      <c r="A822" t="s">
        <v>48</v>
      </c>
      <c s="34" t="s">
        <v>2718</v>
      </c>
      <c s="34" t="s">
        <v>2719</v>
      </c>
      <c s="35" t="s">
        <v>5</v>
      </c>
      <c s="6" t="s">
        <v>2720</v>
      </c>
      <c s="36" t="s">
        <v>235</v>
      </c>
      <c s="37">
        <v>10.54</v>
      </c>
      <c s="36">
        <v>0.00522</v>
      </c>
      <c s="36">
        <f>ROUND(G822*H822,6)</f>
      </c>
      <c r="L822" s="38">
        <v>0</v>
      </c>
      <c s="32">
        <f>ROUND(ROUND(L822,2)*ROUND(G822,3),2)</f>
      </c>
      <c s="36" t="s">
        <v>188</v>
      </c>
      <c>
        <f>(M822*21)/100</f>
      </c>
      <c t="s">
        <v>26</v>
      </c>
    </row>
    <row r="823" spans="1:5" ht="12.75">
      <c r="A823" s="35" t="s">
        <v>55</v>
      </c>
      <c r="E823" s="39" t="s">
        <v>5</v>
      </c>
    </row>
    <row r="824" spans="1:5" ht="114.75">
      <c r="A824" s="35" t="s">
        <v>56</v>
      </c>
      <c r="E824" s="40" t="s">
        <v>2721</v>
      </c>
    </row>
    <row r="825" spans="1:5" ht="51">
      <c r="A825" t="s">
        <v>58</v>
      </c>
      <c r="E825" s="39" t="s">
        <v>2722</v>
      </c>
    </row>
    <row r="826" spans="1:16" ht="25.5">
      <c r="A826" t="s">
        <v>48</v>
      </c>
      <c s="34" t="s">
        <v>2723</v>
      </c>
      <c s="34" t="s">
        <v>2724</v>
      </c>
      <c s="35" t="s">
        <v>5</v>
      </c>
      <c s="6" t="s">
        <v>2725</v>
      </c>
      <c s="36" t="s">
        <v>235</v>
      </c>
      <c s="37">
        <v>69.28</v>
      </c>
      <c s="36">
        <v>0.00149</v>
      </c>
      <c s="36">
        <f>ROUND(G826*H826,6)</f>
      </c>
      <c r="L826" s="38">
        <v>0</v>
      </c>
      <c s="32">
        <f>ROUND(ROUND(L826,2)*ROUND(G826,3),2)</f>
      </c>
      <c s="36" t="s">
        <v>188</v>
      </c>
      <c>
        <f>(M826*21)/100</f>
      </c>
      <c t="s">
        <v>26</v>
      </c>
    </row>
    <row r="827" spans="1:5" ht="12.75">
      <c r="A827" s="35" t="s">
        <v>55</v>
      </c>
      <c r="E827" s="39" t="s">
        <v>5</v>
      </c>
    </row>
    <row r="828" spans="1:5" ht="12.75">
      <c r="A828" s="35" t="s">
        <v>56</v>
      </c>
      <c r="E828" s="40" t="s">
        <v>2726</v>
      </c>
    </row>
    <row r="829" spans="1:5" ht="38.25">
      <c r="A829" t="s">
        <v>58</v>
      </c>
      <c r="E829" s="39" t="s">
        <v>2727</v>
      </c>
    </row>
    <row r="830" spans="1:16" ht="25.5">
      <c r="A830" t="s">
        <v>48</v>
      </c>
      <c s="34" t="s">
        <v>2728</v>
      </c>
      <c s="34" t="s">
        <v>2729</v>
      </c>
      <c s="35" t="s">
        <v>5</v>
      </c>
      <c s="6" t="s">
        <v>2730</v>
      </c>
      <c s="36" t="s">
        <v>235</v>
      </c>
      <c s="37">
        <v>87.9</v>
      </c>
      <c s="36">
        <v>0.00149</v>
      </c>
      <c s="36">
        <f>ROUND(G830*H830,6)</f>
      </c>
      <c r="L830" s="38">
        <v>0</v>
      </c>
      <c s="32">
        <f>ROUND(ROUND(L830,2)*ROUND(G830,3),2)</f>
      </c>
      <c s="36" t="s">
        <v>188</v>
      </c>
      <c>
        <f>(M830*21)/100</f>
      </c>
      <c t="s">
        <v>26</v>
      </c>
    </row>
    <row r="831" spans="1:5" ht="12.75">
      <c r="A831" s="35" t="s">
        <v>55</v>
      </c>
      <c r="E831" s="39" t="s">
        <v>5</v>
      </c>
    </row>
    <row r="832" spans="1:5" ht="12.75">
      <c r="A832" s="35" t="s">
        <v>56</v>
      </c>
      <c r="E832" s="40" t="s">
        <v>2731</v>
      </c>
    </row>
    <row r="833" spans="1:5" ht="38.25">
      <c r="A833" t="s">
        <v>58</v>
      </c>
      <c r="E833" s="39" t="s">
        <v>2732</v>
      </c>
    </row>
    <row r="834" spans="1:16" ht="25.5">
      <c r="A834" t="s">
        <v>48</v>
      </c>
      <c s="34" t="s">
        <v>2733</v>
      </c>
      <c s="34" t="s">
        <v>2734</v>
      </c>
      <c s="35" t="s">
        <v>5</v>
      </c>
      <c s="6" t="s">
        <v>2735</v>
      </c>
      <c s="36" t="s">
        <v>235</v>
      </c>
      <c s="37">
        <v>3.7</v>
      </c>
      <c s="36">
        <v>0.00195</v>
      </c>
      <c s="36">
        <f>ROUND(G834*H834,6)</f>
      </c>
      <c r="L834" s="38">
        <v>0</v>
      </c>
      <c s="32">
        <f>ROUND(ROUND(L834,2)*ROUND(G834,3),2)</f>
      </c>
      <c s="36" t="s">
        <v>188</v>
      </c>
      <c>
        <f>(M834*21)/100</f>
      </c>
      <c t="s">
        <v>26</v>
      </c>
    </row>
    <row r="835" spans="1:5" ht="12.75">
      <c r="A835" s="35" t="s">
        <v>55</v>
      </c>
      <c r="E835" s="39" t="s">
        <v>5</v>
      </c>
    </row>
    <row r="836" spans="1:5" ht="12.75">
      <c r="A836" s="35" t="s">
        <v>56</v>
      </c>
      <c r="E836" s="40" t="s">
        <v>2736</v>
      </c>
    </row>
    <row r="837" spans="1:5" ht="51">
      <c r="A837" t="s">
        <v>58</v>
      </c>
      <c r="E837" s="39" t="s">
        <v>2737</v>
      </c>
    </row>
    <row r="838" spans="1:16" ht="38.25">
      <c r="A838" t="s">
        <v>48</v>
      </c>
      <c s="34" t="s">
        <v>2738</v>
      </c>
      <c s="34" t="s">
        <v>2739</v>
      </c>
      <c s="35" t="s">
        <v>5</v>
      </c>
      <c s="6" t="s">
        <v>2740</v>
      </c>
      <c s="36" t="s">
        <v>187</v>
      </c>
      <c s="37">
        <v>11</v>
      </c>
      <c s="36">
        <v>0.00254</v>
      </c>
      <c s="36">
        <f>ROUND(G838*H838,6)</f>
      </c>
      <c r="L838" s="38">
        <v>0</v>
      </c>
      <c s="32">
        <f>ROUND(ROUND(L838,2)*ROUND(G838,3),2)</f>
      </c>
      <c s="36" t="s">
        <v>188</v>
      </c>
      <c>
        <f>(M838*21)/100</f>
      </c>
      <c t="s">
        <v>26</v>
      </c>
    </row>
    <row r="839" spans="1:5" ht="12.75">
      <c r="A839" s="35" t="s">
        <v>55</v>
      </c>
      <c r="E839" s="39" t="s">
        <v>5</v>
      </c>
    </row>
    <row r="840" spans="1:5" ht="12.75">
      <c r="A840" s="35" t="s">
        <v>56</v>
      </c>
      <c r="E840" s="40" t="s">
        <v>2741</v>
      </c>
    </row>
    <row r="841" spans="1:5" ht="51">
      <c r="A841" t="s">
        <v>58</v>
      </c>
      <c r="E841" s="39" t="s">
        <v>2742</v>
      </c>
    </row>
    <row r="842" spans="1:16" ht="38.25">
      <c r="A842" t="s">
        <v>48</v>
      </c>
      <c s="34" t="s">
        <v>2743</v>
      </c>
      <c s="34" t="s">
        <v>2744</v>
      </c>
      <c s="35" t="s">
        <v>5</v>
      </c>
      <c s="6" t="s">
        <v>2745</v>
      </c>
      <c s="36" t="s">
        <v>187</v>
      </c>
      <c s="37">
        <v>1</v>
      </c>
      <c s="36">
        <v>0.00256</v>
      </c>
      <c s="36">
        <f>ROUND(G842*H842,6)</f>
      </c>
      <c r="L842" s="38">
        <v>0</v>
      </c>
      <c s="32">
        <f>ROUND(ROUND(L842,2)*ROUND(G842,3),2)</f>
      </c>
      <c s="36" t="s">
        <v>188</v>
      </c>
      <c>
        <f>(M842*21)/100</f>
      </c>
      <c t="s">
        <v>26</v>
      </c>
    </row>
    <row r="843" spans="1:5" ht="12.75">
      <c r="A843" s="35" t="s">
        <v>55</v>
      </c>
      <c r="E843" s="39" t="s">
        <v>5</v>
      </c>
    </row>
    <row r="844" spans="1:5" ht="12.75">
      <c r="A844" s="35" t="s">
        <v>56</v>
      </c>
      <c r="E844" s="40" t="s">
        <v>2746</v>
      </c>
    </row>
    <row r="845" spans="1:5" ht="51">
      <c r="A845" t="s">
        <v>58</v>
      </c>
      <c r="E845" s="39" t="s">
        <v>2747</v>
      </c>
    </row>
    <row r="846" spans="1:16" ht="25.5">
      <c r="A846" t="s">
        <v>48</v>
      </c>
      <c s="34" t="s">
        <v>2748</v>
      </c>
      <c s="34" t="s">
        <v>2749</v>
      </c>
      <c s="35" t="s">
        <v>5</v>
      </c>
      <c s="6" t="s">
        <v>2750</v>
      </c>
      <c s="36" t="s">
        <v>235</v>
      </c>
      <c s="37">
        <v>286.07</v>
      </c>
      <c s="36">
        <v>0.00494</v>
      </c>
      <c s="36">
        <f>ROUND(G846*H846,6)</f>
      </c>
      <c r="L846" s="38">
        <v>0</v>
      </c>
      <c s="32">
        <f>ROUND(ROUND(L846,2)*ROUND(G846,3),2)</f>
      </c>
      <c s="36" t="s">
        <v>188</v>
      </c>
      <c>
        <f>(M846*21)/100</f>
      </c>
      <c t="s">
        <v>26</v>
      </c>
    </row>
    <row r="847" spans="1:5" ht="12.75">
      <c r="A847" s="35" t="s">
        <v>55</v>
      </c>
      <c r="E847" s="39" t="s">
        <v>5</v>
      </c>
    </row>
    <row r="848" spans="1:5" ht="12.75">
      <c r="A848" s="35" t="s">
        <v>56</v>
      </c>
      <c r="E848" s="40" t="s">
        <v>2751</v>
      </c>
    </row>
    <row r="849" spans="1:5" ht="38.25">
      <c r="A849" t="s">
        <v>58</v>
      </c>
      <c r="E849" s="39" t="s">
        <v>2752</v>
      </c>
    </row>
    <row r="850" spans="1:16" ht="25.5">
      <c r="A850" t="s">
        <v>48</v>
      </c>
      <c s="34" t="s">
        <v>2753</v>
      </c>
      <c s="34" t="s">
        <v>2754</v>
      </c>
      <c s="35" t="s">
        <v>5</v>
      </c>
      <c s="6" t="s">
        <v>2755</v>
      </c>
      <c s="36" t="s">
        <v>187</v>
      </c>
      <c s="37">
        <v>14</v>
      </c>
      <c s="36">
        <v>0.0001</v>
      </c>
      <c s="36">
        <f>ROUND(G850*H850,6)</f>
      </c>
      <c r="L850" s="38">
        <v>0</v>
      </c>
      <c s="32">
        <f>ROUND(ROUND(L850,2)*ROUND(G850,3),2)</f>
      </c>
      <c s="36" t="s">
        <v>188</v>
      </c>
      <c>
        <f>(M850*21)/100</f>
      </c>
      <c t="s">
        <v>26</v>
      </c>
    </row>
    <row r="851" spans="1:5" ht="12.75">
      <c r="A851" s="35" t="s">
        <v>55</v>
      </c>
      <c r="E851" s="39" t="s">
        <v>5</v>
      </c>
    </row>
    <row r="852" spans="1:5" ht="12.75">
      <c r="A852" s="35" t="s">
        <v>56</v>
      </c>
      <c r="E852" s="40" t="s">
        <v>5</v>
      </c>
    </row>
    <row r="853" spans="1:5" ht="25.5">
      <c r="A853" t="s">
        <v>58</v>
      </c>
      <c r="E853" s="39" t="s">
        <v>2755</v>
      </c>
    </row>
    <row r="854" spans="1:16" ht="25.5">
      <c r="A854" t="s">
        <v>48</v>
      </c>
      <c s="34" t="s">
        <v>2756</v>
      </c>
      <c s="34" t="s">
        <v>2757</v>
      </c>
      <c s="35" t="s">
        <v>5</v>
      </c>
      <c s="6" t="s">
        <v>2758</v>
      </c>
      <c s="36" t="s">
        <v>235</v>
      </c>
      <c s="37">
        <v>34.1</v>
      </c>
      <c s="36">
        <v>0.01068</v>
      </c>
      <c s="36">
        <f>ROUND(G854*H854,6)</f>
      </c>
      <c r="L854" s="38">
        <v>0</v>
      </c>
      <c s="32">
        <f>ROUND(ROUND(L854,2)*ROUND(G854,3),2)</f>
      </c>
      <c s="36" t="s">
        <v>188</v>
      </c>
      <c>
        <f>(M854*21)/100</f>
      </c>
      <c t="s">
        <v>26</v>
      </c>
    </row>
    <row r="855" spans="1:5" ht="12.75">
      <c r="A855" s="35" t="s">
        <v>55</v>
      </c>
      <c r="E855" s="39" t="s">
        <v>5</v>
      </c>
    </row>
    <row r="856" spans="1:5" ht="12.75">
      <c r="A856" s="35" t="s">
        <v>56</v>
      </c>
      <c r="E856" s="40" t="s">
        <v>2759</v>
      </c>
    </row>
    <row r="857" spans="1:5" ht="38.25">
      <c r="A857" t="s">
        <v>58</v>
      </c>
      <c r="E857" s="39" t="s">
        <v>2760</v>
      </c>
    </row>
    <row r="858" spans="1:16" ht="25.5">
      <c r="A858" t="s">
        <v>48</v>
      </c>
      <c s="34" t="s">
        <v>2761</v>
      </c>
      <c s="34" t="s">
        <v>2762</v>
      </c>
      <c s="35" t="s">
        <v>5</v>
      </c>
      <c s="6" t="s">
        <v>2763</v>
      </c>
      <c s="36" t="s">
        <v>235</v>
      </c>
      <c s="37">
        <v>138.2</v>
      </c>
      <c s="36">
        <v>0.00223</v>
      </c>
      <c s="36">
        <f>ROUND(G858*H858,6)</f>
      </c>
      <c r="L858" s="38">
        <v>0</v>
      </c>
      <c s="32">
        <f>ROUND(ROUND(L858,2)*ROUND(G858,3),2)</f>
      </c>
      <c s="36" t="s">
        <v>188</v>
      </c>
      <c>
        <f>(M858*21)/100</f>
      </c>
      <c t="s">
        <v>26</v>
      </c>
    </row>
    <row r="859" spans="1:5" ht="12.75">
      <c r="A859" s="35" t="s">
        <v>55</v>
      </c>
      <c r="E859" s="39" t="s">
        <v>5</v>
      </c>
    </row>
    <row r="860" spans="1:5" ht="127.5">
      <c r="A860" s="35" t="s">
        <v>56</v>
      </c>
      <c r="E860" s="40" t="s">
        <v>2764</v>
      </c>
    </row>
    <row r="861" spans="1:5" ht="38.25">
      <c r="A861" t="s">
        <v>58</v>
      </c>
      <c r="E861" s="39" t="s">
        <v>2765</v>
      </c>
    </row>
    <row r="862" spans="1:16" ht="25.5">
      <c r="A862" t="s">
        <v>48</v>
      </c>
      <c s="34" t="s">
        <v>2766</v>
      </c>
      <c s="34" t="s">
        <v>2767</v>
      </c>
      <c s="35" t="s">
        <v>5</v>
      </c>
      <c s="6" t="s">
        <v>2768</v>
      </c>
      <c s="36" t="s">
        <v>53</v>
      </c>
      <c s="37">
        <v>16.441</v>
      </c>
      <c s="36">
        <v>0</v>
      </c>
      <c s="36">
        <f>ROUND(G862*H862,6)</f>
      </c>
      <c r="L862" s="38">
        <v>0</v>
      </c>
      <c s="32">
        <f>ROUND(ROUND(L862,2)*ROUND(G862,3),2)</f>
      </c>
      <c s="36" t="s">
        <v>188</v>
      </c>
      <c>
        <f>(M862*21)/100</f>
      </c>
      <c t="s">
        <v>26</v>
      </c>
    </row>
    <row r="863" spans="1:5" ht="12.75">
      <c r="A863" s="35" t="s">
        <v>55</v>
      </c>
      <c r="E863" s="39" t="s">
        <v>5</v>
      </c>
    </row>
    <row r="864" spans="1:5" ht="12.75">
      <c r="A864" s="35" t="s">
        <v>56</v>
      </c>
      <c r="E864" s="40" t="s">
        <v>5</v>
      </c>
    </row>
    <row r="865" spans="1:5" ht="25.5">
      <c r="A865" t="s">
        <v>58</v>
      </c>
      <c r="E865" s="39" t="s">
        <v>2768</v>
      </c>
    </row>
    <row r="866" spans="1:13" ht="12.75">
      <c r="A866" t="s">
        <v>45</v>
      </c>
      <c r="C866" s="31" t="s">
        <v>2769</v>
      </c>
      <c r="E866" s="33" t="s">
        <v>2770</v>
      </c>
      <c r="J866" s="32">
        <f>0</f>
      </c>
      <c s="32">
        <f>0</f>
      </c>
      <c s="32">
        <f>0+L867+L871+L875+L879+L883</f>
      </c>
      <c s="32">
        <f>0+M867+M871+M875+M879+M883</f>
      </c>
    </row>
    <row r="867" spans="1:16" ht="25.5">
      <c r="A867" t="s">
        <v>48</v>
      </c>
      <c s="34" t="s">
        <v>2771</v>
      </c>
      <c s="34" t="s">
        <v>2772</v>
      </c>
      <c s="35" t="s">
        <v>5</v>
      </c>
      <c s="6" t="s">
        <v>2773</v>
      </c>
      <c s="36" t="s">
        <v>1171</v>
      </c>
      <c s="37">
        <v>1491.479</v>
      </c>
      <c s="36">
        <v>0</v>
      </c>
      <c s="36">
        <f>ROUND(G867*H867,6)</f>
      </c>
      <c r="L867" s="38">
        <v>0</v>
      </c>
      <c s="32">
        <f>ROUND(ROUND(L867,2)*ROUND(G867,3),2)</f>
      </c>
      <c s="36" t="s">
        <v>188</v>
      </c>
      <c>
        <f>(M867*21)/100</f>
      </c>
      <c t="s">
        <v>26</v>
      </c>
    </row>
    <row r="868" spans="1:5" ht="12.75">
      <c r="A868" s="35" t="s">
        <v>55</v>
      </c>
      <c r="E868" s="39" t="s">
        <v>5</v>
      </c>
    </row>
    <row r="869" spans="1:5" ht="12.75">
      <c r="A869" s="35" t="s">
        <v>56</v>
      </c>
      <c r="E869" s="40" t="s">
        <v>2484</v>
      </c>
    </row>
    <row r="870" spans="1:5" ht="25.5">
      <c r="A870" t="s">
        <v>58</v>
      </c>
      <c r="E870" s="39" t="s">
        <v>2773</v>
      </c>
    </row>
    <row r="871" spans="1:16" ht="25.5">
      <c r="A871" t="s">
        <v>48</v>
      </c>
      <c s="34" t="s">
        <v>2774</v>
      </c>
      <c s="34" t="s">
        <v>2775</v>
      </c>
      <c s="35" t="s">
        <v>5</v>
      </c>
      <c s="6" t="s">
        <v>2776</v>
      </c>
      <c s="36" t="s">
        <v>1171</v>
      </c>
      <c s="37">
        <v>1640.627</v>
      </c>
      <c s="36">
        <v>6E-05</v>
      </c>
      <c s="36">
        <f>ROUND(G871*H871,6)</f>
      </c>
      <c r="L871" s="38">
        <v>0</v>
      </c>
      <c s="32">
        <f>ROUND(ROUND(L871,2)*ROUND(G871,3),2)</f>
      </c>
      <c s="36" t="s">
        <v>188</v>
      </c>
      <c>
        <f>(M871*21)/100</f>
      </c>
      <c t="s">
        <v>26</v>
      </c>
    </row>
    <row r="872" spans="1:5" ht="12.75">
      <c r="A872" s="35" t="s">
        <v>55</v>
      </c>
      <c r="E872" s="39" t="s">
        <v>5</v>
      </c>
    </row>
    <row r="873" spans="1:5" ht="12.75">
      <c r="A873" s="35" t="s">
        <v>56</v>
      </c>
      <c r="E873" s="40" t="s">
        <v>5</v>
      </c>
    </row>
    <row r="874" spans="1:5" ht="38.25">
      <c r="A874" t="s">
        <v>58</v>
      </c>
      <c r="E874" s="39" t="s">
        <v>2777</v>
      </c>
    </row>
    <row r="875" spans="1:16" ht="25.5">
      <c r="A875" t="s">
        <v>48</v>
      </c>
      <c s="34" t="s">
        <v>2778</v>
      </c>
      <c s="34" t="s">
        <v>2779</v>
      </c>
      <c s="35" t="s">
        <v>5</v>
      </c>
      <c s="6" t="s">
        <v>2780</v>
      </c>
      <c s="36" t="s">
        <v>235</v>
      </c>
      <c s="37">
        <v>1728.39</v>
      </c>
      <c s="36">
        <v>0</v>
      </c>
      <c s="36">
        <f>ROUND(G875*H875,6)</f>
      </c>
      <c r="L875" s="38">
        <v>0</v>
      </c>
      <c s="32">
        <f>ROUND(ROUND(L875,2)*ROUND(G875,3),2)</f>
      </c>
      <c s="36" t="s">
        <v>188</v>
      </c>
      <c>
        <f>(M875*21)/100</f>
      </c>
      <c t="s">
        <v>26</v>
      </c>
    </row>
    <row r="876" spans="1:5" ht="12.75">
      <c r="A876" s="35" t="s">
        <v>55</v>
      </c>
      <c r="E876" s="39" t="s">
        <v>5</v>
      </c>
    </row>
    <row r="877" spans="1:5" ht="12.75">
      <c r="A877" s="35" t="s">
        <v>56</v>
      </c>
      <c r="E877" s="40" t="s">
        <v>2781</v>
      </c>
    </row>
    <row r="878" spans="1:5" ht="25.5">
      <c r="A878" t="s">
        <v>58</v>
      </c>
      <c r="E878" s="39" t="s">
        <v>2780</v>
      </c>
    </row>
    <row r="879" spans="1:16" ht="12.75">
      <c r="A879" t="s">
        <v>48</v>
      </c>
      <c s="34" t="s">
        <v>2782</v>
      </c>
      <c s="34" t="s">
        <v>2783</v>
      </c>
      <c s="35" t="s">
        <v>5</v>
      </c>
      <c s="6" t="s">
        <v>2784</v>
      </c>
      <c s="36" t="s">
        <v>235</v>
      </c>
      <c s="37">
        <v>1901.229</v>
      </c>
      <c s="36">
        <v>1E-05</v>
      </c>
      <c s="36">
        <f>ROUND(G879*H879,6)</f>
      </c>
      <c r="L879" s="38">
        <v>0</v>
      </c>
      <c s="32">
        <f>ROUND(ROUND(L879,2)*ROUND(G879,3),2)</f>
      </c>
      <c s="36" t="s">
        <v>188</v>
      </c>
      <c>
        <f>(M879*21)/100</f>
      </c>
      <c t="s">
        <v>26</v>
      </c>
    </row>
    <row r="880" spans="1:5" ht="12.75">
      <c r="A880" s="35" t="s">
        <v>55</v>
      </c>
      <c r="E880" s="39" t="s">
        <v>5</v>
      </c>
    </row>
    <row r="881" spans="1:5" ht="12.75">
      <c r="A881" s="35" t="s">
        <v>56</v>
      </c>
      <c r="E881" s="40" t="s">
        <v>5</v>
      </c>
    </row>
    <row r="882" spans="1:5" ht="12.75">
      <c r="A882" t="s">
        <v>58</v>
      </c>
      <c r="E882" s="39" t="s">
        <v>2784</v>
      </c>
    </row>
    <row r="883" spans="1:16" ht="25.5">
      <c r="A883" t="s">
        <v>48</v>
      </c>
      <c s="34" t="s">
        <v>2785</v>
      </c>
      <c s="34" t="s">
        <v>2786</v>
      </c>
      <c s="35" t="s">
        <v>5</v>
      </c>
      <c s="6" t="s">
        <v>2787</v>
      </c>
      <c s="36" t="s">
        <v>53</v>
      </c>
      <c s="37">
        <v>0.117</v>
      </c>
      <c s="36">
        <v>0</v>
      </c>
      <c s="36">
        <f>ROUND(G883*H883,6)</f>
      </c>
      <c r="L883" s="38">
        <v>0</v>
      </c>
      <c s="32">
        <f>ROUND(ROUND(L883,2)*ROUND(G883,3),2)</f>
      </c>
      <c s="36" t="s">
        <v>188</v>
      </c>
      <c>
        <f>(M883*21)/100</f>
      </c>
      <c t="s">
        <v>26</v>
      </c>
    </row>
    <row r="884" spans="1:5" ht="12.75">
      <c r="A884" s="35" t="s">
        <v>55</v>
      </c>
      <c r="E884" s="39" t="s">
        <v>5</v>
      </c>
    </row>
    <row r="885" spans="1:5" ht="12.75">
      <c r="A885" s="35" t="s">
        <v>56</v>
      </c>
      <c r="E885" s="40" t="s">
        <v>5</v>
      </c>
    </row>
    <row r="886" spans="1:5" ht="25.5">
      <c r="A886" t="s">
        <v>58</v>
      </c>
      <c r="E886" s="39" t="s">
        <v>2787</v>
      </c>
    </row>
    <row r="887" spans="1:13" ht="12.75">
      <c r="A887" t="s">
        <v>45</v>
      </c>
      <c r="C887" s="31" t="s">
        <v>1342</v>
      </c>
      <c r="E887" s="33" t="s">
        <v>1343</v>
      </c>
      <c r="J887" s="32">
        <f>0</f>
      </c>
      <c s="32">
        <f>0</f>
      </c>
      <c s="32">
        <f>0+L888+L892+L896+L900+L904+L908+L912+L916+L920+L924+L928+L932+L936+L940+L944+L948+L952+L956+L960+L964+L968+L972+L976+L980+L984+L988+L992+L996+L1000+L1004+L1008+L1012+L1016+L1020+L1024+L1028+L1032+L1036+L1040+L1044+L1048+L1052+L1056+L1060+L1064+L1068+L1072+L1076+L1080+L1084+L1088+L1092+L1096+L1100+L1104+L1108+L1112+L1116+L1120+L1124+L1128+L1132+L1136+L1140+L1144+L1148+L1152+L1156+L1160+L1164+L1168+L1172+L1176+L1180+L1184+L1188+L1192+L1196+L1200+L1204+L1208+L1212+L1216+L1220+L1224+L1228+L1232+L1236+L1240+L1244+L1248+L1252+L1256+L1260+L1264+L1268+L1272+L1276+L1280+L1284+L1288+L1292+L1296+L1300+L1304+L1308+L1312+L1316+L1320+L1324+L1328+L1332+L1336+L1340+L1344+L1348+L1352+L1356+L1360+L1364+L1368+L1372+L1376+L1380+L1384+L1388+L1392+L1396+L1400+L1404+L1408+L1412+L1416+L1420+L1424+L1428+L1432+L1436+L1440+L1444+L1448+L1452+L1456+L1460+L1464+L1468+L1472+L1476+L1480+L1484+L1488+L1492+L1496+L1500+L1504+L1508+L1512+L1516+L1520+L1524+L1528+L1532+L1536+L1540+L1544+L1548+L1552+L1556+L1560+L1564+L1568+L1572+L1576+L1580+L1584+L1588+L1592+L1596+L1600+L1604+L1608+L1612+L1616+L1620+L1624+L1628+L1632+L1636+L1640+L1644+L1648+L1652+L1656+L1660+L1664+L1668+L1672+L1676+L1680+L1684+L1688+L1692+L1696+L1700</f>
      </c>
      <c s="32">
        <f>0+M888+M892+M896+M900+M904+M908+M912+M916+M920+M924+M928+M932+M936+M940+M944+M948+M952+M956+M960+M964+M968+M972+M976+M980+M984+M988+M992+M996+M1000+M1004+M1008+M1012+M1016+M1020+M1024+M1028+M1032+M1036+M1040+M1044+M1048+M1052+M1056+M1060+M1064+M1068+M1072+M1076+M1080+M1084+M1088+M1092+M1096+M1100+M1104+M1108+M1112+M1116+M1120+M1124+M1128+M1132+M1136+M1140+M1144+M1148+M1152+M1156+M1160+M1164+M1168+M1172+M1176+M1180+M1184+M1188+M1192+M1196+M1200+M1204+M1208+M1212+M1216+M1220+M1224+M1228+M1232+M1236+M1240+M1244+M1248+M1252+M1256+M1260+M1264+M1268+M1272+M1276+M1280+M1284+M1288+M1292+M1296+M1300+M1304+M1308+M1312+M1316+M1320+M1324+M1328+M1332+M1336+M1340+M1344+M1348+M1352+M1356+M1360+M1364+M1368+M1372+M1376+M1380+M1384+M1388+M1392+M1396+M1400+M1404+M1408+M1412+M1416+M1420+M1424+M1428+M1432+M1436+M1440+M1444+M1448+M1452+M1456+M1460+M1464+M1468+M1472+M1476+M1480+M1484+M1488+M1492+M1496+M1500+M1504+M1508+M1512+M1516+M1520+M1524+M1528+M1532+M1536+M1540+M1544+M1548+M1552+M1556+M1560+M1564+M1568+M1572+M1576+M1580+M1584+M1588+M1592+M1596+M1600+M1604+M1608+M1612+M1616+M1620+M1624+M1628+M1632+M1636+M1640+M1644+M1648+M1652+M1656+M1660+M1664+M1668+M1672+M1676+M1680+M1684+M1688+M1692+M1696+M1700</f>
      </c>
    </row>
    <row r="888" spans="1:16" ht="12.75">
      <c r="A888" t="s">
        <v>48</v>
      </c>
      <c s="34" t="s">
        <v>2788</v>
      </c>
      <c s="34" t="s">
        <v>2789</v>
      </c>
      <c s="35" t="s">
        <v>5</v>
      </c>
      <c s="6" t="s">
        <v>2790</v>
      </c>
      <c s="36" t="s">
        <v>187</v>
      </c>
      <c s="37">
        <v>1</v>
      </c>
      <c s="36">
        <v>0</v>
      </c>
      <c s="36">
        <f>ROUND(G888*H888,6)</f>
      </c>
      <c r="L888" s="38">
        <v>0</v>
      </c>
      <c s="32">
        <f>ROUND(ROUND(L888,2)*ROUND(G888,3),2)</f>
      </c>
      <c s="36" t="s">
        <v>54</v>
      </c>
      <c>
        <f>(M888*21)/100</f>
      </c>
      <c t="s">
        <v>26</v>
      </c>
    </row>
    <row r="889" spans="1:5" ht="12.75">
      <c r="A889" s="35" t="s">
        <v>55</v>
      </c>
      <c r="E889" s="39" t="s">
        <v>5</v>
      </c>
    </row>
    <row r="890" spans="1:5" ht="76.5">
      <c r="A890" s="35" t="s">
        <v>56</v>
      </c>
      <c r="E890" s="40" t="s">
        <v>2791</v>
      </c>
    </row>
    <row r="891" spans="1:5" ht="51">
      <c r="A891" t="s">
        <v>58</v>
      </c>
      <c r="E891" s="39" t="s">
        <v>2792</v>
      </c>
    </row>
    <row r="892" spans="1:16" ht="12.75">
      <c r="A892" t="s">
        <v>48</v>
      </c>
      <c s="34" t="s">
        <v>2793</v>
      </c>
      <c s="34" t="s">
        <v>2794</v>
      </c>
      <c s="35" t="s">
        <v>5</v>
      </c>
      <c s="6" t="s">
        <v>2795</v>
      </c>
      <c s="36" t="s">
        <v>187</v>
      </c>
      <c s="37">
        <v>1</v>
      </c>
      <c s="36">
        <v>0</v>
      </c>
      <c s="36">
        <f>ROUND(G892*H892,6)</f>
      </c>
      <c r="L892" s="38">
        <v>0</v>
      </c>
      <c s="32">
        <f>ROUND(ROUND(L892,2)*ROUND(G892,3),2)</f>
      </c>
      <c s="36" t="s">
        <v>54</v>
      </c>
      <c>
        <f>(M892*21)/100</f>
      </c>
      <c t="s">
        <v>26</v>
      </c>
    </row>
    <row r="893" spans="1:5" ht="12.75">
      <c r="A893" s="35" t="s">
        <v>55</v>
      </c>
      <c r="E893" s="39" t="s">
        <v>5</v>
      </c>
    </row>
    <row r="894" spans="1:5" ht="76.5">
      <c r="A894" s="35" t="s">
        <v>56</v>
      </c>
      <c r="E894" s="40" t="s">
        <v>2796</v>
      </c>
    </row>
    <row r="895" spans="1:5" ht="38.25">
      <c r="A895" t="s">
        <v>58</v>
      </c>
      <c r="E895" s="39" t="s">
        <v>2797</v>
      </c>
    </row>
    <row r="896" spans="1:16" ht="12.75">
      <c r="A896" t="s">
        <v>48</v>
      </c>
      <c s="34" t="s">
        <v>2798</v>
      </c>
      <c s="34" t="s">
        <v>2799</v>
      </c>
      <c s="35" t="s">
        <v>5</v>
      </c>
      <c s="6" t="s">
        <v>2800</v>
      </c>
      <c s="36" t="s">
        <v>187</v>
      </c>
      <c s="37">
        <v>1</v>
      </c>
      <c s="36">
        <v>0</v>
      </c>
      <c s="36">
        <f>ROUND(G896*H896,6)</f>
      </c>
      <c r="L896" s="38">
        <v>0</v>
      </c>
      <c s="32">
        <f>ROUND(ROUND(L896,2)*ROUND(G896,3),2)</f>
      </c>
      <c s="36" t="s">
        <v>54</v>
      </c>
      <c>
        <f>(M896*21)/100</f>
      </c>
      <c t="s">
        <v>26</v>
      </c>
    </row>
    <row r="897" spans="1:5" ht="12.75">
      <c r="A897" s="35" t="s">
        <v>55</v>
      </c>
      <c r="E897" s="39" t="s">
        <v>5</v>
      </c>
    </row>
    <row r="898" spans="1:5" ht="76.5">
      <c r="A898" s="35" t="s">
        <v>56</v>
      </c>
      <c r="E898" s="40" t="s">
        <v>2801</v>
      </c>
    </row>
    <row r="899" spans="1:5" ht="89.25">
      <c r="A899" t="s">
        <v>58</v>
      </c>
      <c r="E899" s="39" t="s">
        <v>2802</v>
      </c>
    </row>
    <row r="900" spans="1:16" ht="12.75">
      <c r="A900" t="s">
        <v>48</v>
      </c>
      <c s="34" t="s">
        <v>2803</v>
      </c>
      <c s="34" t="s">
        <v>2804</v>
      </c>
      <c s="35" t="s">
        <v>5</v>
      </c>
      <c s="6" t="s">
        <v>2805</v>
      </c>
      <c s="36" t="s">
        <v>187</v>
      </c>
      <c s="37">
        <v>1</v>
      </c>
      <c s="36">
        <v>0</v>
      </c>
      <c s="36">
        <f>ROUND(G900*H900,6)</f>
      </c>
      <c r="L900" s="38">
        <v>0</v>
      </c>
      <c s="32">
        <f>ROUND(ROUND(L900,2)*ROUND(G900,3),2)</f>
      </c>
      <c s="36" t="s">
        <v>54</v>
      </c>
      <c>
        <f>(M900*21)/100</f>
      </c>
      <c t="s">
        <v>26</v>
      </c>
    </row>
    <row r="901" spans="1:5" ht="12.75">
      <c r="A901" s="35" t="s">
        <v>55</v>
      </c>
      <c r="E901" s="39" t="s">
        <v>5</v>
      </c>
    </row>
    <row r="902" spans="1:5" ht="76.5">
      <c r="A902" s="35" t="s">
        <v>56</v>
      </c>
      <c r="E902" s="40" t="s">
        <v>2806</v>
      </c>
    </row>
    <row r="903" spans="1:5" ht="38.25">
      <c r="A903" t="s">
        <v>58</v>
      </c>
      <c r="E903" s="39" t="s">
        <v>2807</v>
      </c>
    </row>
    <row r="904" spans="1:16" ht="12.75">
      <c r="A904" t="s">
        <v>48</v>
      </c>
      <c s="34" t="s">
        <v>2808</v>
      </c>
      <c s="34" t="s">
        <v>2809</v>
      </c>
      <c s="35" t="s">
        <v>5</v>
      </c>
      <c s="6" t="s">
        <v>2810</v>
      </c>
      <c s="36" t="s">
        <v>187</v>
      </c>
      <c s="37">
        <v>1</v>
      </c>
      <c s="36">
        <v>0</v>
      </c>
      <c s="36">
        <f>ROUND(G904*H904,6)</f>
      </c>
      <c r="L904" s="38">
        <v>0</v>
      </c>
      <c s="32">
        <f>ROUND(ROUND(L904,2)*ROUND(G904,3),2)</f>
      </c>
      <c s="36" t="s">
        <v>54</v>
      </c>
      <c>
        <f>(M904*21)/100</f>
      </c>
      <c t="s">
        <v>26</v>
      </c>
    </row>
    <row r="905" spans="1:5" ht="12.75">
      <c r="A905" s="35" t="s">
        <v>55</v>
      </c>
      <c r="E905" s="39" t="s">
        <v>5</v>
      </c>
    </row>
    <row r="906" spans="1:5" ht="76.5">
      <c r="A906" s="35" t="s">
        <v>56</v>
      </c>
      <c r="E906" s="40" t="s">
        <v>2811</v>
      </c>
    </row>
    <row r="907" spans="1:5" ht="38.25">
      <c r="A907" t="s">
        <v>58</v>
      </c>
      <c r="E907" s="39" t="s">
        <v>2812</v>
      </c>
    </row>
    <row r="908" spans="1:16" ht="12.75">
      <c r="A908" t="s">
        <v>48</v>
      </c>
      <c s="34" t="s">
        <v>2813</v>
      </c>
      <c s="34" t="s">
        <v>2814</v>
      </c>
      <c s="35" t="s">
        <v>5</v>
      </c>
      <c s="6" t="s">
        <v>2815</v>
      </c>
      <c s="36" t="s">
        <v>187</v>
      </c>
      <c s="37">
        <v>2</v>
      </c>
      <c s="36">
        <v>0</v>
      </c>
      <c s="36">
        <f>ROUND(G908*H908,6)</f>
      </c>
      <c r="L908" s="38">
        <v>0</v>
      </c>
      <c s="32">
        <f>ROUND(ROUND(L908,2)*ROUND(G908,3),2)</f>
      </c>
      <c s="36" t="s">
        <v>54</v>
      </c>
      <c>
        <f>(M908*21)/100</f>
      </c>
      <c t="s">
        <v>26</v>
      </c>
    </row>
    <row r="909" spans="1:5" ht="12.75">
      <c r="A909" s="35" t="s">
        <v>55</v>
      </c>
      <c r="E909" s="39" t="s">
        <v>5</v>
      </c>
    </row>
    <row r="910" spans="1:5" ht="76.5">
      <c r="A910" s="35" t="s">
        <v>56</v>
      </c>
      <c r="E910" s="40" t="s">
        <v>2816</v>
      </c>
    </row>
    <row r="911" spans="1:5" ht="38.25">
      <c r="A911" t="s">
        <v>58</v>
      </c>
      <c r="E911" s="39" t="s">
        <v>2817</v>
      </c>
    </row>
    <row r="912" spans="1:16" ht="12.75">
      <c r="A912" t="s">
        <v>48</v>
      </c>
      <c s="34" t="s">
        <v>2818</v>
      </c>
      <c s="34" t="s">
        <v>2819</v>
      </c>
      <c s="35" t="s">
        <v>5</v>
      </c>
      <c s="6" t="s">
        <v>2820</v>
      </c>
      <c s="36" t="s">
        <v>187</v>
      </c>
      <c s="37">
        <v>2</v>
      </c>
      <c s="36">
        <v>0</v>
      </c>
      <c s="36">
        <f>ROUND(G912*H912,6)</f>
      </c>
      <c r="L912" s="38">
        <v>0</v>
      </c>
      <c s="32">
        <f>ROUND(ROUND(L912,2)*ROUND(G912,3),2)</f>
      </c>
      <c s="36" t="s">
        <v>54</v>
      </c>
      <c>
        <f>(M912*21)/100</f>
      </c>
      <c t="s">
        <v>26</v>
      </c>
    </row>
    <row r="913" spans="1:5" ht="12.75">
      <c r="A913" s="35" t="s">
        <v>55</v>
      </c>
      <c r="E913" s="39" t="s">
        <v>5</v>
      </c>
    </row>
    <row r="914" spans="1:5" ht="76.5">
      <c r="A914" s="35" t="s">
        <v>56</v>
      </c>
      <c r="E914" s="40" t="s">
        <v>2821</v>
      </c>
    </row>
    <row r="915" spans="1:5" ht="38.25">
      <c r="A915" t="s">
        <v>58</v>
      </c>
      <c r="E915" s="39" t="s">
        <v>2822</v>
      </c>
    </row>
    <row r="916" spans="1:16" ht="12.75">
      <c r="A916" t="s">
        <v>48</v>
      </c>
      <c s="34" t="s">
        <v>2823</v>
      </c>
      <c s="34" t="s">
        <v>2824</v>
      </c>
      <c s="35" t="s">
        <v>5</v>
      </c>
      <c s="6" t="s">
        <v>2825</v>
      </c>
      <c s="36" t="s">
        <v>187</v>
      </c>
      <c s="37">
        <v>6</v>
      </c>
      <c s="36">
        <v>0</v>
      </c>
      <c s="36">
        <f>ROUND(G916*H916,6)</f>
      </c>
      <c r="L916" s="38">
        <v>0</v>
      </c>
      <c s="32">
        <f>ROUND(ROUND(L916,2)*ROUND(G916,3),2)</f>
      </c>
      <c s="36" t="s">
        <v>54</v>
      </c>
      <c>
        <f>(M916*21)/100</f>
      </c>
      <c t="s">
        <v>26</v>
      </c>
    </row>
    <row r="917" spans="1:5" ht="12.75">
      <c r="A917" s="35" t="s">
        <v>55</v>
      </c>
      <c r="E917" s="39" t="s">
        <v>5</v>
      </c>
    </row>
    <row r="918" spans="1:5" ht="12.75">
      <c r="A918" s="35" t="s">
        <v>56</v>
      </c>
      <c r="E918" s="40" t="s">
        <v>2826</v>
      </c>
    </row>
    <row r="919" spans="1:5" ht="76.5">
      <c r="A919" t="s">
        <v>58</v>
      </c>
      <c r="E919" s="39" t="s">
        <v>2827</v>
      </c>
    </row>
    <row r="920" spans="1:16" ht="12.75">
      <c r="A920" t="s">
        <v>48</v>
      </c>
      <c s="34" t="s">
        <v>2828</v>
      </c>
      <c s="34" t="s">
        <v>2829</v>
      </c>
      <c s="35" t="s">
        <v>5</v>
      </c>
      <c s="6" t="s">
        <v>2830</v>
      </c>
      <c s="36" t="s">
        <v>187</v>
      </c>
      <c s="37">
        <v>1</v>
      </c>
      <c s="36">
        <v>0</v>
      </c>
      <c s="36">
        <f>ROUND(G920*H920,6)</f>
      </c>
      <c r="L920" s="38">
        <v>0</v>
      </c>
      <c s="32">
        <f>ROUND(ROUND(L920,2)*ROUND(G920,3),2)</f>
      </c>
      <c s="36" t="s">
        <v>54</v>
      </c>
      <c>
        <f>(M920*21)/100</f>
      </c>
      <c t="s">
        <v>26</v>
      </c>
    </row>
    <row r="921" spans="1:5" ht="12.75">
      <c r="A921" s="35" t="s">
        <v>55</v>
      </c>
      <c r="E921" s="39" t="s">
        <v>5</v>
      </c>
    </row>
    <row r="922" spans="1:5" ht="12.75">
      <c r="A922" s="35" t="s">
        <v>56</v>
      </c>
      <c r="E922" s="40" t="s">
        <v>2831</v>
      </c>
    </row>
    <row r="923" spans="1:5" ht="76.5">
      <c r="A923" t="s">
        <v>58</v>
      </c>
      <c r="E923" s="39" t="s">
        <v>2832</v>
      </c>
    </row>
    <row r="924" spans="1:16" ht="12.75">
      <c r="A924" t="s">
        <v>48</v>
      </c>
      <c s="34" t="s">
        <v>2833</v>
      </c>
      <c s="34" t="s">
        <v>2834</v>
      </c>
      <c s="35" t="s">
        <v>5</v>
      </c>
      <c s="6" t="s">
        <v>2835</v>
      </c>
      <c s="36" t="s">
        <v>187</v>
      </c>
      <c s="37">
        <v>10</v>
      </c>
      <c s="36">
        <v>0</v>
      </c>
      <c s="36">
        <f>ROUND(G924*H924,6)</f>
      </c>
      <c r="L924" s="38">
        <v>0</v>
      </c>
      <c s="32">
        <f>ROUND(ROUND(L924,2)*ROUND(G924,3),2)</f>
      </c>
      <c s="36" t="s">
        <v>54</v>
      </c>
      <c>
        <f>(M924*21)/100</f>
      </c>
      <c t="s">
        <v>26</v>
      </c>
    </row>
    <row r="925" spans="1:5" ht="12.75">
      <c r="A925" s="35" t="s">
        <v>55</v>
      </c>
      <c r="E925" s="39" t="s">
        <v>5</v>
      </c>
    </row>
    <row r="926" spans="1:5" ht="12.75">
      <c r="A926" s="35" t="s">
        <v>56</v>
      </c>
      <c r="E926" s="40" t="s">
        <v>2836</v>
      </c>
    </row>
    <row r="927" spans="1:5" ht="76.5">
      <c r="A927" t="s">
        <v>58</v>
      </c>
      <c r="E927" s="39" t="s">
        <v>2837</v>
      </c>
    </row>
    <row r="928" spans="1:16" ht="12.75">
      <c r="A928" t="s">
        <v>48</v>
      </c>
      <c s="34" t="s">
        <v>2838</v>
      </c>
      <c s="34" t="s">
        <v>2839</v>
      </c>
      <c s="35" t="s">
        <v>5</v>
      </c>
      <c s="6" t="s">
        <v>2840</v>
      </c>
      <c s="36" t="s">
        <v>187</v>
      </c>
      <c s="37">
        <v>1</v>
      </c>
      <c s="36">
        <v>0</v>
      </c>
      <c s="36">
        <f>ROUND(G928*H928,6)</f>
      </c>
      <c r="L928" s="38">
        <v>0</v>
      </c>
      <c s="32">
        <f>ROUND(ROUND(L928,2)*ROUND(G928,3),2)</f>
      </c>
      <c s="36" t="s">
        <v>54</v>
      </c>
      <c>
        <f>(M928*21)/100</f>
      </c>
      <c t="s">
        <v>26</v>
      </c>
    </row>
    <row r="929" spans="1:5" ht="12.75">
      <c r="A929" s="35" t="s">
        <v>55</v>
      </c>
      <c r="E929" s="39" t="s">
        <v>5</v>
      </c>
    </row>
    <row r="930" spans="1:5" ht="12.75">
      <c r="A930" s="35" t="s">
        <v>56</v>
      </c>
      <c r="E930" s="40" t="s">
        <v>2831</v>
      </c>
    </row>
    <row r="931" spans="1:5" ht="76.5">
      <c r="A931" t="s">
        <v>58</v>
      </c>
      <c r="E931" s="39" t="s">
        <v>2841</v>
      </c>
    </row>
    <row r="932" spans="1:16" ht="12.75">
      <c r="A932" t="s">
        <v>48</v>
      </c>
      <c s="34" t="s">
        <v>2842</v>
      </c>
      <c s="34" t="s">
        <v>2843</v>
      </c>
      <c s="35" t="s">
        <v>5</v>
      </c>
      <c s="6" t="s">
        <v>2844</v>
      </c>
      <c s="36" t="s">
        <v>187</v>
      </c>
      <c s="37">
        <v>3</v>
      </c>
      <c s="36">
        <v>0</v>
      </c>
      <c s="36">
        <f>ROUND(G932*H932,6)</f>
      </c>
      <c r="L932" s="38">
        <v>0</v>
      </c>
      <c s="32">
        <f>ROUND(ROUND(L932,2)*ROUND(G932,3),2)</f>
      </c>
      <c s="36" t="s">
        <v>54</v>
      </c>
      <c>
        <f>(M932*21)/100</f>
      </c>
      <c t="s">
        <v>26</v>
      </c>
    </row>
    <row r="933" spans="1:5" ht="12.75">
      <c r="A933" s="35" t="s">
        <v>55</v>
      </c>
      <c r="E933" s="39" t="s">
        <v>5</v>
      </c>
    </row>
    <row r="934" spans="1:5" ht="12.75">
      <c r="A934" s="35" t="s">
        <v>56</v>
      </c>
      <c r="E934" s="40" t="s">
        <v>2845</v>
      </c>
    </row>
    <row r="935" spans="1:5" ht="76.5">
      <c r="A935" t="s">
        <v>58</v>
      </c>
      <c r="E935" s="39" t="s">
        <v>2846</v>
      </c>
    </row>
    <row r="936" spans="1:16" ht="12.75">
      <c r="A936" t="s">
        <v>48</v>
      </c>
      <c s="34" t="s">
        <v>2847</v>
      </c>
      <c s="34" t="s">
        <v>2848</v>
      </c>
      <c s="35" t="s">
        <v>5</v>
      </c>
      <c s="6" t="s">
        <v>2849</v>
      </c>
      <c s="36" t="s">
        <v>187</v>
      </c>
      <c s="37">
        <v>2</v>
      </c>
      <c s="36">
        <v>0</v>
      </c>
      <c s="36">
        <f>ROUND(G936*H936,6)</f>
      </c>
      <c r="L936" s="38">
        <v>0</v>
      </c>
      <c s="32">
        <f>ROUND(ROUND(L936,2)*ROUND(G936,3),2)</f>
      </c>
      <c s="36" t="s">
        <v>54</v>
      </c>
      <c>
        <f>(M936*21)/100</f>
      </c>
      <c t="s">
        <v>26</v>
      </c>
    </row>
    <row r="937" spans="1:5" ht="12.75">
      <c r="A937" s="35" t="s">
        <v>55</v>
      </c>
      <c r="E937" s="39" t="s">
        <v>5</v>
      </c>
    </row>
    <row r="938" spans="1:5" ht="12.75">
      <c r="A938" s="35" t="s">
        <v>56</v>
      </c>
      <c r="E938" s="40" t="s">
        <v>2850</v>
      </c>
    </row>
    <row r="939" spans="1:5" ht="76.5">
      <c r="A939" t="s">
        <v>58</v>
      </c>
      <c r="E939" s="39" t="s">
        <v>2851</v>
      </c>
    </row>
    <row r="940" spans="1:16" ht="12.75">
      <c r="A940" t="s">
        <v>48</v>
      </c>
      <c s="34" t="s">
        <v>2852</v>
      </c>
      <c s="34" t="s">
        <v>2853</v>
      </c>
      <c s="35" t="s">
        <v>5</v>
      </c>
      <c s="6" t="s">
        <v>2854</v>
      </c>
      <c s="36" t="s">
        <v>187</v>
      </c>
      <c s="37">
        <v>2</v>
      </c>
      <c s="36">
        <v>0</v>
      </c>
      <c s="36">
        <f>ROUND(G940*H940,6)</f>
      </c>
      <c r="L940" s="38">
        <v>0</v>
      </c>
      <c s="32">
        <f>ROUND(ROUND(L940,2)*ROUND(G940,3),2)</f>
      </c>
      <c s="36" t="s">
        <v>54</v>
      </c>
      <c>
        <f>(M940*21)/100</f>
      </c>
      <c t="s">
        <v>26</v>
      </c>
    </row>
    <row r="941" spans="1:5" ht="12.75">
      <c r="A941" s="35" t="s">
        <v>55</v>
      </c>
      <c r="E941" s="39" t="s">
        <v>5</v>
      </c>
    </row>
    <row r="942" spans="1:5" ht="12.75">
      <c r="A942" s="35" t="s">
        <v>56</v>
      </c>
      <c r="E942" s="40" t="s">
        <v>2850</v>
      </c>
    </row>
    <row r="943" spans="1:5" ht="76.5">
      <c r="A943" t="s">
        <v>58</v>
      </c>
      <c r="E943" s="39" t="s">
        <v>2855</v>
      </c>
    </row>
    <row r="944" spans="1:16" ht="12.75">
      <c r="A944" t="s">
        <v>48</v>
      </c>
      <c s="34" t="s">
        <v>2856</v>
      </c>
      <c s="34" t="s">
        <v>2857</v>
      </c>
      <c s="35" t="s">
        <v>5</v>
      </c>
      <c s="6" t="s">
        <v>2858</v>
      </c>
      <c s="36" t="s">
        <v>187</v>
      </c>
      <c s="37">
        <v>1</v>
      </c>
      <c s="36">
        <v>0</v>
      </c>
      <c s="36">
        <f>ROUND(G944*H944,6)</f>
      </c>
      <c r="L944" s="38">
        <v>0</v>
      </c>
      <c s="32">
        <f>ROUND(ROUND(L944,2)*ROUND(G944,3),2)</f>
      </c>
      <c s="36" t="s">
        <v>54</v>
      </c>
      <c>
        <f>(M944*21)/100</f>
      </c>
      <c t="s">
        <v>26</v>
      </c>
    </row>
    <row r="945" spans="1:5" ht="12.75">
      <c r="A945" s="35" t="s">
        <v>55</v>
      </c>
      <c r="E945" s="39" t="s">
        <v>5</v>
      </c>
    </row>
    <row r="946" spans="1:5" ht="63.75">
      <c r="A946" s="35" t="s">
        <v>56</v>
      </c>
      <c r="E946" s="40" t="s">
        <v>2859</v>
      </c>
    </row>
    <row r="947" spans="1:5" ht="76.5">
      <c r="A947" t="s">
        <v>58</v>
      </c>
      <c r="E947" s="39" t="s">
        <v>2860</v>
      </c>
    </row>
    <row r="948" spans="1:16" ht="12.75">
      <c r="A948" t="s">
        <v>48</v>
      </c>
      <c s="34" t="s">
        <v>2861</v>
      </c>
      <c s="34" t="s">
        <v>2862</v>
      </c>
      <c s="35" t="s">
        <v>5</v>
      </c>
      <c s="6" t="s">
        <v>2858</v>
      </c>
      <c s="36" t="s">
        <v>187</v>
      </c>
      <c s="37">
        <v>2</v>
      </c>
      <c s="36">
        <v>0</v>
      </c>
      <c s="36">
        <f>ROUND(G948*H948,6)</f>
      </c>
      <c r="L948" s="38">
        <v>0</v>
      </c>
      <c s="32">
        <f>ROUND(ROUND(L948,2)*ROUND(G948,3),2)</f>
      </c>
      <c s="36" t="s">
        <v>54</v>
      </c>
      <c>
        <f>(M948*21)/100</f>
      </c>
      <c t="s">
        <v>26</v>
      </c>
    </row>
    <row r="949" spans="1:5" ht="12.75">
      <c r="A949" s="35" t="s">
        <v>55</v>
      </c>
      <c r="E949" s="39" t="s">
        <v>5</v>
      </c>
    </row>
    <row r="950" spans="1:5" ht="12.75">
      <c r="A950" s="35" t="s">
        <v>56</v>
      </c>
      <c r="E950" s="40" t="s">
        <v>2863</v>
      </c>
    </row>
    <row r="951" spans="1:5" ht="76.5">
      <c r="A951" t="s">
        <v>58</v>
      </c>
      <c r="E951" s="39" t="s">
        <v>2864</v>
      </c>
    </row>
    <row r="952" spans="1:16" ht="12.75">
      <c r="A952" t="s">
        <v>48</v>
      </c>
      <c s="34" t="s">
        <v>2865</v>
      </c>
      <c s="34" t="s">
        <v>2866</v>
      </c>
      <c s="35" t="s">
        <v>5</v>
      </c>
      <c s="6" t="s">
        <v>2867</v>
      </c>
      <c s="36" t="s">
        <v>235</v>
      </c>
      <c s="37">
        <v>1.2</v>
      </c>
      <c s="36">
        <v>0</v>
      </c>
      <c s="36">
        <f>ROUND(G952*H952,6)</f>
      </c>
      <c r="L952" s="38">
        <v>0</v>
      </c>
      <c s="32">
        <f>ROUND(ROUND(L952,2)*ROUND(G952,3),2)</f>
      </c>
      <c s="36" t="s">
        <v>188</v>
      </c>
      <c>
        <f>(M952*21)/100</f>
      </c>
      <c t="s">
        <v>26</v>
      </c>
    </row>
    <row r="953" spans="1:5" ht="12.75">
      <c r="A953" s="35" t="s">
        <v>55</v>
      </c>
      <c r="E953" s="39" t="s">
        <v>5</v>
      </c>
    </row>
    <row r="954" spans="1:5" ht="12.75">
      <c r="A954" s="35" t="s">
        <v>56</v>
      </c>
      <c r="E954" s="40" t="s">
        <v>2868</v>
      </c>
    </row>
    <row r="955" spans="1:5" ht="25.5">
      <c r="A955" t="s">
        <v>58</v>
      </c>
      <c r="E955" s="39" t="s">
        <v>2869</v>
      </c>
    </row>
    <row r="956" spans="1:16" ht="12.75">
      <c r="A956" t="s">
        <v>48</v>
      </c>
      <c s="34" t="s">
        <v>2870</v>
      </c>
      <c s="34" t="s">
        <v>2871</v>
      </c>
      <c s="35" t="s">
        <v>5</v>
      </c>
      <c s="6" t="s">
        <v>2872</v>
      </c>
      <c s="36" t="s">
        <v>235</v>
      </c>
      <c s="37">
        <v>1.32</v>
      </c>
      <c s="36">
        <v>0</v>
      </c>
      <c s="36">
        <f>ROUND(G956*H956,6)</f>
      </c>
      <c r="L956" s="38">
        <v>0</v>
      </c>
      <c s="32">
        <f>ROUND(ROUND(L956,2)*ROUND(G956,3),2)</f>
      </c>
      <c s="36" t="s">
        <v>54</v>
      </c>
      <c>
        <f>(M956*21)/100</f>
      </c>
      <c t="s">
        <v>26</v>
      </c>
    </row>
    <row r="957" spans="1:5" ht="12.75">
      <c r="A957" s="35" t="s">
        <v>55</v>
      </c>
      <c r="E957" s="39" t="s">
        <v>5</v>
      </c>
    </row>
    <row r="958" spans="1:5" ht="12.75">
      <c r="A958" s="35" t="s">
        <v>56</v>
      </c>
      <c r="E958" s="40" t="s">
        <v>5</v>
      </c>
    </row>
    <row r="959" spans="1:5" ht="12.75">
      <c r="A959" t="s">
        <v>58</v>
      </c>
      <c r="E959" s="39" t="s">
        <v>2872</v>
      </c>
    </row>
    <row r="960" spans="1:16" ht="25.5">
      <c r="A960" t="s">
        <v>48</v>
      </c>
      <c s="34" t="s">
        <v>2873</v>
      </c>
      <c s="34" t="s">
        <v>2874</v>
      </c>
      <c s="35" t="s">
        <v>5</v>
      </c>
      <c s="6" t="s">
        <v>2875</v>
      </c>
      <c s="36" t="s">
        <v>1171</v>
      </c>
      <c s="37">
        <v>2.1</v>
      </c>
      <c s="36">
        <v>0.00027</v>
      </c>
      <c s="36">
        <f>ROUND(G960*H960,6)</f>
      </c>
      <c r="L960" s="38">
        <v>0</v>
      </c>
      <c s="32">
        <f>ROUND(ROUND(L960,2)*ROUND(G960,3),2)</f>
      </c>
      <c s="36" t="s">
        <v>188</v>
      </c>
      <c>
        <f>(M960*21)/100</f>
      </c>
      <c t="s">
        <v>26</v>
      </c>
    </row>
    <row r="961" spans="1:5" ht="12.75">
      <c r="A961" s="35" t="s">
        <v>55</v>
      </c>
      <c r="E961" s="39" t="s">
        <v>5</v>
      </c>
    </row>
    <row r="962" spans="1:5" ht="12.75">
      <c r="A962" s="35" t="s">
        <v>56</v>
      </c>
      <c r="E962" s="40" t="s">
        <v>2876</v>
      </c>
    </row>
    <row r="963" spans="1:5" ht="25.5">
      <c r="A963" t="s">
        <v>58</v>
      </c>
      <c r="E963" s="39" t="s">
        <v>2875</v>
      </c>
    </row>
    <row r="964" spans="1:16" ht="12.75">
      <c r="A964" t="s">
        <v>48</v>
      </c>
      <c s="34" t="s">
        <v>2877</v>
      </c>
      <c s="34" t="s">
        <v>2878</v>
      </c>
      <c s="35" t="s">
        <v>5</v>
      </c>
      <c s="6" t="s">
        <v>2879</v>
      </c>
      <c s="36" t="s">
        <v>187</v>
      </c>
      <c s="37">
        <v>1</v>
      </c>
      <c s="36">
        <v>0</v>
      </c>
      <c s="36">
        <f>ROUND(G964*H964,6)</f>
      </c>
      <c r="L964" s="38">
        <v>0</v>
      </c>
      <c s="32">
        <f>ROUND(ROUND(L964,2)*ROUND(G964,3),2)</f>
      </c>
      <c s="36" t="s">
        <v>54</v>
      </c>
      <c>
        <f>(M964*21)/100</f>
      </c>
      <c t="s">
        <v>26</v>
      </c>
    </row>
    <row r="965" spans="1:5" ht="12.75">
      <c r="A965" s="35" t="s">
        <v>55</v>
      </c>
      <c r="E965" s="39" t="s">
        <v>5</v>
      </c>
    </row>
    <row r="966" spans="1:5" ht="76.5">
      <c r="A966" s="35" t="s">
        <v>56</v>
      </c>
      <c r="E966" s="40" t="s">
        <v>2880</v>
      </c>
    </row>
    <row r="967" spans="1:5" ht="51">
      <c r="A967" t="s">
        <v>58</v>
      </c>
      <c r="E967" s="39" t="s">
        <v>2881</v>
      </c>
    </row>
    <row r="968" spans="1:16" ht="25.5">
      <c r="A968" t="s">
        <v>48</v>
      </c>
      <c s="34" t="s">
        <v>2882</v>
      </c>
      <c s="34" t="s">
        <v>2883</v>
      </c>
      <c s="35" t="s">
        <v>5</v>
      </c>
      <c s="6" t="s">
        <v>2884</v>
      </c>
      <c s="36" t="s">
        <v>1171</v>
      </c>
      <c s="37">
        <v>263.816</v>
      </c>
      <c s="36">
        <v>0.00028</v>
      </c>
      <c s="36">
        <f>ROUND(G968*H968,6)</f>
      </c>
      <c r="L968" s="38">
        <v>0</v>
      </c>
      <c s="32">
        <f>ROUND(ROUND(L968,2)*ROUND(G968,3),2)</f>
      </c>
      <c s="36" t="s">
        <v>188</v>
      </c>
      <c>
        <f>(M968*21)/100</f>
      </c>
      <c t="s">
        <v>26</v>
      </c>
    </row>
    <row r="969" spans="1:5" ht="12.75">
      <c r="A969" s="35" t="s">
        <v>55</v>
      </c>
      <c r="E969" s="39" t="s">
        <v>5</v>
      </c>
    </row>
    <row r="970" spans="1:5" ht="409.5">
      <c r="A970" s="35" t="s">
        <v>56</v>
      </c>
      <c r="E970" s="40" t="s">
        <v>2885</v>
      </c>
    </row>
    <row r="971" spans="1:5" ht="25.5">
      <c r="A971" t="s">
        <v>58</v>
      </c>
      <c r="E971" s="39" t="s">
        <v>2884</v>
      </c>
    </row>
    <row r="972" spans="1:16" ht="12.75">
      <c r="A972" t="s">
        <v>48</v>
      </c>
      <c s="34" t="s">
        <v>2886</v>
      </c>
      <c s="34" t="s">
        <v>2887</v>
      </c>
      <c s="35" t="s">
        <v>5</v>
      </c>
      <c s="6" t="s">
        <v>2888</v>
      </c>
      <c s="36" t="s">
        <v>187</v>
      </c>
      <c s="37">
        <v>1</v>
      </c>
      <c s="36">
        <v>0</v>
      </c>
      <c s="36">
        <f>ROUND(G972*H972,6)</f>
      </c>
      <c r="L972" s="38">
        <v>0</v>
      </c>
      <c s="32">
        <f>ROUND(ROUND(L972,2)*ROUND(G972,3),2)</f>
      </c>
      <c s="36" t="s">
        <v>54</v>
      </c>
      <c>
        <f>(M972*21)/100</f>
      </c>
      <c t="s">
        <v>26</v>
      </c>
    </row>
    <row r="973" spans="1:5" ht="12.75">
      <c r="A973" s="35" t="s">
        <v>55</v>
      </c>
      <c r="E973" s="39" t="s">
        <v>5</v>
      </c>
    </row>
    <row r="974" spans="1:5" ht="76.5">
      <c r="A974" s="35" t="s">
        <v>56</v>
      </c>
      <c r="E974" s="40" t="s">
        <v>2889</v>
      </c>
    </row>
    <row r="975" spans="1:5" ht="51">
      <c r="A975" t="s">
        <v>58</v>
      </c>
      <c r="E975" s="39" t="s">
        <v>2890</v>
      </c>
    </row>
    <row r="976" spans="1:16" ht="12.75">
      <c r="A976" t="s">
        <v>48</v>
      </c>
      <c s="34" t="s">
        <v>2891</v>
      </c>
      <c s="34" t="s">
        <v>2892</v>
      </c>
      <c s="35" t="s">
        <v>5</v>
      </c>
      <c s="6" t="s">
        <v>2893</v>
      </c>
      <c s="36" t="s">
        <v>187</v>
      </c>
      <c s="37">
        <v>11</v>
      </c>
      <c s="36">
        <v>0</v>
      </c>
      <c s="36">
        <f>ROUND(G976*H976,6)</f>
      </c>
      <c r="L976" s="38">
        <v>0</v>
      </c>
      <c s="32">
        <f>ROUND(ROUND(L976,2)*ROUND(G976,3),2)</f>
      </c>
      <c s="36" t="s">
        <v>54</v>
      </c>
      <c>
        <f>(M976*21)/100</f>
      </c>
      <c t="s">
        <v>26</v>
      </c>
    </row>
    <row r="977" spans="1:5" ht="12.75">
      <c r="A977" s="35" t="s">
        <v>55</v>
      </c>
      <c r="E977" s="39" t="s">
        <v>5</v>
      </c>
    </row>
    <row r="978" spans="1:5" ht="76.5">
      <c r="A978" s="35" t="s">
        <v>56</v>
      </c>
      <c r="E978" s="40" t="s">
        <v>2894</v>
      </c>
    </row>
    <row r="979" spans="1:5" ht="51">
      <c r="A979" t="s">
        <v>58</v>
      </c>
      <c r="E979" s="39" t="s">
        <v>2895</v>
      </c>
    </row>
    <row r="980" spans="1:16" ht="12.75">
      <c r="A980" t="s">
        <v>48</v>
      </c>
      <c s="34" t="s">
        <v>2896</v>
      </c>
      <c s="34" t="s">
        <v>2897</v>
      </c>
      <c s="35" t="s">
        <v>5</v>
      </c>
      <c s="6" t="s">
        <v>2898</v>
      </c>
      <c s="36" t="s">
        <v>187</v>
      </c>
      <c s="37">
        <v>1</v>
      </c>
      <c s="36">
        <v>0</v>
      </c>
      <c s="36">
        <f>ROUND(G980*H980,6)</f>
      </c>
      <c r="L980" s="38">
        <v>0</v>
      </c>
      <c s="32">
        <f>ROUND(ROUND(L980,2)*ROUND(G980,3),2)</f>
      </c>
      <c s="36" t="s">
        <v>54</v>
      </c>
      <c>
        <f>(M980*21)/100</f>
      </c>
      <c t="s">
        <v>26</v>
      </c>
    </row>
    <row r="981" spans="1:5" ht="12.75">
      <c r="A981" s="35" t="s">
        <v>55</v>
      </c>
      <c r="E981" s="39" t="s">
        <v>5</v>
      </c>
    </row>
    <row r="982" spans="1:5" ht="76.5">
      <c r="A982" s="35" t="s">
        <v>56</v>
      </c>
      <c r="E982" s="40" t="s">
        <v>2899</v>
      </c>
    </row>
    <row r="983" spans="1:5" ht="51">
      <c r="A983" t="s">
        <v>58</v>
      </c>
      <c r="E983" s="39" t="s">
        <v>2900</v>
      </c>
    </row>
    <row r="984" spans="1:16" ht="12.75">
      <c r="A984" t="s">
        <v>48</v>
      </c>
      <c s="34" t="s">
        <v>2901</v>
      </c>
      <c s="34" t="s">
        <v>2902</v>
      </c>
      <c s="35" t="s">
        <v>5</v>
      </c>
      <c s="6" t="s">
        <v>2903</v>
      </c>
      <c s="36" t="s">
        <v>187</v>
      </c>
      <c s="37">
        <v>2</v>
      </c>
      <c s="36">
        <v>0</v>
      </c>
      <c s="36">
        <f>ROUND(G984*H984,6)</f>
      </c>
      <c r="L984" s="38">
        <v>0</v>
      </c>
      <c s="32">
        <f>ROUND(ROUND(L984,2)*ROUND(G984,3),2)</f>
      </c>
      <c s="36" t="s">
        <v>54</v>
      </c>
      <c>
        <f>(M984*21)/100</f>
      </c>
      <c t="s">
        <v>26</v>
      </c>
    </row>
    <row r="985" spans="1:5" ht="12.75">
      <c r="A985" s="35" t="s">
        <v>55</v>
      </c>
      <c r="E985" s="39" t="s">
        <v>5</v>
      </c>
    </row>
    <row r="986" spans="1:5" ht="76.5">
      <c r="A986" s="35" t="s">
        <v>56</v>
      </c>
      <c r="E986" s="40" t="s">
        <v>2904</v>
      </c>
    </row>
    <row r="987" spans="1:5" ht="51">
      <c r="A987" t="s">
        <v>58</v>
      </c>
      <c r="E987" s="39" t="s">
        <v>2905</v>
      </c>
    </row>
    <row r="988" spans="1:16" ht="12.75">
      <c r="A988" t="s">
        <v>48</v>
      </c>
      <c s="34" t="s">
        <v>2906</v>
      </c>
      <c s="34" t="s">
        <v>2907</v>
      </c>
      <c s="35" t="s">
        <v>5</v>
      </c>
      <c s="6" t="s">
        <v>2908</v>
      </c>
      <c s="36" t="s">
        <v>187</v>
      </c>
      <c s="37">
        <v>9</v>
      </c>
      <c s="36">
        <v>0</v>
      </c>
      <c s="36">
        <f>ROUND(G988*H988,6)</f>
      </c>
      <c r="L988" s="38">
        <v>0</v>
      </c>
      <c s="32">
        <f>ROUND(ROUND(L988,2)*ROUND(G988,3),2)</f>
      </c>
      <c s="36" t="s">
        <v>54</v>
      </c>
      <c>
        <f>(M988*21)/100</f>
      </c>
      <c t="s">
        <v>26</v>
      </c>
    </row>
    <row r="989" spans="1:5" ht="12.75">
      <c r="A989" s="35" t="s">
        <v>55</v>
      </c>
      <c r="E989" s="39" t="s">
        <v>5</v>
      </c>
    </row>
    <row r="990" spans="1:5" ht="76.5">
      <c r="A990" s="35" t="s">
        <v>56</v>
      </c>
      <c r="E990" s="40" t="s">
        <v>2909</v>
      </c>
    </row>
    <row r="991" spans="1:5" ht="51">
      <c r="A991" t="s">
        <v>58</v>
      </c>
      <c r="E991" s="39" t="s">
        <v>2910</v>
      </c>
    </row>
    <row r="992" spans="1:16" ht="12.75">
      <c r="A992" t="s">
        <v>48</v>
      </c>
      <c s="34" t="s">
        <v>2911</v>
      </c>
      <c s="34" t="s">
        <v>2912</v>
      </c>
      <c s="35" t="s">
        <v>5</v>
      </c>
      <c s="6" t="s">
        <v>2913</v>
      </c>
      <c s="36" t="s">
        <v>187</v>
      </c>
      <c s="37">
        <v>9</v>
      </c>
      <c s="36">
        <v>0</v>
      </c>
      <c s="36">
        <f>ROUND(G992*H992,6)</f>
      </c>
      <c r="L992" s="38">
        <v>0</v>
      </c>
      <c s="32">
        <f>ROUND(ROUND(L992,2)*ROUND(G992,3),2)</f>
      </c>
      <c s="36" t="s">
        <v>54</v>
      </c>
      <c>
        <f>(M992*21)/100</f>
      </c>
      <c t="s">
        <v>26</v>
      </c>
    </row>
    <row r="993" spans="1:5" ht="12.75">
      <c r="A993" s="35" t="s">
        <v>55</v>
      </c>
      <c r="E993" s="39" t="s">
        <v>5</v>
      </c>
    </row>
    <row r="994" spans="1:5" ht="76.5">
      <c r="A994" s="35" t="s">
        <v>56</v>
      </c>
      <c r="E994" s="40" t="s">
        <v>2914</v>
      </c>
    </row>
    <row r="995" spans="1:5" ht="51">
      <c r="A995" t="s">
        <v>58</v>
      </c>
      <c r="E995" s="39" t="s">
        <v>2915</v>
      </c>
    </row>
    <row r="996" spans="1:16" ht="12.75">
      <c r="A996" t="s">
        <v>48</v>
      </c>
      <c s="34" t="s">
        <v>2916</v>
      </c>
      <c s="34" t="s">
        <v>2917</v>
      </c>
      <c s="35" t="s">
        <v>5</v>
      </c>
      <c s="6" t="s">
        <v>2918</v>
      </c>
      <c s="36" t="s">
        <v>187</v>
      </c>
      <c s="37">
        <v>22</v>
      </c>
      <c s="36">
        <v>0</v>
      </c>
      <c s="36">
        <f>ROUND(G996*H996,6)</f>
      </c>
      <c r="L996" s="38">
        <v>0</v>
      </c>
      <c s="32">
        <f>ROUND(ROUND(L996,2)*ROUND(G996,3),2)</f>
      </c>
      <c s="36" t="s">
        <v>54</v>
      </c>
      <c>
        <f>(M996*21)/100</f>
      </c>
      <c t="s">
        <v>26</v>
      </c>
    </row>
    <row r="997" spans="1:5" ht="12.75">
      <c r="A997" s="35" t="s">
        <v>55</v>
      </c>
      <c r="E997" s="39" t="s">
        <v>5</v>
      </c>
    </row>
    <row r="998" spans="1:5" ht="102">
      <c r="A998" s="35" t="s">
        <v>56</v>
      </c>
      <c r="E998" s="40" t="s">
        <v>2919</v>
      </c>
    </row>
    <row r="999" spans="1:5" ht="51">
      <c r="A999" t="s">
        <v>58</v>
      </c>
      <c r="E999" s="39" t="s">
        <v>2920</v>
      </c>
    </row>
    <row r="1000" spans="1:16" ht="12.75">
      <c r="A1000" t="s">
        <v>48</v>
      </c>
      <c s="34" t="s">
        <v>2921</v>
      </c>
      <c s="34" t="s">
        <v>2922</v>
      </c>
      <c s="35" t="s">
        <v>5</v>
      </c>
      <c s="6" t="s">
        <v>2923</v>
      </c>
      <c s="36" t="s">
        <v>187</v>
      </c>
      <c s="37">
        <v>8</v>
      </c>
      <c s="36">
        <v>0</v>
      </c>
      <c s="36">
        <f>ROUND(G1000*H1000,6)</f>
      </c>
      <c r="L1000" s="38">
        <v>0</v>
      </c>
      <c s="32">
        <f>ROUND(ROUND(L1000,2)*ROUND(G1000,3),2)</f>
      </c>
      <c s="36" t="s">
        <v>54</v>
      </c>
      <c>
        <f>(M1000*21)/100</f>
      </c>
      <c t="s">
        <v>26</v>
      </c>
    </row>
    <row r="1001" spans="1:5" ht="12.75">
      <c r="A1001" s="35" t="s">
        <v>55</v>
      </c>
      <c r="E1001" s="39" t="s">
        <v>5</v>
      </c>
    </row>
    <row r="1002" spans="1:5" ht="76.5">
      <c r="A1002" s="35" t="s">
        <v>56</v>
      </c>
      <c r="E1002" s="40" t="s">
        <v>2924</v>
      </c>
    </row>
    <row r="1003" spans="1:5" ht="51">
      <c r="A1003" t="s">
        <v>58</v>
      </c>
      <c r="E1003" s="39" t="s">
        <v>2925</v>
      </c>
    </row>
    <row r="1004" spans="1:16" ht="12.75">
      <c r="A1004" t="s">
        <v>48</v>
      </c>
      <c s="34" t="s">
        <v>2926</v>
      </c>
      <c s="34" t="s">
        <v>2927</v>
      </c>
      <c s="35" t="s">
        <v>5</v>
      </c>
      <c s="6" t="s">
        <v>2928</v>
      </c>
      <c s="36" t="s">
        <v>187</v>
      </c>
      <c s="37">
        <v>4</v>
      </c>
      <c s="36">
        <v>0</v>
      </c>
      <c s="36">
        <f>ROUND(G1004*H1004,6)</f>
      </c>
      <c r="L1004" s="38">
        <v>0</v>
      </c>
      <c s="32">
        <f>ROUND(ROUND(L1004,2)*ROUND(G1004,3),2)</f>
      </c>
      <c s="36" t="s">
        <v>54</v>
      </c>
      <c>
        <f>(M1004*21)/100</f>
      </c>
      <c t="s">
        <v>26</v>
      </c>
    </row>
    <row r="1005" spans="1:5" ht="12.75">
      <c r="A1005" s="35" t="s">
        <v>55</v>
      </c>
      <c r="E1005" s="39" t="s">
        <v>5</v>
      </c>
    </row>
    <row r="1006" spans="1:5" ht="76.5">
      <c r="A1006" s="35" t="s">
        <v>56</v>
      </c>
      <c r="E1006" s="40" t="s">
        <v>2929</v>
      </c>
    </row>
    <row r="1007" spans="1:5" ht="51">
      <c r="A1007" t="s">
        <v>58</v>
      </c>
      <c r="E1007" s="39" t="s">
        <v>2930</v>
      </c>
    </row>
    <row r="1008" spans="1:16" ht="25.5">
      <c r="A1008" t="s">
        <v>48</v>
      </c>
      <c s="34" t="s">
        <v>2931</v>
      </c>
      <c s="34" t="s">
        <v>2932</v>
      </c>
      <c s="35" t="s">
        <v>5</v>
      </c>
      <c s="6" t="s">
        <v>2933</v>
      </c>
      <c s="36" t="s">
        <v>1171</v>
      </c>
      <c s="37">
        <v>103.57</v>
      </c>
      <c s="36">
        <v>0.00028</v>
      </c>
      <c s="36">
        <f>ROUND(G1008*H1008,6)</f>
      </c>
      <c r="L1008" s="38">
        <v>0</v>
      </c>
      <c s="32">
        <f>ROUND(ROUND(L1008,2)*ROUND(G1008,3),2)</f>
      </c>
      <c s="36" t="s">
        <v>188</v>
      </c>
      <c>
        <f>(M1008*21)/100</f>
      </c>
      <c t="s">
        <v>26</v>
      </c>
    </row>
    <row r="1009" spans="1:5" ht="12.75">
      <c r="A1009" s="35" t="s">
        <v>55</v>
      </c>
      <c r="E1009" s="39" t="s">
        <v>5</v>
      </c>
    </row>
    <row r="1010" spans="1:5" ht="216.75">
      <c r="A1010" s="35" t="s">
        <v>56</v>
      </c>
      <c r="E1010" s="40" t="s">
        <v>2934</v>
      </c>
    </row>
    <row r="1011" spans="1:5" ht="25.5">
      <c r="A1011" t="s">
        <v>58</v>
      </c>
      <c r="E1011" s="39" t="s">
        <v>2933</v>
      </c>
    </row>
    <row r="1012" spans="1:16" ht="12.75">
      <c r="A1012" t="s">
        <v>48</v>
      </c>
      <c s="34" t="s">
        <v>2935</v>
      </c>
      <c s="34" t="s">
        <v>2936</v>
      </c>
      <c s="35" t="s">
        <v>5</v>
      </c>
      <c s="6" t="s">
        <v>2937</v>
      </c>
      <c s="36" t="s">
        <v>187</v>
      </c>
      <c s="37">
        <v>10</v>
      </c>
      <c s="36">
        <v>0</v>
      </c>
      <c s="36">
        <f>ROUND(G1012*H1012,6)</f>
      </c>
      <c r="L1012" s="38">
        <v>0</v>
      </c>
      <c s="32">
        <f>ROUND(ROUND(L1012,2)*ROUND(G1012,3),2)</f>
      </c>
      <c s="36" t="s">
        <v>54</v>
      </c>
      <c>
        <f>(M1012*21)/100</f>
      </c>
      <c t="s">
        <v>26</v>
      </c>
    </row>
    <row r="1013" spans="1:5" ht="12.75">
      <c r="A1013" s="35" t="s">
        <v>55</v>
      </c>
      <c r="E1013" s="39" t="s">
        <v>5</v>
      </c>
    </row>
    <row r="1014" spans="1:5" ht="76.5">
      <c r="A1014" s="35" t="s">
        <v>56</v>
      </c>
      <c r="E1014" s="40" t="s">
        <v>2938</v>
      </c>
    </row>
    <row r="1015" spans="1:5" ht="51">
      <c r="A1015" t="s">
        <v>58</v>
      </c>
      <c r="E1015" s="39" t="s">
        <v>2939</v>
      </c>
    </row>
    <row r="1016" spans="1:16" ht="12.75">
      <c r="A1016" t="s">
        <v>48</v>
      </c>
      <c s="34" t="s">
        <v>2940</v>
      </c>
      <c s="34" t="s">
        <v>2941</v>
      </c>
      <c s="35" t="s">
        <v>5</v>
      </c>
      <c s="6" t="s">
        <v>2942</v>
      </c>
      <c s="36" t="s">
        <v>187</v>
      </c>
      <c s="37">
        <v>2</v>
      </c>
      <c s="36">
        <v>0</v>
      </c>
      <c s="36">
        <f>ROUND(G1016*H1016,6)</f>
      </c>
      <c r="L1016" s="38">
        <v>0</v>
      </c>
      <c s="32">
        <f>ROUND(ROUND(L1016,2)*ROUND(G1016,3),2)</f>
      </c>
      <c s="36" t="s">
        <v>54</v>
      </c>
      <c>
        <f>(M1016*21)/100</f>
      </c>
      <c t="s">
        <v>26</v>
      </c>
    </row>
    <row r="1017" spans="1:5" ht="12.75">
      <c r="A1017" s="35" t="s">
        <v>55</v>
      </c>
      <c r="E1017" s="39" t="s">
        <v>5</v>
      </c>
    </row>
    <row r="1018" spans="1:5" ht="76.5">
      <c r="A1018" s="35" t="s">
        <v>56</v>
      </c>
      <c r="E1018" s="40" t="s">
        <v>2943</v>
      </c>
    </row>
    <row r="1019" spans="1:5" ht="51">
      <c r="A1019" t="s">
        <v>58</v>
      </c>
      <c r="E1019" s="39" t="s">
        <v>2944</v>
      </c>
    </row>
    <row r="1020" spans="1:16" ht="12.75">
      <c r="A1020" t="s">
        <v>48</v>
      </c>
      <c s="34" t="s">
        <v>2945</v>
      </c>
      <c s="34" t="s">
        <v>2946</v>
      </c>
      <c s="35" t="s">
        <v>5</v>
      </c>
      <c s="6" t="s">
        <v>2947</v>
      </c>
      <c s="36" t="s">
        <v>187</v>
      </c>
      <c s="37">
        <v>1</v>
      </c>
      <c s="36">
        <v>0</v>
      </c>
      <c s="36">
        <f>ROUND(G1020*H1020,6)</f>
      </c>
      <c r="L1020" s="38">
        <v>0</v>
      </c>
      <c s="32">
        <f>ROUND(ROUND(L1020,2)*ROUND(G1020,3),2)</f>
      </c>
      <c s="36" t="s">
        <v>54</v>
      </c>
      <c>
        <f>(M1020*21)/100</f>
      </c>
      <c t="s">
        <v>26</v>
      </c>
    </row>
    <row r="1021" spans="1:5" ht="12.75">
      <c r="A1021" s="35" t="s">
        <v>55</v>
      </c>
      <c r="E1021" s="39" t="s">
        <v>5</v>
      </c>
    </row>
    <row r="1022" spans="1:5" ht="76.5">
      <c r="A1022" s="35" t="s">
        <v>56</v>
      </c>
      <c r="E1022" s="40" t="s">
        <v>2948</v>
      </c>
    </row>
    <row r="1023" spans="1:5" ht="51">
      <c r="A1023" t="s">
        <v>58</v>
      </c>
      <c r="E1023" s="39" t="s">
        <v>2949</v>
      </c>
    </row>
    <row r="1024" spans="1:16" ht="12.75">
      <c r="A1024" t="s">
        <v>48</v>
      </c>
      <c s="34" t="s">
        <v>2950</v>
      </c>
      <c s="34" t="s">
        <v>2951</v>
      </c>
      <c s="35" t="s">
        <v>5</v>
      </c>
      <c s="6" t="s">
        <v>2952</v>
      </c>
      <c s="36" t="s">
        <v>187</v>
      </c>
      <c s="37">
        <v>5</v>
      </c>
      <c s="36">
        <v>0</v>
      </c>
      <c s="36">
        <f>ROUND(G1024*H1024,6)</f>
      </c>
      <c r="L1024" s="38">
        <v>0</v>
      </c>
      <c s="32">
        <f>ROUND(ROUND(L1024,2)*ROUND(G1024,3),2)</f>
      </c>
      <c s="36" t="s">
        <v>54</v>
      </c>
      <c>
        <f>(M1024*21)/100</f>
      </c>
      <c t="s">
        <v>26</v>
      </c>
    </row>
    <row r="1025" spans="1:5" ht="12.75">
      <c r="A1025" s="35" t="s">
        <v>55</v>
      </c>
      <c r="E1025" s="39" t="s">
        <v>5</v>
      </c>
    </row>
    <row r="1026" spans="1:5" ht="76.5">
      <c r="A1026" s="35" t="s">
        <v>56</v>
      </c>
      <c r="E1026" s="40" t="s">
        <v>2953</v>
      </c>
    </row>
    <row r="1027" spans="1:5" ht="51">
      <c r="A1027" t="s">
        <v>58</v>
      </c>
      <c r="E1027" s="39" t="s">
        <v>2954</v>
      </c>
    </row>
    <row r="1028" spans="1:16" ht="25.5">
      <c r="A1028" t="s">
        <v>48</v>
      </c>
      <c s="34" t="s">
        <v>2955</v>
      </c>
      <c s="34" t="s">
        <v>2956</v>
      </c>
      <c s="35" t="s">
        <v>5</v>
      </c>
      <c s="6" t="s">
        <v>2957</v>
      </c>
      <c s="36" t="s">
        <v>1171</v>
      </c>
      <c s="37">
        <v>9.14</v>
      </c>
      <c s="36">
        <v>0.00027</v>
      </c>
      <c s="36">
        <f>ROUND(G1028*H1028,6)</f>
      </c>
      <c r="L1028" s="38">
        <v>0</v>
      </c>
      <c s="32">
        <f>ROUND(ROUND(L1028,2)*ROUND(G1028,3),2)</f>
      </c>
      <c s="36" t="s">
        <v>188</v>
      </c>
      <c>
        <f>(M1028*21)/100</f>
      </c>
      <c t="s">
        <v>26</v>
      </c>
    </row>
    <row r="1029" spans="1:5" ht="12.75">
      <c r="A1029" s="35" t="s">
        <v>55</v>
      </c>
      <c r="E1029" s="39" t="s">
        <v>5</v>
      </c>
    </row>
    <row r="1030" spans="1:5" ht="114.75">
      <c r="A1030" s="35" t="s">
        <v>56</v>
      </c>
      <c r="E1030" s="40" t="s">
        <v>2958</v>
      </c>
    </row>
    <row r="1031" spans="1:5" ht="25.5">
      <c r="A1031" t="s">
        <v>58</v>
      </c>
      <c r="E1031" s="39" t="s">
        <v>2957</v>
      </c>
    </row>
    <row r="1032" spans="1:16" ht="12.75">
      <c r="A1032" t="s">
        <v>48</v>
      </c>
      <c s="34" t="s">
        <v>2959</v>
      </c>
      <c s="34" t="s">
        <v>2960</v>
      </c>
      <c s="35" t="s">
        <v>5</v>
      </c>
      <c s="6" t="s">
        <v>2961</v>
      </c>
      <c s="36" t="s">
        <v>187</v>
      </c>
      <c s="37">
        <v>2</v>
      </c>
      <c s="36">
        <v>0</v>
      </c>
      <c s="36">
        <f>ROUND(G1032*H1032,6)</f>
      </c>
      <c r="L1032" s="38">
        <v>0</v>
      </c>
      <c s="32">
        <f>ROUND(ROUND(L1032,2)*ROUND(G1032,3),2)</f>
      </c>
      <c s="36" t="s">
        <v>54</v>
      </c>
      <c>
        <f>(M1032*21)/100</f>
      </c>
      <c t="s">
        <v>26</v>
      </c>
    </row>
    <row r="1033" spans="1:5" ht="12.75">
      <c r="A1033" s="35" t="s">
        <v>55</v>
      </c>
      <c r="E1033" s="39" t="s">
        <v>5</v>
      </c>
    </row>
    <row r="1034" spans="1:5" ht="76.5">
      <c r="A1034" s="35" t="s">
        <v>56</v>
      </c>
      <c r="E1034" s="40" t="s">
        <v>2962</v>
      </c>
    </row>
    <row r="1035" spans="1:5" ht="38.25">
      <c r="A1035" t="s">
        <v>58</v>
      </c>
      <c r="E1035" s="39" t="s">
        <v>2963</v>
      </c>
    </row>
    <row r="1036" spans="1:16" ht="12.75">
      <c r="A1036" t="s">
        <v>48</v>
      </c>
      <c s="34" t="s">
        <v>2964</v>
      </c>
      <c s="34" t="s">
        <v>2965</v>
      </c>
      <c s="35" t="s">
        <v>5</v>
      </c>
      <c s="6" t="s">
        <v>2966</v>
      </c>
      <c s="36" t="s">
        <v>187</v>
      </c>
      <c s="37">
        <v>4</v>
      </c>
      <c s="36">
        <v>0</v>
      </c>
      <c s="36">
        <f>ROUND(G1036*H1036,6)</f>
      </c>
      <c r="L1036" s="38">
        <v>0</v>
      </c>
      <c s="32">
        <f>ROUND(ROUND(L1036,2)*ROUND(G1036,3),2)</f>
      </c>
      <c s="36" t="s">
        <v>54</v>
      </c>
      <c>
        <f>(M1036*21)/100</f>
      </c>
      <c t="s">
        <v>26</v>
      </c>
    </row>
    <row r="1037" spans="1:5" ht="12.75">
      <c r="A1037" s="35" t="s">
        <v>55</v>
      </c>
      <c r="E1037" s="39" t="s">
        <v>5</v>
      </c>
    </row>
    <row r="1038" spans="1:5" ht="76.5">
      <c r="A1038" s="35" t="s">
        <v>56</v>
      </c>
      <c r="E1038" s="40" t="s">
        <v>2967</v>
      </c>
    </row>
    <row r="1039" spans="1:5" ht="38.25">
      <c r="A1039" t="s">
        <v>58</v>
      </c>
      <c r="E1039" s="39" t="s">
        <v>2968</v>
      </c>
    </row>
    <row r="1040" spans="1:16" ht="25.5">
      <c r="A1040" t="s">
        <v>48</v>
      </c>
      <c s="34" t="s">
        <v>2969</v>
      </c>
      <c s="34" t="s">
        <v>2970</v>
      </c>
      <c s="35" t="s">
        <v>5</v>
      </c>
      <c s="6" t="s">
        <v>2971</v>
      </c>
      <c s="36" t="s">
        <v>1171</v>
      </c>
      <c s="37">
        <v>4.4</v>
      </c>
      <c s="36">
        <v>0.00026</v>
      </c>
      <c s="36">
        <f>ROUND(G1040*H1040,6)</f>
      </c>
      <c r="L1040" s="38">
        <v>0</v>
      </c>
      <c s="32">
        <f>ROUND(ROUND(L1040,2)*ROUND(G1040,3),2)</f>
      </c>
      <c s="36" t="s">
        <v>188</v>
      </c>
      <c>
        <f>(M1040*21)/100</f>
      </c>
      <c t="s">
        <v>26</v>
      </c>
    </row>
    <row r="1041" spans="1:5" ht="12.75">
      <c r="A1041" s="35" t="s">
        <v>55</v>
      </c>
      <c r="E1041" s="39" t="s">
        <v>5</v>
      </c>
    </row>
    <row r="1042" spans="1:5" ht="12.75">
      <c r="A1042" s="35" t="s">
        <v>56</v>
      </c>
      <c r="E1042" s="40" t="s">
        <v>2972</v>
      </c>
    </row>
    <row r="1043" spans="1:5" ht="25.5">
      <c r="A1043" t="s">
        <v>58</v>
      </c>
      <c r="E1043" s="39" t="s">
        <v>2971</v>
      </c>
    </row>
    <row r="1044" spans="1:16" ht="12.75">
      <c r="A1044" t="s">
        <v>48</v>
      </c>
      <c s="34" t="s">
        <v>2973</v>
      </c>
      <c s="34" t="s">
        <v>2974</v>
      </c>
      <c s="35" t="s">
        <v>5</v>
      </c>
      <c s="6" t="s">
        <v>2975</v>
      </c>
      <c s="36" t="s">
        <v>187</v>
      </c>
      <c s="37">
        <v>4</v>
      </c>
      <c s="36">
        <v>0</v>
      </c>
      <c s="36">
        <f>ROUND(G1044*H1044,6)</f>
      </c>
      <c r="L1044" s="38">
        <v>0</v>
      </c>
      <c s="32">
        <f>ROUND(ROUND(L1044,2)*ROUND(G1044,3),2)</f>
      </c>
      <c s="36" t="s">
        <v>54</v>
      </c>
      <c>
        <f>(M1044*21)/100</f>
      </c>
      <c t="s">
        <v>26</v>
      </c>
    </row>
    <row r="1045" spans="1:5" ht="12.75">
      <c r="A1045" s="35" t="s">
        <v>55</v>
      </c>
      <c r="E1045" s="39" t="s">
        <v>5</v>
      </c>
    </row>
    <row r="1046" spans="1:5" ht="76.5">
      <c r="A1046" s="35" t="s">
        <v>56</v>
      </c>
      <c r="E1046" s="40" t="s">
        <v>2976</v>
      </c>
    </row>
    <row r="1047" spans="1:5" ht="51">
      <c r="A1047" t="s">
        <v>58</v>
      </c>
      <c r="E1047" s="39" t="s">
        <v>2977</v>
      </c>
    </row>
    <row r="1048" spans="1:16" ht="25.5">
      <c r="A1048" t="s">
        <v>48</v>
      </c>
      <c s="34" t="s">
        <v>2978</v>
      </c>
      <c s="34" t="s">
        <v>2979</v>
      </c>
      <c s="35" t="s">
        <v>5</v>
      </c>
      <c s="6" t="s">
        <v>2980</v>
      </c>
      <c s="36" t="s">
        <v>1171</v>
      </c>
      <c s="37">
        <v>21.6</v>
      </c>
      <c s="36">
        <v>0.00027</v>
      </c>
      <c s="36">
        <f>ROUND(G1048*H1048,6)</f>
      </c>
      <c r="L1048" s="38">
        <v>0</v>
      </c>
      <c s="32">
        <f>ROUND(ROUND(L1048,2)*ROUND(G1048,3),2)</f>
      </c>
      <c s="36" t="s">
        <v>188</v>
      </c>
      <c>
        <f>(M1048*21)/100</f>
      </c>
      <c t="s">
        <v>26</v>
      </c>
    </row>
    <row r="1049" spans="1:5" ht="12.75">
      <c r="A1049" s="35" t="s">
        <v>55</v>
      </c>
      <c r="E1049" s="39" t="s">
        <v>5</v>
      </c>
    </row>
    <row r="1050" spans="1:5" ht="12.75">
      <c r="A1050" s="35" t="s">
        <v>56</v>
      </c>
      <c r="E1050" s="40" t="s">
        <v>2981</v>
      </c>
    </row>
    <row r="1051" spans="1:5" ht="25.5">
      <c r="A1051" t="s">
        <v>58</v>
      </c>
      <c r="E1051" s="39" t="s">
        <v>2980</v>
      </c>
    </row>
    <row r="1052" spans="1:16" ht="12.75">
      <c r="A1052" t="s">
        <v>48</v>
      </c>
      <c s="34" t="s">
        <v>2982</v>
      </c>
      <c s="34" t="s">
        <v>2983</v>
      </c>
      <c s="35" t="s">
        <v>5</v>
      </c>
      <c s="6" t="s">
        <v>2984</v>
      </c>
      <c s="36" t="s">
        <v>187</v>
      </c>
      <c s="37">
        <v>4</v>
      </c>
      <c s="36">
        <v>0</v>
      </c>
      <c s="36">
        <f>ROUND(G1052*H1052,6)</f>
      </c>
      <c r="L1052" s="38">
        <v>0</v>
      </c>
      <c s="32">
        <f>ROUND(ROUND(L1052,2)*ROUND(G1052,3),2)</f>
      </c>
      <c s="36" t="s">
        <v>54</v>
      </c>
      <c>
        <f>(M1052*21)/100</f>
      </c>
      <c t="s">
        <v>26</v>
      </c>
    </row>
    <row r="1053" spans="1:5" ht="12.75">
      <c r="A1053" s="35" t="s">
        <v>55</v>
      </c>
      <c r="E1053" s="39" t="s">
        <v>5</v>
      </c>
    </row>
    <row r="1054" spans="1:5" ht="76.5">
      <c r="A1054" s="35" t="s">
        <v>56</v>
      </c>
      <c r="E1054" s="40" t="s">
        <v>2985</v>
      </c>
    </row>
    <row r="1055" spans="1:5" ht="38.25">
      <c r="A1055" t="s">
        <v>58</v>
      </c>
      <c r="E1055" s="39" t="s">
        <v>2986</v>
      </c>
    </row>
    <row r="1056" spans="1:16" ht="25.5">
      <c r="A1056" t="s">
        <v>48</v>
      </c>
      <c s="34" t="s">
        <v>2987</v>
      </c>
      <c s="34" t="s">
        <v>2988</v>
      </c>
      <c s="35" t="s">
        <v>5</v>
      </c>
      <c s="6" t="s">
        <v>2989</v>
      </c>
      <c s="36" t="s">
        <v>187</v>
      </c>
      <c s="37">
        <v>2</v>
      </c>
      <c s="36">
        <v>0</v>
      </c>
      <c s="36">
        <f>ROUND(G1056*H1056,6)</f>
      </c>
      <c r="L1056" s="38">
        <v>0</v>
      </c>
      <c s="32">
        <f>ROUND(ROUND(L1056,2)*ROUND(G1056,3),2)</f>
      </c>
      <c s="36" t="s">
        <v>188</v>
      </c>
      <c>
        <f>(M1056*21)/100</f>
      </c>
      <c t="s">
        <v>26</v>
      </c>
    </row>
    <row r="1057" spans="1:5" ht="12.75">
      <c r="A1057" s="35" t="s">
        <v>55</v>
      </c>
      <c r="E1057" s="39" t="s">
        <v>5</v>
      </c>
    </row>
    <row r="1058" spans="1:5" ht="12.75">
      <c r="A1058" s="35" t="s">
        <v>56</v>
      </c>
      <c r="E1058" s="40" t="s">
        <v>26</v>
      </c>
    </row>
    <row r="1059" spans="1:5" ht="25.5">
      <c r="A1059" t="s">
        <v>58</v>
      </c>
      <c r="E1059" s="39" t="s">
        <v>2989</v>
      </c>
    </row>
    <row r="1060" spans="1:16" ht="25.5">
      <c r="A1060" t="s">
        <v>48</v>
      </c>
      <c s="34" t="s">
        <v>2990</v>
      </c>
      <c s="34" t="s">
        <v>2991</v>
      </c>
      <c s="35" t="s">
        <v>5</v>
      </c>
      <c s="6" t="s">
        <v>2992</v>
      </c>
      <c s="36" t="s">
        <v>187</v>
      </c>
      <c s="37">
        <v>2</v>
      </c>
      <c s="36">
        <v>0.0708</v>
      </c>
      <c s="36">
        <f>ROUND(G1060*H1060,6)</f>
      </c>
      <c r="L1060" s="38">
        <v>0</v>
      </c>
      <c s="32">
        <f>ROUND(ROUND(L1060,2)*ROUND(G1060,3),2)</f>
      </c>
      <c s="36" t="s">
        <v>188</v>
      </c>
      <c>
        <f>(M1060*21)/100</f>
      </c>
      <c t="s">
        <v>26</v>
      </c>
    </row>
    <row r="1061" spans="1:5" ht="12.75">
      <c r="A1061" s="35" t="s">
        <v>55</v>
      </c>
      <c r="E1061" s="39" t="s">
        <v>5</v>
      </c>
    </row>
    <row r="1062" spans="1:5" ht="12.75">
      <c r="A1062" s="35" t="s">
        <v>56</v>
      </c>
      <c r="E1062" s="40" t="s">
        <v>5</v>
      </c>
    </row>
    <row r="1063" spans="1:5" ht="25.5">
      <c r="A1063" t="s">
        <v>58</v>
      </c>
      <c r="E1063" s="39" t="s">
        <v>2992</v>
      </c>
    </row>
    <row r="1064" spans="1:16" ht="25.5">
      <c r="A1064" t="s">
        <v>48</v>
      </c>
      <c s="34" t="s">
        <v>2993</v>
      </c>
      <c s="34" t="s">
        <v>2994</v>
      </c>
      <c s="35" t="s">
        <v>5</v>
      </c>
      <c s="6" t="s">
        <v>2995</v>
      </c>
      <c s="36" t="s">
        <v>187</v>
      </c>
      <c s="37">
        <v>1</v>
      </c>
      <c s="36">
        <v>0</v>
      </c>
      <c s="36">
        <f>ROUND(G1064*H1064,6)</f>
      </c>
      <c r="L1064" s="38">
        <v>0</v>
      </c>
      <c s="32">
        <f>ROUND(ROUND(L1064,2)*ROUND(G1064,3),2)</f>
      </c>
      <c s="36" t="s">
        <v>188</v>
      </c>
      <c>
        <f>(M1064*21)/100</f>
      </c>
      <c t="s">
        <v>26</v>
      </c>
    </row>
    <row r="1065" spans="1:5" ht="12.75">
      <c r="A1065" s="35" t="s">
        <v>55</v>
      </c>
      <c r="E1065" s="39" t="s">
        <v>5</v>
      </c>
    </row>
    <row r="1066" spans="1:5" ht="12.75">
      <c r="A1066" s="35" t="s">
        <v>56</v>
      </c>
      <c r="E1066" s="40" t="s">
        <v>2280</v>
      </c>
    </row>
    <row r="1067" spans="1:5" ht="25.5">
      <c r="A1067" t="s">
        <v>58</v>
      </c>
      <c r="E1067" s="39" t="s">
        <v>2995</v>
      </c>
    </row>
    <row r="1068" spans="1:16" ht="12.75">
      <c r="A1068" t="s">
        <v>48</v>
      </c>
      <c s="34" t="s">
        <v>2996</v>
      </c>
      <c s="34" t="s">
        <v>2997</v>
      </c>
      <c s="35" t="s">
        <v>5</v>
      </c>
      <c s="6" t="s">
        <v>2998</v>
      </c>
      <c s="36" t="s">
        <v>187</v>
      </c>
      <c s="37">
        <v>1</v>
      </c>
      <c s="36">
        <v>0.043</v>
      </c>
      <c s="36">
        <f>ROUND(G1068*H1068,6)</f>
      </c>
      <c r="L1068" s="38">
        <v>0</v>
      </c>
      <c s="32">
        <f>ROUND(ROUND(L1068,2)*ROUND(G1068,3),2)</f>
      </c>
      <c s="36" t="s">
        <v>54</v>
      </c>
      <c>
        <f>(M1068*21)/100</f>
      </c>
      <c t="s">
        <v>26</v>
      </c>
    </row>
    <row r="1069" spans="1:5" ht="12.75">
      <c r="A1069" s="35" t="s">
        <v>55</v>
      </c>
      <c r="E1069" s="39" t="s">
        <v>5</v>
      </c>
    </row>
    <row r="1070" spans="1:5" ht="12.75">
      <c r="A1070" s="35" t="s">
        <v>56</v>
      </c>
      <c r="E1070" s="40" t="s">
        <v>2283</v>
      </c>
    </row>
    <row r="1071" spans="1:5" ht="51">
      <c r="A1071" t="s">
        <v>58</v>
      </c>
      <c r="E1071" s="39" t="s">
        <v>2999</v>
      </c>
    </row>
    <row r="1072" spans="1:16" ht="25.5">
      <c r="A1072" t="s">
        <v>48</v>
      </c>
      <c s="34" t="s">
        <v>3000</v>
      </c>
      <c s="34" t="s">
        <v>3001</v>
      </c>
      <c s="35" t="s">
        <v>5</v>
      </c>
      <c s="6" t="s">
        <v>3002</v>
      </c>
      <c s="36" t="s">
        <v>187</v>
      </c>
      <c s="37">
        <v>8</v>
      </c>
      <c s="36">
        <v>0</v>
      </c>
      <c s="36">
        <f>ROUND(G1072*H1072,6)</f>
      </c>
      <c r="L1072" s="38">
        <v>0</v>
      </c>
      <c s="32">
        <f>ROUND(ROUND(L1072,2)*ROUND(G1072,3),2)</f>
      </c>
      <c s="36" t="s">
        <v>188</v>
      </c>
      <c>
        <f>(M1072*21)/100</f>
      </c>
      <c t="s">
        <v>26</v>
      </c>
    </row>
    <row r="1073" spans="1:5" ht="12.75">
      <c r="A1073" s="35" t="s">
        <v>55</v>
      </c>
      <c r="E1073" s="39" t="s">
        <v>5</v>
      </c>
    </row>
    <row r="1074" spans="1:5" ht="12.75">
      <c r="A1074" s="35" t="s">
        <v>56</v>
      </c>
      <c r="E1074" s="40" t="s">
        <v>3003</v>
      </c>
    </row>
    <row r="1075" spans="1:5" ht="25.5">
      <c r="A1075" t="s">
        <v>58</v>
      </c>
      <c r="E1075" s="39" t="s">
        <v>3002</v>
      </c>
    </row>
    <row r="1076" spans="1:16" ht="12.75">
      <c r="A1076" t="s">
        <v>48</v>
      </c>
      <c s="34" t="s">
        <v>3004</v>
      </c>
      <c s="34" t="s">
        <v>3005</v>
      </c>
      <c s="35" t="s">
        <v>5</v>
      </c>
      <c s="6" t="s">
        <v>3006</v>
      </c>
      <c s="36" t="s">
        <v>187</v>
      </c>
      <c s="37">
        <v>1</v>
      </c>
      <c s="36">
        <v>0.016</v>
      </c>
      <c s="36">
        <f>ROUND(G1076*H1076,6)</f>
      </c>
      <c r="L1076" s="38">
        <v>0</v>
      </c>
      <c s="32">
        <f>ROUND(ROUND(L1076,2)*ROUND(G1076,3),2)</f>
      </c>
      <c s="36" t="s">
        <v>54</v>
      </c>
      <c>
        <f>(M1076*21)/100</f>
      </c>
      <c t="s">
        <v>26</v>
      </c>
    </row>
    <row r="1077" spans="1:5" ht="12.75">
      <c r="A1077" s="35" t="s">
        <v>55</v>
      </c>
      <c r="E1077" s="39" t="s">
        <v>5</v>
      </c>
    </row>
    <row r="1078" spans="1:5" ht="12.75">
      <c r="A1078" s="35" t="s">
        <v>56</v>
      </c>
      <c r="E1078" s="40" t="s">
        <v>3007</v>
      </c>
    </row>
    <row r="1079" spans="1:5" ht="51">
      <c r="A1079" t="s">
        <v>58</v>
      </c>
      <c r="E1079" s="39" t="s">
        <v>3008</v>
      </c>
    </row>
    <row r="1080" spans="1:16" ht="12.75">
      <c r="A1080" t="s">
        <v>48</v>
      </c>
      <c s="34" t="s">
        <v>3009</v>
      </c>
      <c s="34" t="s">
        <v>3010</v>
      </c>
      <c s="35" t="s">
        <v>5</v>
      </c>
      <c s="6" t="s">
        <v>3011</v>
      </c>
      <c s="36" t="s">
        <v>187</v>
      </c>
      <c s="37">
        <v>1</v>
      </c>
      <c s="36">
        <v>0.016</v>
      </c>
      <c s="36">
        <f>ROUND(G1080*H1080,6)</f>
      </c>
      <c r="L1080" s="38">
        <v>0</v>
      </c>
      <c s="32">
        <f>ROUND(ROUND(L1080,2)*ROUND(G1080,3),2)</f>
      </c>
      <c s="36" t="s">
        <v>54</v>
      </c>
      <c>
        <f>(M1080*21)/100</f>
      </c>
      <c t="s">
        <v>26</v>
      </c>
    </row>
    <row r="1081" spans="1:5" ht="12.75">
      <c r="A1081" s="35" t="s">
        <v>55</v>
      </c>
      <c r="E1081" s="39" t="s">
        <v>5</v>
      </c>
    </row>
    <row r="1082" spans="1:5" ht="12.75">
      <c r="A1082" s="35" t="s">
        <v>56</v>
      </c>
      <c r="E1082" s="40" t="s">
        <v>3012</v>
      </c>
    </row>
    <row r="1083" spans="1:5" ht="51">
      <c r="A1083" t="s">
        <v>58</v>
      </c>
      <c r="E1083" s="39" t="s">
        <v>3013</v>
      </c>
    </row>
    <row r="1084" spans="1:16" ht="12.75">
      <c r="A1084" t="s">
        <v>48</v>
      </c>
      <c s="34" t="s">
        <v>3014</v>
      </c>
      <c s="34" t="s">
        <v>3015</v>
      </c>
      <c s="35" t="s">
        <v>5</v>
      </c>
      <c s="6" t="s">
        <v>3016</v>
      </c>
      <c s="36" t="s">
        <v>187</v>
      </c>
      <c s="37">
        <v>1</v>
      </c>
      <c s="36">
        <v>0.016</v>
      </c>
      <c s="36">
        <f>ROUND(G1084*H1084,6)</f>
      </c>
      <c r="L1084" s="38">
        <v>0</v>
      </c>
      <c s="32">
        <f>ROUND(ROUND(L1084,2)*ROUND(G1084,3),2)</f>
      </c>
      <c s="36" t="s">
        <v>54</v>
      </c>
      <c>
        <f>(M1084*21)/100</f>
      </c>
      <c t="s">
        <v>26</v>
      </c>
    </row>
    <row r="1085" spans="1:5" ht="12.75">
      <c r="A1085" s="35" t="s">
        <v>55</v>
      </c>
      <c r="E1085" s="39" t="s">
        <v>5</v>
      </c>
    </row>
    <row r="1086" spans="1:5" ht="12.75">
      <c r="A1086" s="35" t="s">
        <v>56</v>
      </c>
      <c r="E1086" s="40" t="s">
        <v>3017</v>
      </c>
    </row>
    <row r="1087" spans="1:5" ht="51">
      <c r="A1087" t="s">
        <v>58</v>
      </c>
      <c r="E1087" s="39" t="s">
        <v>3018</v>
      </c>
    </row>
    <row r="1088" spans="1:16" ht="12.75">
      <c r="A1088" t="s">
        <v>48</v>
      </c>
      <c s="34" t="s">
        <v>3019</v>
      </c>
      <c s="34" t="s">
        <v>3020</v>
      </c>
      <c s="35" t="s">
        <v>5</v>
      </c>
      <c s="6" t="s">
        <v>3021</v>
      </c>
      <c s="36" t="s">
        <v>187</v>
      </c>
      <c s="37">
        <v>1</v>
      </c>
      <c s="36">
        <v>0.016</v>
      </c>
      <c s="36">
        <f>ROUND(G1088*H1088,6)</f>
      </c>
      <c r="L1088" s="38">
        <v>0</v>
      </c>
      <c s="32">
        <f>ROUND(ROUND(L1088,2)*ROUND(G1088,3),2)</f>
      </c>
      <c s="36" t="s">
        <v>54</v>
      </c>
      <c>
        <f>(M1088*21)/100</f>
      </c>
      <c t="s">
        <v>26</v>
      </c>
    </row>
    <row r="1089" spans="1:5" ht="12.75">
      <c r="A1089" s="35" t="s">
        <v>55</v>
      </c>
      <c r="E1089" s="39" t="s">
        <v>5</v>
      </c>
    </row>
    <row r="1090" spans="1:5" ht="12.75">
      <c r="A1090" s="35" t="s">
        <v>56</v>
      </c>
      <c r="E1090" s="40" t="s">
        <v>3022</v>
      </c>
    </row>
    <row r="1091" spans="1:5" ht="51">
      <c r="A1091" t="s">
        <v>58</v>
      </c>
      <c r="E1091" s="39" t="s">
        <v>3023</v>
      </c>
    </row>
    <row r="1092" spans="1:16" ht="12.75">
      <c r="A1092" t="s">
        <v>48</v>
      </c>
      <c s="34" t="s">
        <v>3024</v>
      </c>
      <c s="34" t="s">
        <v>3025</v>
      </c>
      <c s="35" t="s">
        <v>5</v>
      </c>
      <c s="6" t="s">
        <v>3026</v>
      </c>
      <c s="36" t="s">
        <v>187</v>
      </c>
      <c s="37">
        <v>1</v>
      </c>
      <c s="36">
        <v>0.016</v>
      </c>
      <c s="36">
        <f>ROUND(G1092*H1092,6)</f>
      </c>
      <c r="L1092" s="38">
        <v>0</v>
      </c>
      <c s="32">
        <f>ROUND(ROUND(L1092,2)*ROUND(G1092,3),2)</f>
      </c>
      <c s="36" t="s">
        <v>54</v>
      </c>
      <c>
        <f>(M1092*21)/100</f>
      </c>
      <c t="s">
        <v>26</v>
      </c>
    </row>
    <row r="1093" spans="1:5" ht="12.75">
      <c r="A1093" s="35" t="s">
        <v>55</v>
      </c>
      <c r="E1093" s="39" t="s">
        <v>5</v>
      </c>
    </row>
    <row r="1094" spans="1:5" ht="12.75">
      <c r="A1094" s="35" t="s">
        <v>56</v>
      </c>
      <c r="E1094" s="40" t="s">
        <v>3027</v>
      </c>
    </row>
    <row r="1095" spans="1:5" ht="51">
      <c r="A1095" t="s">
        <v>58</v>
      </c>
      <c r="E1095" s="39" t="s">
        <v>3028</v>
      </c>
    </row>
    <row r="1096" spans="1:16" ht="12.75">
      <c r="A1096" t="s">
        <v>48</v>
      </c>
      <c s="34" t="s">
        <v>3029</v>
      </c>
      <c s="34" t="s">
        <v>3030</v>
      </c>
      <c s="35" t="s">
        <v>5</v>
      </c>
      <c s="6" t="s">
        <v>3031</v>
      </c>
      <c s="36" t="s">
        <v>187</v>
      </c>
      <c s="37">
        <v>1</v>
      </c>
      <c s="36">
        <v>0.016</v>
      </c>
      <c s="36">
        <f>ROUND(G1096*H1096,6)</f>
      </c>
      <c r="L1096" s="38">
        <v>0</v>
      </c>
      <c s="32">
        <f>ROUND(ROUND(L1096,2)*ROUND(G1096,3),2)</f>
      </c>
      <c s="36" t="s">
        <v>54</v>
      </c>
      <c>
        <f>(M1096*21)/100</f>
      </c>
      <c t="s">
        <v>26</v>
      </c>
    </row>
    <row r="1097" spans="1:5" ht="12.75">
      <c r="A1097" s="35" t="s">
        <v>55</v>
      </c>
      <c r="E1097" s="39" t="s">
        <v>5</v>
      </c>
    </row>
    <row r="1098" spans="1:5" ht="12.75">
      <c r="A1098" s="35" t="s">
        <v>56</v>
      </c>
      <c r="E1098" s="40" t="s">
        <v>3032</v>
      </c>
    </row>
    <row r="1099" spans="1:5" ht="51">
      <c r="A1099" t="s">
        <v>58</v>
      </c>
      <c r="E1099" s="39" t="s">
        <v>3033</v>
      </c>
    </row>
    <row r="1100" spans="1:16" ht="12.75">
      <c r="A1100" t="s">
        <v>48</v>
      </c>
      <c s="34" t="s">
        <v>3034</v>
      </c>
      <c s="34" t="s">
        <v>3035</v>
      </c>
      <c s="35" t="s">
        <v>5</v>
      </c>
      <c s="6" t="s">
        <v>3036</v>
      </c>
      <c s="36" t="s">
        <v>187</v>
      </c>
      <c s="37">
        <v>1</v>
      </c>
      <c s="36">
        <v>0.016</v>
      </c>
      <c s="36">
        <f>ROUND(G1100*H1100,6)</f>
      </c>
      <c r="L1100" s="38">
        <v>0</v>
      </c>
      <c s="32">
        <f>ROUND(ROUND(L1100,2)*ROUND(G1100,3),2)</f>
      </c>
      <c s="36" t="s">
        <v>54</v>
      </c>
      <c>
        <f>(M1100*21)/100</f>
      </c>
      <c t="s">
        <v>26</v>
      </c>
    </row>
    <row r="1101" spans="1:5" ht="12.75">
      <c r="A1101" s="35" t="s">
        <v>55</v>
      </c>
      <c r="E1101" s="39" t="s">
        <v>5</v>
      </c>
    </row>
    <row r="1102" spans="1:5" ht="12.75">
      <c r="A1102" s="35" t="s">
        <v>56</v>
      </c>
      <c r="E1102" s="40" t="s">
        <v>3037</v>
      </c>
    </row>
    <row r="1103" spans="1:5" ht="51">
      <c r="A1103" t="s">
        <v>58</v>
      </c>
      <c r="E1103" s="39" t="s">
        <v>3038</v>
      </c>
    </row>
    <row r="1104" spans="1:16" ht="12.75">
      <c r="A1104" t="s">
        <v>48</v>
      </c>
      <c s="34" t="s">
        <v>3039</v>
      </c>
      <c s="34" t="s">
        <v>3040</v>
      </c>
      <c s="35" t="s">
        <v>5</v>
      </c>
      <c s="6" t="s">
        <v>3041</v>
      </c>
      <c s="36" t="s">
        <v>187</v>
      </c>
      <c s="37">
        <v>1</v>
      </c>
      <c s="36">
        <v>0.016</v>
      </c>
      <c s="36">
        <f>ROUND(G1104*H1104,6)</f>
      </c>
      <c r="L1104" s="38">
        <v>0</v>
      </c>
      <c s="32">
        <f>ROUND(ROUND(L1104,2)*ROUND(G1104,3),2)</f>
      </c>
      <c s="36" t="s">
        <v>54</v>
      </c>
      <c>
        <f>(M1104*21)/100</f>
      </c>
      <c t="s">
        <v>26</v>
      </c>
    </row>
    <row r="1105" spans="1:5" ht="12.75">
      <c r="A1105" s="35" t="s">
        <v>55</v>
      </c>
      <c r="E1105" s="39" t="s">
        <v>5</v>
      </c>
    </row>
    <row r="1106" spans="1:5" ht="12.75">
      <c r="A1106" s="35" t="s">
        <v>56</v>
      </c>
      <c r="E1106" s="40" t="s">
        <v>3042</v>
      </c>
    </row>
    <row r="1107" spans="1:5" ht="51">
      <c r="A1107" t="s">
        <v>58</v>
      </c>
      <c r="E1107" s="39" t="s">
        <v>3043</v>
      </c>
    </row>
    <row r="1108" spans="1:16" ht="25.5">
      <c r="A1108" t="s">
        <v>48</v>
      </c>
      <c s="34" t="s">
        <v>3044</v>
      </c>
      <c s="34" t="s">
        <v>3045</v>
      </c>
      <c s="35" t="s">
        <v>5</v>
      </c>
      <c s="6" t="s">
        <v>3046</v>
      </c>
      <c s="36" t="s">
        <v>187</v>
      </c>
      <c s="37">
        <v>30</v>
      </c>
      <c s="36">
        <v>0</v>
      </c>
      <c s="36">
        <f>ROUND(G1108*H1108,6)</f>
      </c>
      <c r="L1108" s="38">
        <v>0</v>
      </c>
      <c s="32">
        <f>ROUND(ROUND(L1108,2)*ROUND(G1108,3),2)</f>
      </c>
      <c s="36" t="s">
        <v>188</v>
      </c>
      <c>
        <f>(M1108*21)/100</f>
      </c>
      <c t="s">
        <v>26</v>
      </c>
    </row>
    <row r="1109" spans="1:5" ht="12.75">
      <c r="A1109" s="35" t="s">
        <v>55</v>
      </c>
      <c r="E1109" s="39" t="s">
        <v>5</v>
      </c>
    </row>
    <row r="1110" spans="1:5" ht="38.25">
      <c r="A1110" s="35" t="s">
        <v>56</v>
      </c>
      <c r="E1110" s="40" t="s">
        <v>3047</v>
      </c>
    </row>
    <row r="1111" spans="1:5" ht="25.5">
      <c r="A1111" t="s">
        <v>58</v>
      </c>
      <c r="E1111" s="39" t="s">
        <v>3046</v>
      </c>
    </row>
    <row r="1112" spans="1:16" ht="12.75">
      <c r="A1112" t="s">
        <v>48</v>
      </c>
      <c s="34" t="s">
        <v>3048</v>
      </c>
      <c s="34" t="s">
        <v>3049</v>
      </c>
      <c s="35" t="s">
        <v>5</v>
      </c>
      <c s="6" t="s">
        <v>3050</v>
      </c>
      <c s="36" t="s">
        <v>187</v>
      </c>
      <c s="37">
        <v>1</v>
      </c>
      <c s="36">
        <v>0.02</v>
      </c>
      <c s="36">
        <f>ROUND(G1112*H1112,6)</f>
      </c>
      <c r="L1112" s="38">
        <v>0</v>
      </c>
      <c s="32">
        <f>ROUND(ROUND(L1112,2)*ROUND(G1112,3),2)</f>
      </c>
      <c s="36" t="s">
        <v>54</v>
      </c>
      <c>
        <f>(M1112*21)/100</f>
      </c>
      <c t="s">
        <v>26</v>
      </c>
    </row>
    <row r="1113" spans="1:5" ht="12.75">
      <c r="A1113" s="35" t="s">
        <v>55</v>
      </c>
      <c r="E1113" s="39" t="s">
        <v>5</v>
      </c>
    </row>
    <row r="1114" spans="1:5" ht="12.75">
      <c r="A1114" s="35" t="s">
        <v>56</v>
      </c>
      <c r="E1114" s="40" t="s">
        <v>3051</v>
      </c>
    </row>
    <row r="1115" spans="1:5" ht="51">
      <c r="A1115" t="s">
        <v>58</v>
      </c>
      <c r="E1115" s="39" t="s">
        <v>3052</v>
      </c>
    </row>
    <row r="1116" spans="1:16" ht="12.75">
      <c r="A1116" t="s">
        <v>48</v>
      </c>
      <c s="34" t="s">
        <v>3053</v>
      </c>
      <c s="34" t="s">
        <v>3054</v>
      </c>
      <c s="35" t="s">
        <v>5</v>
      </c>
      <c s="6" t="s">
        <v>3055</v>
      </c>
      <c s="36" t="s">
        <v>187</v>
      </c>
      <c s="37">
        <v>1</v>
      </c>
      <c s="36">
        <v>0.02</v>
      </c>
      <c s="36">
        <f>ROUND(G1116*H1116,6)</f>
      </c>
      <c r="L1116" s="38">
        <v>0</v>
      </c>
      <c s="32">
        <f>ROUND(ROUND(L1116,2)*ROUND(G1116,3),2)</f>
      </c>
      <c s="36" t="s">
        <v>54</v>
      </c>
      <c>
        <f>(M1116*21)/100</f>
      </c>
      <c t="s">
        <v>26</v>
      </c>
    </row>
    <row r="1117" spans="1:5" ht="12.75">
      <c r="A1117" s="35" t="s">
        <v>55</v>
      </c>
      <c r="E1117" s="39" t="s">
        <v>5</v>
      </c>
    </row>
    <row r="1118" spans="1:5" ht="12.75">
      <c r="A1118" s="35" t="s">
        <v>56</v>
      </c>
      <c r="E1118" s="40" t="s">
        <v>3056</v>
      </c>
    </row>
    <row r="1119" spans="1:5" ht="51">
      <c r="A1119" t="s">
        <v>58</v>
      </c>
      <c r="E1119" s="39" t="s">
        <v>3057</v>
      </c>
    </row>
    <row r="1120" spans="1:16" ht="12.75">
      <c r="A1120" t="s">
        <v>48</v>
      </c>
      <c s="34" t="s">
        <v>3058</v>
      </c>
      <c s="34" t="s">
        <v>3059</v>
      </c>
      <c s="35" t="s">
        <v>5</v>
      </c>
      <c s="6" t="s">
        <v>3060</v>
      </c>
      <c s="36" t="s">
        <v>187</v>
      </c>
      <c s="37">
        <v>1</v>
      </c>
      <c s="36">
        <v>0.02</v>
      </c>
      <c s="36">
        <f>ROUND(G1120*H1120,6)</f>
      </c>
      <c r="L1120" s="38">
        <v>0</v>
      </c>
      <c s="32">
        <f>ROUND(ROUND(L1120,2)*ROUND(G1120,3),2)</f>
      </c>
      <c s="36" t="s">
        <v>54</v>
      </c>
      <c>
        <f>(M1120*21)/100</f>
      </c>
      <c t="s">
        <v>26</v>
      </c>
    </row>
    <row r="1121" spans="1:5" ht="12.75">
      <c r="A1121" s="35" t="s">
        <v>55</v>
      </c>
      <c r="E1121" s="39" t="s">
        <v>5</v>
      </c>
    </row>
    <row r="1122" spans="1:5" ht="12.75">
      <c r="A1122" s="35" t="s">
        <v>56</v>
      </c>
      <c r="E1122" s="40" t="s">
        <v>3061</v>
      </c>
    </row>
    <row r="1123" spans="1:5" ht="51">
      <c r="A1123" t="s">
        <v>58</v>
      </c>
      <c r="E1123" s="39" t="s">
        <v>3062</v>
      </c>
    </row>
    <row r="1124" spans="1:16" ht="12.75">
      <c r="A1124" t="s">
        <v>48</v>
      </c>
      <c s="34" t="s">
        <v>3063</v>
      </c>
      <c s="34" t="s">
        <v>3064</v>
      </c>
      <c s="35" t="s">
        <v>5</v>
      </c>
      <c s="6" t="s">
        <v>3065</v>
      </c>
      <c s="36" t="s">
        <v>187</v>
      </c>
      <c s="37">
        <v>1</v>
      </c>
      <c s="36">
        <v>0.02</v>
      </c>
      <c s="36">
        <f>ROUND(G1124*H1124,6)</f>
      </c>
      <c r="L1124" s="38">
        <v>0</v>
      </c>
      <c s="32">
        <f>ROUND(ROUND(L1124,2)*ROUND(G1124,3),2)</f>
      </c>
      <c s="36" t="s">
        <v>54</v>
      </c>
      <c>
        <f>(M1124*21)/100</f>
      </c>
      <c t="s">
        <v>26</v>
      </c>
    </row>
    <row r="1125" spans="1:5" ht="12.75">
      <c r="A1125" s="35" t="s">
        <v>55</v>
      </c>
      <c r="E1125" s="39" t="s">
        <v>5</v>
      </c>
    </row>
    <row r="1126" spans="1:5" ht="12.75">
      <c r="A1126" s="35" t="s">
        <v>56</v>
      </c>
      <c r="E1126" s="40" t="s">
        <v>3066</v>
      </c>
    </row>
    <row r="1127" spans="1:5" ht="51">
      <c r="A1127" t="s">
        <v>58</v>
      </c>
      <c r="E1127" s="39" t="s">
        <v>3067</v>
      </c>
    </row>
    <row r="1128" spans="1:16" ht="12.75">
      <c r="A1128" t="s">
        <v>48</v>
      </c>
      <c s="34" t="s">
        <v>3068</v>
      </c>
      <c s="34" t="s">
        <v>3069</v>
      </c>
      <c s="35" t="s">
        <v>5</v>
      </c>
      <c s="6" t="s">
        <v>3070</v>
      </c>
      <c s="36" t="s">
        <v>187</v>
      </c>
      <c s="37">
        <v>1</v>
      </c>
      <c s="36">
        <v>0.02</v>
      </c>
      <c s="36">
        <f>ROUND(G1128*H1128,6)</f>
      </c>
      <c r="L1128" s="38">
        <v>0</v>
      </c>
      <c s="32">
        <f>ROUND(ROUND(L1128,2)*ROUND(G1128,3),2)</f>
      </c>
      <c s="36" t="s">
        <v>54</v>
      </c>
      <c>
        <f>(M1128*21)/100</f>
      </c>
      <c t="s">
        <v>26</v>
      </c>
    </row>
    <row r="1129" spans="1:5" ht="12.75">
      <c r="A1129" s="35" t="s">
        <v>55</v>
      </c>
      <c r="E1129" s="39" t="s">
        <v>5</v>
      </c>
    </row>
    <row r="1130" spans="1:5" ht="12.75">
      <c r="A1130" s="35" t="s">
        <v>56</v>
      </c>
      <c r="E1130" s="40" t="s">
        <v>3071</v>
      </c>
    </row>
    <row r="1131" spans="1:5" ht="51">
      <c r="A1131" t="s">
        <v>58</v>
      </c>
      <c r="E1131" s="39" t="s">
        <v>3072</v>
      </c>
    </row>
    <row r="1132" spans="1:16" ht="12.75">
      <c r="A1132" t="s">
        <v>48</v>
      </c>
      <c s="34" t="s">
        <v>3073</v>
      </c>
      <c s="34" t="s">
        <v>3074</v>
      </c>
      <c s="35" t="s">
        <v>5</v>
      </c>
      <c s="6" t="s">
        <v>3075</v>
      </c>
      <c s="36" t="s">
        <v>187</v>
      </c>
      <c s="37">
        <v>1</v>
      </c>
      <c s="36">
        <v>0.02</v>
      </c>
      <c s="36">
        <f>ROUND(G1132*H1132,6)</f>
      </c>
      <c r="L1132" s="38">
        <v>0</v>
      </c>
      <c s="32">
        <f>ROUND(ROUND(L1132,2)*ROUND(G1132,3),2)</f>
      </c>
      <c s="36" t="s">
        <v>54</v>
      </c>
      <c>
        <f>(M1132*21)/100</f>
      </c>
      <c t="s">
        <v>26</v>
      </c>
    </row>
    <row r="1133" spans="1:5" ht="12.75">
      <c r="A1133" s="35" t="s">
        <v>55</v>
      </c>
      <c r="E1133" s="39" t="s">
        <v>5</v>
      </c>
    </row>
    <row r="1134" spans="1:5" ht="12.75">
      <c r="A1134" s="35" t="s">
        <v>56</v>
      </c>
      <c r="E1134" s="40" t="s">
        <v>3076</v>
      </c>
    </row>
    <row r="1135" spans="1:5" ht="51">
      <c r="A1135" t="s">
        <v>58</v>
      </c>
      <c r="E1135" s="39" t="s">
        <v>3077</v>
      </c>
    </row>
    <row r="1136" spans="1:16" ht="12.75">
      <c r="A1136" t="s">
        <v>48</v>
      </c>
      <c s="34" t="s">
        <v>727</v>
      </c>
      <c s="34" t="s">
        <v>3078</v>
      </c>
      <c s="35" t="s">
        <v>5</v>
      </c>
      <c s="6" t="s">
        <v>3079</v>
      </c>
      <c s="36" t="s">
        <v>187</v>
      </c>
      <c s="37">
        <v>1</v>
      </c>
      <c s="36">
        <v>0.02</v>
      </c>
      <c s="36">
        <f>ROUND(G1136*H1136,6)</f>
      </c>
      <c r="L1136" s="38">
        <v>0</v>
      </c>
      <c s="32">
        <f>ROUND(ROUND(L1136,2)*ROUND(G1136,3),2)</f>
      </c>
      <c s="36" t="s">
        <v>54</v>
      </c>
      <c>
        <f>(M1136*21)/100</f>
      </c>
      <c t="s">
        <v>26</v>
      </c>
    </row>
    <row r="1137" spans="1:5" ht="12.75">
      <c r="A1137" s="35" t="s">
        <v>55</v>
      </c>
      <c r="E1137" s="39" t="s">
        <v>5</v>
      </c>
    </row>
    <row r="1138" spans="1:5" ht="12.75">
      <c r="A1138" s="35" t="s">
        <v>56</v>
      </c>
      <c r="E1138" s="40" t="s">
        <v>3080</v>
      </c>
    </row>
    <row r="1139" spans="1:5" ht="51">
      <c r="A1139" t="s">
        <v>58</v>
      </c>
      <c r="E1139" s="39" t="s">
        <v>3081</v>
      </c>
    </row>
    <row r="1140" spans="1:16" ht="12.75">
      <c r="A1140" t="s">
        <v>48</v>
      </c>
      <c s="34" t="s">
        <v>3082</v>
      </c>
      <c s="34" t="s">
        <v>3083</v>
      </c>
      <c s="35" t="s">
        <v>5</v>
      </c>
      <c s="6" t="s">
        <v>3084</v>
      </c>
      <c s="36" t="s">
        <v>187</v>
      </c>
      <c s="37">
        <v>1</v>
      </c>
      <c s="36">
        <v>0.02</v>
      </c>
      <c s="36">
        <f>ROUND(G1140*H1140,6)</f>
      </c>
      <c r="L1140" s="38">
        <v>0</v>
      </c>
      <c s="32">
        <f>ROUND(ROUND(L1140,2)*ROUND(G1140,3),2)</f>
      </c>
      <c s="36" t="s">
        <v>54</v>
      </c>
      <c>
        <f>(M1140*21)/100</f>
      </c>
      <c t="s">
        <v>26</v>
      </c>
    </row>
    <row r="1141" spans="1:5" ht="12.75">
      <c r="A1141" s="35" t="s">
        <v>55</v>
      </c>
      <c r="E1141" s="39" t="s">
        <v>5</v>
      </c>
    </row>
    <row r="1142" spans="1:5" ht="12.75">
      <c r="A1142" s="35" t="s">
        <v>56</v>
      </c>
      <c r="E1142" s="40" t="s">
        <v>3085</v>
      </c>
    </row>
    <row r="1143" spans="1:5" ht="51">
      <c r="A1143" t="s">
        <v>58</v>
      </c>
      <c r="E1143" s="39" t="s">
        <v>3086</v>
      </c>
    </row>
    <row r="1144" spans="1:16" ht="12.75">
      <c r="A1144" t="s">
        <v>48</v>
      </c>
      <c s="34" t="s">
        <v>3087</v>
      </c>
      <c s="34" t="s">
        <v>3088</v>
      </c>
      <c s="35" t="s">
        <v>5</v>
      </c>
      <c s="6" t="s">
        <v>3089</v>
      </c>
      <c s="36" t="s">
        <v>187</v>
      </c>
      <c s="37">
        <v>1</v>
      </c>
      <c s="36">
        <v>0.02</v>
      </c>
      <c s="36">
        <f>ROUND(G1144*H1144,6)</f>
      </c>
      <c r="L1144" s="38">
        <v>0</v>
      </c>
      <c s="32">
        <f>ROUND(ROUND(L1144,2)*ROUND(G1144,3),2)</f>
      </c>
      <c s="36" t="s">
        <v>54</v>
      </c>
      <c>
        <f>(M1144*21)/100</f>
      </c>
      <c t="s">
        <v>26</v>
      </c>
    </row>
    <row r="1145" spans="1:5" ht="12.75">
      <c r="A1145" s="35" t="s">
        <v>55</v>
      </c>
      <c r="E1145" s="39" t="s">
        <v>5</v>
      </c>
    </row>
    <row r="1146" spans="1:5" ht="12.75">
      <c r="A1146" s="35" t="s">
        <v>56</v>
      </c>
      <c r="E1146" s="40" t="s">
        <v>3090</v>
      </c>
    </row>
    <row r="1147" spans="1:5" ht="51">
      <c r="A1147" t="s">
        <v>58</v>
      </c>
      <c r="E1147" s="39" t="s">
        <v>3091</v>
      </c>
    </row>
    <row r="1148" spans="1:16" ht="12.75">
      <c r="A1148" t="s">
        <v>48</v>
      </c>
      <c s="34" t="s">
        <v>3092</v>
      </c>
      <c s="34" t="s">
        <v>3093</v>
      </c>
      <c s="35" t="s">
        <v>5</v>
      </c>
      <c s="6" t="s">
        <v>3094</v>
      </c>
      <c s="36" t="s">
        <v>187</v>
      </c>
      <c s="37">
        <v>1</v>
      </c>
      <c s="36">
        <v>0.02</v>
      </c>
      <c s="36">
        <f>ROUND(G1148*H1148,6)</f>
      </c>
      <c r="L1148" s="38">
        <v>0</v>
      </c>
      <c s="32">
        <f>ROUND(ROUND(L1148,2)*ROUND(G1148,3),2)</f>
      </c>
      <c s="36" t="s">
        <v>54</v>
      </c>
      <c>
        <f>(M1148*21)/100</f>
      </c>
      <c t="s">
        <v>26</v>
      </c>
    </row>
    <row r="1149" spans="1:5" ht="12.75">
      <c r="A1149" s="35" t="s">
        <v>55</v>
      </c>
      <c r="E1149" s="39" t="s">
        <v>5</v>
      </c>
    </row>
    <row r="1150" spans="1:5" ht="12.75">
      <c r="A1150" s="35" t="s">
        <v>56</v>
      </c>
      <c r="E1150" s="40" t="s">
        <v>3095</v>
      </c>
    </row>
    <row r="1151" spans="1:5" ht="51">
      <c r="A1151" t="s">
        <v>58</v>
      </c>
      <c r="E1151" s="39" t="s">
        <v>3096</v>
      </c>
    </row>
    <row r="1152" spans="1:16" ht="12.75">
      <c r="A1152" t="s">
        <v>48</v>
      </c>
      <c s="34" t="s">
        <v>3097</v>
      </c>
      <c s="34" t="s">
        <v>3098</v>
      </c>
      <c s="35" t="s">
        <v>5</v>
      </c>
      <c s="6" t="s">
        <v>3099</v>
      </c>
      <c s="36" t="s">
        <v>187</v>
      </c>
      <c s="37">
        <v>1</v>
      </c>
      <c s="36">
        <v>0.02</v>
      </c>
      <c s="36">
        <f>ROUND(G1152*H1152,6)</f>
      </c>
      <c r="L1152" s="38">
        <v>0</v>
      </c>
      <c s="32">
        <f>ROUND(ROUND(L1152,2)*ROUND(G1152,3),2)</f>
      </c>
      <c s="36" t="s">
        <v>54</v>
      </c>
      <c>
        <f>(M1152*21)/100</f>
      </c>
      <c t="s">
        <v>26</v>
      </c>
    </row>
    <row r="1153" spans="1:5" ht="12.75">
      <c r="A1153" s="35" t="s">
        <v>55</v>
      </c>
      <c r="E1153" s="39" t="s">
        <v>5</v>
      </c>
    </row>
    <row r="1154" spans="1:5" ht="12.75">
      <c r="A1154" s="35" t="s">
        <v>56</v>
      </c>
      <c r="E1154" s="40" t="s">
        <v>3095</v>
      </c>
    </row>
    <row r="1155" spans="1:5" ht="51">
      <c r="A1155" t="s">
        <v>58</v>
      </c>
      <c r="E1155" s="39" t="s">
        <v>3100</v>
      </c>
    </row>
    <row r="1156" spans="1:16" ht="12.75">
      <c r="A1156" t="s">
        <v>48</v>
      </c>
      <c s="34" t="s">
        <v>3101</v>
      </c>
      <c s="34" t="s">
        <v>3102</v>
      </c>
      <c s="35" t="s">
        <v>5</v>
      </c>
      <c s="6" t="s">
        <v>3103</v>
      </c>
      <c s="36" t="s">
        <v>187</v>
      </c>
      <c s="37">
        <v>1</v>
      </c>
      <c s="36">
        <v>0.02</v>
      </c>
      <c s="36">
        <f>ROUND(G1156*H1156,6)</f>
      </c>
      <c r="L1156" s="38">
        <v>0</v>
      </c>
      <c s="32">
        <f>ROUND(ROUND(L1156,2)*ROUND(G1156,3),2)</f>
      </c>
      <c s="36" t="s">
        <v>54</v>
      </c>
      <c>
        <f>(M1156*21)/100</f>
      </c>
      <c t="s">
        <v>26</v>
      </c>
    </row>
    <row r="1157" spans="1:5" ht="12.75">
      <c r="A1157" s="35" t="s">
        <v>55</v>
      </c>
      <c r="E1157" s="39" t="s">
        <v>5</v>
      </c>
    </row>
    <row r="1158" spans="1:5" ht="12.75">
      <c r="A1158" s="35" t="s">
        <v>56</v>
      </c>
      <c r="E1158" s="40" t="s">
        <v>3104</v>
      </c>
    </row>
    <row r="1159" spans="1:5" ht="51">
      <c r="A1159" t="s">
        <v>58</v>
      </c>
      <c r="E1159" s="39" t="s">
        <v>3105</v>
      </c>
    </row>
    <row r="1160" spans="1:16" ht="12.75">
      <c r="A1160" t="s">
        <v>48</v>
      </c>
      <c s="34" t="s">
        <v>3106</v>
      </c>
      <c s="34" t="s">
        <v>3107</v>
      </c>
      <c s="35" t="s">
        <v>5</v>
      </c>
      <c s="6" t="s">
        <v>3108</v>
      </c>
      <c s="36" t="s">
        <v>187</v>
      </c>
      <c s="37">
        <v>1</v>
      </c>
      <c s="36">
        <v>0.02</v>
      </c>
      <c s="36">
        <f>ROUND(G1160*H1160,6)</f>
      </c>
      <c r="L1160" s="38">
        <v>0</v>
      </c>
      <c s="32">
        <f>ROUND(ROUND(L1160,2)*ROUND(G1160,3),2)</f>
      </c>
      <c s="36" t="s">
        <v>54</v>
      </c>
      <c>
        <f>(M1160*21)/100</f>
      </c>
      <c t="s">
        <v>26</v>
      </c>
    </row>
    <row r="1161" spans="1:5" ht="12.75">
      <c r="A1161" s="35" t="s">
        <v>55</v>
      </c>
      <c r="E1161" s="39" t="s">
        <v>5</v>
      </c>
    </row>
    <row r="1162" spans="1:5" ht="12.75">
      <c r="A1162" s="35" t="s">
        <v>56</v>
      </c>
      <c r="E1162" s="40" t="s">
        <v>3109</v>
      </c>
    </row>
    <row r="1163" spans="1:5" ht="51">
      <c r="A1163" t="s">
        <v>58</v>
      </c>
      <c r="E1163" s="39" t="s">
        <v>3110</v>
      </c>
    </row>
    <row r="1164" spans="1:16" ht="12.75">
      <c r="A1164" t="s">
        <v>48</v>
      </c>
      <c s="34" t="s">
        <v>3111</v>
      </c>
      <c s="34" t="s">
        <v>3112</v>
      </c>
      <c s="35" t="s">
        <v>5</v>
      </c>
      <c s="6" t="s">
        <v>3113</v>
      </c>
      <c s="36" t="s">
        <v>187</v>
      </c>
      <c s="37">
        <v>1</v>
      </c>
      <c s="36">
        <v>0.02</v>
      </c>
      <c s="36">
        <f>ROUND(G1164*H1164,6)</f>
      </c>
      <c r="L1164" s="38">
        <v>0</v>
      </c>
      <c s="32">
        <f>ROUND(ROUND(L1164,2)*ROUND(G1164,3),2)</f>
      </c>
      <c s="36" t="s">
        <v>54</v>
      </c>
      <c>
        <f>(M1164*21)/100</f>
      </c>
      <c t="s">
        <v>26</v>
      </c>
    </row>
    <row r="1165" spans="1:5" ht="12.75">
      <c r="A1165" s="35" t="s">
        <v>55</v>
      </c>
      <c r="E1165" s="39" t="s">
        <v>5</v>
      </c>
    </row>
    <row r="1166" spans="1:5" ht="12.75">
      <c r="A1166" s="35" t="s">
        <v>56</v>
      </c>
      <c r="E1166" s="40" t="s">
        <v>3109</v>
      </c>
    </row>
    <row r="1167" spans="1:5" ht="51">
      <c r="A1167" t="s">
        <v>58</v>
      </c>
      <c r="E1167" s="39" t="s">
        <v>3114</v>
      </c>
    </row>
    <row r="1168" spans="1:16" ht="12.75">
      <c r="A1168" t="s">
        <v>48</v>
      </c>
      <c s="34" t="s">
        <v>3115</v>
      </c>
      <c s="34" t="s">
        <v>3116</v>
      </c>
      <c s="35" t="s">
        <v>5</v>
      </c>
      <c s="6" t="s">
        <v>3117</v>
      </c>
      <c s="36" t="s">
        <v>187</v>
      </c>
      <c s="37">
        <v>1</v>
      </c>
      <c s="36">
        <v>0.02</v>
      </c>
      <c s="36">
        <f>ROUND(G1168*H1168,6)</f>
      </c>
      <c r="L1168" s="38">
        <v>0</v>
      </c>
      <c s="32">
        <f>ROUND(ROUND(L1168,2)*ROUND(G1168,3),2)</f>
      </c>
      <c s="36" t="s">
        <v>54</v>
      </c>
      <c>
        <f>(M1168*21)/100</f>
      </c>
      <c t="s">
        <v>26</v>
      </c>
    </row>
    <row r="1169" spans="1:5" ht="12.75">
      <c r="A1169" s="35" t="s">
        <v>55</v>
      </c>
      <c r="E1169" s="39" t="s">
        <v>5</v>
      </c>
    </row>
    <row r="1170" spans="1:5" ht="12.75">
      <c r="A1170" s="35" t="s">
        <v>56</v>
      </c>
      <c r="E1170" s="40" t="s">
        <v>3027</v>
      </c>
    </row>
    <row r="1171" spans="1:5" ht="51">
      <c r="A1171" t="s">
        <v>58</v>
      </c>
      <c r="E1171" s="39" t="s">
        <v>3118</v>
      </c>
    </row>
    <row r="1172" spans="1:16" ht="12.75">
      <c r="A1172" t="s">
        <v>48</v>
      </c>
      <c s="34" t="s">
        <v>3119</v>
      </c>
      <c s="34" t="s">
        <v>3120</v>
      </c>
      <c s="35" t="s">
        <v>5</v>
      </c>
      <c s="6" t="s">
        <v>3121</v>
      </c>
      <c s="36" t="s">
        <v>187</v>
      </c>
      <c s="37">
        <v>1</v>
      </c>
      <c s="36">
        <v>0.02</v>
      </c>
      <c s="36">
        <f>ROUND(G1172*H1172,6)</f>
      </c>
      <c r="L1172" s="38">
        <v>0</v>
      </c>
      <c s="32">
        <f>ROUND(ROUND(L1172,2)*ROUND(G1172,3),2)</f>
      </c>
      <c s="36" t="s">
        <v>54</v>
      </c>
      <c>
        <f>(M1172*21)/100</f>
      </c>
      <c t="s">
        <v>26</v>
      </c>
    </row>
    <row r="1173" spans="1:5" ht="12.75">
      <c r="A1173" s="35" t="s">
        <v>55</v>
      </c>
      <c r="E1173" s="39" t="s">
        <v>5</v>
      </c>
    </row>
    <row r="1174" spans="1:5" ht="12.75">
      <c r="A1174" s="35" t="s">
        <v>56</v>
      </c>
      <c r="E1174" s="40" t="s">
        <v>3027</v>
      </c>
    </row>
    <row r="1175" spans="1:5" ht="51">
      <c r="A1175" t="s">
        <v>58</v>
      </c>
      <c r="E1175" s="39" t="s">
        <v>3122</v>
      </c>
    </row>
    <row r="1176" spans="1:16" ht="12.75">
      <c r="A1176" t="s">
        <v>48</v>
      </c>
      <c s="34" t="s">
        <v>3123</v>
      </c>
      <c s="34" t="s">
        <v>3124</v>
      </c>
      <c s="35" t="s">
        <v>5</v>
      </c>
      <c s="6" t="s">
        <v>3125</v>
      </c>
      <c s="36" t="s">
        <v>187</v>
      </c>
      <c s="37">
        <v>1</v>
      </c>
      <c s="36">
        <v>0.02</v>
      </c>
      <c s="36">
        <f>ROUND(G1176*H1176,6)</f>
      </c>
      <c r="L1176" s="38">
        <v>0</v>
      </c>
      <c s="32">
        <f>ROUND(ROUND(L1176,2)*ROUND(G1176,3),2)</f>
      </c>
      <c s="36" t="s">
        <v>54</v>
      </c>
      <c>
        <f>(M1176*21)/100</f>
      </c>
      <c t="s">
        <v>26</v>
      </c>
    </row>
    <row r="1177" spans="1:5" ht="12.75">
      <c r="A1177" s="35" t="s">
        <v>55</v>
      </c>
      <c r="E1177" s="39" t="s">
        <v>5</v>
      </c>
    </row>
    <row r="1178" spans="1:5" ht="12.75">
      <c r="A1178" s="35" t="s">
        <v>56</v>
      </c>
      <c r="E1178" s="40" t="s">
        <v>3126</v>
      </c>
    </row>
    <row r="1179" spans="1:5" ht="51">
      <c r="A1179" t="s">
        <v>58</v>
      </c>
      <c r="E1179" s="39" t="s">
        <v>3127</v>
      </c>
    </row>
    <row r="1180" spans="1:16" ht="12.75">
      <c r="A1180" t="s">
        <v>48</v>
      </c>
      <c s="34" t="s">
        <v>3128</v>
      </c>
      <c s="34" t="s">
        <v>3129</v>
      </c>
      <c s="35" t="s">
        <v>5</v>
      </c>
      <c s="6" t="s">
        <v>3130</v>
      </c>
      <c s="36" t="s">
        <v>187</v>
      </c>
      <c s="37">
        <v>1</v>
      </c>
      <c s="36">
        <v>0.02</v>
      </c>
      <c s="36">
        <f>ROUND(G1180*H1180,6)</f>
      </c>
      <c r="L1180" s="38">
        <v>0</v>
      </c>
      <c s="32">
        <f>ROUND(ROUND(L1180,2)*ROUND(G1180,3),2)</f>
      </c>
      <c s="36" t="s">
        <v>54</v>
      </c>
      <c>
        <f>(M1180*21)/100</f>
      </c>
      <c t="s">
        <v>26</v>
      </c>
    </row>
    <row r="1181" spans="1:5" ht="12.75">
      <c r="A1181" s="35" t="s">
        <v>55</v>
      </c>
      <c r="E1181" s="39" t="s">
        <v>5</v>
      </c>
    </row>
    <row r="1182" spans="1:5" ht="12.75">
      <c r="A1182" s="35" t="s">
        <v>56</v>
      </c>
      <c r="E1182" s="40" t="s">
        <v>3131</v>
      </c>
    </row>
    <row r="1183" spans="1:5" ht="51">
      <c r="A1183" t="s">
        <v>58</v>
      </c>
      <c r="E1183" s="39" t="s">
        <v>3132</v>
      </c>
    </row>
    <row r="1184" spans="1:16" ht="12.75">
      <c r="A1184" t="s">
        <v>48</v>
      </c>
      <c s="34" t="s">
        <v>3133</v>
      </c>
      <c s="34" t="s">
        <v>3134</v>
      </c>
      <c s="35" t="s">
        <v>5</v>
      </c>
      <c s="6" t="s">
        <v>3135</v>
      </c>
      <c s="36" t="s">
        <v>187</v>
      </c>
      <c s="37">
        <v>1</v>
      </c>
      <c s="36">
        <v>0.02</v>
      </c>
      <c s="36">
        <f>ROUND(G1184*H1184,6)</f>
      </c>
      <c r="L1184" s="38">
        <v>0</v>
      </c>
      <c s="32">
        <f>ROUND(ROUND(L1184,2)*ROUND(G1184,3),2)</f>
      </c>
      <c s="36" t="s">
        <v>54</v>
      </c>
      <c>
        <f>(M1184*21)/100</f>
      </c>
      <c t="s">
        <v>26</v>
      </c>
    </row>
    <row r="1185" spans="1:5" ht="12.75">
      <c r="A1185" s="35" t="s">
        <v>55</v>
      </c>
      <c r="E1185" s="39" t="s">
        <v>5</v>
      </c>
    </row>
    <row r="1186" spans="1:5" ht="12.75">
      <c r="A1186" s="35" t="s">
        <v>56</v>
      </c>
      <c r="E1186" s="40" t="s">
        <v>3136</v>
      </c>
    </row>
    <row r="1187" spans="1:5" ht="51">
      <c r="A1187" t="s">
        <v>58</v>
      </c>
      <c r="E1187" s="39" t="s">
        <v>3137</v>
      </c>
    </row>
    <row r="1188" spans="1:16" ht="12.75">
      <c r="A1188" t="s">
        <v>48</v>
      </c>
      <c s="34" t="s">
        <v>3138</v>
      </c>
      <c s="34" t="s">
        <v>3139</v>
      </c>
      <c s="35" t="s">
        <v>5</v>
      </c>
      <c s="6" t="s">
        <v>3140</v>
      </c>
      <c s="36" t="s">
        <v>187</v>
      </c>
      <c s="37">
        <v>1</v>
      </c>
      <c s="36">
        <v>0.02</v>
      </c>
      <c s="36">
        <f>ROUND(G1188*H1188,6)</f>
      </c>
      <c r="L1188" s="38">
        <v>0</v>
      </c>
      <c s="32">
        <f>ROUND(ROUND(L1188,2)*ROUND(G1188,3),2)</f>
      </c>
      <c s="36" t="s">
        <v>54</v>
      </c>
      <c>
        <f>(M1188*21)/100</f>
      </c>
      <c t="s">
        <v>26</v>
      </c>
    </row>
    <row r="1189" spans="1:5" ht="12.75">
      <c r="A1189" s="35" t="s">
        <v>55</v>
      </c>
      <c r="E1189" s="39" t="s">
        <v>5</v>
      </c>
    </row>
    <row r="1190" spans="1:5" ht="12.75">
      <c r="A1190" s="35" t="s">
        <v>56</v>
      </c>
      <c r="E1190" s="40" t="s">
        <v>3131</v>
      </c>
    </row>
    <row r="1191" spans="1:5" ht="51">
      <c r="A1191" t="s">
        <v>58</v>
      </c>
      <c r="E1191" s="39" t="s">
        <v>3141</v>
      </c>
    </row>
    <row r="1192" spans="1:16" ht="12.75">
      <c r="A1192" t="s">
        <v>48</v>
      </c>
      <c s="34" t="s">
        <v>3142</v>
      </c>
      <c s="34" t="s">
        <v>3143</v>
      </c>
      <c s="35" t="s">
        <v>5</v>
      </c>
      <c s="6" t="s">
        <v>3144</v>
      </c>
      <c s="36" t="s">
        <v>187</v>
      </c>
      <c s="37">
        <v>1</v>
      </c>
      <c s="36">
        <v>0.02</v>
      </c>
      <c s="36">
        <f>ROUND(G1192*H1192,6)</f>
      </c>
      <c r="L1192" s="38">
        <v>0</v>
      </c>
      <c s="32">
        <f>ROUND(ROUND(L1192,2)*ROUND(G1192,3),2)</f>
      </c>
      <c s="36" t="s">
        <v>54</v>
      </c>
      <c>
        <f>(M1192*21)/100</f>
      </c>
      <c t="s">
        <v>26</v>
      </c>
    </row>
    <row r="1193" spans="1:5" ht="12.75">
      <c r="A1193" s="35" t="s">
        <v>55</v>
      </c>
      <c r="E1193" s="39" t="s">
        <v>5</v>
      </c>
    </row>
    <row r="1194" spans="1:5" ht="12.75">
      <c r="A1194" s="35" t="s">
        <v>56</v>
      </c>
      <c r="E1194" s="40" t="s">
        <v>3145</v>
      </c>
    </row>
    <row r="1195" spans="1:5" ht="51">
      <c r="A1195" t="s">
        <v>58</v>
      </c>
      <c r="E1195" s="39" t="s">
        <v>3146</v>
      </c>
    </row>
    <row r="1196" spans="1:16" ht="12.75">
      <c r="A1196" t="s">
        <v>48</v>
      </c>
      <c s="34" t="s">
        <v>3147</v>
      </c>
      <c s="34" t="s">
        <v>3148</v>
      </c>
      <c s="35" t="s">
        <v>5</v>
      </c>
      <c s="6" t="s">
        <v>3149</v>
      </c>
      <c s="36" t="s">
        <v>187</v>
      </c>
      <c s="37">
        <v>1</v>
      </c>
      <c s="36">
        <v>0.02</v>
      </c>
      <c s="36">
        <f>ROUND(G1196*H1196,6)</f>
      </c>
      <c r="L1196" s="38">
        <v>0</v>
      </c>
      <c s="32">
        <f>ROUND(ROUND(L1196,2)*ROUND(G1196,3),2)</f>
      </c>
      <c s="36" t="s">
        <v>54</v>
      </c>
      <c>
        <f>(M1196*21)/100</f>
      </c>
      <c t="s">
        <v>26</v>
      </c>
    </row>
    <row r="1197" spans="1:5" ht="12.75">
      <c r="A1197" s="35" t="s">
        <v>55</v>
      </c>
      <c r="E1197" s="39" t="s">
        <v>5</v>
      </c>
    </row>
    <row r="1198" spans="1:5" ht="12.75">
      <c r="A1198" s="35" t="s">
        <v>56</v>
      </c>
      <c r="E1198" s="40" t="s">
        <v>3150</v>
      </c>
    </row>
    <row r="1199" spans="1:5" ht="51">
      <c r="A1199" t="s">
        <v>58</v>
      </c>
      <c r="E1199" s="39" t="s">
        <v>3151</v>
      </c>
    </row>
    <row r="1200" spans="1:16" ht="12.75">
      <c r="A1200" t="s">
        <v>48</v>
      </c>
      <c s="34" t="s">
        <v>3152</v>
      </c>
      <c s="34" t="s">
        <v>3153</v>
      </c>
      <c s="35" t="s">
        <v>5</v>
      </c>
      <c s="6" t="s">
        <v>3154</v>
      </c>
      <c s="36" t="s">
        <v>187</v>
      </c>
      <c s="37">
        <v>1</v>
      </c>
      <c s="36">
        <v>0.02</v>
      </c>
      <c s="36">
        <f>ROUND(G1200*H1200,6)</f>
      </c>
      <c r="L1200" s="38">
        <v>0</v>
      </c>
      <c s="32">
        <f>ROUND(ROUND(L1200,2)*ROUND(G1200,3),2)</f>
      </c>
      <c s="36" t="s">
        <v>54</v>
      </c>
      <c>
        <f>(M1200*21)/100</f>
      </c>
      <c t="s">
        <v>26</v>
      </c>
    </row>
    <row r="1201" spans="1:5" ht="12.75">
      <c r="A1201" s="35" t="s">
        <v>55</v>
      </c>
      <c r="E1201" s="39" t="s">
        <v>5</v>
      </c>
    </row>
    <row r="1202" spans="1:5" ht="12.75">
      <c r="A1202" s="35" t="s">
        <v>56</v>
      </c>
      <c r="E1202" s="40" t="s">
        <v>3145</v>
      </c>
    </row>
    <row r="1203" spans="1:5" ht="51">
      <c r="A1203" t="s">
        <v>58</v>
      </c>
      <c r="E1203" s="39" t="s">
        <v>3155</v>
      </c>
    </row>
    <row r="1204" spans="1:16" ht="12.75">
      <c r="A1204" t="s">
        <v>48</v>
      </c>
      <c s="34" t="s">
        <v>3156</v>
      </c>
      <c s="34" t="s">
        <v>3157</v>
      </c>
      <c s="35" t="s">
        <v>5</v>
      </c>
      <c s="6" t="s">
        <v>3158</v>
      </c>
      <c s="36" t="s">
        <v>187</v>
      </c>
      <c s="37">
        <v>1</v>
      </c>
      <c s="36">
        <v>0.02</v>
      </c>
      <c s="36">
        <f>ROUND(G1204*H1204,6)</f>
      </c>
      <c r="L1204" s="38">
        <v>0</v>
      </c>
      <c s="32">
        <f>ROUND(ROUND(L1204,2)*ROUND(G1204,3),2)</f>
      </c>
      <c s="36" t="s">
        <v>54</v>
      </c>
      <c>
        <f>(M1204*21)/100</f>
      </c>
      <c t="s">
        <v>26</v>
      </c>
    </row>
    <row r="1205" spans="1:5" ht="12.75">
      <c r="A1205" s="35" t="s">
        <v>55</v>
      </c>
      <c r="E1205" s="39" t="s">
        <v>5</v>
      </c>
    </row>
    <row r="1206" spans="1:5" ht="12.75">
      <c r="A1206" s="35" t="s">
        <v>56</v>
      </c>
      <c r="E1206" s="40" t="s">
        <v>3159</v>
      </c>
    </row>
    <row r="1207" spans="1:5" ht="51">
      <c r="A1207" t="s">
        <v>58</v>
      </c>
      <c r="E1207" s="39" t="s">
        <v>3160</v>
      </c>
    </row>
    <row r="1208" spans="1:16" ht="12.75">
      <c r="A1208" t="s">
        <v>48</v>
      </c>
      <c s="34" t="s">
        <v>3161</v>
      </c>
      <c s="34" t="s">
        <v>3162</v>
      </c>
      <c s="35" t="s">
        <v>5</v>
      </c>
      <c s="6" t="s">
        <v>3163</v>
      </c>
      <c s="36" t="s">
        <v>187</v>
      </c>
      <c s="37">
        <v>1</v>
      </c>
      <c s="36">
        <v>0.02</v>
      </c>
      <c s="36">
        <f>ROUND(G1208*H1208,6)</f>
      </c>
      <c r="L1208" s="38">
        <v>0</v>
      </c>
      <c s="32">
        <f>ROUND(ROUND(L1208,2)*ROUND(G1208,3),2)</f>
      </c>
      <c s="36" t="s">
        <v>54</v>
      </c>
      <c>
        <f>(M1208*21)/100</f>
      </c>
      <c t="s">
        <v>26</v>
      </c>
    </row>
    <row r="1209" spans="1:5" ht="12.75">
      <c r="A1209" s="35" t="s">
        <v>55</v>
      </c>
      <c r="E1209" s="39" t="s">
        <v>5</v>
      </c>
    </row>
    <row r="1210" spans="1:5" ht="12.75">
      <c r="A1210" s="35" t="s">
        <v>56</v>
      </c>
      <c r="E1210" s="40" t="s">
        <v>3164</v>
      </c>
    </row>
    <row r="1211" spans="1:5" ht="51">
      <c r="A1211" t="s">
        <v>58</v>
      </c>
      <c r="E1211" s="39" t="s">
        <v>3165</v>
      </c>
    </row>
    <row r="1212" spans="1:16" ht="12.75">
      <c r="A1212" t="s">
        <v>48</v>
      </c>
      <c s="34" t="s">
        <v>3166</v>
      </c>
      <c s="34" t="s">
        <v>3167</v>
      </c>
      <c s="35" t="s">
        <v>5</v>
      </c>
      <c s="6" t="s">
        <v>3168</v>
      </c>
      <c s="36" t="s">
        <v>187</v>
      </c>
      <c s="37">
        <v>1</v>
      </c>
      <c s="36">
        <v>0.02</v>
      </c>
      <c s="36">
        <f>ROUND(G1212*H1212,6)</f>
      </c>
      <c r="L1212" s="38">
        <v>0</v>
      </c>
      <c s="32">
        <f>ROUND(ROUND(L1212,2)*ROUND(G1212,3),2)</f>
      </c>
      <c s="36" t="s">
        <v>54</v>
      </c>
      <c>
        <f>(M1212*21)/100</f>
      </c>
      <c t="s">
        <v>26</v>
      </c>
    </row>
    <row r="1213" spans="1:5" ht="12.75">
      <c r="A1213" s="35" t="s">
        <v>55</v>
      </c>
      <c r="E1213" s="39" t="s">
        <v>5</v>
      </c>
    </row>
    <row r="1214" spans="1:5" ht="12.75">
      <c r="A1214" s="35" t="s">
        <v>56</v>
      </c>
      <c r="E1214" s="40" t="s">
        <v>3169</v>
      </c>
    </row>
    <row r="1215" spans="1:5" ht="51">
      <c r="A1215" t="s">
        <v>58</v>
      </c>
      <c r="E1215" s="39" t="s">
        <v>3170</v>
      </c>
    </row>
    <row r="1216" spans="1:16" ht="12.75">
      <c r="A1216" t="s">
        <v>48</v>
      </c>
      <c s="34" t="s">
        <v>3171</v>
      </c>
      <c s="34" t="s">
        <v>3172</v>
      </c>
      <c s="35" t="s">
        <v>5</v>
      </c>
      <c s="6" t="s">
        <v>3173</v>
      </c>
      <c s="36" t="s">
        <v>187</v>
      </c>
      <c s="37">
        <v>1</v>
      </c>
      <c s="36">
        <v>0.02</v>
      </c>
      <c s="36">
        <f>ROUND(G1216*H1216,6)</f>
      </c>
      <c r="L1216" s="38">
        <v>0</v>
      </c>
      <c s="32">
        <f>ROUND(ROUND(L1216,2)*ROUND(G1216,3),2)</f>
      </c>
      <c s="36" t="s">
        <v>54</v>
      </c>
      <c>
        <f>(M1216*21)/100</f>
      </c>
      <c t="s">
        <v>26</v>
      </c>
    </row>
    <row r="1217" spans="1:5" ht="12.75">
      <c r="A1217" s="35" t="s">
        <v>55</v>
      </c>
      <c r="E1217" s="39" t="s">
        <v>5</v>
      </c>
    </row>
    <row r="1218" spans="1:5" ht="12.75">
      <c r="A1218" s="35" t="s">
        <v>56</v>
      </c>
      <c r="E1218" s="40" t="s">
        <v>3174</v>
      </c>
    </row>
    <row r="1219" spans="1:5" ht="51">
      <c r="A1219" t="s">
        <v>58</v>
      </c>
      <c r="E1219" s="39" t="s">
        <v>3175</v>
      </c>
    </row>
    <row r="1220" spans="1:16" ht="12.75">
      <c r="A1220" t="s">
        <v>48</v>
      </c>
      <c s="34" t="s">
        <v>3176</v>
      </c>
      <c s="34" t="s">
        <v>3177</v>
      </c>
      <c s="35" t="s">
        <v>5</v>
      </c>
      <c s="6" t="s">
        <v>3178</v>
      </c>
      <c s="36" t="s">
        <v>187</v>
      </c>
      <c s="37">
        <v>1</v>
      </c>
      <c s="36">
        <v>0.02</v>
      </c>
      <c s="36">
        <f>ROUND(G1220*H1220,6)</f>
      </c>
      <c r="L1220" s="38">
        <v>0</v>
      </c>
      <c s="32">
        <f>ROUND(ROUND(L1220,2)*ROUND(G1220,3),2)</f>
      </c>
      <c s="36" t="s">
        <v>54</v>
      </c>
      <c>
        <f>(M1220*21)/100</f>
      </c>
      <c t="s">
        <v>26</v>
      </c>
    </row>
    <row r="1221" spans="1:5" ht="12.75">
      <c r="A1221" s="35" t="s">
        <v>55</v>
      </c>
      <c r="E1221" s="39" t="s">
        <v>5</v>
      </c>
    </row>
    <row r="1222" spans="1:5" ht="12.75">
      <c r="A1222" s="35" t="s">
        <v>56</v>
      </c>
      <c r="E1222" s="40" t="s">
        <v>3179</v>
      </c>
    </row>
    <row r="1223" spans="1:5" ht="51">
      <c r="A1223" t="s">
        <v>58</v>
      </c>
      <c r="E1223" s="39" t="s">
        <v>3180</v>
      </c>
    </row>
    <row r="1224" spans="1:16" ht="12.75">
      <c r="A1224" t="s">
        <v>48</v>
      </c>
      <c s="34" t="s">
        <v>3181</v>
      </c>
      <c s="34" t="s">
        <v>3182</v>
      </c>
      <c s="35" t="s">
        <v>5</v>
      </c>
      <c s="6" t="s">
        <v>3183</v>
      </c>
      <c s="36" t="s">
        <v>187</v>
      </c>
      <c s="37">
        <v>1</v>
      </c>
      <c s="36">
        <v>0.02</v>
      </c>
      <c s="36">
        <f>ROUND(G1224*H1224,6)</f>
      </c>
      <c r="L1224" s="38">
        <v>0</v>
      </c>
      <c s="32">
        <f>ROUND(ROUND(L1224,2)*ROUND(G1224,3),2)</f>
      </c>
      <c s="36" t="s">
        <v>54</v>
      </c>
      <c>
        <f>(M1224*21)/100</f>
      </c>
      <c t="s">
        <v>26</v>
      </c>
    </row>
    <row r="1225" spans="1:5" ht="12.75">
      <c r="A1225" s="35" t="s">
        <v>55</v>
      </c>
      <c r="E1225" s="39" t="s">
        <v>5</v>
      </c>
    </row>
    <row r="1226" spans="1:5" ht="12.75">
      <c r="A1226" s="35" t="s">
        <v>56</v>
      </c>
      <c r="E1226" s="40" t="s">
        <v>3184</v>
      </c>
    </row>
    <row r="1227" spans="1:5" ht="51">
      <c r="A1227" t="s">
        <v>58</v>
      </c>
      <c r="E1227" s="39" t="s">
        <v>3185</v>
      </c>
    </row>
    <row r="1228" spans="1:16" ht="12.75">
      <c r="A1228" t="s">
        <v>48</v>
      </c>
      <c s="34" t="s">
        <v>3186</v>
      </c>
      <c s="34" t="s">
        <v>3187</v>
      </c>
      <c s="35" t="s">
        <v>5</v>
      </c>
      <c s="6" t="s">
        <v>3188</v>
      </c>
      <c s="36" t="s">
        <v>187</v>
      </c>
      <c s="37">
        <v>1</v>
      </c>
      <c s="36">
        <v>0.02</v>
      </c>
      <c s="36">
        <f>ROUND(G1228*H1228,6)</f>
      </c>
      <c r="L1228" s="38">
        <v>0</v>
      </c>
      <c s="32">
        <f>ROUND(ROUND(L1228,2)*ROUND(G1228,3),2)</f>
      </c>
      <c s="36" t="s">
        <v>54</v>
      </c>
      <c>
        <f>(M1228*21)/100</f>
      </c>
      <c t="s">
        <v>26</v>
      </c>
    </row>
    <row r="1229" spans="1:5" ht="12.75">
      <c r="A1229" s="35" t="s">
        <v>55</v>
      </c>
      <c r="E1229" s="39" t="s">
        <v>5</v>
      </c>
    </row>
    <row r="1230" spans="1:5" ht="12.75">
      <c r="A1230" s="35" t="s">
        <v>56</v>
      </c>
      <c r="E1230" s="40" t="s">
        <v>3189</v>
      </c>
    </row>
    <row r="1231" spans="1:5" ht="51">
      <c r="A1231" t="s">
        <v>58</v>
      </c>
      <c r="E1231" s="39" t="s">
        <v>3190</v>
      </c>
    </row>
    <row r="1232" spans="1:16" ht="25.5">
      <c r="A1232" t="s">
        <v>48</v>
      </c>
      <c s="34" t="s">
        <v>3191</v>
      </c>
      <c s="34" t="s">
        <v>3192</v>
      </c>
      <c s="35" t="s">
        <v>5</v>
      </c>
      <c s="6" t="s">
        <v>3193</v>
      </c>
      <c s="36" t="s">
        <v>187</v>
      </c>
      <c s="37">
        <v>1</v>
      </c>
      <c s="36">
        <v>0</v>
      </c>
      <c s="36">
        <f>ROUND(G1232*H1232,6)</f>
      </c>
      <c r="L1232" s="38">
        <v>0</v>
      </c>
      <c s="32">
        <f>ROUND(ROUND(L1232,2)*ROUND(G1232,3),2)</f>
      </c>
      <c s="36" t="s">
        <v>188</v>
      </c>
      <c>
        <f>(M1232*21)/100</f>
      </c>
      <c t="s">
        <v>26</v>
      </c>
    </row>
    <row r="1233" spans="1:5" ht="12.75">
      <c r="A1233" s="35" t="s">
        <v>55</v>
      </c>
      <c r="E1233" s="39" t="s">
        <v>5</v>
      </c>
    </row>
    <row r="1234" spans="1:5" ht="12.75">
      <c r="A1234" s="35" t="s">
        <v>56</v>
      </c>
      <c r="E1234" s="40" t="s">
        <v>3194</v>
      </c>
    </row>
    <row r="1235" spans="1:5" ht="25.5">
      <c r="A1235" t="s">
        <v>58</v>
      </c>
      <c r="E1235" s="39" t="s">
        <v>3193</v>
      </c>
    </row>
    <row r="1236" spans="1:16" ht="12.75">
      <c r="A1236" t="s">
        <v>48</v>
      </c>
      <c s="34" t="s">
        <v>3195</v>
      </c>
      <c s="34" t="s">
        <v>3196</v>
      </c>
      <c s="35" t="s">
        <v>5</v>
      </c>
      <c s="6" t="s">
        <v>3197</v>
      </c>
      <c s="36" t="s">
        <v>187</v>
      </c>
      <c s="37">
        <v>1</v>
      </c>
      <c s="36">
        <v>0.04</v>
      </c>
      <c s="36">
        <f>ROUND(G1236*H1236,6)</f>
      </c>
      <c r="L1236" s="38">
        <v>0</v>
      </c>
      <c s="32">
        <f>ROUND(ROUND(L1236,2)*ROUND(G1236,3),2)</f>
      </c>
      <c s="36" t="s">
        <v>54</v>
      </c>
      <c>
        <f>(M1236*21)/100</f>
      </c>
      <c t="s">
        <v>26</v>
      </c>
    </row>
    <row r="1237" spans="1:5" ht="12.75">
      <c r="A1237" s="35" t="s">
        <v>55</v>
      </c>
      <c r="E1237" s="39" t="s">
        <v>5</v>
      </c>
    </row>
    <row r="1238" spans="1:5" ht="12.75">
      <c r="A1238" s="35" t="s">
        <v>56</v>
      </c>
      <c r="E1238" s="40" t="s">
        <v>3184</v>
      </c>
    </row>
    <row r="1239" spans="1:5" ht="51">
      <c r="A1239" t="s">
        <v>58</v>
      </c>
      <c r="E1239" s="39" t="s">
        <v>3198</v>
      </c>
    </row>
    <row r="1240" spans="1:16" ht="25.5">
      <c r="A1240" t="s">
        <v>48</v>
      </c>
      <c s="34" t="s">
        <v>3199</v>
      </c>
      <c s="34" t="s">
        <v>3200</v>
      </c>
      <c s="35" t="s">
        <v>5</v>
      </c>
      <c s="6" t="s">
        <v>3201</v>
      </c>
      <c s="36" t="s">
        <v>187</v>
      </c>
      <c s="37">
        <v>45</v>
      </c>
      <c s="36">
        <v>0</v>
      </c>
      <c s="36">
        <f>ROUND(G1240*H1240,6)</f>
      </c>
      <c r="L1240" s="38">
        <v>0</v>
      </c>
      <c s="32">
        <f>ROUND(ROUND(L1240,2)*ROUND(G1240,3),2)</f>
      </c>
      <c s="36" t="s">
        <v>188</v>
      </c>
      <c>
        <f>(M1240*21)/100</f>
      </c>
      <c t="s">
        <v>26</v>
      </c>
    </row>
    <row r="1241" spans="1:5" ht="12.75">
      <c r="A1241" s="35" t="s">
        <v>55</v>
      </c>
      <c r="E1241" s="39" t="s">
        <v>5</v>
      </c>
    </row>
    <row r="1242" spans="1:5" ht="409.5">
      <c r="A1242" s="35" t="s">
        <v>56</v>
      </c>
      <c r="E1242" s="40" t="s">
        <v>3202</v>
      </c>
    </row>
    <row r="1243" spans="1:5" ht="25.5">
      <c r="A1243" t="s">
        <v>58</v>
      </c>
      <c r="E1243" s="39" t="s">
        <v>3201</v>
      </c>
    </row>
    <row r="1244" spans="1:16" ht="12.75">
      <c r="A1244" t="s">
        <v>48</v>
      </c>
      <c s="34" t="s">
        <v>3203</v>
      </c>
      <c s="34" t="s">
        <v>3204</v>
      </c>
      <c s="35" t="s">
        <v>5</v>
      </c>
      <c s="6" t="s">
        <v>3205</v>
      </c>
      <c s="36" t="s">
        <v>187</v>
      </c>
      <c s="37">
        <v>1</v>
      </c>
      <c s="36">
        <v>0.016</v>
      </c>
      <c s="36">
        <f>ROUND(G1244*H1244,6)</f>
      </c>
      <c r="L1244" s="38">
        <v>0</v>
      </c>
      <c s="32">
        <f>ROUND(ROUND(L1244,2)*ROUND(G1244,3),2)</f>
      </c>
      <c s="36" t="s">
        <v>54</v>
      </c>
      <c>
        <f>(M1244*21)/100</f>
      </c>
      <c t="s">
        <v>26</v>
      </c>
    </row>
    <row r="1245" spans="1:5" ht="12.75">
      <c r="A1245" s="35" t="s">
        <v>55</v>
      </c>
      <c r="E1245" s="39" t="s">
        <v>5</v>
      </c>
    </row>
    <row r="1246" spans="1:5" ht="12.75">
      <c r="A1246" s="35" t="s">
        <v>56</v>
      </c>
      <c r="E1246" s="40" t="s">
        <v>3206</v>
      </c>
    </row>
    <row r="1247" spans="1:5" ht="51">
      <c r="A1247" t="s">
        <v>58</v>
      </c>
      <c r="E1247" s="39" t="s">
        <v>3207</v>
      </c>
    </row>
    <row r="1248" spans="1:16" ht="12.75">
      <c r="A1248" t="s">
        <v>48</v>
      </c>
      <c s="34" t="s">
        <v>3208</v>
      </c>
      <c s="34" t="s">
        <v>3209</v>
      </c>
      <c s="35" t="s">
        <v>5</v>
      </c>
      <c s="6" t="s">
        <v>3210</v>
      </c>
      <c s="36" t="s">
        <v>187</v>
      </c>
      <c s="37">
        <v>3</v>
      </c>
      <c s="36">
        <v>0.016</v>
      </c>
      <c s="36">
        <f>ROUND(G1248*H1248,6)</f>
      </c>
      <c r="L1248" s="38">
        <v>0</v>
      </c>
      <c s="32">
        <f>ROUND(ROUND(L1248,2)*ROUND(G1248,3),2)</f>
      </c>
      <c s="36" t="s">
        <v>54</v>
      </c>
      <c>
        <f>(M1248*21)/100</f>
      </c>
      <c t="s">
        <v>26</v>
      </c>
    </row>
    <row r="1249" spans="1:5" ht="12.75">
      <c r="A1249" s="35" t="s">
        <v>55</v>
      </c>
      <c r="E1249" s="39" t="s">
        <v>5</v>
      </c>
    </row>
    <row r="1250" spans="1:5" ht="12.75">
      <c r="A1250" s="35" t="s">
        <v>56</v>
      </c>
      <c r="E1250" s="40" t="s">
        <v>3211</v>
      </c>
    </row>
    <row r="1251" spans="1:5" ht="51">
      <c r="A1251" t="s">
        <v>58</v>
      </c>
      <c r="E1251" s="39" t="s">
        <v>3212</v>
      </c>
    </row>
    <row r="1252" spans="1:16" ht="12.75">
      <c r="A1252" t="s">
        <v>48</v>
      </c>
      <c s="34" t="s">
        <v>3213</v>
      </c>
      <c s="34" t="s">
        <v>3214</v>
      </c>
      <c s="35" t="s">
        <v>5</v>
      </c>
      <c s="6" t="s">
        <v>3215</v>
      </c>
      <c s="36" t="s">
        <v>187</v>
      </c>
      <c s="37">
        <v>3</v>
      </c>
      <c s="36">
        <v>0.016</v>
      </c>
      <c s="36">
        <f>ROUND(G1252*H1252,6)</f>
      </c>
      <c r="L1252" s="38">
        <v>0</v>
      </c>
      <c s="32">
        <f>ROUND(ROUND(L1252,2)*ROUND(G1252,3),2)</f>
      </c>
      <c s="36" t="s">
        <v>54</v>
      </c>
      <c>
        <f>(M1252*21)/100</f>
      </c>
      <c t="s">
        <v>26</v>
      </c>
    </row>
    <row r="1253" spans="1:5" ht="12.75">
      <c r="A1253" s="35" t="s">
        <v>55</v>
      </c>
      <c r="E1253" s="39" t="s">
        <v>5</v>
      </c>
    </row>
    <row r="1254" spans="1:5" ht="12.75">
      <c r="A1254" s="35" t="s">
        <v>56</v>
      </c>
      <c r="E1254" s="40" t="s">
        <v>3216</v>
      </c>
    </row>
    <row r="1255" spans="1:5" ht="51">
      <c r="A1255" t="s">
        <v>58</v>
      </c>
      <c r="E1255" s="39" t="s">
        <v>3217</v>
      </c>
    </row>
    <row r="1256" spans="1:16" ht="12.75">
      <c r="A1256" t="s">
        <v>48</v>
      </c>
      <c s="34" t="s">
        <v>3218</v>
      </c>
      <c s="34" t="s">
        <v>3219</v>
      </c>
      <c s="35" t="s">
        <v>5</v>
      </c>
      <c s="6" t="s">
        <v>3220</v>
      </c>
      <c s="36" t="s">
        <v>187</v>
      </c>
      <c s="37">
        <v>4</v>
      </c>
      <c s="36">
        <v>0.016</v>
      </c>
      <c s="36">
        <f>ROUND(G1256*H1256,6)</f>
      </c>
      <c r="L1256" s="38">
        <v>0</v>
      </c>
      <c s="32">
        <f>ROUND(ROUND(L1256,2)*ROUND(G1256,3),2)</f>
      </c>
      <c s="36" t="s">
        <v>54</v>
      </c>
      <c>
        <f>(M1256*21)/100</f>
      </c>
      <c t="s">
        <v>26</v>
      </c>
    </row>
    <row r="1257" spans="1:5" ht="12.75">
      <c r="A1257" s="35" t="s">
        <v>55</v>
      </c>
      <c r="E1257" s="39" t="s">
        <v>5</v>
      </c>
    </row>
    <row r="1258" spans="1:5" ht="12.75">
      <c r="A1258" s="35" t="s">
        <v>56</v>
      </c>
      <c r="E1258" s="40" t="s">
        <v>3221</v>
      </c>
    </row>
    <row r="1259" spans="1:5" ht="51">
      <c r="A1259" t="s">
        <v>58</v>
      </c>
      <c r="E1259" s="39" t="s">
        <v>3222</v>
      </c>
    </row>
    <row r="1260" spans="1:16" ht="12.75">
      <c r="A1260" t="s">
        <v>48</v>
      </c>
      <c s="34" t="s">
        <v>3223</v>
      </c>
      <c s="34" t="s">
        <v>3224</v>
      </c>
      <c s="35" t="s">
        <v>5</v>
      </c>
      <c s="6" t="s">
        <v>3225</v>
      </c>
      <c s="36" t="s">
        <v>187</v>
      </c>
      <c s="37">
        <v>1</v>
      </c>
      <c s="36">
        <v>0.016</v>
      </c>
      <c s="36">
        <f>ROUND(G1260*H1260,6)</f>
      </c>
      <c r="L1260" s="38">
        <v>0</v>
      </c>
      <c s="32">
        <f>ROUND(ROUND(L1260,2)*ROUND(G1260,3),2)</f>
      </c>
      <c s="36" t="s">
        <v>54</v>
      </c>
      <c>
        <f>(M1260*21)/100</f>
      </c>
      <c t="s">
        <v>26</v>
      </c>
    </row>
    <row r="1261" spans="1:5" ht="12.75">
      <c r="A1261" s="35" t="s">
        <v>55</v>
      </c>
      <c r="E1261" s="39" t="s">
        <v>5</v>
      </c>
    </row>
    <row r="1262" spans="1:5" ht="12.75">
      <c r="A1262" s="35" t="s">
        <v>56</v>
      </c>
      <c r="E1262" s="40" t="s">
        <v>3226</v>
      </c>
    </row>
    <row r="1263" spans="1:5" ht="51">
      <c r="A1263" t="s">
        <v>58</v>
      </c>
      <c r="E1263" s="39" t="s">
        <v>3227</v>
      </c>
    </row>
    <row r="1264" spans="1:16" ht="12.75">
      <c r="A1264" t="s">
        <v>48</v>
      </c>
      <c s="34" t="s">
        <v>3228</v>
      </c>
      <c s="34" t="s">
        <v>3229</v>
      </c>
      <c s="35" t="s">
        <v>5</v>
      </c>
      <c s="6" t="s">
        <v>3230</v>
      </c>
      <c s="36" t="s">
        <v>187</v>
      </c>
      <c s="37">
        <v>15</v>
      </c>
      <c s="36">
        <v>0.016</v>
      </c>
      <c s="36">
        <f>ROUND(G1264*H1264,6)</f>
      </c>
      <c r="L1264" s="38">
        <v>0</v>
      </c>
      <c s="32">
        <f>ROUND(ROUND(L1264,2)*ROUND(G1264,3),2)</f>
      </c>
      <c s="36" t="s">
        <v>54</v>
      </c>
      <c>
        <f>(M1264*21)/100</f>
      </c>
      <c t="s">
        <v>26</v>
      </c>
    </row>
    <row r="1265" spans="1:5" ht="12.75">
      <c r="A1265" s="35" t="s">
        <v>55</v>
      </c>
      <c r="E1265" s="39" t="s">
        <v>5</v>
      </c>
    </row>
    <row r="1266" spans="1:5" ht="38.25">
      <c r="A1266" s="35" t="s">
        <v>56</v>
      </c>
      <c r="E1266" s="40" t="s">
        <v>3231</v>
      </c>
    </row>
    <row r="1267" spans="1:5" ht="38.25">
      <c r="A1267" t="s">
        <v>58</v>
      </c>
      <c r="E1267" s="39" t="s">
        <v>3232</v>
      </c>
    </row>
    <row r="1268" spans="1:16" ht="12.75">
      <c r="A1268" t="s">
        <v>48</v>
      </c>
      <c s="34" t="s">
        <v>3233</v>
      </c>
      <c s="34" t="s">
        <v>3234</v>
      </c>
      <c s="35" t="s">
        <v>5</v>
      </c>
      <c s="6" t="s">
        <v>3235</v>
      </c>
      <c s="36" t="s">
        <v>187</v>
      </c>
      <c s="37">
        <v>16</v>
      </c>
      <c s="36">
        <v>0.016</v>
      </c>
      <c s="36">
        <f>ROUND(G1268*H1268,6)</f>
      </c>
      <c r="L1268" s="38">
        <v>0</v>
      </c>
      <c s="32">
        <f>ROUND(ROUND(L1268,2)*ROUND(G1268,3),2)</f>
      </c>
      <c s="36" t="s">
        <v>54</v>
      </c>
      <c>
        <f>(M1268*21)/100</f>
      </c>
      <c t="s">
        <v>26</v>
      </c>
    </row>
    <row r="1269" spans="1:5" ht="12.75">
      <c r="A1269" s="35" t="s">
        <v>55</v>
      </c>
      <c r="E1269" s="39" t="s">
        <v>5</v>
      </c>
    </row>
    <row r="1270" spans="1:5" ht="38.25">
      <c r="A1270" s="35" t="s">
        <v>56</v>
      </c>
      <c r="E1270" s="40" t="s">
        <v>3236</v>
      </c>
    </row>
    <row r="1271" spans="1:5" ht="51">
      <c r="A1271" t="s">
        <v>58</v>
      </c>
      <c r="E1271" s="39" t="s">
        <v>3237</v>
      </c>
    </row>
    <row r="1272" spans="1:16" ht="12.75">
      <c r="A1272" t="s">
        <v>48</v>
      </c>
      <c s="34" t="s">
        <v>3238</v>
      </c>
      <c s="34" t="s">
        <v>3239</v>
      </c>
      <c s="35" t="s">
        <v>5</v>
      </c>
      <c s="6" t="s">
        <v>3240</v>
      </c>
      <c s="36" t="s">
        <v>187</v>
      </c>
      <c s="37">
        <v>2</v>
      </c>
      <c s="36">
        <v>0.016</v>
      </c>
      <c s="36">
        <f>ROUND(G1272*H1272,6)</f>
      </c>
      <c r="L1272" s="38">
        <v>0</v>
      </c>
      <c s="32">
        <f>ROUND(ROUND(L1272,2)*ROUND(G1272,3),2)</f>
      </c>
      <c s="36" t="s">
        <v>54</v>
      </c>
      <c>
        <f>(M1272*21)/100</f>
      </c>
      <c t="s">
        <v>26</v>
      </c>
    </row>
    <row r="1273" spans="1:5" ht="12.75">
      <c r="A1273" s="35" t="s">
        <v>55</v>
      </c>
      <c r="E1273" s="39" t="s">
        <v>5</v>
      </c>
    </row>
    <row r="1274" spans="1:5" ht="12.75">
      <c r="A1274" s="35" t="s">
        <v>56</v>
      </c>
      <c r="E1274" s="40" t="s">
        <v>3241</v>
      </c>
    </row>
    <row r="1275" spans="1:5" ht="51">
      <c r="A1275" t="s">
        <v>58</v>
      </c>
      <c r="E1275" s="39" t="s">
        <v>3242</v>
      </c>
    </row>
    <row r="1276" spans="1:16" ht="25.5">
      <c r="A1276" t="s">
        <v>48</v>
      </c>
      <c s="34" t="s">
        <v>3243</v>
      </c>
      <c s="34" t="s">
        <v>3244</v>
      </c>
      <c s="35" t="s">
        <v>5</v>
      </c>
      <c s="6" t="s">
        <v>3245</v>
      </c>
      <c s="36" t="s">
        <v>187</v>
      </c>
      <c s="37">
        <v>13</v>
      </c>
      <c s="36">
        <v>0</v>
      </c>
      <c s="36">
        <f>ROUND(G1276*H1276,6)</f>
      </c>
      <c r="L1276" s="38">
        <v>0</v>
      </c>
      <c s="32">
        <f>ROUND(ROUND(L1276,2)*ROUND(G1276,3),2)</f>
      </c>
      <c s="36" t="s">
        <v>188</v>
      </c>
      <c>
        <f>(M1276*21)/100</f>
      </c>
      <c t="s">
        <v>26</v>
      </c>
    </row>
    <row r="1277" spans="1:5" ht="12.75">
      <c r="A1277" s="35" t="s">
        <v>55</v>
      </c>
      <c r="E1277" s="39" t="s">
        <v>5</v>
      </c>
    </row>
    <row r="1278" spans="1:5" ht="267.75">
      <c r="A1278" s="35" t="s">
        <v>56</v>
      </c>
      <c r="E1278" s="40" t="s">
        <v>3246</v>
      </c>
    </row>
    <row r="1279" spans="1:5" ht="25.5">
      <c r="A1279" t="s">
        <v>58</v>
      </c>
      <c r="E1279" s="39" t="s">
        <v>3245</v>
      </c>
    </row>
    <row r="1280" spans="1:16" ht="12.75">
      <c r="A1280" t="s">
        <v>48</v>
      </c>
      <c s="34" t="s">
        <v>3247</v>
      </c>
      <c s="34" t="s">
        <v>3248</v>
      </c>
      <c s="35" t="s">
        <v>5</v>
      </c>
      <c s="6" t="s">
        <v>3249</v>
      </c>
      <c s="36" t="s">
        <v>187</v>
      </c>
      <c s="37">
        <v>1</v>
      </c>
      <c s="36">
        <v>0.02</v>
      </c>
      <c s="36">
        <f>ROUND(G1280*H1280,6)</f>
      </c>
      <c r="L1280" s="38">
        <v>0</v>
      </c>
      <c s="32">
        <f>ROUND(ROUND(L1280,2)*ROUND(G1280,3),2)</f>
      </c>
      <c s="36" t="s">
        <v>54</v>
      </c>
      <c>
        <f>(M1280*21)/100</f>
      </c>
      <c t="s">
        <v>26</v>
      </c>
    </row>
    <row r="1281" spans="1:5" ht="12.75">
      <c r="A1281" s="35" t="s">
        <v>55</v>
      </c>
      <c r="E1281" s="39" t="s">
        <v>5</v>
      </c>
    </row>
    <row r="1282" spans="1:5" ht="12.75">
      <c r="A1282" s="35" t="s">
        <v>56</v>
      </c>
      <c r="E1282" s="40" t="s">
        <v>3109</v>
      </c>
    </row>
    <row r="1283" spans="1:5" ht="51">
      <c r="A1283" t="s">
        <v>58</v>
      </c>
      <c r="E1283" s="39" t="s">
        <v>3250</v>
      </c>
    </row>
    <row r="1284" spans="1:16" ht="12.75">
      <c r="A1284" t="s">
        <v>48</v>
      </c>
      <c s="34" t="s">
        <v>3251</v>
      </c>
      <c s="34" t="s">
        <v>3252</v>
      </c>
      <c s="35" t="s">
        <v>5</v>
      </c>
      <c s="6" t="s">
        <v>3253</v>
      </c>
      <c s="36" t="s">
        <v>187</v>
      </c>
      <c s="37">
        <v>1</v>
      </c>
      <c s="36">
        <v>0.02</v>
      </c>
      <c s="36">
        <f>ROUND(G1284*H1284,6)</f>
      </c>
      <c r="L1284" s="38">
        <v>0</v>
      </c>
      <c s="32">
        <f>ROUND(ROUND(L1284,2)*ROUND(G1284,3),2)</f>
      </c>
      <c s="36" t="s">
        <v>54</v>
      </c>
      <c>
        <f>(M1284*21)/100</f>
      </c>
      <c t="s">
        <v>26</v>
      </c>
    </row>
    <row r="1285" spans="1:5" ht="12.75">
      <c r="A1285" s="35" t="s">
        <v>55</v>
      </c>
      <c r="E1285" s="39" t="s">
        <v>5</v>
      </c>
    </row>
    <row r="1286" spans="1:5" ht="12.75">
      <c r="A1286" s="35" t="s">
        <v>56</v>
      </c>
      <c r="E1286" s="40" t="s">
        <v>3254</v>
      </c>
    </row>
    <row r="1287" spans="1:5" ht="51">
      <c r="A1287" t="s">
        <v>58</v>
      </c>
      <c r="E1287" s="39" t="s">
        <v>3255</v>
      </c>
    </row>
    <row r="1288" spans="1:16" ht="12.75">
      <c r="A1288" t="s">
        <v>48</v>
      </c>
      <c s="34" t="s">
        <v>3256</v>
      </c>
      <c s="34" t="s">
        <v>3257</v>
      </c>
      <c s="35" t="s">
        <v>5</v>
      </c>
      <c s="6" t="s">
        <v>3258</v>
      </c>
      <c s="36" t="s">
        <v>187</v>
      </c>
      <c s="37">
        <v>3</v>
      </c>
      <c s="36">
        <v>0.02</v>
      </c>
      <c s="36">
        <f>ROUND(G1288*H1288,6)</f>
      </c>
      <c r="L1288" s="38">
        <v>0</v>
      </c>
      <c s="32">
        <f>ROUND(ROUND(L1288,2)*ROUND(G1288,3),2)</f>
      </c>
      <c s="36" t="s">
        <v>54</v>
      </c>
      <c>
        <f>(M1288*21)/100</f>
      </c>
      <c t="s">
        <v>26</v>
      </c>
    </row>
    <row r="1289" spans="1:5" ht="12.75">
      <c r="A1289" s="35" t="s">
        <v>55</v>
      </c>
      <c r="E1289" s="39" t="s">
        <v>5</v>
      </c>
    </row>
    <row r="1290" spans="1:5" ht="12.75">
      <c r="A1290" s="35" t="s">
        <v>56</v>
      </c>
      <c r="E1290" s="40" t="s">
        <v>3259</v>
      </c>
    </row>
    <row r="1291" spans="1:5" ht="51">
      <c r="A1291" t="s">
        <v>58</v>
      </c>
      <c r="E1291" s="39" t="s">
        <v>3260</v>
      </c>
    </row>
    <row r="1292" spans="1:16" ht="12.75">
      <c r="A1292" t="s">
        <v>48</v>
      </c>
      <c s="34" t="s">
        <v>3261</v>
      </c>
      <c s="34" t="s">
        <v>3262</v>
      </c>
      <c s="35" t="s">
        <v>5</v>
      </c>
      <c s="6" t="s">
        <v>3263</v>
      </c>
      <c s="36" t="s">
        <v>187</v>
      </c>
      <c s="37">
        <v>5</v>
      </c>
      <c s="36">
        <v>0.02</v>
      </c>
      <c s="36">
        <f>ROUND(G1292*H1292,6)</f>
      </c>
      <c r="L1292" s="38">
        <v>0</v>
      </c>
      <c s="32">
        <f>ROUND(ROUND(L1292,2)*ROUND(G1292,3),2)</f>
      </c>
      <c s="36" t="s">
        <v>54</v>
      </c>
      <c>
        <f>(M1292*21)/100</f>
      </c>
      <c t="s">
        <v>26</v>
      </c>
    </row>
    <row r="1293" spans="1:5" ht="12.75">
      <c r="A1293" s="35" t="s">
        <v>55</v>
      </c>
      <c r="E1293" s="39" t="s">
        <v>5</v>
      </c>
    </row>
    <row r="1294" spans="1:5" ht="12.75">
      <c r="A1294" s="35" t="s">
        <v>56</v>
      </c>
      <c r="E1294" s="40" t="s">
        <v>3264</v>
      </c>
    </row>
    <row r="1295" spans="1:5" ht="51">
      <c r="A1295" t="s">
        <v>58</v>
      </c>
      <c r="E1295" s="39" t="s">
        <v>3265</v>
      </c>
    </row>
    <row r="1296" spans="1:16" ht="12.75">
      <c r="A1296" t="s">
        <v>48</v>
      </c>
      <c s="34" t="s">
        <v>3266</v>
      </c>
      <c s="34" t="s">
        <v>3267</v>
      </c>
      <c s="35" t="s">
        <v>5</v>
      </c>
      <c s="6" t="s">
        <v>3268</v>
      </c>
      <c s="36" t="s">
        <v>187</v>
      </c>
      <c s="37">
        <v>3</v>
      </c>
      <c s="36">
        <v>0.02</v>
      </c>
      <c s="36">
        <f>ROUND(G1296*H1296,6)</f>
      </c>
      <c r="L1296" s="38">
        <v>0</v>
      </c>
      <c s="32">
        <f>ROUND(ROUND(L1296,2)*ROUND(G1296,3),2)</f>
      </c>
      <c s="36" t="s">
        <v>54</v>
      </c>
      <c>
        <f>(M1296*21)/100</f>
      </c>
      <c t="s">
        <v>26</v>
      </c>
    </row>
    <row r="1297" spans="1:5" ht="12.75">
      <c r="A1297" s="35" t="s">
        <v>55</v>
      </c>
      <c r="E1297" s="39" t="s">
        <v>5</v>
      </c>
    </row>
    <row r="1298" spans="1:5" ht="12.75">
      <c r="A1298" s="35" t="s">
        <v>56</v>
      </c>
      <c r="E1298" s="40" t="s">
        <v>3269</v>
      </c>
    </row>
    <row r="1299" spans="1:5" ht="51">
      <c r="A1299" t="s">
        <v>58</v>
      </c>
      <c r="E1299" s="39" t="s">
        <v>3270</v>
      </c>
    </row>
    <row r="1300" spans="1:16" ht="25.5">
      <c r="A1300" t="s">
        <v>48</v>
      </c>
      <c s="34" t="s">
        <v>3271</v>
      </c>
      <c s="34" t="s">
        <v>3272</v>
      </c>
      <c s="35" t="s">
        <v>5</v>
      </c>
      <c s="6" t="s">
        <v>3273</v>
      </c>
      <c s="36" t="s">
        <v>187</v>
      </c>
      <c s="37">
        <v>5</v>
      </c>
      <c s="36">
        <v>0</v>
      </c>
      <c s="36">
        <f>ROUND(G1300*H1300,6)</f>
      </c>
      <c r="L1300" s="38">
        <v>0</v>
      </c>
      <c s="32">
        <f>ROUND(ROUND(L1300,2)*ROUND(G1300,3),2)</f>
      </c>
      <c s="36" t="s">
        <v>188</v>
      </c>
      <c>
        <f>(M1300*21)/100</f>
      </c>
      <c t="s">
        <v>26</v>
      </c>
    </row>
    <row r="1301" spans="1:5" ht="12.75">
      <c r="A1301" s="35" t="s">
        <v>55</v>
      </c>
      <c r="E1301" s="39" t="s">
        <v>5</v>
      </c>
    </row>
    <row r="1302" spans="1:5" ht="267.75">
      <c r="A1302" s="35" t="s">
        <v>56</v>
      </c>
      <c r="E1302" s="40" t="s">
        <v>3274</v>
      </c>
    </row>
    <row r="1303" spans="1:5" ht="25.5">
      <c r="A1303" t="s">
        <v>58</v>
      </c>
      <c r="E1303" s="39" t="s">
        <v>3273</v>
      </c>
    </row>
    <row r="1304" spans="1:16" ht="12.75">
      <c r="A1304" t="s">
        <v>48</v>
      </c>
      <c s="34" t="s">
        <v>3275</v>
      </c>
      <c s="34" t="s">
        <v>3276</v>
      </c>
      <c s="35" t="s">
        <v>5</v>
      </c>
      <c s="6" t="s">
        <v>3277</v>
      </c>
      <c s="36" t="s">
        <v>187</v>
      </c>
      <c s="37">
        <v>1</v>
      </c>
      <c s="36">
        <v>0.04</v>
      </c>
      <c s="36">
        <f>ROUND(G1304*H1304,6)</f>
      </c>
      <c r="L1304" s="38">
        <v>0</v>
      </c>
      <c s="32">
        <f>ROUND(ROUND(L1304,2)*ROUND(G1304,3),2)</f>
      </c>
      <c s="36" t="s">
        <v>54</v>
      </c>
      <c>
        <f>(M1304*21)/100</f>
      </c>
      <c t="s">
        <v>26</v>
      </c>
    </row>
    <row r="1305" spans="1:5" ht="12.75">
      <c r="A1305" s="35" t="s">
        <v>55</v>
      </c>
      <c r="E1305" s="39" t="s">
        <v>5</v>
      </c>
    </row>
    <row r="1306" spans="1:5" ht="12.75">
      <c r="A1306" s="35" t="s">
        <v>56</v>
      </c>
      <c r="E1306" s="40" t="s">
        <v>3278</v>
      </c>
    </row>
    <row r="1307" spans="1:5" ht="51">
      <c r="A1307" t="s">
        <v>58</v>
      </c>
      <c r="E1307" s="39" t="s">
        <v>3279</v>
      </c>
    </row>
    <row r="1308" spans="1:16" ht="12.75">
      <c r="A1308" t="s">
        <v>48</v>
      </c>
      <c s="34" t="s">
        <v>3280</v>
      </c>
      <c s="34" t="s">
        <v>3281</v>
      </c>
      <c s="35" t="s">
        <v>5</v>
      </c>
      <c s="6" t="s">
        <v>3282</v>
      </c>
      <c s="36" t="s">
        <v>187</v>
      </c>
      <c s="37">
        <v>1</v>
      </c>
      <c s="36">
        <v>0.04</v>
      </c>
      <c s="36">
        <f>ROUND(G1308*H1308,6)</f>
      </c>
      <c r="L1308" s="38">
        <v>0</v>
      </c>
      <c s="32">
        <f>ROUND(ROUND(L1308,2)*ROUND(G1308,3),2)</f>
      </c>
      <c s="36" t="s">
        <v>54</v>
      </c>
      <c>
        <f>(M1308*21)/100</f>
      </c>
      <c t="s">
        <v>26</v>
      </c>
    </row>
    <row r="1309" spans="1:5" ht="12.75">
      <c r="A1309" s="35" t="s">
        <v>55</v>
      </c>
      <c r="E1309" s="39" t="s">
        <v>5</v>
      </c>
    </row>
    <row r="1310" spans="1:5" ht="12.75">
      <c r="A1310" s="35" t="s">
        <v>56</v>
      </c>
      <c r="E1310" s="40" t="s">
        <v>3278</v>
      </c>
    </row>
    <row r="1311" spans="1:5" ht="51">
      <c r="A1311" t="s">
        <v>58</v>
      </c>
      <c r="E1311" s="39" t="s">
        <v>3283</v>
      </c>
    </row>
    <row r="1312" spans="1:16" ht="12.75">
      <c r="A1312" t="s">
        <v>48</v>
      </c>
      <c s="34" t="s">
        <v>3284</v>
      </c>
      <c s="34" t="s">
        <v>3285</v>
      </c>
      <c s="35" t="s">
        <v>5</v>
      </c>
      <c s="6" t="s">
        <v>3286</v>
      </c>
      <c s="36" t="s">
        <v>187</v>
      </c>
      <c s="37">
        <v>1</v>
      </c>
      <c s="36">
        <v>0.04</v>
      </c>
      <c s="36">
        <f>ROUND(G1312*H1312,6)</f>
      </c>
      <c r="L1312" s="38">
        <v>0</v>
      </c>
      <c s="32">
        <f>ROUND(ROUND(L1312,2)*ROUND(G1312,3),2)</f>
      </c>
      <c s="36" t="s">
        <v>54</v>
      </c>
      <c>
        <f>(M1312*21)/100</f>
      </c>
      <c t="s">
        <v>26</v>
      </c>
    </row>
    <row r="1313" spans="1:5" ht="12.75">
      <c r="A1313" s="35" t="s">
        <v>55</v>
      </c>
      <c r="E1313" s="39" t="s">
        <v>5</v>
      </c>
    </row>
    <row r="1314" spans="1:5" ht="12.75">
      <c r="A1314" s="35" t="s">
        <v>56</v>
      </c>
      <c r="E1314" s="40" t="s">
        <v>3287</v>
      </c>
    </row>
    <row r="1315" spans="1:5" ht="51">
      <c r="A1315" t="s">
        <v>58</v>
      </c>
      <c r="E1315" s="39" t="s">
        <v>3288</v>
      </c>
    </row>
    <row r="1316" spans="1:16" ht="12.75">
      <c r="A1316" t="s">
        <v>48</v>
      </c>
      <c s="34" t="s">
        <v>3289</v>
      </c>
      <c s="34" t="s">
        <v>3290</v>
      </c>
      <c s="35" t="s">
        <v>5</v>
      </c>
      <c s="6" t="s">
        <v>3291</v>
      </c>
      <c s="36" t="s">
        <v>187</v>
      </c>
      <c s="37">
        <v>1</v>
      </c>
      <c s="36">
        <v>0.04</v>
      </c>
      <c s="36">
        <f>ROUND(G1316*H1316,6)</f>
      </c>
      <c r="L1316" s="38">
        <v>0</v>
      </c>
      <c s="32">
        <f>ROUND(ROUND(L1316,2)*ROUND(G1316,3),2)</f>
      </c>
      <c s="36" t="s">
        <v>54</v>
      </c>
      <c>
        <f>(M1316*21)/100</f>
      </c>
      <c t="s">
        <v>26</v>
      </c>
    </row>
    <row r="1317" spans="1:5" ht="12.75">
      <c r="A1317" s="35" t="s">
        <v>55</v>
      </c>
      <c r="E1317" s="39" t="s">
        <v>5</v>
      </c>
    </row>
    <row r="1318" spans="1:5" ht="12.75">
      <c r="A1318" s="35" t="s">
        <v>56</v>
      </c>
      <c r="E1318" s="40" t="s">
        <v>3292</v>
      </c>
    </row>
    <row r="1319" spans="1:5" ht="51">
      <c r="A1319" t="s">
        <v>58</v>
      </c>
      <c r="E1319" s="39" t="s">
        <v>3293</v>
      </c>
    </row>
    <row r="1320" spans="1:16" ht="12.75">
      <c r="A1320" t="s">
        <v>48</v>
      </c>
      <c s="34" t="s">
        <v>3294</v>
      </c>
      <c s="34" t="s">
        <v>3295</v>
      </c>
      <c s="35" t="s">
        <v>5</v>
      </c>
      <c s="6" t="s">
        <v>3296</v>
      </c>
      <c s="36" t="s">
        <v>187</v>
      </c>
      <c s="37">
        <v>1</v>
      </c>
      <c s="36">
        <v>0.04</v>
      </c>
      <c s="36">
        <f>ROUND(G1320*H1320,6)</f>
      </c>
      <c r="L1320" s="38">
        <v>0</v>
      </c>
      <c s="32">
        <f>ROUND(ROUND(L1320,2)*ROUND(G1320,3),2)</f>
      </c>
      <c s="36" t="s">
        <v>54</v>
      </c>
      <c>
        <f>(M1320*21)/100</f>
      </c>
      <c t="s">
        <v>26</v>
      </c>
    </row>
    <row r="1321" spans="1:5" ht="12.75">
      <c r="A1321" s="35" t="s">
        <v>55</v>
      </c>
      <c r="E1321" s="39" t="s">
        <v>5</v>
      </c>
    </row>
    <row r="1322" spans="1:5" ht="12.75">
      <c r="A1322" s="35" t="s">
        <v>56</v>
      </c>
      <c r="E1322" s="40" t="s">
        <v>3292</v>
      </c>
    </row>
    <row r="1323" spans="1:5" ht="51">
      <c r="A1323" t="s">
        <v>58</v>
      </c>
      <c r="E1323" s="39" t="s">
        <v>3297</v>
      </c>
    </row>
    <row r="1324" spans="1:16" ht="25.5">
      <c r="A1324" t="s">
        <v>48</v>
      </c>
      <c s="34" t="s">
        <v>3298</v>
      </c>
      <c s="34" t="s">
        <v>3299</v>
      </c>
      <c s="35" t="s">
        <v>5</v>
      </c>
      <c s="6" t="s">
        <v>3300</v>
      </c>
      <c s="36" t="s">
        <v>187</v>
      </c>
      <c s="37">
        <v>2</v>
      </c>
      <c s="36">
        <v>0</v>
      </c>
      <c s="36">
        <f>ROUND(G1324*H1324,6)</f>
      </c>
      <c r="L1324" s="38">
        <v>0</v>
      </c>
      <c s="32">
        <f>ROUND(ROUND(L1324,2)*ROUND(G1324,3),2)</f>
      </c>
      <c s="36" t="s">
        <v>188</v>
      </c>
      <c>
        <f>(M1324*21)/100</f>
      </c>
      <c t="s">
        <v>26</v>
      </c>
    </row>
    <row r="1325" spans="1:5" ht="12.75">
      <c r="A1325" s="35" t="s">
        <v>55</v>
      </c>
      <c r="E1325" s="39" t="s">
        <v>5</v>
      </c>
    </row>
    <row r="1326" spans="1:5" ht="12.75">
      <c r="A1326" s="35" t="s">
        <v>56</v>
      </c>
      <c r="E1326" s="40" t="s">
        <v>3301</v>
      </c>
    </row>
    <row r="1327" spans="1:5" ht="25.5">
      <c r="A1327" t="s">
        <v>58</v>
      </c>
      <c r="E1327" s="39" t="s">
        <v>3300</v>
      </c>
    </row>
    <row r="1328" spans="1:16" ht="12.75">
      <c r="A1328" t="s">
        <v>48</v>
      </c>
      <c s="34" t="s">
        <v>3302</v>
      </c>
      <c s="34" t="s">
        <v>3303</v>
      </c>
      <c s="35" t="s">
        <v>5</v>
      </c>
      <c s="6" t="s">
        <v>3230</v>
      </c>
      <c s="36" t="s">
        <v>187</v>
      </c>
      <c s="37">
        <v>2</v>
      </c>
      <c s="36">
        <v>0.016</v>
      </c>
      <c s="36">
        <f>ROUND(G1328*H1328,6)</f>
      </c>
      <c r="L1328" s="38">
        <v>0</v>
      </c>
      <c s="32">
        <f>ROUND(ROUND(L1328,2)*ROUND(G1328,3),2)</f>
      </c>
      <c s="36" t="s">
        <v>54</v>
      </c>
      <c>
        <f>(M1328*21)/100</f>
      </c>
      <c t="s">
        <v>26</v>
      </c>
    </row>
    <row r="1329" spans="1:5" ht="12.75">
      <c r="A1329" s="35" t="s">
        <v>55</v>
      </c>
      <c r="E1329" s="39" t="s">
        <v>5</v>
      </c>
    </row>
    <row r="1330" spans="1:5" ht="12.75">
      <c r="A1330" s="35" t="s">
        <v>56</v>
      </c>
      <c r="E1330" s="40" t="s">
        <v>3304</v>
      </c>
    </row>
    <row r="1331" spans="1:5" ht="51">
      <c r="A1331" t="s">
        <v>58</v>
      </c>
      <c r="E1331" s="39" t="s">
        <v>3305</v>
      </c>
    </row>
    <row r="1332" spans="1:16" ht="25.5">
      <c r="A1332" t="s">
        <v>48</v>
      </c>
      <c s="34" t="s">
        <v>3306</v>
      </c>
      <c s="34" t="s">
        <v>3307</v>
      </c>
      <c s="35" t="s">
        <v>5</v>
      </c>
      <c s="6" t="s">
        <v>3308</v>
      </c>
      <c s="36" t="s">
        <v>187</v>
      </c>
      <c s="37">
        <v>9</v>
      </c>
      <c s="36">
        <v>0</v>
      </c>
      <c s="36">
        <f>ROUND(G1332*H1332,6)</f>
      </c>
      <c r="L1332" s="38">
        <v>0</v>
      </c>
      <c s="32">
        <f>ROUND(ROUND(L1332,2)*ROUND(G1332,3),2)</f>
      </c>
      <c s="36" t="s">
        <v>188</v>
      </c>
      <c>
        <f>(M1332*21)/100</f>
      </c>
      <c t="s">
        <v>26</v>
      </c>
    </row>
    <row r="1333" spans="1:5" ht="12.75">
      <c r="A1333" s="35" t="s">
        <v>55</v>
      </c>
      <c r="E1333" s="39" t="s">
        <v>5</v>
      </c>
    </row>
    <row r="1334" spans="1:5" ht="216.75">
      <c r="A1334" s="35" t="s">
        <v>56</v>
      </c>
      <c r="E1334" s="40" t="s">
        <v>3309</v>
      </c>
    </row>
    <row r="1335" spans="1:5" ht="25.5">
      <c r="A1335" t="s">
        <v>58</v>
      </c>
      <c r="E1335" s="39" t="s">
        <v>3308</v>
      </c>
    </row>
    <row r="1336" spans="1:16" ht="12.75">
      <c r="A1336" t="s">
        <v>48</v>
      </c>
      <c s="34" t="s">
        <v>3310</v>
      </c>
      <c s="34" t="s">
        <v>3311</v>
      </c>
      <c s="35" t="s">
        <v>5</v>
      </c>
      <c s="6" t="s">
        <v>3312</v>
      </c>
      <c s="36" t="s">
        <v>187</v>
      </c>
      <c s="37">
        <v>4</v>
      </c>
      <c s="36">
        <v>0.02</v>
      </c>
      <c s="36">
        <f>ROUND(G1336*H1336,6)</f>
      </c>
      <c r="L1336" s="38">
        <v>0</v>
      </c>
      <c s="32">
        <f>ROUND(ROUND(L1336,2)*ROUND(G1336,3),2)</f>
      </c>
      <c s="36" t="s">
        <v>54</v>
      </c>
      <c>
        <f>(M1336*21)/100</f>
      </c>
      <c t="s">
        <v>26</v>
      </c>
    </row>
    <row r="1337" spans="1:5" ht="12.75">
      <c r="A1337" s="35" t="s">
        <v>55</v>
      </c>
      <c r="E1337" s="39" t="s">
        <v>5</v>
      </c>
    </row>
    <row r="1338" spans="1:5" ht="12.75">
      <c r="A1338" s="35" t="s">
        <v>56</v>
      </c>
      <c r="E1338" s="40" t="s">
        <v>3313</v>
      </c>
    </row>
    <row r="1339" spans="1:5" ht="51">
      <c r="A1339" t="s">
        <v>58</v>
      </c>
      <c r="E1339" s="39" t="s">
        <v>3314</v>
      </c>
    </row>
    <row r="1340" spans="1:16" ht="12.75">
      <c r="A1340" t="s">
        <v>48</v>
      </c>
      <c s="34" t="s">
        <v>3315</v>
      </c>
      <c s="34" t="s">
        <v>3316</v>
      </c>
      <c s="35" t="s">
        <v>5</v>
      </c>
      <c s="6" t="s">
        <v>3317</v>
      </c>
      <c s="36" t="s">
        <v>187</v>
      </c>
      <c s="37">
        <v>1</v>
      </c>
      <c s="36">
        <v>0.02</v>
      </c>
      <c s="36">
        <f>ROUND(G1340*H1340,6)</f>
      </c>
      <c r="L1340" s="38">
        <v>0</v>
      </c>
      <c s="32">
        <f>ROUND(ROUND(L1340,2)*ROUND(G1340,3),2)</f>
      </c>
      <c s="36" t="s">
        <v>54</v>
      </c>
      <c>
        <f>(M1340*21)/100</f>
      </c>
      <c t="s">
        <v>26</v>
      </c>
    </row>
    <row r="1341" spans="1:5" ht="12.75">
      <c r="A1341" s="35" t="s">
        <v>55</v>
      </c>
      <c r="E1341" s="39" t="s">
        <v>5</v>
      </c>
    </row>
    <row r="1342" spans="1:5" ht="12.75">
      <c r="A1342" s="35" t="s">
        <v>56</v>
      </c>
      <c r="E1342" s="40" t="s">
        <v>3318</v>
      </c>
    </row>
    <row r="1343" spans="1:5" ht="51">
      <c r="A1343" t="s">
        <v>58</v>
      </c>
      <c r="E1343" s="39" t="s">
        <v>3319</v>
      </c>
    </row>
    <row r="1344" spans="1:16" ht="12.75">
      <c r="A1344" t="s">
        <v>48</v>
      </c>
      <c s="34" t="s">
        <v>3320</v>
      </c>
      <c s="34" t="s">
        <v>3321</v>
      </c>
      <c s="35" t="s">
        <v>5</v>
      </c>
      <c s="6" t="s">
        <v>3322</v>
      </c>
      <c s="36" t="s">
        <v>187</v>
      </c>
      <c s="37">
        <v>1</v>
      </c>
      <c s="36">
        <v>0.02</v>
      </c>
      <c s="36">
        <f>ROUND(G1344*H1344,6)</f>
      </c>
      <c r="L1344" s="38">
        <v>0</v>
      </c>
      <c s="32">
        <f>ROUND(ROUND(L1344,2)*ROUND(G1344,3),2)</f>
      </c>
      <c s="36" t="s">
        <v>54</v>
      </c>
      <c>
        <f>(M1344*21)/100</f>
      </c>
      <c t="s">
        <v>26</v>
      </c>
    </row>
    <row r="1345" spans="1:5" ht="12.75">
      <c r="A1345" s="35" t="s">
        <v>55</v>
      </c>
      <c r="E1345" s="39" t="s">
        <v>5</v>
      </c>
    </row>
    <row r="1346" spans="1:5" ht="12.75">
      <c r="A1346" s="35" t="s">
        <v>56</v>
      </c>
      <c r="E1346" s="40" t="s">
        <v>3032</v>
      </c>
    </row>
    <row r="1347" spans="1:5" ht="51">
      <c r="A1347" t="s">
        <v>58</v>
      </c>
      <c r="E1347" s="39" t="s">
        <v>3323</v>
      </c>
    </row>
    <row r="1348" spans="1:16" ht="12.75">
      <c r="A1348" t="s">
        <v>48</v>
      </c>
      <c s="34" t="s">
        <v>3324</v>
      </c>
      <c s="34" t="s">
        <v>3325</v>
      </c>
      <c s="35" t="s">
        <v>5</v>
      </c>
      <c s="6" t="s">
        <v>3263</v>
      </c>
      <c s="36" t="s">
        <v>187</v>
      </c>
      <c s="37">
        <v>3</v>
      </c>
      <c s="36">
        <v>0.02</v>
      </c>
      <c s="36">
        <f>ROUND(G1348*H1348,6)</f>
      </c>
      <c r="L1348" s="38">
        <v>0</v>
      </c>
      <c s="32">
        <f>ROUND(ROUND(L1348,2)*ROUND(G1348,3),2)</f>
      </c>
      <c s="36" t="s">
        <v>54</v>
      </c>
      <c>
        <f>(M1348*21)/100</f>
      </c>
      <c t="s">
        <v>26</v>
      </c>
    </row>
    <row r="1349" spans="1:5" ht="12.75">
      <c r="A1349" s="35" t="s">
        <v>55</v>
      </c>
      <c r="E1349" s="39" t="s">
        <v>5</v>
      </c>
    </row>
    <row r="1350" spans="1:5" ht="12.75">
      <c r="A1350" s="35" t="s">
        <v>56</v>
      </c>
      <c r="E1350" s="40" t="s">
        <v>3326</v>
      </c>
    </row>
    <row r="1351" spans="1:5" ht="51">
      <c r="A1351" t="s">
        <v>58</v>
      </c>
      <c r="E1351" s="39" t="s">
        <v>3265</v>
      </c>
    </row>
    <row r="1352" spans="1:16" ht="25.5">
      <c r="A1352" t="s">
        <v>48</v>
      </c>
      <c s="34" t="s">
        <v>3327</v>
      </c>
      <c s="34" t="s">
        <v>3328</v>
      </c>
      <c s="35" t="s">
        <v>5</v>
      </c>
      <c s="6" t="s">
        <v>3329</v>
      </c>
      <c s="36" t="s">
        <v>187</v>
      </c>
      <c s="37">
        <v>1</v>
      </c>
      <c s="36">
        <v>0</v>
      </c>
      <c s="36">
        <f>ROUND(G1352*H1352,6)</f>
      </c>
      <c r="L1352" s="38">
        <v>0</v>
      </c>
      <c s="32">
        <f>ROUND(ROUND(L1352,2)*ROUND(G1352,3),2)</f>
      </c>
      <c s="36" t="s">
        <v>188</v>
      </c>
      <c>
        <f>(M1352*21)/100</f>
      </c>
      <c t="s">
        <v>26</v>
      </c>
    </row>
    <row r="1353" spans="1:5" ht="12.75">
      <c r="A1353" s="35" t="s">
        <v>55</v>
      </c>
      <c r="E1353" s="39" t="s">
        <v>5</v>
      </c>
    </row>
    <row r="1354" spans="1:5" ht="12.75">
      <c r="A1354" s="35" t="s">
        <v>56</v>
      </c>
      <c r="E1354" s="40" t="s">
        <v>2287</v>
      </c>
    </row>
    <row r="1355" spans="1:5" ht="25.5">
      <c r="A1355" t="s">
        <v>58</v>
      </c>
      <c r="E1355" s="39" t="s">
        <v>3329</v>
      </c>
    </row>
    <row r="1356" spans="1:16" ht="12.75">
      <c r="A1356" t="s">
        <v>48</v>
      </c>
      <c s="34" t="s">
        <v>3330</v>
      </c>
      <c s="34" t="s">
        <v>3331</v>
      </c>
      <c s="35" t="s">
        <v>5</v>
      </c>
      <c s="6" t="s">
        <v>3332</v>
      </c>
      <c s="36" t="s">
        <v>187</v>
      </c>
      <c s="37">
        <v>1</v>
      </c>
      <c s="36">
        <v>0.016</v>
      </c>
      <c s="36">
        <f>ROUND(G1356*H1356,6)</f>
      </c>
      <c r="L1356" s="38">
        <v>0</v>
      </c>
      <c s="32">
        <f>ROUND(ROUND(L1356,2)*ROUND(G1356,3),2)</f>
      </c>
      <c s="36" t="s">
        <v>54</v>
      </c>
      <c>
        <f>(M1356*21)/100</f>
      </c>
      <c t="s">
        <v>26</v>
      </c>
    </row>
    <row r="1357" spans="1:5" ht="12.75">
      <c r="A1357" s="35" t="s">
        <v>55</v>
      </c>
      <c r="E1357" s="39" t="s">
        <v>5</v>
      </c>
    </row>
    <row r="1358" spans="1:5" ht="12.75">
      <c r="A1358" s="35" t="s">
        <v>56</v>
      </c>
      <c r="E1358" s="40" t="s">
        <v>2290</v>
      </c>
    </row>
    <row r="1359" spans="1:5" ht="38.25">
      <c r="A1359" t="s">
        <v>58</v>
      </c>
      <c r="E1359" s="39" t="s">
        <v>3333</v>
      </c>
    </row>
    <row r="1360" spans="1:16" ht="38.25">
      <c r="A1360" t="s">
        <v>48</v>
      </c>
      <c s="34" t="s">
        <v>3334</v>
      </c>
      <c s="34" t="s">
        <v>3335</v>
      </c>
      <c s="35" t="s">
        <v>5</v>
      </c>
      <c s="6" t="s">
        <v>3336</v>
      </c>
      <c s="36" t="s">
        <v>187</v>
      </c>
      <c s="37">
        <v>9</v>
      </c>
      <c s="36">
        <v>0.00027</v>
      </c>
      <c s="36">
        <f>ROUND(G1360*H1360,6)</f>
      </c>
      <c r="L1360" s="38">
        <v>0</v>
      </c>
      <c s="32">
        <f>ROUND(ROUND(L1360,2)*ROUND(G1360,3),2)</f>
      </c>
      <c s="36" t="s">
        <v>188</v>
      </c>
      <c>
        <f>(M1360*21)/100</f>
      </c>
      <c t="s">
        <v>26</v>
      </c>
    </row>
    <row r="1361" spans="1:5" ht="12.75">
      <c r="A1361" s="35" t="s">
        <v>55</v>
      </c>
      <c r="E1361" s="39" t="s">
        <v>5</v>
      </c>
    </row>
    <row r="1362" spans="1:5" ht="12.75">
      <c r="A1362" s="35" t="s">
        <v>56</v>
      </c>
      <c r="E1362" s="40" t="s">
        <v>3337</v>
      </c>
    </row>
    <row r="1363" spans="1:5" ht="38.25">
      <c r="A1363" t="s">
        <v>58</v>
      </c>
      <c r="E1363" s="39" t="s">
        <v>3336</v>
      </c>
    </row>
    <row r="1364" spans="1:16" ht="12.75">
      <c r="A1364" t="s">
        <v>48</v>
      </c>
      <c s="34" t="s">
        <v>3338</v>
      </c>
      <c s="34" t="s">
        <v>3339</v>
      </c>
      <c s="35" t="s">
        <v>5</v>
      </c>
      <c s="6" t="s">
        <v>3340</v>
      </c>
      <c s="36" t="s">
        <v>187</v>
      </c>
      <c s="37">
        <v>9</v>
      </c>
      <c s="36">
        <v>0</v>
      </c>
      <c s="36">
        <f>ROUND(G1364*H1364,6)</f>
      </c>
      <c r="L1364" s="38">
        <v>0</v>
      </c>
      <c s="32">
        <f>ROUND(ROUND(L1364,2)*ROUND(G1364,3),2)</f>
      </c>
      <c s="36" t="s">
        <v>54</v>
      </c>
      <c>
        <f>(M1364*21)/100</f>
      </c>
      <c t="s">
        <v>26</v>
      </c>
    </row>
    <row r="1365" spans="1:5" ht="12.75">
      <c r="A1365" s="35" t="s">
        <v>55</v>
      </c>
      <c r="E1365" s="39" t="s">
        <v>5</v>
      </c>
    </row>
    <row r="1366" spans="1:5" ht="63.75">
      <c r="A1366" s="35" t="s">
        <v>56</v>
      </c>
      <c r="E1366" s="40" t="s">
        <v>3341</v>
      </c>
    </row>
    <row r="1367" spans="1:5" ht="38.25">
      <c r="A1367" t="s">
        <v>58</v>
      </c>
      <c r="E1367" s="39" t="s">
        <v>3342</v>
      </c>
    </row>
    <row r="1368" spans="1:16" ht="38.25">
      <c r="A1368" t="s">
        <v>48</v>
      </c>
      <c s="34" t="s">
        <v>3343</v>
      </c>
      <c s="34" t="s">
        <v>3344</v>
      </c>
      <c s="35" t="s">
        <v>5</v>
      </c>
      <c s="6" t="s">
        <v>3345</v>
      </c>
      <c s="36" t="s">
        <v>187</v>
      </c>
      <c s="37">
        <v>3</v>
      </c>
      <c s="36">
        <v>0.00026</v>
      </c>
      <c s="36">
        <f>ROUND(G1368*H1368,6)</f>
      </c>
      <c r="L1368" s="38">
        <v>0</v>
      </c>
      <c s="32">
        <f>ROUND(ROUND(L1368,2)*ROUND(G1368,3),2)</f>
      </c>
      <c s="36" t="s">
        <v>188</v>
      </c>
      <c>
        <f>(M1368*21)/100</f>
      </c>
      <c t="s">
        <v>26</v>
      </c>
    </row>
    <row r="1369" spans="1:5" ht="12.75">
      <c r="A1369" s="35" t="s">
        <v>55</v>
      </c>
      <c r="E1369" s="39" t="s">
        <v>5</v>
      </c>
    </row>
    <row r="1370" spans="1:5" ht="165.75">
      <c r="A1370" s="35" t="s">
        <v>56</v>
      </c>
      <c r="E1370" s="40" t="s">
        <v>3346</v>
      </c>
    </row>
    <row r="1371" spans="1:5" ht="38.25">
      <c r="A1371" t="s">
        <v>58</v>
      </c>
      <c r="E1371" s="39" t="s">
        <v>3345</v>
      </c>
    </row>
    <row r="1372" spans="1:16" ht="12.75">
      <c r="A1372" t="s">
        <v>48</v>
      </c>
      <c s="34" t="s">
        <v>3347</v>
      </c>
      <c s="34" t="s">
        <v>3348</v>
      </c>
      <c s="35" t="s">
        <v>5</v>
      </c>
      <c s="6" t="s">
        <v>3349</v>
      </c>
      <c s="36" t="s">
        <v>187</v>
      </c>
      <c s="37">
        <v>1</v>
      </c>
      <c s="36">
        <v>0</v>
      </c>
      <c s="36">
        <f>ROUND(G1372*H1372,6)</f>
      </c>
      <c r="L1372" s="38">
        <v>0</v>
      </c>
      <c s="32">
        <f>ROUND(ROUND(L1372,2)*ROUND(G1372,3),2)</f>
      </c>
      <c s="36" t="s">
        <v>54</v>
      </c>
      <c>
        <f>(M1372*21)/100</f>
      </c>
      <c t="s">
        <v>26</v>
      </c>
    </row>
    <row r="1373" spans="1:5" ht="12.75">
      <c r="A1373" s="35" t="s">
        <v>55</v>
      </c>
      <c r="E1373" s="39" t="s">
        <v>5</v>
      </c>
    </row>
    <row r="1374" spans="1:5" ht="63.75">
      <c r="A1374" s="35" t="s">
        <v>56</v>
      </c>
      <c r="E1374" s="40" t="s">
        <v>3350</v>
      </c>
    </row>
    <row r="1375" spans="1:5" ht="38.25">
      <c r="A1375" t="s">
        <v>58</v>
      </c>
      <c r="E1375" s="39" t="s">
        <v>3351</v>
      </c>
    </row>
    <row r="1376" spans="1:16" ht="12.75">
      <c r="A1376" t="s">
        <v>48</v>
      </c>
      <c s="34" t="s">
        <v>3352</v>
      </c>
      <c s="34" t="s">
        <v>3353</v>
      </c>
      <c s="35" t="s">
        <v>5</v>
      </c>
      <c s="6" t="s">
        <v>3354</v>
      </c>
      <c s="36" t="s">
        <v>187</v>
      </c>
      <c s="37">
        <v>1</v>
      </c>
      <c s="36">
        <v>0</v>
      </c>
      <c s="36">
        <f>ROUND(G1376*H1376,6)</f>
      </c>
      <c r="L1376" s="38">
        <v>0</v>
      </c>
      <c s="32">
        <f>ROUND(ROUND(L1376,2)*ROUND(G1376,3),2)</f>
      </c>
      <c s="36" t="s">
        <v>54</v>
      </c>
      <c>
        <f>(M1376*21)/100</f>
      </c>
      <c t="s">
        <v>26</v>
      </c>
    </row>
    <row r="1377" spans="1:5" ht="12.75">
      <c r="A1377" s="35" t="s">
        <v>55</v>
      </c>
      <c r="E1377" s="39" t="s">
        <v>5</v>
      </c>
    </row>
    <row r="1378" spans="1:5" ht="63.75">
      <c r="A1378" s="35" t="s">
        <v>56</v>
      </c>
      <c r="E1378" s="40" t="s">
        <v>3355</v>
      </c>
    </row>
    <row r="1379" spans="1:5" ht="38.25">
      <c r="A1379" t="s">
        <v>58</v>
      </c>
      <c r="E1379" s="39" t="s">
        <v>3356</v>
      </c>
    </row>
    <row r="1380" spans="1:16" ht="12.75">
      <c r="A1380" t="s">
        <v>48</v>
      </c>
      <c s="34" t="s">
        <v>3357</v>
      </c>
      <c s="34" t="s">
        <v>3358</v>
      </c>
      <c s="35" t="s">
        <v>5</v>
      </c>
      <c s="6" t="s">
        <v>3359</v>
      </c>
      <c s="36" t="s">
        <v>187</v>
      </c>
      <c s="37">
        <v>1</v>
      </c>
      <c s="36">
        <v>0</v>
      </c>
      <c s="36">
        <f>ROUND(G1380*H1380,6)</f>
      </c>
      <c r="L1380" s="38">
        <v>0</v>
      </c>
      <c s="32">
        <f>ROUND(ROUND(L1380,2)*ROUND(G1380,3),2)</f>
      </c>
      <c s="36" t="s">
        <v>54</v>
      </c>
      <c>
        <f>(M1380*21)/100</f>
      </c>
      <c t="s">
        <v>26</v>
      </c>
    </row>
    <row r="1381" spans="1:5" ht="12.75">
      <c r="A1381" s="35" t="s">
        <v>55</v>
      </c>
      <c r="E1381" s="39" t="s">
        <v>5</v>
      </c>
    </row>
    <row r="1382" spans="1:5" ht="63.75">
      <c r="A1382" s="35" t="s">
        <v>56</v>
      </c>
      <c r="E1382" s="40" t="s">
        <v>3360</v>
      </c>
    </row>
    <row r="1383" spans="1:5" ht="38.25">
      <c r="A1383" t="s">
        <v>58</v>
      </c>
      <c r="E1383" s="39" t="s">
        <v>3361</v>
      </c>
    </row>
    <row r="1384" spans="1:16" ht="25.5">
      <c r="A1384" t="s">
        <v>48</v>
      </c>
      <c s="34" t="s">
        <v>3362</v>
      </c>
      <c s="34" t="s">
        <v>3363</v>
      </c>
      <c s="35" t="s">
        <v>5</v>
      </c>
      <c s="6" t="s">
        <v>3364</v>
      </c>
      <c s="36" t="s">
        <v>187</v>
      </c>
      <c s="37">
        <v>18</v>
      </c>
      <c s="36">
        <v>0.00047</v>
      </c>
      <c s="36">
        <f>ROUND(G1384*H1384,6)</f>
      </c>
      <c r="L1384" s="38">
        <v>0</v>
      </c>
      <c s="32">
        <f>ROUND(ROUND(L1384,2)*ROUND(G1384,3),2)</f>
      </c>
      <c s="36" t="s">
        <v>188</v>
      </c>
      <c>
        <f>(M1384*21)/100</f>
      </c>
      <c t="s">
        <v>26</v>
      </c>
    </row>
    <row r="1385" spans="1:5" ht="12.75">
      <c r="A1385" s="35" t="s">
        <v>55</v>
      </c>
      <c r="E1385" s="39" t="s">
        <v>5</v>
      </c>
    </row>
    <row r="1386" spans="1:5" ht="25.5">
      <c r="A1386" s="35" t="s">
        <v>56</v>
      </c>
      <c r="E1386" s="40" t="s">
        <v>3365</v>
      </c>
    </row>
    <row r="1387" spans="1:5" ht="25.5">
      <c r="A1387" t="s">
        <v>58</v>
      </c>
      <c r="E1387" s="39" t="s">
        <v>3364</v>
      </c>
    </row>
    <row r="1388" spans="1:16" ht="12.75">
      <c r="A1388" t="s">
        <v>48</v>
      </c>
      <c s="34" t="s">
        <v>3366</v>
      </c>
      <c s="34" t="s">
        <v>3367</v>
      </c>
      <c s="35" t="s">
        <v>5</v>
      </c>
      <c s="6" t="s">
        <v>3368</v>
      </c>
      <c s="36" t="s">
        <v>187</v>
      </c>
      <c s="37">
        <v>1</v>
      </c>
      <c s="36">
        <v>0.02</v>
      </c>
      <c s="36">
        <f>ROUND(G1388*H1388,6)</f>
      </c>
      <c r="L1388" s="38">
        <v>0</v>
      </c>
      <c s="32">
        <f>ROUND(ROUND(L1388,2)*ROUND(G1388,3),2)</f>
      </c>
      <c s="36" t="s">
        <v>54</v>
      </c>
      <c>
        <f>(M1388*21)/100</f>
      </c>
      <c t="s">
        <v>26</v>
      </c>
    </row>
    <row r="1389" spans="1:5" ht="12.75">
      <c r="A1389" s="35" t="s">
        <v>55</v>
      </c>
      <c r="E1389" s="39" t="s">
        <v>5</v>
      </c>
    </row>
    <row r="1390" spans="1:5" ht="12.75">
      <c r="A1390" s="35" t="s">
        <v>56</v>
      </c>
      <c r="E1390" s="40" t="s">
        <v>3056</v>
      </c>
    </row>
    <row r="1391" spans="1:5" ht="51">
      <c r="A1391" t="s">
        <v>58</v>
      </c>
      <c r="E1391" s="39" t="s">
        <v>3369</v>
      </c>
    </row>
    <row r="1392" spans="1:16" ht="25.5">
      <c r="A1392" t="s">
        <v>48</v>
      </c>
      <c s="34" t="s">
        <v>3370</v>
      </c>
      <c s="34" t="s">
        <v>3371</v>
      </c>
      <c s="35" t="s">
        <v>5</v>
      </c>
      <c s="6" t="s">
        <v>3372</v>
      </c>
      <c s="36" t="s">
        <v>187</v>
      </c>
      <c s="37">
        <v>1</v>
      </c>
      <c s="36">
        <v>0.02</v>
      </c>
      <c s="36">
        <f>ROUND(G1392*H1392,6)</f>
      </c>
      <c r="L1392" s="38">
        <v>0</v>
      </c>
      <c s="32">
        <f>ROUND(ROUND(L1392,2)*ROUND(G1392,3),2)</f>
      </c>
      <c s="36" t="s">
        <v>54</v>
      </c>
      <c>
        <f>(M1392*21)/100</f>
      </c>
      <c t="s">
        <v>26</v>
      </c>
    </row>
    <row r="1393" spans="1:5" ht="12.75">
      <c r="A1393" s="35" t="s">
        <v>55</v>
      </c>
      <c r="E1393" s="39" t="s">
        <v>5</v>
      </c>
    </row>
    <row r="1394" spans="1:5" ht="12.75">
      <c r="A1394" s="35" t="s">
        <v>56</v>
      </c>
      <c r="E1394" s="40" t="s">
        <v>3061</v>
      </c>
    </row>
    <row r="1395" spans="1:5" ht="51">
      <c r="A1395" t="s">
        <v>58</v>
      </c>
      <c r="E1395" s="39" t="s">
        <v>3373</v>
      </c>
    </row>
    <row r="1396" spans="1:16" ht="12.75">
      <c r="A1396" t="s">
        <v>48</v>
      </c>
      <c s="34" t="s">
        <v>3374</v>
      </c>
      <c s="34" t="s">
        <v>3375</v>
      </c>
      <c s="35" t="s">
        <v>5</v>
      </c>
      <c s="6" t="s">
        <v>3376</v>
      </c>
      <c s="36" t="s">
        <v>187</v>
      </c>
      <c s="37">
        <v>1</v>
      </c>
      <c s="36">
        <v>0.02</v>
      </c>
      <c s="36">
        <f>ROUND(G1396*H1396,6)</f>
      </c>
      <c r="L1396" s="38">
        <v>0</v>
      </c>
      <c s="32">
        <f>ROUND(ROUND(L1396,2)*ROUND(G1396,3),2)</f>
      </c>
      <c s="36" t="s">
        <v>54</v>
      </c>
      <c>
        <f>(M1396*21)/100</f>
      </c>
      <c t="s">
        <v>26</v>
      </c>
    </row>
    <row r="1397" spans="1:5" ht="12.75">
      <c r="A1397" s="35" t="s">
        <v>55</v>
      </c>
      <c r="E1397" s="39" t="s">
        <v>5</v>
      </c>
    </row>
    <row r="1398" spans="1:5" ht="12.75">
      <c r="A1398" s="35" t="s">
        <v>56</v>
      </c>
      <c r="E1398" s="40" t="s">
        <v>3007</v>
      </c>
    </row>
    <row r="1399" spans="1:5" ht="51">
      <c r="A1399" t="s">
        <v>58</v>
      </c>
      <c r="E1399" s="39" t="s">
        <v>3377</v>
      </c>
    </row>
    <row r="1400" spans="1:16" ht="12.75">
      <c r="A1400" t="s">
        <v>48</v>
      </c>
      <c s="34" t="s">
        <v>3378</v>
      </c>
      <c s="34" t="s">
        <v>3379</v>
      </c>
      <c s="35" t="s">
        <v>5</v>
      </c>
      <c s="6" t="s">
        <v>3380</v>
      </c>
      <c s="36" t="s">
        <v>187</v>
      </c>
      <c s="37">
        <v>1</v>
      </c>
      <c s="36">
        <v>0.02</v>
      </c>
      <c s="36">
        <f>ROUND(G1400*H1400,6)</f>
      </c>
      <c r="L1400" s="38">
        <v>0</v>
      </c>
      <c s="32">
        <f>ROUND(ROUND(L1400,2)*ROUND(G1400,3),2)</f>
      </c>
      <c s="36" t="s">
        <v>54</v>
      </c>
      <c>
        <f>(M1400*21)/100</f>
      </c>
      <c t="s">
        <v>26</v>
      </c>
    </row>
    <row r="1401" spans="1:5" ht="12.75">
      <c r="A1401" s="35" t="s">
        <v>55</v>
      </c>
      <c r="E1401" s="39" t="s">
        <v>5</v>
      </c>
    </row>
    <row r="1402" spans="1:5" ht="12.75">
      <c r="A1402" s="35" t="s">
        <v>56</v>
      </c>
      <c r="E1402" s="40" t="s">
        <v>3012</v>
      </c>
    </row>
    <row r="1403" spans="1:5" ht="51">
      <c r="A1403" t="s">
        <v>58</v>
      </c>
      <c r="E1403" s="39" t="s">
        <v>3381</v>
      </c>
    </row>
    <row r="1404" spans="1:16" ht="12.75">
      <c r="A1404" t="s">
        <v>48</v>
      </c>
      <c s="34" t="s">
        <v>3382</v>
      </c>
      <c s="34" t="s">
        <v>3383</v>
      </c>
      <c s="35" t="s">
        <v>5</v>
      </c>
      <c s="6" t="s">
        <v>3384</v>
      </c>
      <c s="36" t="s">
        <v>187</v>
      </c>
      <c s="37">
        <v>1</v>
      </c>
      <c s="36">
        <v>0.02</v>
      </c>
      <c s="36">
        <f>ROUND(G1404*H1404,6)</f>
      </c>
      <c r="L1404" s="38">
        <v>0</v>
      </c>
      <c s="32">
        <f>ROUND(ROUND(L1404,2)*ROUND(G1404,3),2)</f>
      </c>
      <c s="36" t="s">
        <v>54</v>
      </c>
      <c>
        <f>(M1404*21)/100</f>
      </c>
      <c t="s">
        <v>26</v>
      </c>
    </row>
    <row r="1405" spans="1:5" ht="12.75">
      <c r="A1405" s="35" t="s">
        <v>55</v>
      </c>
      <c r="E1405" s="39" t="s">
        <v>5</v>
      </c>
    </row>
    <row r="1406" spans="1:5" ht="12.75">
      <c r="A1406" s="35" t="s">
        <v>56</v>
      </c>
      <c r="E1406" s="40" t="s">
        <v>3080</v>
      </c>
    </row>
    <row r="1407" spans="1:5" ht="51">
      <c r="A1407" t="s">
        <v>58</v>
      </c>
      <c r="E1407" s="39" t="s">
        <v>3385</v>
      </c>
    </row>
    <row r="1408" spans="1:16" ht="12.75">
      <c r="A1408" t="s">
        <v>48</v>
      </c>
      <c s="34" t="s">
        <v>3386</v>
      </c>
      <c s="34" t="s">
        <v>3387</v>
      </c>
      <c s="35" t="s">
        <v>5</v>
      </c>
      <c s="6" t="s">
        <v>3388</v>
      </c>
      <c s="36" t="s">
        <v>187</v>
      </c>
      <c s="37">
        <v>1</v>
      </c>
      <c s="36">
        <v>0.02</v>
      </c>
      <c s="36">
        <f>ROUND(G1408*H1408,6)</f>
      </c>
      <c r="L1408" s="38">
        <v>0</v>
      </c>
      <c s="32">
        <f>ROUND(ROUND(L1408,2)*ROUND(G1408,3),2)</f>
      </c>
      <c s="36" t="s">
        <v>54</v>
      </c>
      <c>
        <f>(M1408*21)/100</f>
      </c>
      <c t="s">
        <v>26</v>
      </c>
    </row>
    <row r="1409" spans="1:5" ht="12.75">
      <c r="A1409" s="35" t="s">
        <v>55</v>
      </c>
      <c r="E1409" s="39" t="s">
        <v>5</v>
      </c>
    </row>
    <row r="1410" spans="1:5" ht="12.75">
      <c r="A1410" s="35" t="s">
        <v>56</v>
      </c>
      <c r="E1410" s="40" t="s">
        <v>3017</v>
      </c>
    </row>
    <row r="1411" spans="1:5" ht="51">
      <c r="A1411" t="s">
        <v>58</v>
      </c>
      <c r="E1411" s="39" t="s">
        <v>3389</v>
      </c>
    </row>
    <row r="1412" spans="1:16" ht="25.5">
      <c r="A1412" t="s">
        <v>48</v>
      </c>
      <c s="34" t="s">
        <v>3390</v>
      </c>
      <c s="34" t="s">
        <v>3391</v>
      </c>
      <c s="35" t="s">
        <v>5</v>
      </c>
      <c s="6" t="s">
        <v>3392</v>
      </c>
      <c s="36" t="s">
        <v>187</v>
      </c>
      <c s="37">
        <v>1</v>
      </c>
      <c s="36">
        <v>0.02</v>
      </c>
      <c s="36">
        <f>ROUND(G1412*H1412,6)</f>
      </c>
      <c r="L1412" s="38">
        <v>0</v>
      </c>
      <c s="32">
        <f>ROUND(ROUND(L1412,2)*ROUND(G1412,3),2)</f>
      </c>
      <c s="36" t="s">
        <v>54</v>
      </c>
      <c>
        <f>(M1412*21)/100</f>
      </c>
      <c t="s">
        <v>26</v>
      </c>
    </row>
    <row r="1413" spans="1:5" ht="12.75">
      <c r="A1413" s="35" t="s">
        <v>55</v>
      </c>
      <c r="E1413" s="39" t="s">
        <v>5</v>
      </c>
    </row>
    <row r="1414" spans="1:5" ht="12.75">
      <c r="A1414" s="35" t="s">
        <v>56</v>
      </c>
      <c r="E1414" s="40" t="s">
        <v>3022</v>
      </c>
    </row>
    <row r="1415" spans="1:5" ht="51">
      <c r="A1415" t="s">
        <v>58</v>
      </c>
      <c r="E1415" s="39" t="s">
        <v>3393</v>
      </c>
    </row>
    <row r="1416" spans="1:16" ht="12.75">
      <c r="A1416" t="s">
        <v>48</v>
      </c>
      <c s="34" t="s">
        <v>3394</v>
      </c>
      <c s="34" t="s">
        <v>3395</v>
      </c>
      <c s="35" t="s">
        <v>5</v>
      </c>
      <c s="6" t="s">
        <v>3396</v>
      </c>
      <c s="36" t="s">
        <v>187</v>
      </c>
      <c s="37">
        <v>1</v>
      </c>
      <c s="36">
        <v>0.02</v>
      </c>
      <c s="36">
        <f>ROUND(G1416*H1416,6)</f>
      </c>
      <c r="L1416" s="38">
        <v>0</v>
      </c>
      <c s="32">
        <f>ROUND(ROUND(L1416,2)*ROUND(G1416,3),2)</f>
      </c>
      <c s="36" t="s">
        <v>54</v>
      </c>
      <c>
        <f>(M1416*21)/100</f>
      </c>
      <c t="s">
        <v>26</v>
      </c>
    </row>
    <row r="1417" spans="1:5" ht="12.75">
      <c r="A1417" s="35" t="s">
        <v>55</v>
      </c>
      <c r="E1417" s="39" t="s">
        <v>5</v>
      </c>
    </row>
    <row r="1418" spans="1:5" ht="12.75">
      <c r="A1418" s="35" t="s">
        <v>56</v>
      </c>
      <c r="E1418" s="40" t="s">
        <v>3095</v>
      </c>
    </row>
    <row r="1419" spans="1:5" ht="51">
      <c r="A1419" t="s">
        <v>58</v>
      </c>
      <c r="E1419" s="39" t="s">
        <v>3397</v>
      </c>
    </row>
    <row r="1420" spans="1:16" ht="12.75">
      <c r="A1420" t="s">
        <v>48</v>
      </c>
      <c s="34" t="s">
        <v>3398</v>
      </c>
      <c s="34" t="s">
        <v>3399</v>
      </c>
      <c s="35" t="s">
        <v>5</v>
      </c>
      <c s="6" t="s">
        <v>3400</v>
      </c>
      <c s="36" t="s">
        <v>187</v>
      </c>
      <c s="37">
        <v>1</v>
      </c>
      <c s="36">
        <v>0.02</v>
      </c>
      <c s="36">
        <f>ROUND(G1420*H1420,6)</f>
      </c>
      <c r="L1420" s="38">
        <v>0</v>
      </c>
      <c s="32">
        <f>ROUND(ROUND(L1420,2)*ROUND(G1420,3),2)</f>
      </c>
      <c s="36" t="s">
        <v>54</v>
      </c>
      <c>
        <f>(M1420*21)/100</f>
      </c>
      <c t="s">
        <v>26</v>
      </c>
    </row>
    <row r="1421" spans="1:5" ht="12.75">
      <c r="A1421" s="35" t="s">
        <v>55</v>
      </c>
      <c r="E1421" s="39" t="s">
        <v>5</v>
      </c>
    </row>
    <row r="1422" spans="1:5" ht="12.75">
      <c r="A1422" s="35" t="s">
        <v>56</v>
      </c>
      <c r="E1422" s="40" t="s">
        <v>3027</v>
      </c>
    </row>
    <row r="1423" spans="1:5" ht="51">
      <c r="A1423" t="s">
        <v>58</v>
      </c>
      <c r="E1423" s="39" t="s">
        <v>3401</v>
      </c>
    </row>
    <row r="1424" spans="1:16" ht="12.75">
      <c r="A1424" t="s">
        <v>48</v>
      </c>
      <c s="34" t="s">
        <v>3402</v>
      </c>
      <c s="34" t="s">
        <v>3403</v>
      </c>
      <c s="35" t="s">
        <v>5</v>
      </c>
      <c s="6" t="s">
        <v>3404</v>
      </c>
      <c s="36" t="s">
        <v>187</v>
      </c>
      <c s="37">
        <v>1</v>
      </c>
      <c s="36">
        <v>0.02</v>
      </c>
      <c s="36">
        <f>ROUND(G1424*H1424,6)</f>
      </c>
      <c r="L1424" s="38">
        <v>0</v>
      </c>
      <c s="32">
        <f>ROUND(ROUND(L1424,2)*ROUND(G1424,3),2)</f>
      </c>
      <c s="36" t="s">
        <v>54</v>
      </c>
      <c>
        <f>(M1424*21)/100</f>
      </c>
      <c t="s">
        <v>26</v>
      </c>
    </row>
    <row r="1425" spans="1:5" ht="12.75">
      <c r="A1425" s="35" t="s">
        <v>55</v>
      </c>
      <c r="E1425" s="39" t="s">
        <v>5</v>
      </c>
    </row>
    <row r="1426" spans="1:5" ht="12.75">
      <c r="A1426" s="35" t="s">
        <v>56</v>
      </c>
      <c r="E1426" s="40" t="s">
        <v>3027</v>
      </c>
    </row>
    <row r="1427" spans="1:5" ht="51">
      <c r="A1427" t="s">
        <v>58</v>
      </c>
      <c r="E1427" s="39" t="s">
        <v>3405</v>
      </c>
    </row>
    <row r="1428" spans="1:16" ht="12.75">
      <c r="A1428" t="s">
        <v>48</v>
      </c>
      <c s="34" t="s">
        <v>3406</v>
      </c>
      <c s="34" t="s">
        <v>3407</v>
      </c>
      <c s="35" t="s">
        <v>5</v>
      </c>
      <c s="6" t="s">
        <v>3408</v>
      </c>
      <c s="36" t="s">
        <v>187</v>
      </c>
      <c s="37">
        <v>1</v>
      </c>
      <c s="36">
        <v>0.02</v>
      </c>
      <c s="36">
        <f>ROUND(G1428*H1428,6)</f>
      </c>
      <c r="L1428" s="38">
        <v>0</v>
      </c>
      <c s="32">
        <f>ROUND(ROUND(L1428,2)*ROUND(G1428,3),2)</f>
      </c>
      <c s="36" t="s">
        <v>54</v>
      </c>
      <c>
        <f>(M1428*21)/100</f>
      </c>
      <c t="s">
        <v>26</v>
      </c>
    </row>
    <row r="1429" spans="1:5" ht="12.75">
      <c r="A1429" s="35" t="s">
        <v>55</v>
      </c>
      <c r="E1429" s="39" t="s">
        <v>5</v>
      </c>
    </row>
    <row r="1430" spans="1:5" ht="12.75">
      <c r="A1430" s="35" t="s">
        <v>56</v>
      </c>
      <c r="E1430" s="40" t="s">
        <v>3027</v>
      </c>
    </row>
    <row r="1431" spans="1:5" ht="51">
      <c r="A1431" t="s">
        <v>58</v>
      </c>
      <c r="E1431" s="39" t="s">
        <v>3409</v>
      </c>
    </row>
    <row r="1432" spans="1:16" ht="12.75">
      <c r="A1432" t="s">
        <v>48</v>
      </c>
      <c s="34" t="s">
        <v>3410</v>
      </c>
      <c s="34" t="s">
        <v>3411</v>
      </c>
      <c s="35" t="s">
        <v>5</v>
      </c>
      <c s="6" t="s">
        <v>3412</v>
      </c>
      <c s="36" t="s">
        <v>187</v>
      </c>
      <c s="37">
        <v>1</v>
      </c>
      <c s="36">
        <v>0.02</v>
      </c>
      <c s="36">
        <f>ROUND(G1432*H1432,6)</f>
      </c>
      <c r="L1432" s="38">
        <v>0</v>
      </c>
      <c s="32">
        <f>ROUND(ROUND(L1432,2)*ROUND(G1432,3),2)</f>
      </c>
      <c s="36" t="s">
        <v>54</v>
      </c>
      <c>
        <f>(M1432*21)/100</f>
      </c>
      <c t="s">
        <v>26</v>
      </c>
    </row>
    <row r="1433" spans="1:5" ht="12.75">
      <c r="A1433" s="35" t="s">
        <v>55</v>
      </c>
      <c r="E1433" s="39" t="s">
        <v>5</v>
      </c>
    </row>
    <row r="1434" spans="1:5" ht="12.75">
      <c r="A1434" s="35" t="s">
        <v>56</v>
      </c>
      <c r="E1434" s="40" t="s">
        <v>3027</v>
      </c>
    </row>
    <row r="1435" spans="1:5" ht="51">
      <c r="A1435" t="s">
        <v>58</v>
      </c>
      <c r="E1435" s="39" t="s">
        <v>3413</v>
      </c>
    </row>
    <row r="1436" spans="1:16" ht="12.75">
      <c r="A1436" t="s">
        <v>48</v>
      </c>
      <c s="34" t="s">
        <v>3414</v>
      </c>
      <c s="34" t="s">
        <v>3415</v>
      </c>
      <c s="35" t="s">
        <v>5</v>
      </c>
      <c s="6" t="s">
        <v>3416</v>
      </c>
      <c s="36" t="s">
        <v>187</v>
      </c>
      <c s="37">
        <v>1</v>
      </c>
      <c s="36">
        <v>0.02</v>
      </c>
      <c s="36">
        <f>ROUND(G1436*H1436,6)</f>
      </c>
      <c r="L1436" s="38">
        <v>0</v>
      </c>
      <c s="32">
        <f>ROUND(ROUND(L1436,2)*ROUND(G1436,3),2)</f>
      </c>
      <c s="36" t="s">
        <v>54</v>
      </c>
      <c>
        <f>(M1436*21)/100</f>
      </c>
      <c t="s">
        <v>26</v>
      </c>
    </row>
    <row r="1437" spans="1:5" ht="12.75">
      <c r="A1437" s="35" t="s">
        <v>55</v>
      </c>
      <c r="E1437" s="39" t="s">
        <v>5</v>
      </c>
    </row>
    <row r="1438" spans="1:5" ht="12.75">
      <c r="A1438" s="35" t="s">
        <v>56</v>
      </c>
      <c r="E1438" s="40" t="s">
        <v>3126</v>
      </c>
    </row>
    <row r="1439" spans="1:5" ht="51">
      <c r="A1439" t="s">
        <v>58</v>
      </c>
      <c r="E1439" s="39" t="s">
        <v>3417</v>
      </c>
    </row>
    <row r="1440" spans="1:16" ht="12.75">
      <c r="A1440" t="s">
        <v>48</v>
      </c>
      <c s="34" t="s">
        <v>3418</v>
      </c>
      <c s="34" t="s">
        <v>3419</v>
      </c>
      <c s="35" t="s">
        <v>5</v>
      </c>
      <c s="6" t="s">
        <v>3420</v>
      </c>
      <c s="36" t="s">
        <v>187</v>
      </c>
      <c s="37">
        <v>1</v>
      </c>
      <c s="36">
        <v>0.02</v>
      </c>
      <c s="36">
        <f>ROUND(G1440*H1440,6)</f>
      </c>
      <c r="L1440" s="38">
        <v>0</v>
      </c>
      <c s="32">
        <f>ROUND(ROUND(L1440,2)*ROUND(G1440,3),2)</f>
      </c>
      <c s="36" t="s">
        <v>54</v>
      </c>
      <c>
        <f>(M1440*21)/100</f>
      </c>
      <c t="s">
        <v>26</v>
      </c>
    </row>
    <row r="1441" spans="1:5" ht="12.75">
      <c r="A1441" s="35" t="s">
        <v>55</v>
      </c>
      <c r="E1441" s="39" t="s">
        <v>5</v>
      </c>
    </row>
    <row r="1442" spans="1:5" ht="12.75">
      <c r="A1442" s="35" t="s">
        <v>56</v>
      </c>
      <c r="E1442" s="40" t="s">
        <v>3421</v>
      </c>
    </row>
    <row r="1443" spans="1:5" ht="51">
      <c r="A1443" t="s">
        <v>58</v>
      </c>
      <c r="E1443" s="39" t="s">
        <v>3422</v>
      </c>
    </row>
    <row r="1444" spans="1:16" ht="12.75">
      <c r="A1444" t="s">
        <v>48</v>
      </c>
      <c s="34" t="s">
        <v>3423</v>
      </c>
      <c s="34" t="s">
        <v>3424</v>
      </c>
      <c s="35" t="s">
        <v>5</v>
      </c>
      <c s="6" t="s">
        <v>3425</v>
      </c>
      <c s="36" t="s">
        <v>187</v>
      </c>
      <c s="37">
        <v>1</v>
      </c>
      <c s="36">
        <v>0.02</v>
      </c>
      <c s="36">
        <f>ROUND(G1444*H1444,6)</f>
      </c>
      <c r="L1444" s="38">
        <v>0</v>
      </c>
      <c s="32">
        <f>ROUND(ROUND(L1444,2)*ROUND(G1444,3),2)</f>
      </c>
      <c s="36" t="s">
        <v>54</v>
      </c>
      <c>
        <f>(M1444*21)/100</f>
      </c>
      <c t="s">
        <v>26</v>
      </c>
    </row>
    <row r="1445" spans="1:5" ht="12.75">
      <c r="A1445" s="35" t="s">
        <v>55</v>
      </c>
      <c r="E1445" s="39" t="s">
        <v>5</v>
      </c>
    </row>
    <row r="1446" spans="1:5" ht="12.75">
      <c r="A1446" s="35" t="s">
        <v>56</v>
      </c>
      <c r="E1446" s="40" t="s">
        <v>3037</v>
      </c>
    </row>
    <row r="1447" spans="1:5" ht="51">
      <c r="A1447" t="s">
        <v>58</v>
      </c>
      <c r="E1447" s="39" t="s">
        <v>3426</v>
      </c>
    </row>
    <row r="1448" spans="1:16" ht="12.75">
      <c r="A1448" t="s">
        <v>48</v>
      </c>
      <c s="34" t="s">
        <v>3427</v>
      </c>
      <c s="34" t="s">
        <v>3428</v>
      </c>
      <c s="35" t="s">
        <v>5</v>
      </c>
      <c s="6" t="s">
        <v>3429</v>
      </c>
      <c s="36" t="s">
        <v>187</v>
      </c>
      <c s="37">
        <v>1</v>
      </c>
      <c s="36">
        <v>0.02</v>
      </c>
      <c s="36">
        <f>ROUND(G1448*H1448,6)</f>
      </c>
      <c r="L1448" s="38">
        <v>0</v>
      </c>
      <c s="32">
        <f>ROUND(ROUND(L1448,2)*ROUND(G1448,3),2)</f>
      </c>
      <c s="36" t="s">
        <v>54</v>
      </c>
      <c>
        <f>(M1448*21)/100</f>
      </c>
      <c t="s">
        <v>26</v>
      </c>
    </row>
    <row r="1449" spans="1:5" ht="12.75">
      <c r="A1449" s="35" t="s">
        <v>55</v>
      </c>
      <c r="E1449" s="39" t="s">
        <v>5</v>
      </c>
    </row>
    <row r="1450" spans="1:5" ht="12.75">
      <c r="A1450" s="35" t="s">
        <v>56</v>
      </c>
      <c r="E1450" s="40" t="s">
        <v>3184</v>
      </c>
    </row>
    <row r="1451" spans="1:5" ht="51">
      <c r="A1451" t="s">
        <v>58</v>
      </c>
      <c r="E1451" s="39" t="s">
        <v>3430</v>
      </c>
    </row>
    <row r="1452" spans="1:16" ht="12.75">
      <c r="A1452" t="s">
        <v>48</v>
      </c>
      <c s="34" t="s">
        <v>3431</v>
      </c>
      <c s="34" t="s">
        <v>3432</v>
      </c>
      <c s="35" t="s">
        <v>5</v>
      </c>
      <c s="6" t="s">
        <v>3433</v>
      </c>
      <c s="36" t="s">
        <v>187</v>
      </c>
      <c s="37">
        <v>1</v>
      </c>
      <c s="36">
        <v>0.02</v>
      </c>
      <c s="36">
        <f>ROUND(G1452*H1452,6)</f>
      </c>
      <c r="L1452" s="38">
        <v>0</v>
      </c>
      <c s="32">
        <f>ROUND(ROUND(L1452,2)*ROUND(G1452,3),2)</f>
      </c>
      <c s="36" t="s">
        <v>54</v>
      </c>
      <c>
        <f>(M1452*21)/100</f>
      </c>
      <c t="s">
        <v>26</v>
      </c>
    </row>
    <row r="1453" spans="1:5" ht="12.75">
      <c r="A1453" s="35" t="s">
        <v>55</v>
      </c>
      <c r="E1453" s="39" t="s">
        <v>5</v>
      </c>
    </row>
    <row r="1454" spans="1:5" ht="12.75">
      <c r="A1454" s="35" t="s">
        <v>56</v>
      </c>
      <c r="E1454" s="40" t="s">
        <v>3189</v>
      </c>
    </row>
    <row r="1455" spans="1:5" ht="51">
      <c r="A1455" t="s">
        <v>58</v>
      </c>
      <c r="E1455" s="39" t="s">
        <v>3434</v>
      </c>
    </row>
    <row r="1456" spans="1:16" ht="12.75">
      <c r="A1456" t="s">
        <v>48</v>
      </c>
      <c s="34" t="s">
        <v>3435</v>
      </c>
      <c s="34" t="s">
        <v>3436</v>
      </c>
      <c s="35" t="s">
        <v>5</v>
      </c>
      <c s="6" t="s">
        <v>3437</v>
      </c>
      <c s="36" t="s">
        <v>187</v>
      </c>
      <c s="37">
        <v>1</v>
      </c>
      <c s="36">
        <v>0.02</v>
      </c>
      <c s="36">
        <f>ROUND(G1456*H1456,6)</f>
      </c>
      <c r="L1456" s="38">
        <v>0</v>
      </c>
      <c s="32">
        <f>ROUND(ROUND(L1456,2)*ROUND(G1456,3),2)</f>
      </c>
      <c s="36" t="s">
        <v>54</v>
      </c>
      <c>
        <f>(M1456*21)/100</f>
      </c>
      <c t="s">
        <v>26</v>
      </c>
    </row>
    <row r="1457" spans="1:5" ht="12.75">
      <c r="A1457" s="35" t="s">
        <v>55</v>
      </c>
      <c r="E1457" s="39" t="s">
        <v>5</v>
      </c>
    </row>
    <row r="1458" spans="1:5" ht="12.75">
      <c r="A1458" s="35" t="s">
        <v>56</v>
      </c>
      <c r="E1458" s="40" t="s">
        <v>3042</v>
      </c>
    </row>
    <row r="1459" spans="1:5" ht="51">
      <c r="A1459" t="s">
        <v>58</v>
      </c>
      <c r="E1459" s="39" t="s">
        <v>3438</v>
      </c>
    </row>
    <row r="1460" spans="1:16" ht="25.5">
      <c r="A1460" t="s">
        <v>48</v>
      </c>
      <c s="34" t="s">
        <v>3439</v>
      </c>
      <c s="34" t="s">
        <v>3440</v>
      </c>
      <c s="35" t="s">
        <v>5</v>
      </c>
      <c s="6" t="s">
        <v>3441</v>
      </c>
      <c s="36" t="s">
        <v>187</v>
      </c>
      <c s="37">
        <v>21</v>
      </c>
      <c s="36">
        <v>0.00047</v>
      </c>
      <c s="36">
        <f>ROUND(G1460*H1460,6)</f>
      </c>
      <c r="L1460" s="38">
        <v>0</v>
      </c>
      <c s="32">
        <f>ROUND(ROUND(L1460,2)*ROUND(G1460,3),2)</f>
      </c>
      <c s="36" t="s">
        <v>188</v>
      </c>
      <c>
        <f>(M1460*21)/100</f>
      </c>
      <c t="s">
        <v>26</v>
      </c>
    </row>
    <row r="1461" spans="1:5" ht="12.75">
      <c r="A1461" s="35" t="s">
        <v>55</v>
      </c>
      <c r="E1461" s="39" t="s">
        <v>5</v>
      </c>
    </row>
    <row r="1462" spans="1:5" ht="38.25">
      <c r="A1462" s="35" t="s">
        <v>56</v>
      </c>
      <c r="E1462" s="40" t="s">
        <v>3442</v>
      </c>
    </row>
    <row r="1463" spans="1:5" ht="25.5">
      <c r="A1463" t="s">
        <v>58</v>
      </c>
      <c r="E1463" s="39" t="s">
        <v>3441</v>
      </c>
    </row>
    <row r="1464" spans="1:16" ht="25.5">
      <c r="A1464" t="s">
        <v>48</v>
      </c>
      <c s="34" t="s">
        <v>3443</v>
      </c>
      <c s="34" t="s">
        <v>3444</v>
      </c>
      <c s="35" t="s">
        <v>5</v>
      </c>
      <c s="6" t="s">
        <v>3445</v>
      </c>
      <c s="36" t="s">
        <v>187</v>
      </c>
      <c s="37">
        <v>1</v>
      </c>
      <c s="36">
        <v>0.025</v>
      </c>
      <c s="36">
        <f>ROUND(G1464*H1464,6)</f>
      </c>
      <c r="L1464" s="38">
        <v>0</v>
      </c>
      <c s="32">
        <f>ROUND(ROUND(L1464,2)*ROUND(G1464,3),2)</f>
      </c>
      <c s="36" t="s">
        <v>54</v>
      </c>
      <c>
        <f>(M1464*21)/100</f>
      </c>
      <c t="s">
        <v>26</v>
      </c>
    </row>
    <row r="1465" spans="1:5" ht="12.75">
      <c r="A1465" s="35" t="s">
        <v>55</v>
      </c>
      <c r="E1465" s="39" t="s">
        <v>5</v>
      </c>
    </row>
    <row r="1466" spans="1:5" ht="12.75">
      <c r="A1466" s="35" t="s">
        <v>56</v>
      </c>
      <c r="E1466" s="40" t="s">
        <v>3051</v>
      </c>
    </row>
    <row r="1467" spans="1:5" ht="51">
      <c r="A1467" t="s">
        <v>58</v>
      </c>
      <c r="E1467" s="39" t="s">
        <v>3446</v>
      </c>
    </row>
    <row r="1468" spans="1:16" ht="25.5">
      <c r="A1468" t="s">
        <v>48</v>
      </c>
      <c s="34" t="s">
        <v>3447</v>
      </c>
      <c s="34" t="s">
        <v>3448</v>
      </c>
      <c s="35" t="s">
        <v>5</v>
      </c>
      <c s="6" t="s">
        <v>3449</v>
      </c>
      <c s="36" t="s">
        <v>187</v>
      </c>
      <c s="37">
        <v>1</v>
      </c>
      <c s="36">
        <v>0.025</v>
      </c>
      <c s="36">
        <f>ROUND(G1468*H1468,6)</f>
      </c>
      <c r="L1468" s="38">
        <v>0</v>
      </c>
      <c s="32">
        <f>ROUND(ROUND(L1468,2)*ROUND(G1468,3),2)</f>
      </c>
      <c s="36" t="s">
        <v>54</v>
      </c>
      <c>
        <f>(M1468*21)/100</f>
      </c>
      <c t="s">
        <v>26</v>
      </c>
    </row>
    <row r="1469" spans="1:5" ht="12.75">
      <c r="A1469" s="35" t="s">
        <v>55</v>
      </c>
      <c r="E1469" s="39" t="s">
        <v>5</v>
      </c>
    </row>
    <row r="1470" spans="1:5" ht="12.75">
      <c r="A1470" s="35" t="s">
        <v>56</v>
      </c>
      <c r="E1470" s="40" t="s">
        <v>3066</v>
      </c>
    </row>
    <row r="1471" spans="1:5" ht="51">
      <c r="A1471" t="s">
        <v>58</v>
      </c>
      <c r="E1471" s="39" t="s">
        <v>3450</v>
      </c>
    </row>
    <row r="1472" spans="1:16" ht="25.5">
      <c r="A1472" t="s">
        <v>48</v>
      </c>
      <c s="34" t="s">
        <v>3451</v>
      </c>
      <c s="34" t="s">
        <v>3452</v>
      </c>
      <c s="35" t="s">
        <v>5</v>
      </c>
      <c s="6" t="s">
        <v>3453</v>
      </c>
      <c s="36" t="s">
        <v>187</v>
      </c>
      <c s="37">
        <v>1</v>
      </c>
      <c s="36">
        <v>0.025</v>
      </c>
      <c s="36">
        <f>ROUND(G1472*H1472,6)</f>
      </c>
      <c r="L1472" s="38">
        <v>0</v>
      </c>
      <c s="32">
        <f>ROUND(ROUND(L1472,2)*ROUND(G1472,3),2)</f>
      </c>
      <c s="36" t="s">
        <v>54</v>
      </c>
      <c>
        <f>(M1472*21)/100</f>
      </c>
      <c t="s">
        <v>26</v>
      </c>
    </row>
    <row r="1473" spans="1:5" ht="12.75">
      <c r="A1473" s="35" t="s">
        <v>55</v>
      </c>
      <c r="E1473" s="39" t="s">
        <v>5</v>
      </c>
    </row>
    <row r="1474" spans="1:5" ht="12.75">
      <c r="A1474" s="35" t="s">
        <v>56</v>
      </c>
      <c r="E1474" s="40" t="s">
        <v>3071</v>
      </c>
    </row>
    <row r="1475" spans="1:5" ht="51">
      <c r="A1475" t="s">
        <v>58</v>
      </c>
      <c r="E1475" s="39" t="s">
        <v>3454</v>
      </c>
    </row>
    <row r="1476" spans="1:16" ht="25.5">
      <c r="A1476" t="s">
        <v>48</v>
      </c>
      <c s="34" t="s">
        <v>3455</v>
      </c>
      <c s="34" t="s">
        <v>3456</v>
      </c>
      <c s="35" t="s">
        <v>5</v>
      </c>
      <c s="6" t="s">
        <v>3457</v>
      </c>
      <c s="36" t="s">
        <v>187</v>
      </c>
      <c s="37">
        <v>1</v>
      </c>
      <c s="36">
        <v>0.025</v>
      </c>
      <c s="36">
        <f>ROUND(G1476*H1476,6)</f>
      </c>
      <c r="L1476" s="38">
        <v>0</v>
      </c>
      <c s="32">
        <f>ROUND(ROUND(L1476,2)*ROUND(G1476,3),2)</f>
      </c>
      <c s="36" t="s">
        <v>54</v>
      </c>
      <c>
        <f>(M1476*21)/100</f>
      </c>
      <c t="s">
        <v>26</v>
      </c>
    </row>
    <row r="1477" spans="1:5" ht="12.75">
      <c r="A1477" s="35" t="s">
        <v>55</v>
      </c>
      <c r="E1477" s="39" t="s">
        <v>5</v>
      </c>
    </row>
    <row r="1478" spans="1:5" ht="12.75">
      <c r="A1478" s="35" t="s">
        <v>56</v>
      </c>
      <c r="E1478" s="40" t="s">
        <v>3076</v>
      </c>
    </row>
    <row r="1479" spans="1:5" ht="51">
      <c r="A1479" t="s">
        <v>58</v>
      </c>
      <c r="E1479" s="39" t="s">
        <v>3458</v>
      </c>
    </row>
    <row r="1480" spans="1:16" ht="12.75">
      <c r="A1480" t="s">
        <v>48</v>
      </c>
      <c s="34" t="s">
        <v>3459</v>
      </c>
      <c s="34" t="s">
        <v>3460</v>
      </c>
      <c s="35" t="s">
        <v>5</v>
      </c>
      <c s="6" t="s">
        <v>3461</v>
      </c>
      <c s="36" t="s">
        <v>187</v>
      </c>
      <c s="37">
        <v>1</v>
      </c>
      <c s="36">
        <v>0.025</v>
      </c>
      <c s="36">
        <f>ROUND(G1480*H1480,6)</f>
      </c>
      <c r="L1480" s="38">
        <v>0</v>
      </c>
      <c s="32">
        <f>ROUND(ROUND(L1480,2)*ROUND(G1480,3),2)</f>
      </c>
      <c s="36" t="s">
        <v>54</v>
      </c>
      <c>
        <f>(M1480*21)/100</f>
      </c>
      <c t="s">
        <v>26</v>
      </c>
    </row>
    <row r="1481" spans="1:5" ht="12.75">
      <c r="A1481" s="35" t="s">
        <v>55</v>
      </c>
      <c r="E1481" s="39" t="s">
        <v>5</v>
      </c>
    </row>
    <row r="1482" spans="1:5" ht="12.75">
      <c r="A1482" s="35" t="s">
        <v>56</v>
      </c>
      <c r="E1482" s="40" t="s">
        <v>3085</v>
      </c>
    </row>
    <row r="1483" spans="1:5" ht="51">
      <c r="A1483" t="s">
        <v>58</v>
      </c>
      <c r="E1483" s="39" t="s">
        <v>3462</v>
      </c>
    </row>
    <row r="1484" spans="1:16" ht="12.75">
      <c r="A1484" t="s">
        <v>48</v>
      </c>
      <c s="34" t="s">
        <v>3463</v>
      </c>
      <c s="34" t="s">
        <v>3464</v>
      </c>
      <c s="35" t="s">
        <v>5</v>
      </c>
      <c s="6" t="s">
        <v>3465</v>
      </c>
      <c s="36" t="s">
        <v>187</v>
      </c>
      <c s="37">
        <v>1</v>
      </c>
      <c s="36">
        <v>0.025</v>
      </c>
      <c s="36">
        <f>ROUND(G1484*H1484,6)</f>
      </c>
      <c r="L1484" s="38">
        <v>0</v>
      </c>
      <c s="32">
        <f>ROUND(ROUND(L1484,2)*ROUND(G1484,3),2)</f>
      </c>
      <c s="36" t="s">
        <v>54</v>
      </c>
      <c>
        <f>(M1484*21)/100</f>
      </c>
      <c t="s">
        <v>26</v>
      </c>
    </row>
    <row r="1485" spans="1:5" ht="12.75">
      <c r="A1485" s="35" t="s">
        <v>55</v>
      </c>
      <c r="E1485" s="39" t="s">
        <v>5</v>
      </c>
    </row>
    <row r="1486" spans="1:5" ht="12.75">
      <c r="A1486" s="35" t="s">
        <v>56</v>
      </c>
      <c r="E1486" s="40" t="s">
        <v>3090</v>
      </c>
    </row>
    <row r="1487" spans="1:5" ht="51">
      <c r="A1487" t="s">
        <v>58</v>
      </c>
      <c r="E1487" s="39" t="s">
        <v>3466</v>
      </c>
    </row>
    <row r="1488" spans="1:16" ht="12.75">
      <c r="A1488" t="s">
        <v>48</v>
      </c>
      <c s="34" t="s">
        <v>3467</v>
      </c>
      <c s="34" t="s">
        <v>3468</v>
      </c>
      <c s="35" t="s">
        <v>5</v>
      </c>
      <c s="6" t="s">
        <v>3469</v>
      </c>
      <c s="36" t="s">
        <v>187</v>
      </c>
      <c s="37">
        <v>1</v>
      </c>
      <c s="36">
        <v>0.025</v>
      </c>
      <c s="36">
        <f>ROUND(G1488*H1488,6)</f>
      </c>
      <c r="L1488" s="38">
        <v>0</v>
      </c>
      <c s="32">
        <f>ROUND(ROUND(L1488,2)*ROUND(G1488,3),2)</f>
      </c>
      <c s="36" t="s">
        <v>54</v>
      </c>
      <c>
        <f>(M1488*21)/100</f>
      </c>
      <c t="s">
        <v>26</v>
      </c>
    </row>
    <row r="1489" spans="1:5" ht="12.75">
      <c r="A1489" s="35" t="s">
        <v>55</v>
      </c>
      <c r="E1489" s="39" t="s">
        <v>5</v>
      </c>
    </row>
    <row r="1490" spans="1:5" ht="12.75">
      <c r="A1490" s="35" t="s">
        <v>56</v>
      </c>
      <c r="E1490" s="40" t="s">
        <v>3095</v>
      </c>
    </row>
    <row r="1491" spans="1:5" ht="51">
      <c r="A1491" t="s">
        <v>58</v>
      </c>
      <c r="E1491" s="39" t="s">
        <v>3470</v>
      </c>
    </row>
    <row r="1492" spans="1:16" ht="12.75">
      <c r="A1492" t="s">
        <v>48</v>
      </c>
      <c s="34" t="s">
        <v>3471</v>
      </c>
      <c s="34" t="s">
        <v>3472</v>
      </c>
      <c s="35" t="s">
        <v>5</v>
      </c>
      <c s="6" t="s">
        <v>3473</v>
      </c>
      <c s="36" t="s">
        <v>187</v>
      </c>
      <c s="37">
        <v>1</v>
      </c>
      <c s="36">
        <v>0.025</v>
      </c>
      <c s="36">
        <f>ROUND(G1492*H1492,6)</f>
      </c>
      <c r="L1492" s="38">
        <v>0</v>
      </c>
      <c s="32">
        <f>ROUND(ROUND(L1492,2)*ROUND(G1492,3),2)</f>
      </c>
      <c s="36" t="s">
        <v>54</v>
      </c>
      <c>
        <f>(M1492*21)/100</f>
      </c>
      <c t="s">
        <v>26</v>
      </c>
    </row>
    <row r="1493" spans="1:5" ht="12.75">
      <c r="A1493" s="35" t="s">
        <v>55</v>
      </c>
      <c r="E1493" s="39" t="s">
        <v>5</v>
      </c>
    </row>
    <row r="1494" spans="1:5" ht="12.75">
      <c r="A1494" s="35" t="s">
        <v>56</v>
      </c>
      <c r="E1494" s="40" t="s">
        <v>3104</v>
      </c>
    </row>
    <row r="1495" spans="1:5" ht="51">
      <c r="A1495" t="s">
        <v>58</v>
      </c>
      <c r="E1495" s="39" t="s">
        <v>3474</v>
      </c>
    </row>
    <row r="1496" spans="1:16" ht="12.75">
      <c r="A1496" t="s">
        <v>48</v>
      </c>
      <c s="34" t="s">
        <v>3475</v>
      </c>
      <c s="34" t="s">
        <v>3476</v>
      </c>
      <c s="35" t="s">
        <v>5</v>
      </c>
      <c s="6" t="s">
        <v>3477</v>
      </c>
      <c s="36" t="s">
        <v>187</v>
      </c>
      <c s="37">
        <v>1</v>
      </c>
      <c s="36">
        <v>0.025</v>
      </c>
      <c s="36">
        <f>ROUND(G1496*H1496,6)</f>
      </c>
      <c r="L1496" s="38">
        <v>0</v>
      </c>
      <c s="32">
        <f>ROUND(ROUND(L1496,2)*ROUND(G1496,3),2)</f>
      </c>
      <c s="36" t="s">
        <v>54</v>
      </c>
      <c>
        <f>(M1496*21)/100</f>
      </c>
      <c t="s">
        <v>26</v>
      </c>
    </row>
    <row r="1497" spans="1:5" ht="12.75">
      <c r="A1497" s="35" t="s">
        <v>55</v>
      </c>
      <c r="E1497" s="39" t="s">
        <v>5</v>
      </c>
    </row>
    <row r="1498" spans="1:5" ht="12.75">
      <c r="A1498" s="35" t="s">
        <v>56</v>
      </c>
      <c r="E1498" s="40" t="s">
        <v>3109</v>
      </c>
    </row>
    <row r="1499" spans="1:5" ht="51">
      <c r="A1499" t="s">
        <v>58</v>
      </c>
      <c r="E1499" s="39" t="s">
        <v>3478</v>
      </c>
    </row>
    <row r="1500" spans="1:16" ht="12.75">
      <c r="A1500" t="s">
        <v>48</v>
      </c>
      <c s="34" t="s">
        <v>3479</v>
      </c>
      <c s="34" t="s">
        <v>3480</v>
      </c>
      <c s="35" t="s">
        <v>5</v>
      </c>
      <c s="6" t="s">
        <v>3481</v>
      </c>
      <c s="36" t="s">
        <v>187</v>
      </c>
      <c s="37">
        <v>1</v>
      </c>
      <c s="36">
        <v>0.025</v>
      </c>
      <c s="36">
        <f>ROUND(G1500*H1500,6)</f>
      </c>
      <c r="L1500" s="38">
        <v>0</v>
      </c>
      <c s="32">
        <f>ROUND(ROUND(L1500,2)*ROUND(G1500,3),2)</f>
      </c>
      <c s="36" t="s">
        <v>54</v>
      </c>
      <c>
        <f>(M1500*21)/100</f>
      </c>
      <c t="s">
        <v>26</v>
      </c>
    </row>
    <row r="1501" spans="1:5" ht="12.75">
      <c r="A1501" s="35" t="s">
        <v>55</v>
      </c>
      <c r="E1501" s="39" t="s">
        <v>5</v>
      </c>
    </row>
    <row r="1502" spans="1:5" ht="12.75">
      <c r="A1502" s="35" t="s">
        <v>56</v>
      </c>
      <c r="E1502" s="40" t="s">
        <v>3109</v>
      </c>
    </row>
    <row r="1503" spans="1:5" ht="51">
      <c r="A1503" t="s">
        <v>58</v>
      </c>
      <c r="E1503" s="39" t="s">
        <v>3482</v>
      </c>
    </row>
    <row r="1504" spans="1:16" ht="25.5">
      <c r="A1504" t="s">
        <v>48</v>
      </c>
      <c s="34" t="s">
        <v>3483</v>
      </c>
      <c s="34" t="s">
        <v>3484</v>
      </c>
      <c s="35" t="s">
        <v>5</v>
      </c>
      <c s="6" t="s">
        <v>3485</v>
      </c>
      <c s="36" t="s">
        <v>187</v>
      </c>
      <c s="37">
        <v>1</v>
      </c>
      <c s="36">
        <v>0.025</v>
      </c>
      <c s="36">
        <f>ROUND(G1504*H1504,6)</f>
      </c>
      <c r="L1504" s="38">
        <v>0</v>
      </c>
      <c s="32">
        <f>ROUND(ROUND(L1504,2)*ROUND(G1504,3),2)</f>
      </c>
      <c s="36" t="s">
        <v>54</v>
      </c>
      <c>
        <f>(M1504*21)/100</f>
      </c>
      <c t="s">
        <v>26</v>
      </c>
    </row>
    <row r="1505" spans="1:5" ht="12.75">
      <c r="A1505" s="35" t="s">
        <v>55</v>
      </c>
      <c r="E1505" s="39" t="s">
        <v>5</v>
      </c>
    </row>
    <row r="1506" spans="1:5" ht="12.75">
      <c r="A1506" s="35" t="s">
        <v>56</v>
      </c>
      <c r="E1506" s="40" t="s">
        <v>3131</v>
      </c>
    </row>
    <row r="1507" spans="1:5" ht="51">
      <c r="A1507" t="s">
        <v>58</v>
      </c>
      <c r="E1507" s="39" t="s">
        <v>3486</v>
      </c>
    </row>
    <row r="1508" spans="1:16" ht="12.75">
      <c r="A1508" t="s">
        <v>48</v>
      </c>
      <c s="34" t="s">
        <v>3487</v>
      </c>
      <c s="34" t="s">
        <v>3488</v>
      </c>
      <c s="35" t="s">
        <v>5</v>
      </c>
      <c s="6" t="s">
        <v>3489</v>
      </c>
      <c s="36" t="s">
        <v>187</v>
      </c>
      <c s="37">
        <v>1</v>
      </c>
      <c s="36">
        <v>0.025</v>
      </c>
      <c s="36">
        <f>ROUND(G1508*H1508,6)</f>
      </c>
      <c r="L1508" s="38">
        <v>0</v>
      </c>
      <c s="32">
        <f>ROUND(ROUND(L1508,2)*ROUND(G1508,3),2)</f>
      </c>
      <c s="36" t="s">
        <v>54</v>
      </c>
      <c>
        <f>(M1508*21)/100</f>
      </c>
      <c t="s">
        <v>26</v>
      </c>
    </row>
    <row r="1509" spans="1:5" ht="12.75">
      <c r="A1509" s="35" t="s">
        <v>55</v>
      </c>
      <c r="E1509" s="39" t="s">
        <v>5</v>
      </c>
    </row>
    <row r="1510" spans="1:5" ht="12.75">
      <c r="A1510" s="35" t="s">
        <v>56</v>
      </c>
      <c r="E1510" s="40" t="s">
        <v>3136</v>
      </c>
    </row>
    <row r="1511" spans="1:5" ht="51">
      <c r="A1511" t="s">
        <v>58</v>
      </c>
      <c r="E1511" s="39" t="s">
        <v>3490</v>
      </c>
    </row>
    <row r="1512" spans="1:16" ht="12.75">
      <c r="A1512" t="s">
        <v>48</v>
      </c>
      <c s="34" t="s">
        <v>3491</v>
      </c>
      <c s="34" t="s">
        <v>3492</v>
      </c>
      <c s="35" t="s">
        <v>5</v>
      </c>
      <c s="6" t="s">
        <v>3493</v>
      </c>
      <c s="36" t="s">
        <v>187</v>
      </c>
      <c s="37">
        <v>1</v>
      </c>
      <c s="36">
        <v>0.025</v>
      </c>
      <c s="36">
        <f>ROUND(G1512*H1512,6)</f>
      </c>
      <c r="L1512" s="38">
        <v>0</v>
      </c>
      <c s="32">
        <f>ROUND(ROUND(L1512,2)*ROUND(G1512,3),2)</f>
      </c>
      <c s="36" t="s">
        <v>54</v>
      </c>
      <c>
        <f>(M1512*21)/100</f>
      </c>
      <c t="s">
        <v>26</v>
      </c>
    </row>
    <row r="1513" spans="1:5" ht="12.75">
      <c r="A1513" s="35" t="s">
        <v>55</v>
      </c>
      <c r="E1513" s="39" t="s">
        <v>5</v>
      </c>
    </row>
    <row r="1514" spans="1:5" ht="12.75">
      <c r="A1514" s="35" t="s">
        <v>56</v>
      </c>
      <c r="E1514" s="40" t="s">
        <v>3131</v>
      </c>
    </row>
    <row r="1515" spans="1:5" ht="51">
      <c r="A1515" t="s">
        <v>58</v>
      </c>
      <c r="E1515" s="39" t="s">
        <v>3494</v>
      </c>
    </row>
    <row r="1516" spans="1:16" ht="12.75">
      <c r="A1516" t="s">
        <v>48</v>
      </c>
      <c s="34" t="s">
        <v>3495</v>
      </c>
      <c s="34" t="s">
        <v>3496</v>
      </c>
      <c s="35" t="s">
        <v>5</v>
      </c>
      <c s="6" t="s">
        <v>3497</v>
      </c>
      <c s="36" t="s">
        <v>187</v>
      </c>
      <c s="37">
        <v>1</v>
      </c>
      <c s="36">
        <v>0.025</v>
      </c>
      <c s="36">
        <f>ROUND(G1516*H1516,6)</f>
      </c>
      <c r="L1516" s="38">
        <v>0</v>
      </c>
      <c s="32">
        <f>ROUND(ROUND(L1516,2)*ROUND(G1516,3),2)</f>
      </c>
      <c s="36" t="s">
        <v>54</v>
      </c>
      <c>
        <f>(M1516*21)/100</f>
      </c>
      <c t="s">
        <v>26</v>
      </c>
    </row>
    <row r="1517" spans="1:5" ht="12.75">
      <c r="A1517" s="35" t="s">
        <v>55</v>
      </c>
      <c r="E1517" s="39" t="s">
        <v>5</v>
      </c>
    </row>
    <row r="1518" spans="1:5" ht="12.75">
      <c r="A1518" s="35" t="s">
        <v>56</v>
      </c>
      <c r="E1518" s="40" t="s">
        <v>3145</v>
      </c>
    </row>
    <row r="1519" spans="1:5" ht="51">
      <c r="A1519" t="s">
        <v>58</v>
      </c>
      <c r="E1519" s="39" t="s">
        <v>3498</v>
      </c>
    </row>
    <row r="1520" spans="1:16" ht="12.75">
      <c r="A1520" t="s">
        <v>48</v>
      </c>
      <c s="34" t="s">
        <v>3499</v>
      </c>
      <c s="34" t="s">
        <v>3500</v>
      </c>
      <c s="35" t="s">
        <v>5</v>
      </c>
      <c s="6" t="s">
        <v>3501</v>
      </c>
      <c s="36" t="s">
        <v>187</v>
      </c>
      <c s="37">
        <v>1</v>
      </c>
      <c s="36">
        <v>0.025</v>
      </c>
      <c s="36">
        <f>ROUND(G1520*H1520,6)</f>
      </c>
      <c r="L1520" s="38">
        <v>0</v>
      </c>
      <c s="32">
        <f>ROUND(ROUND(L1520,2)*ROUND(G1520,3),2)</f>
      </c>
      <c s="36" t="s">
        <v>54</v>
      </c>
      <c>
        <f>(M1520*21)/100</f>
      </c>
      <c t="s">
        <v>26</v>
      </c>
    </row>
    <row r="1521" spans="1:5" ht="12.75">
      <c r="A1521" s="35" t="s">
        <v>55</v>
      </c>
      <c r="E1521" s="39" t="s">
        <v>5</v>
      </c>
    </row>
    <row r="1522" spans="1:5" ht="12.75">
      <c r="A1522" s="35" t="s">
        <v>56</v>
      </c>
      <c r="E1522" s="40" t="s">
        <v>3150</v>
      </c>
    </row>
    <row r="1523" spans="1:5" ht="51">
      <c r="A1523" t="s">
        <v>58</v>
      </c>
      <c r="E1523" s="39" t="s">
        <v>3502</v>
      </c>
    </row>
    <row r="1524" spans="1:16" ht="25.5">
      <c r="A1524" t="s">
        <v>48</v>
      </c>
      <c s="34" t="s">
        <v>3503</v>
      </c>
      <c s="34" t="s">
        <v>3504</v>
      </c>
      <c s="35" t="s">
        <v>5</v>
      </c>
      <c s="6" t="s">
        <v>3505</v>
      </c>
      <c s="36" t="s">
        <v>187</v>
      </c>
      <c s="37">
        <v>1</v>
      </c>
      <c s="36">
        <v>0.025</v>
      </c>
      <c s="36">
        <f>ROUND(G1524*H1524,6)</f>
      </c>
      <c r="L1524" s="38">
        <v>0</v>
      </c>
      <c s="32">
        <f>ROUND(ROUND(L1524,2)*ROUND(G1524,3),2)</f>
      </c>
      <c s="36" t="s">
        <v>54</v>
      </c>
      <c>
        <f>(M1524*21)/100</f>
      </c>
      <c t="s">
        <v>26</v>
      </c>
    </row>
    <row r="1525" spans="1:5" ht="12.75">
      <c r="A1525" s="35" t="s">
        <v>55</v>
      </c>
      <c r="E1525" s="39" t="s">
        <v>5</v>
      </c>
    </row>
    <row r="1526" spans="1:5" ht="12.75">
      <c r="A1526" s="35" t="s">
        <v>56</v>
      </c>
      <c r="E1526" s="40" t="s">
        <v>3145</v>
      </c>
    </row>
    <row r="1527" spans="1:5" ht="51">
      <c r="A1527" t="s">
        <v>58</v>
      </c>
      <c r="E1527" s="39" t="s">
        <v>3506</v>
      </c>
    </row>
    <row r="1528" spans="1:16" ht="12.75">
      <c r="A1528" t="s">
        <v>48</v>
      </c>
      <c s="34" t="s">
        <v>3507</v>
      </c>
      <c s="34" t="s">
        <v>3508</v>
      </c>
      <c s="35" t="s">
        <v>5</v>
      </c>
      <c s="6" t="s">
        <v>3509</v>
      </c>
      <c s="36" t="s">
        <v>187</v>
      </c>
      <c s="37">
        <v>1</v>
      </c>
      <c s="36">
        <v>0.025</v>
      </c>
      <c s="36">
        <f>ROUND(G1528*H1528,6)</f>
      </c>
      <c r="L1528" s="38">
        <v>0</v>
      </c>
      <c s="32">
        <f>ROUND(ROUND(L1528,2)*ROUND(G1528,3),2)</f>
      </c>
      <c s="36" t="s">
        <v>54</v>
      </c>
      <c>
        <f>(M1528*21)/100</f>
      </c>
      <c t="s">
        <v>26</v>
      </c>
    </row>
    <row r="1529" spans="1:5" ht="12.75">
      <c r="A1529" s="35" t="s">
        <v>55</v>
      </c>
      <c r="E1529" s="39" t="s">
        <v>5</v>
      </c>
    </row>
    <row r="1530" spans="1:5" ht="12.75">
      <c r="A1530" s="35" t="s">
        <v>56</v>
      </c>
      <c r="E1530" s="40" t="s">
        <v>3159</v>
      </c>
    </row>
    <row r="1531" spans="1:5" ht="51">
      <c r="A1531" t="s">
        <v>58</v>
      </c>
      <c r="E1531" s="39" t="s">
        <v>3510</v>
      </c>
    </row>
    <row r="1532" spans="1:16" ht="25.5">
      <c r="A1532" t="s">
        <v>48</v>
      </c>
      <c s="34" t="s">
        <v>3511</v>
      </c>
      <c s="34" t="s">
        <v>3512</v>
      </c>
      <c s="35" t="s">
        <v>5</v>
      </c>
      <c s="6" t="s">
        <v>3513</v>
      </c>
      <c s="36" t="s">
        <v>187</v>
      </c>
      <c s="37">
        <v>1</v>
      </c>
      <c s="36">
        <v>0.025</v>
      </c>
      <c s="36">
        <f>ROUND(G1532*H1532,6)</f>
      </c>
      <c r="L1532" s="38">
        <v>0</v>
      </c>
      <c s="32">
        <f>ROUND(ROUND(L1532,2)*ROUND(G1532,3),2)</f>
      </c>
      <c s="36" t="s">
        <v>54</v>
      </c>
      <c>
        <f>(M1532*21)/100</f>
      </c>
      <c t="s">
        <v>26</v>
      </c>
    </row>
    <row r="1533" spans="1:5" ht="12.75">
      <c r="A1533" s="35" t="s">
        <v>55</v>
      </c>
      <c r="E1533" s="39" t="s">
        <v>5</v>
      </c>
    </row>
    <row r="1534" spans="1:5" ht="12.75">
      <c r="A1534" s="35" t="s">
        <v>56</v>
      </c>
      <c r="E1534" s="40" t="s">
        <v>3164</v>
      </c>
    </row>
    <row r="1535" spans="1:5" ht="51">
      <c r="A1535" t="s">
        <v>58</v>
      </c>
      <c r="E1535" s="39" t="s">
        <v>3514</v>
      </c>
    </row>
    <row r="1536" spans="1:16" ht="25.5">
      <c r="A1536" t="s">
        <v>48</v>
      </c>
      <c s="34" t="s">
        <v>3515</v>
      </c>
      <c s="34" t="s">
        <v>3516</v>
      </c>
      <c s="35" t="s">
        <v>5</v>
      </c>
      <c s="6" t="s">
        <v>3517</v>
      </c>
      <c s="36" t="s">
        <v>187</v>
      </c>
      <c s="37">
        <v>1</v>
      </c>
      <c s="36">
        <v>0.025</v>
      </c>
      <c s="36">
        <f>ROUND(G1536*H1536,6)</f>
      </c>
      <c r="L1536" s="38">
        <v>0</v>
      </c>
      <c s="32">
        <f>ROUND(ROUND(L1536,2)*ROUND(G1536,3),2)</f>
      </c>
      <c s="36" t="s">
        <v>54</v>
      </c>
      <c>
        <f>(M1536*21)/100</f>
      </c>
      <c t="s">
        <v>26</v>
      </c>
    </row>
    <row r="1537" spans="1:5" ht="12.75">
      <c r="A1537" s="35" t="s">
        <v>55</v>
      </c>
      <c r="E1537" s="39" t="s">
        <v>5</v>
      </c>
    </row>
    <row r="1538" spans="1:5" ht="12.75">
      <c r="A1538" s="35" t="s">
        <v>56</v>
      </c>
      <c r="E1538" s="40" t="s">
        <v>3169</v>
      </c>
    </row>
    <row r="1539" spans="1:5" ht="51">
      <c r="A1539" t="s">
        <v>58</v>
      </c>
      <c r="E1539" s="39" t="s">
        <v>3518</v>
      </c>
    </row>
    <row r="1540" spans="1:16" ht="25.5">
      <c r="A1540" t="s">
        <v>48</v>
      </c>
      <c s="34" t="s">
        <v>3519</v>
      </c>
      <c s="34" t="s">
        <v>3520</v>
      </c>
      <c s="35" t="s">
        <v>5</v>
      </c>
      <c s="6" t="s">
        <v>3521</v>
      </c>
      <c s="36" t="s">
        <v>187</v>
      </c>
      <c s="37">
        <v>1</v>
      </c>
      <c s="36">
        <v>0.025</v>
      </c>
      <c s="36">
        <f>ROUND(G1540*H1540,6)</f>
      </c>
      <c r="L1540" s="38">
        <v>0</v>
      </c>
      <c s="32">
        <f>ROUND(ROUND(L1540,2)*ROUND(G1540,3),2)</f>
      </c>
      <c s="36" t="s">
        <v>54</v>
      </c>
      <c>
        <f>(M1540*21)/100</f>
      </c>
      <c t="s">
        <v>26</v>
      </c>
    </row>
    <row r="1541" spans="1:5" ht="12.75">
      <c r="A1541" s="35" t="s">
        <v>55</v>
      </c>
      <c r="E1541" s="39" t="s">
        <v>5</v>
      </c>
    </row>
    <row r="1542" spans="1:5" ht="12.75">
      <c r="A1542" s="35" t="s">
        <v>56</v>
      </c>
      <c r="E1542" s="40" t="s">
        <v>3174</v>
      </c>
    </row>
    <row r="1543" spans="1:5" ht="51">
      <c r="A1543" t="s">
        <v>58</v>
      </c>
      <c r="E1543" s="39" t="s">
        <v>3522</v>
      </c>
    </row>
    <row r="1544" spans="1:16" ht="25.5">
      <c r="A1544" t="s">
        <v>48</v>
      </c>
      <c s="34" t="s">
        <v>3523</v>
      </c>
      <c s="34" t="s">
        <v>3524</v>
      </c>
      <c s="35" t="s">
        <v>5</v>
      </c>
      <c s="6" t="s">
        <v>3525</v>
      </c>
      <c s="36" t="s">
        <v>187</v>
      </c>
      <c s="37">
        <v>1</v>
      </c>
      <c s="36">
        <v>0.025</v>
      </c>
      <c s="36">
        <f>ROUND(G1544*H1544,6)</f>
      </c>
      <c r="L1544" s="38">
        <v>0</v>
      </c>
      <c s="32">
        <f>ROUND(ROUND(L1544,2)*ROUND(G1544,3),2)</f>
      </c>
      <c s="36" t="s">
        <v>54</v>
      </c>
      <c>
        <f>(M1544*21)/100</f>
      </c>
      <c t="s">
        <v>26</v>
      </c>
    </row>
    <row r="1545" spans="1:5" ht="12.75">
      <c r="A1545" s="35" t="s">
        <v>55</v>
      </c>
      <c r="E1545" s="39" t="s">
        <v>5</v>
      </c>
    </row>
    <row r="1546" spans="1:5" ht="12.75">
      <c r="A1546" s="35" t="s">
        <v>56</v>
      </c>
      <c r="E1546" s="40" t="s">
        <v>3179</v>
      </c>
    </row>
    <row r="1547" spans="1:5" ht="51">
      <c r="A1547" t="s">
        <v>58</v>
      </c>
      <c r="E1547" s="39" t="s">
        <v>3526</v>
      </c>
    </row>
    <row r="1548" spans="1:16" ht="25.5">
      <c r="A1548" t="s">
        <v>48</v>
      </c>
      <c s="34" t="s">
        <v>3527</v>
      </c>
      <c s="34" t="s">
        <v>3528</v>
      </c>
      <c s="35" t="s">
        <v>5</v>
      </c>
      <c s="6" t="s">
        <v>3529</v>
      </c>
      <c s="36" t="s">
        <v>187</v>
      </c>
      <c s="37">
        <v>1</v>
      </c>
      <c s="36">
        <v>0.00047</v>
      </c>
      <c s="36">
        <f>ROUND(G1548*H1548,6)</f>
      </c>
      <c r="L1548" s="38">
        <v>0</v>
      </c>
      <c s="32">
        <f>ROUND(ROUND(L1548,2)*ROUND(G1548,3),2)</f>
      </c>
      <c s="36" t="s">
        <v>188</v>
      </c>
      <c>
        <f>(M1548*21)/100</f>
      </c>
      <c t="s">
        <v>26</v>
      </c>
    </row>
    <row r="1549" spans="1:5" ht="12.75">
      <c r="A1549" s="35" t="s">
        <v>55</v>
      </c>
      <c r="E1549" s="39" t="s">
        <v>5</v>
      </c>
    </row>
    <row r="1550" spans="1:5" ht="12.75">
      <c r="A1550" s="35" t="s">
        <v>56</v>
      </c>
      <c r="E1550" s="40" t="s">
        <v>3194</v>
      </c>
    </row>
    <row r="1551" spans="1:5" ht="25.5">
      <c r="A1551" t="s">
        <v>58</v>
      </c>
      <c r="E1551" s="39" t="s">
        <v>3529</v>
      </c>
    </row>
    <row r="1552" spans="1:16" ht="12.75">
      <c r="A1552" t="s">
        <v>48</v>
      </c>
      <c s="34" t="s">
        <v>3530</v>
      </c>
      <c s="34" t="s">
        <v>3531</v>
      </c>
      <c s="35" t="s">
        <v>5</v>
      </c>
      <c s="6" t="s">
        <v>3532</v>
      </c>
      <c s="36" t="s">
        <v>187</v>
      </c>
      <c s="37">
        <v>1</v>
      </c>
      <c s="36">
        <v>0.04</v>
      </c>
      <c s="36">
        <f>ROUND(G1552*H1552,6)</f>
      </c>
      <c r="L1552" s="38">
        <v>0</v>
      </c>
      <c s="32">
        <f>ROUND(ROUND(L1552,2)*ROUND(G1552,3),2)</f>
      </c>
      <c s="36" t="s">
        <v>54</v>
      </c>
      <c>
        <f>(M1552*21)/100</f>
      </c>
      <c t="s">
        <v>26</v>
      </c>
    </row>
    <row r="1553" spans="1:5" ht="12.75">
      <c r="A1553" s="35" t="s">
        <v>55</v>
      </c>
      <c r="E1553" s="39" t="s">
        <v>5</v>
      </c>
    </row>
    <row r="1554" spans="1:5" ht="12.75">
      <c r="A1554" s="35" t="s">
        <v>56</v>
      </c>
      <c r="E1554" s="40" t="s">
        <v>3184</v>
      </c>
    </row>
    <row r="1555" spans="1:5" ht="51">
      <c r="A1555" t="s">
        <v>58</v>
      </c>
      <c r="E1555" s="39" t="s">
        <v>3533</v>
      </c>
    </row>
    <row r="1556" spans="1:16" ht="25.5">
      <c r="A1556" t="s">
        <v>48</v>
      </c>
      <c s="34" t="s">
        <v>3534</v>
      </c>
      <c s="34" t="s">
        <v>3535</v>
      </c>
      <c s="35" t="s">
        <v>5</v>
      </c>
      <c s="6" t="s">
        <v>3536</v>
      </c>
      <c s="36" t="s">
        <v>187</v>
      </c>
      <c s="37">
        <v>45</v>
      </c>
      <c s="36">
        <v>0.00047</v>
      </c>
      <c s="36">
        <f>ROUND(G1556*H1556,6)</f>
      </c>
      <c r="L1556" s="38">
        <v>0</v>
      </c>
      <c s="32">
        <f>ROUND(ROUND(L1556,2)*ROUND(G1556,3),2)</f>
      </c>
      <c s="36" t="s">
        <v>188</v>
      </c>
      <c>
        <f>(M1556*21)/100</f>
      </c>
      <c t="s">
        <v>26</v>
      </c>
    </row>
    <row r="1557" spans="1:5" ht="12.75">
      <c r="A1557" s="35" t="s">
        <v>55</v>
      </c>
      <c r="E1557" s="39" t="s">
        <v>5</v>
      </c>
    </row>
    <row r="1558" spans="1:5" ht="409.5">
      <c r="A1558" s="35" t="s">
        <v>56</v>
      </c>
      <c r="E1558" s="40" t="s">
        <v>3537</v>
      </c>
    </row>
    <row r="1559" spans="1:5" ht="25.5">
      <c r="A1559" t="s">
        <v>58</v>
      </c>
      <c r="E1559" s="39" t="s">
        <v>3536</v>
      </c>
    </row>
    <row r="1560" spans="1:16" ht="12.75">
      <c r="A1560" t="s">
        <v>48</v>
      </c>
      <c s="34" t="s">
        <v>3538</v>
      </c>
      <c s="34" t="s">
        <v>3539</v>
      </c>
      <c s="35" t="s">
        <v>5</v>
      </c>
      <c s="6" t="s">
        <v>3540</v>
      </c>
      <c s="36" t="s">
        <v>187</v>
      </c>
      <c s="37">
        <v>1</v>
      </c>
      <c s="36">
        <v>0.022</v>
      </c>
      <c s="36">
        <f>ROUND(G1560*H1560,6)</f>
      </c>
      <c r="L1560" s="38">
        <v>0</v>
      </c>
      <c s="32">
        <f>ROUND(ROUND(L1560,2)*ROUND(G1560,3),2)</f>
      </c>
      <c s="36" t="s">
        <v>54</v>
      </c>
      <c>
        <f>(M1560*21)/100</f>
      </c>
      <c t="s">
        <v>26</v>
      </c>
    </row>
    <row r="1561" spans="1:5" ht="12.75">
      <c r="A1561" s="35" t="s">
        <v>55</v>
      </c>
      <c r="E1561" s="39" t="s">
        <v>5</v>
      </c>
    </row>
    <row r="1562" spans="1:5" ht="12.75">
      <c r="A1562" s="35" t="s">
        <v>56</v>
      </c>
      <c r="E1562" s="40" t="s">
        <v>3541</v>
      </c>
    </row>
    <row r="1563" spans="1:5" ht="51">
      <c r="A1563" t="s">
        <v>58</v>
      </c>
      <c r="E1563" s="39" t="s">
        <v>3542</v>
      </c>
    </row>
    <row r="1564" spans="1:16" ht="12.75">
      <c r="A1564" t="s">
        <v>48</v>
      </c>
      <c s="34" t="s">
        <v>3543</v>
      </c>
      <c s="34" t="s">
        <v>3544</v>
      </c>
      <c s="35" t="s">
        <v>5</v>
      </c>
      <c s="6" t="s">
        <v>3545</v>
      </c>
      <c s="36" t="s">
        <v>187</v>
      </c>
      <c s="37">
        <v>3</v>
      </c>
      <c s="36">
        <v>0.022</v>
      </c>
      <c s="36">
        <f>ROUND(G1564*H1564,6)</f>
      </c>
      <c r="L1564" s="38">
        <v>0</v>
      </c>
      <c s="32">
        <f>ROUND(ROUND(L1564,2)*ROUND(G1564,3),2)</f>
      </c>
      <c s="36" t="s">
        <v>54</v>
      </c>
      <c>
        <f>(M1564*21)/100</f>
      </c>
      <c t="s">
        <v>26</v>
      </c>
    </row>
    <row r="1565" spans="1:5" ht="12.75">
      <c r="A1565" s="35" t="s">
        <v>55</v>
      </c>
      <c r="E1565" s="39" t="s">
        <v>5</v>
      </c>
    </row>
    <row r="1566" spans="1:5" ht="12.75">
      <c r="A1566" s="35" t="s">
        <v>56</v>
      </c>
      <c r="E1566" s="40" t="s">
        <v>3546</v>
      </c>
    </row>
    <row r="1567" spans="1:5" ht="51">
      <c r="A1567" t="s">
        <v>58</v>
      </c>
      <c r="E1567" s="39" t="s">
        <v>3547</v>
      </c>
    </row>
    <row r="1568" spans="1:16" ht="12.75">
      <c r="A1568" t="s">
        <v>48</v>
      </c>
      <c s="34" t="s">
        <v>3548</v>
      </c>
      <c s="34" t="s">
        <v>3549</v>
      </c>
      <c s="35" t="s">
        <v>5</v>
      </c>
      <c s="6" t="s">
        <v>3550</v>
      </c>
      <c s="36" t="s">
        <v>187</v>
      </c>
      <c s="37">
        <v>3</v>
      </c>
      <c s="36">
        <v>0.022</v>
      </c>
      <c s="36">
        <f>ROUND(G1568*H1568,6)</f>
      </c>
      <c r="L1568" s="38">
        <v>0</v>
      </c>
      <c s="32">
        <f>ROUND(ROUND(L1568,2)*ROUND(G1568,3),2)</f>
      </c>
      <c s="36" t="s">
        <v>54</v>
      </c>
      <c>
        <f>(M1568*21)/100</f>
      </c>
      <c t="s">
        <v>26</v>
      </c>
    </row>
    <row r="1569" spans="1:5" ht="12.75">
      <c r="A1569" s="35" t="s">
        <v>55</v>
      </c>
      <c r="E1569" s="39" t="s">
        <v>5</v>
      </c>
    </row>
    <row r="1570" spans="1:5" ht="12.75">
      <c r="A1570" s="35" t="s">
        <v>56</v>
      </c>
      <c r="E1570" s="40" t="s">
        <v>3551</v>
      </c>
    </row>
    <row r="1571" spans="1:5" ht="51">
      <c r="A1571" t="s">
        <v>58</v>
      </c>
      <c r="E1571" s="39" t="s">
        <v>3552</v>
      </c>
    </row>
    <row r="1572" spans="1:16" ht="12.75">
      <c r="A1572" t="s">
        <v>48</v>
      </c>
      <c s="34" t="s">
        <v>3553</v>
      </c>
      <c s="34" t="s">
        <v>3554</v>
      </c>
      <c s="35" t="s">
        <v>5</v>
      </c>
      <c s="6" t="s">
        <v>3555</v>
      </c>
      <c s="36" t="s">
        <v>187</v>
      </c>
      <c s="37">
        <v>3</v>
      </c>
      <c s="36">
        <v>0.022</v>
      </c>
      <c s="36">
        <f>ROUND(G1572*H1572,6)</f>
      </c>
      <c r="L1572" s="38">
        <v>0</v>
      </c>
      <c s="32">
        <f>ROUND(ROUND(L1572,2)*ROUND(G1572,3),2)</f>
      </c>
      <c s="36" t="s">
        <v>54</v>
      </c>
      <c>
        <f>(M1572*21)/100</f>
      </c>
      <c t="s">
        <v>26</v>
      </c>
    </row>
    <row r="1573" spans="1:5" ht="12.75">
      <c r="A1573" s="35" t="s">
        <v>55</v>
      </c>
      <c r="E1573" s="39" t="s">
        <v>5</v>
      </c>
    </row>
    <row r="1574" spans="1:5" ht="12.75">
      <c r="A1574" s="35" t="s">
        <v>56</v>
      </c>
      <c r="E1574" s="40" t="s">
        <v>3259</v>
      </c>
    </row>
    <row r="1575" spans="1:5" ht="51">
      <c r="A1575" t="s">
        <v>58</v>
      </c>
      <c r="E1575" s="39" t="s">
        <v>3556</v>
      </c>
    </row>
    <row r="1576" spans="1:16" ht="12.75">
      <c r="A1576" t="s">
        <v>48</v>
      </c>
      <c s="34" t="s">
        <v>3557</v>
      </c>
      <c s="34" t="s">
        <v>3558</v>
      </c>
      <c s="35" t="s">
        <v>5</v>
      </c>
      <c s="6" t="s">
        <v>3559</v>
      </c>
      <c s="36" t="s">
        <v>187</v>
      </c>
      <c s="37">
        <v>4</v>
      </c>
      <c s="36">
        <v>0.022</v>
      </c>
      <c s="36">
        <f>ROUND(G1576*H1576,6)</f>
      </c>
      <c r="L1576" s="38">
        <v>0</v>
      </c>
      <c s="32">
        <f>ROUND(ROUND(L1576,2)*ROUND(G1576,3),2)</f>
      </c>
      <c s="36" t="s">
        <v>54</v>
      </c>
      <c>
        <f>(M1576*21)/100</f>
      </c>
      <c t="s">
        <v>26</v>
      </c>
    </row>
    <row r="1577" spans="1:5" ht="12.75">
      <c r="A1577" s="35" t="s">
        <v>55</v>
      </c>
      <c r="E1577" s="39" t="s">
        <v>5</v>
      </c>
    </row>
    <row r="1578" spans="1:5" ht="12.75">
      <c r="A1578" s="35" t="s">
        <v>56</v>
      </c>
      <c r="E1578" s="40" t="s">
        <v>3560</v>
      </c>
    </row>
    <row r="1579" spans="1:5" ht="51">
      <c r="A1579" t="s">
        <v>58</v>
      </c>
      <c r="E1579" s="39" t="s">
        <v>3561</v>
      </c>
    </row>
    <row r="1580" spans="1:16" ht="12.75">
      <c r="A1580" t="s">
        <v>48</v>
      </c>
      <c s="34" t="s">
        <v>3562</v>
      </c>
      <c s="34" t="s">
        <v>3563</v>
      </c>
      <c s="35" t="s">
        <v>5</v>
      </c>
      <c s="6" t="s">
        <v>3564</v>
      </c>
      <c s="36" t="s">
        <v>187</v>
      </c>
      <c s="37">
        <v>1</v>
      </c>
      <c s="36">
        <v>0.022</v>
      </c>
      <c s="36">
        <f>ROUND(G1580*H1580,6)</f>
      </c>
      <c r="L1580" s="38">
        <v>0</v>
      </c>
      <c s="32">
        <f>ROUND(ROUND(L1580,2)*ROUND(G1580,3),2)</f>
      </c>
      <c s="36" t="s">
        <v>54</v>
      </c>
      <c>
        <f>(M1580*21)/100</f>
      </c>
      <c t="s">
        <v>26</v>
      </c>
    </row>
    <row r="1581" spans="1:5" ht="12.75">
      <c r="A1581" s="35" t="s">
        <v>55</v>
      </c>
      <c r="E1581" s="39" t="s">
        <v>5</v>
      </c>
    </row>
    <row r="1582" spans="1:5" ht="12.75">
      <c r="A1582" s="35" t="s">
        <v>56</v>
      </c>
      <c r="E1582" s="40" t="s">
        <v>3226</v>
      </c>
    </row>
    <row r="1583" spans="1:5" ht="51">
      <c r="A1583" t="s">
        <v>58</v>
      </c>
      <c r="E1583" s="39" t="s">
        <v>3565</v>
      </c>
    </row>
    <row r="1584" spans="1:16" ht="12.75">
      <c r="A1584" t="s">
        <v>48</v>
      </c>
      <c s="34" t="s">
        <v>3566</v>
      </c>
      <c s="34" t="s">
        <v>3567</v>
      </c>
      <c s="35" t="s">
        <v>5</v>
      </c>
      <c s="6" t="s">
        <v>3568</v>
      </c>
      <c s="36" t="s">
        <v>187</v>
      </c>
      <c s="37">
        <v>3</v>
      </c>
      <c s="36">
        <v>0.022</v>
      </c>
      <c s="36">
        <f>ROUND(G1584*H1584,6)</f>
      </c>
      <c r="L1584" s="38">
        <v>0</v>
      </c>
      <c s="32">
        <f>ROUND(ROUND(L1584,2)*ROUND(G1584,3),2)</f>
      </c>
      <c s="36" t="s">
        <v>54</v>
      </c>
      <c>
        <f>(M1584*21)/100</f>
      </c>
      <c t="s">
        <v>26</v>
      </c>
    </row>
    <row r="1585" spans="1:5" ht="12.75">
      <c r="A1585" s="35" t="s">
        <v>55</v>
      </c>
      <c r="E1585" s="39" t="s">
        <v>5</v>
      </c>
    </row>
    <row r="1586" spans="1:5" ht="12.75">
      <c r="A1586" s="35" t="s">
        <v>56</v>
      </c>
      <c r="E1586" s="40" t="s">
        <v>3569</v>
      </c>
    </row>
    <row r="1587" spans="1:5" ht="51">
      <c r="A1587" t="s">
        <v>58</v>
      </c>
      <c r="E1587" s="39" t="s">
        <v>3570</v>
      </c>
    </row>
    <row r="1588" spans="1:16" ht="12.75">
      <c r="A1588" t="s">
        <v>48</v>
      </c>
      <c s="34" t="s">
        <v>3571</v>
      </c>
      <c s="34" t="s">
        <v>3572</v>
      </c>
      <c s="35" t="s">
        <v>5</v>
      </c>
      <c s="6" t="s">
        <v>3573</v>
      </c>
      <c s="36" t="s">
        <v>187</v>
      </c>
      <c s="37">
        <v>12</v>
      </c>
      <c s="36">
        <v>0.022</v>
      </c>
      <c s="36">
        <f>ROUND(G1588*H1588,6)</f>
      </c>
      <c r="L1588" s="38">
        <v>0</v>
      </c>
      <c s="32">
        <f>ROUND(ROUND(L1588,2)*ROUND(G1588,3),2)</f>
      </c>
      <c s="36" t="s">
        <v>54</v>
      </c>
      <c>
        <f>(M1588*21)/100</f>
      </c>
      <c t="s">
        <v>26</v>
      </c>
    </row>
    <row r="1589" spans="1:5" ht="12.75">
      <c r="A1589" s="35" t="s">
        <v>55</v>
      </c>
      <c r="E1589" s="39" t="s">
        <v>5</v>
      </c>
    </row>
    <row r="1590" spans="1:5" ht="25.5">
      <c r="A1590" s="35" t="s">
        <v>56</v>
      </c>
      <c r="E1590" s="40" t="s">
        <v>3574</v>
      </c>
    </row>
    <row r="1591" spans="1:5" ht="51">
      <c r="A1591" t="s">
        <v>58</v>
      </c>
      <c r="E1591" s="39" t="s">
        <v>3575</v>
      </c>
    </row>
    <row r="1592" spans="1:16" ht="12.75">
      <c r="A1592" t="s">
        <v>48</v>
      </c>
      <c s="34" t="s">
        <v>3576</v>
      </c>
      <c s="34" t="s">
        <v>3577</v>
      </c>
      <c s="35" t="s">
        <v>5</v>
      </c>
      <c s="6" t="s">
        <v>3578</v>
      </c>
      <c s="36" t="s">
        <v>187</v>
      </c>
      <c s="37">
        <v>15</v>
      </c>
      <c s="36">
        <v>0.022</v>
      </c>
      <c s="36">
        <f>ROUND(G1592*H1592,6)</f>
      </c>
      <c r="L1592" s="38">
        <v>0</v>
      </c>
      <c s="32">
        <f>ROUND(ROUND(L1592,2)*ROUND(G1592,3),2)</f>
      </c>
      <c s="36" t="s">
        <v>54</v>
      </c>
      <c>
        <f>(M1592*21)/100</f>
      </c>
      <c t="s">
        <v>26</v>
      </c>
    </row>
    <row r="1593" spans="1:5" ht="12.75">
      <c r="A1593" s="35" t="s">
        <v>55</v>
      </c>
      <c r="E1593" s="39" t="s">
        <v>5</v>
      </c>
    </row>
    <row r="1594" spans="1:5" ht="38.25">
      <c r="A1594" s="35" t="s">
        <v>56</v>
      </c>
      <c r="E1594" s="40" t="s">
        <v>3579</v>
      </c>
    </row>
    <row r="1595" spans="1:5" ht="51">
      <c r="A1595" t="s">
        <v>58</v>
      </c>
      <c r="E1595" s="39" t="s">
        <v>3580</v>
      </c>
    </row>
    <row r="1596" spans="1:16" ht="12.75">
      <c r="A1596" t="s">
        <v>48</v>
      </c>
      <c s="34" t="s">
        <v>3581</v>
      </c>
      <c s="34" t="s">
        <v>3582</v>
      </c>
      <c s="35" t="s">
        <v>5</v>
      </c>
      <c s="6" t="s">
        <v>3583</v>
      </c>
      <c s="36" t="s">
        <v>187</v>
      </c>
      <c s="37">
        <v>2</v>
      </c>
      <c s="36">
        <v>0.022</v>
      </c>
      <c s="36">
        <f>ROUND(G1596*H1596,6)</f>
      </c>
      <c r="L1596" s="38">
        <v>0</v>
      </c>
      <c s="32">
        <f>ROUND(ROUND(L1596,2)*ROUND(G1596,3),2)</f>
      </c>
      <c s="36" t="s">
        <v>54</v>
      </c>
      <c>
        <f>(M1596*21)/100</f>
      </c>
      <c t="s">
        <v>26</v>
      </c>
    </row>
    <row r="1597" spans="1:5" ht="12.75">
      <c r="A1597" s="35" t="s">
        <v>55</v>
      </c>
      <c r="E1597" s="39" t="s">
        <v>5</v>
      </c>
    </row>
    <row r="1598" spans="1:5" ht="12.75">
      <c r="A1598" s="35" t="s">
        <v>56</v>
      </c>
      <c r="E1598" s="40" t="s">
        <v>3584</v>
      </c>
    </row>
    <row r="1599" spans="1:5" ht="51">
      <c r="A1599" t="s">
        <v>58</v>
      </c>
      <c r="E1599" s="39" t="s">
        <v>3585</v>
      </c>
    </row>
    <row r="1600" spans="1:16" ht="12.75">
      <c r="A1600" t="s">
        <v>48</v>
      </c>
      <c s="34" t="s">
        <v>3586</v>
      </c>
      <c s="34" t="s">
        <v>3587</v>
      </c>
      <c s="35" t="s">
        <v>5</v>
      </c>
      <c s="6" t="s">
        <v>3588</v>
      </c>
      <c s="36" t="s">
        <v>187</v>
      </c>
      <c s="37">
        <v>2</v>
      </c>
      <c s="36">
        <v>0.022</v>
      </c>
      <c s="36">
        <f>ROUND(G1600*H1600,6)</f>
      </c>
      <c r="L1600" s="38">
        <v>0</v>
      </c>
      <c s="32">
        <f>ROUND(ROUND(L1600,2)*ROUND(G1600,3),2)</f>
      </c>
      <c s="36" t="s">
        <v>54</v>
      </c>
      <c>
        <f>(M1600*21)/100</f>
      </c>
      <c t="s">
        <v>26</v>
      </c>
    </row>
    <row r="1601" spans="1:5" ht="12.75">
      <c r="A1601" s="35" t="s">
        <v>55</v>
      </c>
      <c r="E1601" s="39" t="s">
        <v>5</v>
      </c>
    </row>
    <row r="1602" spans="1:5" ht="12.75">
      <c r="A1602" s="35" t="s">
        <v>56</v>
      </c>
      <c r="E1602" s="40" t="s">
        <v>3589</v>
      </c>
    </row>
    <row r="1603" spans="1:5" ht="51">
      <c r="A1603" t="s">
        <v>58</v>
      </c>
      <c r="E1603" s="39" t="s">
        <v>3590</v>
      </c>
    </row>
    <row r="1604" spans="1:16" ht="25.5">
      <c r="A1604" t="s">
        <v>48</v>
      </c>
      <c s="34" t="s">
        <v>3591</v>
      </c>
      <c s="34" t="s">
        <v>3592</v>
      </c>
      <c s="35" t="s">
        <v>5</v>
      </c>
      <c s="6" t="s">
        <v>3593</v>
      </c>
      <c s="36" t="s">
        <v>187</v>
      </c>
      <c s="37">
        <v>8</v>
      </c>
      <c s="36">
        <v>0.00048</v>
      </c>
      <c s="36">
        <f>ROUND(G1604*H1604,6)</f>
      </c>
      <c r="L1604" s="38">
        <v>0</v>
      </c>
      <c s="32">
        <f>ROUND(ROUND(L1604,2)*ROUND(G1604,3),2)</f>
      </c>
      <c s="36" t="s">
        <v>188</v>
      </c>
      <c>
        <f>(M1604*21)/100</f>
      </c>
      <c t="s">
        <v>26</v>
      </c>
    </row>
    <row r="1605" spans="1:5" ht="12.75">
      <c r="A1605" s="35" t="s">
        <v>55</v>
      </c>
      <c r="E1605" s="39" t="s">
        <v>5</v>
      </c>
    </row>
    <row r="1606" spans="1:5" ht="267.75">
      <c r="A1606" s="35" t="s">
        <v>56</v>
      </c>
      <c r="E1606" s="40" t="s">
        <v>3594</v>
      </c>
    </row>
    <row r="1607" spans="1:5" ht="25.5">
      <c r="A1607" t="s">
        <v>58</v>
      </c>
      <c r="E1607" s="39" t="s">
        <v>3593</v>
      </c>
    </row>
    <row r="1608" spans="1:16" ht="12.75">
      <c r="A1608" t="s">
        <v>48</v>
      </c>
      <c s="34" t="s">
        <v>3595</v>
      </c>
      <c s="34" t="s">
        <v>3596</v>
      </c>
      <c s="35" t="s">
        <v>5</v>
      </c>
      <c s="6" t="s">
        <v>3597</v>
      </c>
      <c s="36" t="s">
        <v>187</v>
      </c>
      <c s="37">
        <v>1</v>
      </c>
      <c s="36">
        <v>0.022</v>
      </c>
      <c s="36">
        <f>ROUND(G1608*H1608,6)</f>
      </c>
      <c r="L1608" s="38">
        <v>0</v>
      </c>
      <c s="32">
        <f>ROUND(ROUND(L1608,2)*ROUND(G1608,3),2)</f>
      </c>
      <c s="36" t="s">
        <v>54</v>
      </c>
      <c>
        <f>(M1608*21)/100</f>
      </c>
      <c t="s">
        <v>26</v>
      </c>
    </row>
    <row r="1609" spans="1:5" ht="12.75">
      <c r="A1609" s="35" t="s">
        <v>55</v>
      </c>
      <c r="E1609" s="39" t="s">
        <v>5</v>
      </c>
    </row>
    <row r="1610" spans="1:5" ht="12.75">
      <c r="A1610" s="35" t="s">
        <v>56</v>
      </c>
      <c r="E1610" s="40" t="s">
        <v>3598</v>
      </c>
    </row>
    <row r="1611" spans="1:5" ht="51">
      <c r="A1611" t="s">
        <v>58</v>
      </c>
      <c r="E1611" s="39" t="s">
        <v>3599</v>
      </c>
    </row>
    <row r="1612" spans="1:16" ht="12.75">
      <c r="A1612" t="s">
        <v>48</v>
      </c>
      <c s="34" t="s">
        <v>3600</v>
      </c>
      <c s="34" t="s">
        <v>3601</v>
      </c>
      <c s="35" t="s">
        <v>5</v>
      </c>
      <c s="6" t="s">
        <v>3602</v>
      </c>
      <c s="36" t="s">
        <v>187</v>
      </c>
      <c s="37">
        <v>1</v>
      </c>
      <c s="36">
        <v>0.022</v>
      </c>
      <c s="36">
        <f>ROUND(G1612*H1612,6)</f>
      </c>
      <c r="L1612" s="38">
        <v>0</v>
      </c>
      <c s="32">
        <f>ROUND(ROUND(L1612,2)*ROUND(G1612,3),2)</f>
      </c>
      <c s="36" t="s">
        <v>54</v>
      </c>
      <c>
        <f>(M1612*21)/100</f>
      </c>
      <c t="s">
        <v>26</v>
      </c>
    </row>
    <row r="1613" spans="1:5" ht="12.75">
      <c r="A1613" s="35" t="s">
        <v>55</v>
      </c>
      <c r="E1613" s="39" t="s">
        <v>5</v>
      </c>
    </row>
    <row r="1614" spans="1:5" ht="12.75">
      <c r="A1614" s="35" t="s">
        <v>56</v>
      </c>
      <c r="E1614" s="40" t="s">
        <v>3603</v>
      </c>
    </row>
    <row r="1615" spans="1:5" ht="51">
      <c r="A1615" t="s">
        <v>58</v>
      </c>
      <c r="E1615" s="39" t="s">
        <v>3604</v>
      </c>
    </row>
    <row r="1616" spans="1:16" ht="12.75">
      <c r="A1616" t="s">
        <v>48</v>
      </c>
      <c s="34" t="s">
        <v>3605</v>
      </c>
      <c s="34" t="s">
        <v>3606</v>
      </c>
      <c s="35" t="s">
        <v>5</v>
      </c>
      <c s="6" t="s">
        <v>3568</v>
      </c>
      <c s="36" t="s">
        <v>187</v>
      </c>
      <c s="37">
        <v>2</v>
      </c>
      <c s="36">
        <v>0.022</v>
      </c>
      <c s="36">
        <f>ROUND(G1616*H1616,6)</f>
      </c>
      <c r="L1616" s="38">
        <v>0</v>
      </c>
      <c s="32">
        <f>ROUND(ROUND(L1616,2)*ROUND(G1616,3),2)</f>
      </c>
      <c s="36" t="s">
        <v>54</v>
      </c>
      <c>
        <f>(M1616*21)/100</f>
      </c>
      <c t="s">
        <v>26</v>
      </c>
    </row>
    <row r="1617" spans="1:5" ht="12.75">
      <c r="A1617" s="35" t="s">
        <v>55</v>
      </c>
      <c r="E1617" s="39" t="s">
        <v>5</v>
      </c>
    </row>
    <row r="1618" spans="1:5" ht="12.75">
      <c r="A1618" s="35" t="s">
        <v>56</v>
      </c>
      <c r="E1618" s="40" t="s">
        <v>3607</v>
      </c>
    </row>
    <row r="1619" spans="1:5" ht="51">
      <c r="A1619" t="s">
        <v>58</v>
      </c>
      <c r="E1619" s="39" t="s">
        <v>3570</v>
      </c>
    </row>
    <row r="1620" spans="1:16" ht="12.75">
      <c r="A1620" t="s">
        <v>48</v>
      </c>
      <c s="34" t="s">
        <v>3608</v>
      </c>
      <c s="34" t="s">
        <v>3609</v>
      </c>
      <c s="35" t="s">
        <v>5</v>
      </c>
      <c s="6" t="s">
        <v>3573</v>
      </c>
      <c s="36" t="s">
        <v>187</v>
      </c>
      <c s="37">
        <v>3</v>
      </c>
      <c s="36">
        <v>0.022</v>
      </c>
      <c s="36">
        <f>ROUND(G1620*H1620,6)</f>
      </c>
      <c r="L1620" s="38">
        <v>0</v>
      </c>
      <c s="32">
        <f>ROUND(ROUND(L1620,2)*ROUND(G1620,3),2)</f>
      </c>
      <c s="36" t="s">
        <v>54</v>
      </c>
      <c>
        <f>(M1620*21)/100</f>
      </c>
      <c t="s">
        <v>26</v>
      </c>
    </row>
    <row r="1621" spans="1:5" ht="12.75">
      <c r="A1621" s="35" t="s">
        <v>55</v>
      </c>
      <c r="E1621" s="39" t="s">
        <v>5</v>
      </c>
    </row>
    <row r="1622" spans="1:5" ht="12.75">
      <c r="A1622" s="35" t="s">
        <v>56</v>
      </c>
      <c r="E1622" s="40" t="s">
        <v>3610</v>
      </c>
    </row>
    <row r="1623" spans="1:5" ht="51">
      <c r="A1623" t="s">
        <v>58</v>
      </c>
      <c r="E1623" s="39" t="s">
        <v>3575</v>
      </c>
    </row>
    <row r="1624" spans="1:16" ht="12.75">
      <c r="A1624" t="s">
        <v>48</v>
      </c>
      <c s="34" t="s">
        <v>3611</v>
      </c>
      <c s="34" t="s">
        <v>3612</v>
      </c>
      <c s="35" t="s">
        <v>5</v>
      </c>
      <c s="6" t="s">
        <v>3588</v>
      </c>
      <c s="36" t="s">
        <v>187</v>
      </c>
      <c s="37">
        <v>1</v>
      </c>
      <c s="36">
        <v>0.022</v>
      </c>
      <c s="36">
        <f>ROUND(G1624*H1624,6)</f>
      </c>
      <c r="L1624" s="38">
        <v>0</v>
      </c>
      <c s="32">
        <f>ROUND(ROUND(L1624,2)*ROUND(G1624,3),2)</f>
      </c>
      <c s="36" t="s">
        <v>54</v>
      </c>
      <c>
        <f>(M1624*21)/100</f>
      </c>
      <c t="s">
        <v>26</v>
      </c>
    </row>
    <row r="1625" spans="1:5" ht="12.75">
      <c r="A1625" s="35" t="s">
        <v>55</v>
      </c>
      <c r="E1625" s="39" t="s">
        <v>5</v>
      </c>
    </row>
    <row r="1626" spans="1:5" ht="12.75">
      <c r="A1626" s="35" t="s">
        <v>56</v>
      </c>
      <c r="E1626" s="40" t="s">
        <v>3613</v>
      </c>
    </row>
    <row r="1627" spans="1:5" ht="51">
      <c r="A1627" t="s">
        <v>58</v>
      </c>
      <c r="E1627" s="39" t="s">
        <v>3590</v>
      </c>
    </row>
    <row r="1628" spans="1:16" ht="25.5">
      <c r="A1628" t="s">
        <v>48</v>
      </c>
      <c s="34" t="s">
        <v>3614</v>
      </c>
      <c s="34" t="s">
        <v>3615</v>
      </c>
      <c s="35" t="s">
        <v>5</v>
      </c>
      <c s="6" t="s">
        <v>3616</v>
      </c>
      <c s="36" t="s">
        <v>187</v>
      </c>
      <c s="37">
        <v>3</v>
      </c>
      <c s="36">
        <v>0.00047</v>
      </c>
      <c s="36">
        <f>ROUND(G1628*H1628,6)</f>
      </c>
      <c r="L1628" s="38">
        <v>0</v>
      </c>
      <c s="32">
        <f>ROUND(ROUND(L1628,2)*ROUND(G1628,3),2)</f>
      </c>
      <c s="36" t="s">
        <v>188</v>
      </c>
      <c>
        <f>(M1628*21)/100</f>
      </c>
      <c t="s">
        <v>26</v>
      </c>
    </row>
    <row r="1629" spans="1:5" ht="12.75">
      <c r="A1629" s="35" t="s">
        <v>55</v>
      </c>
      <c r="E1629" s="39" t="s">
        <v>5</v>
      </c>
    </row>
    <row r="1630" spans="1:5" ht="51">
      <c r="A1630" s="35" t="s">
        <v>56</v>
      </c>
      <c r="E1630" s="40" t="s">
        <v>3617</v>
      </c>
    </row>
    <row r="1631" spans="1:5" ht="25.5">
      <c r="A1631" t="s">
        <v>58</v>
      </c>
      <c r="E1631" s="39" t="s">
        <v>3616</v>
      </c>
    </row>
    <row r="1632" spans="1:16" ht="12.75">
      <c r="A1632" t="s">
        <v>48</v>
      </c>
      <c s="34" t="s">
        <v>3618</v>
      </c>
      <c s="34" t="s">
        <v>3619</v>
      </c>
      <c s="35" t="s">
        <v>5</v>
      </c>
      <c s="6" t="s">
        <v>3620</v>
      </c>
      <c s="36" t="s">
        <v>187</v>
      </c>
      <c s="37">
        <v>1</v>
      </c>
      <c s="36">
        <v>0.022</v>
      </c>
      <c s="36">
        <f>ROUND(G1632*H1632,6)</f>
      </c>
      <c r="L1632" s="38">
        <v>0</v>
      </c>
      <c s="32">
        <f>ROUND(ROUND(L1632,2)*ROUND(G1632,3),2)</f>
      </c>
      <c s="36" t="s">
        <v>54</v>
      </c>
      <c>
        <f>(M1632*21)/100</f>
      </c>
      <c t="s">
        <v>26</v>
      </c>
    </row>
    <row r="1633" spans="1:5" ht="12.75">
      <c r="A1633" s="35" t="s">
        <v>55</v>
      </c>
      <c r="E1633" s="39" t="s">
        <v>5</v>
      </c>
    </row>
    <row r="1634" spans="1:5" ht="12.75">
      <c r="A1634" s="35" t="s">
        <v>56</v>
      </c>
      <c r="E1634" s="40" t="s">
        <v>3287</v>
      </c>
    </row>
    <row r="1635" spans="1:5" ht="51">
      <c r="A1635" t="s">
        <v>58</v>
      </c>
      <c r="E1635" s="39" t="s">
        <v>3621</v>
      </c>
    </row>
    <row r="1636" spans="1:16" ht="12.75">
      <c r="A1636" t="s">
        <v>48</v>
      </c>
      <c s="34" t="s">
        <v>3622</v>
      </c>
      <c s="34" t="s">
        <v>3623</v>
      </c>
      <c s="35" t="s">
        <v>5</v>
      </c>
      <c s="6" t="s">
        <v>3624</v>
      </c>
      <c s="36" t="s">
        <v>187</v>
      </c>
      <c s="37">
        <v>1</v>
      </c>
      <c s="36">
        <v>0.022</v>
      </c>
      <c s="36">
        <f>ROUND(G1636*H1636,6)</f>
      </c>
      <c r="L1636" s="38">
        <v>0</v>
      </c>
      <c s="32">
        <f>ROUND(ROUND(L1636,2)*ROUND(G1636,3),2)</f>
      </c>
      <c s="36" t="s">
        <v>54</v>
      </c>
      <c>
        <f>(M1636*21)/100</f>
      </c>
      <c t="s">
        <v>26</v>
      </c>
    </row>
    <row r="1637" spans="1:5" ht="12.75">
      <c r="A1637" s="35" t="s">
        <v>55</v>
      </c>
      <c r="E1637" s="39" t="s">
        <v>5</v>
      </c>
    </row>
    <row r="1638" spans="1:5" ht="12.75">
      <c r="A1638" s="35" t="s">
        <v>56</v>
      </c>
      <c r="E1638" s="40" t="s">
        <v>3292</v>
      </c>
    </row>
    <row r="1639" spans="1:5" ht="51">
      <c r="A1639" t="s">
        <v>58</v>
      </c>
      <c r="E1639" s="39" t="s">
        <v>3625</v>
      </c>
    </row>
    <row r="1640" spans="1:16" ht="12.75">
      <c r="A1640" t="s">
        <v>48</v>
      </c>
      <c s="34" t="s">
        <v>3626</v>
      </c>
      <c s="34" t="s">
        <v>3627</v>
      </c>
      <c s="35" t="s">
        <v>5</v>
      </c>
      <c s="6" t="s">
        <v>3628</v>
      </c>
      <c s="36" t="s">
        <v>187</v>
      </c>
      <c s="37">
        <v>1</v>
      </c>
      <c s="36">
        <v>0.022</v>
      </c>
      <c s="36">
        <f>ROUND(G1640*H1640,6)</f>
      </c>
      <c r="L1640" s="38">
        <v>0</v>
      </c>
      <c s="32">
        <f>ROUND(ROUND(L1640,2)*ROUND(G1640,3),2)</f>
      </c>
      <c s="36" t="s">
        <v>54</v>
      </c>
      <c>
        <f>(M1640*21)/100</f>
      </c>
      <c t="s">
        <v>26</v>
      </c>
    </row>
    <row r="1641" spans="1:5" ht="12.75">
      <c r="A1641" s="35" t="s">
        <v>55</v>
      </c>
      <c r="E1641" s="39" t="s">
        <v>5</v>
      </c>
    </row>
    <row r="1642" spans="1:5" ht="12.75">
      <c r="A1642" s="35" t="s">
        <v>56</v>
      </c>
      <c r="E1642" s="40" t="s">
        <v>3629</v>
      </c>
    </row>
    <row r="1643" spans="1:5" ht="51">
      <c r="A1643" t="s">
        <v>58</v>
      </c>
      <c r="E1643" s="39" t="s">
        <v>3630</v>
      </c>
    </row>
    <row r="1644" spans="1:16" ht="25.5">
      <c r="A1644" t="s">
        <v>48</v>
      </c>
      <c s="34" t="s">
        <v>3631</v>
      </c>
      <c s="34" t="s">
        <v>3632</v>
      </c>
      <c s="35" t="s">
        <v>5</v>
      </c>
      <c s="6" t="s">
        <v>3633</v>
      </c>
      <c s="36" t="s">
        <v>187</v>
      </c>
      <c s="37">
        <v>2</v>
      </c>
      <c s="36">
        <v>0.00047</v>
      </c>
      <c s="36">
        <f>ROUND(G1644*H1644,6)</f>
      </c>
      <c r="L1644" s="38">
        <v>0</v>
      </c>
      <c s="32">
        <f>ROUND(ROUND(L1644,2)*ROUND(G1644,3),2)</f>
      </c>
      <c s="36" t="s">
        <v>188</v>
      </c>
      <c>
        <f>(M1644*21)/100</f>
      </c>
      <c t="s">
        <v>26</v>
      </c>
    </row>
    <row r="1645" spans="1:5" ht="12.75">
      <c r="A1645" s="35" t="s">
        <v>55</v>
      </c>
      <c r="E1645" s="39" t="s">
        <v>5</v>
      </c>
    </row>
    <row r="1646" spans="1:5" ht="114.75">
      <c r="A1646" s="35" t="s">
        <v>56</v>
      </c>
      <c r="E1646" s="40" t="s">
        <v>3634</v>
      </c>
    </row>
    <row r="1647" spans="1:5" ht="25.5">
      <c r="A1647" t="s">
        <v>58</v>
      </c>
      <c r="E1647" s="39" t="s">
        <v>3633</v>
      </c>
    </row>
    <row r="1648" spans="1:16" ht="12.75">
      <c r="A1648" t="s">
        <v>48</v>
      </c>
      <c s="34" t="s">
        <v>3635</v>
      </c>
      <c s="34" t="s">
        <v>3636</v>
      </c>
      <c s="35" t="s">
        <v>5</v>
      </c>
      <c s="6" t="s">
        <v>3637</v>
      </c>
      <c s="36" t="s">
        <v>187</v>
      </c>
      <c s="37">
        <v>1</v>
      </c>
      <c s="36">
        <v>0.022</v>
      </c>
      <c s="36">
        <f>ROUND(G1648*H1648,6)</f>
      </c>
      <c r="L1648" s="38">
        <v>0</v>
      </c>
      <c s="32">
        <f>ROUND(ROUND(L1648,2)*ROUND(G1648,3),2)</f>
      </c>
      <c s="36" t="s">
        <v>54</v>
      </c>
      <c>
        <f>(M1648*21)/100</f>
      </c>
      <c t="s">
        <v>26</v>
      </c>
    </row>
    <row r="1649" spans="1:5" ht="12.75">
      <c r="A1649" s="35" t="s">
        <v>55</v>
      </c>
      <c r="E1649" s="39" t="s">
        <v>5</v>
      </c>
    </row>
    <row r="1650" spans="1:5" ht="12.75">
      <c r="A1650" s="35" t="s">
        <v>56</v>
      </c>
      <c r="E1650" s="40" t="s">
        <v>3638</v>
      </c>
    </row>
    <row r="1651" spans="1:5" ht="51">
      <c r="A1651" t="s">
        <v>58</v>
      </c>
      <c r="E1651" s="39" t="s">
        <v>3639</v>
      </c>
    </row>
    <row r="1652" spans="1:16" ht="12.75">
      <c r="A1652" t="s">
        <v>48</v>
      </c>
      <c s="34" t="s">
        <v>3640</v>
      </c>
      <c s="34" t="s">
        <v>3641</v>
      </c>
      <c s="35" t="s">
        <v>5</v>
      </c>
      <c s="6" t="s">
        <v>3642</v>
      </c>
      <c s="36" t="s">
        <v>187</v>
      </c>
      <c s="37">
        <v>1</v>
      </c>
      <c s="36">
        <v>0.022</v>
      </c>
      <c s="36">
        <f>ROUND(G1652*H1652,6)</f>
      </c>
      <c r="L1652" s="38">
        <v>0</v>
      </c>
      <c s="32">
        <f>ROUND(ROUND(L1652,2)*ROUND(G1652,3),2)</f>
      </c>
      <c s="36" t="s">
        <v>54</v>
      </c>
      <c>
        <f>(M1652*21)/100</f>
      </c>
      <c t="s">
        <v>26</v>
      </c>
    </row>
    <row r="1653" spans="1:5" ht="12.75">
      <c r="A1653" s="35" t="s">
        <v>55</v>
      </c>
      <c r="E1653" s="39" t="s">
        <v>5</v>
      </c>
    </row>
    <row r="1654" spans="1:5" ht="12.75">
      <c r="A1654" s="35" t="s">
        <v>56</v>
      </c>
      <c r="E1654" s="40" t="s">
        <v>3638</v>
      </c>
    </row>
    <row r="1655" spans="1:5" ht="51">
      <c r="A1655" t="s">
        <v>58</v>
      </c>
      <c r="E1655" s="39" t="s">
        <v>3643</v>
      </c>
    </row>
    <row r="1656" spans="1:16" ht="25.5">
      <c r="A1656" t="s">
        <v>48</v>
      </c>
      <c s="34" t="s">
        <v>3644</v>
      </c>
      <c s="34" t="s">
        <v>3645</v>
      </c>
      <c s="35" t="s">
        <v>5</v>
      </c>
      <c s="6" t="s">
        <v>3646</v>
      </c>
      <c s="36" t="s">
        <v>187</v>
      </c>
      <c s="37">
        <v>5</v>
      </c>
      <c s="36">
        <v>0.0004</v>
      </c>
      <c s="36">
        <f>ROUND(G1656*H1656,6)</f>
      </c>
      <c r="L1656" s="38">
        <v>0</v>
      </c>
      <c s="32">
        <f>ROUND(ROUND(L1656,2)*ROUND(G1656,3),2)</f>
      </c>
      <c s="36" t="s">
        <v>188</v>
      </c>
      <c>
        <f>(M1656*21)/100</f>
      </c>
      <c t="s">
        <v>26</v>
      </c>
    </row>
    <row r="1657" spans="1:5" ht="12.75">
      <c r="A1657" s="35" t="s">
        <v>55</v>
      </c>
      <c r="E1657" s="39" t="s">
        <v>5</v>
      </c>
    </row>
    <row r="1658" spans="1:5" ht="114.75">
      <c r="A1658" s="35" t="s">
        <v>56</v>
      </c>
      <c r="E1658" s="40" t="s">
        <v>3647</v>
      </c>
    </row>
    <row r="1659" spans="1:5" ht="25.5">
      <c r="A1659" t="s">
        <v>58</v>
      </c>
      <c r="E1659" s="39" t="s">
        <v>3646</v>
      </c>
    </row>
    <row r="1660" spans="1:16" ht="12.75">
      <c r="A1660" t="s">
        <v>48</v>
      </c>
      <c s="34" t="s">
        <v>3648</v>
      </c>
      <c s="34" t="s">
        <v>3649</v>
      </c>
      <c s="35" t="s">
        <v>5</v>
      </c>
      <c s="6" t="s">
        <v>3568</v>
      </c>
      <c s="36" t="s">
        <v>187</v>
      </c>
      <c s="37">
        <v>3</v>
      </c>
      <c s="36">
        <v>0.022</v>
      </c>
      <c s="36">
        <f>ROUND(G1660*H1660,6)</f>
      </c>
      <c r="L1660" s="38">
        <v>0</v>
      </c>
      <c s="32">
        <f>ROUND(ROUND(L1660,2)*ROUND(G1660,3),2)</f>
      </c>
      <c s="36" t="s">
        <v>54</v>
      </c>
      <c>
        <f>(M1660*21)/100</f>
      </c>
      <c t="s">
        <v>26</v>
      </c>
    </row>
    <row r="1661" spans="1:5" ht="12.75">
      <c r="A1661" s="35" t="s">
        <v>55</v>
      </c>
      <c r="E1661" s="39" t="s">
        <v>5</v>
      </c>
    </row>
    <row r="1662" spans="1:5" ht="12.75">
      <c r="A1662" s="35" t="s">
        <v>56</v>
      </c>
      <c r="E1662" s="40" t="s">
        <v>3326</v>
      </c>
    </row>
    <row r="1663" spans="1:5" ht="51">
      <c r="A1663" t="s">
        <v>58</v>
      </c>
      <c r="E1663" s="39" t="s">
        <v>3570</v>
      </c>
    </row>
    <row r="1664" spans="1:16" ht="12.75">
      <c r="A1664" t="s">
        <v>48</v>
      </c>
      <c s="34" t="s">
        <v>3650</v>
      </c>
      <c s="34" t="s">
        <v>3651</v>
      </c>
      <c s="35" t="s">
        <v>5</v>
      </c>
      <c s="6" t="s">
        <v>3573</v>
      </c>
      <c s="36" t="s">
        <v>187</v>
      </c>
      <c s="37">
        <v>2</v>
      </c>
      <c s="36">
        <v>0.022</v>
      </c>
      <c s="36">
        <f>ROUND(G1664*H1664,6)</f>
      </c>
      <c r="L1664" s="38">
        <v>0</v>
      </c>
      <c s="32">
        <f>ROUND(ROUND(L1664,2)*ROUND(G1664,3),2)</f>
      </c>
      <c s="36" t="s">
        <v>54</v>
      </c>
      <c>
        <f>(M1664*21)/100</f>
      </c>
      <c t="s">
        <v>26</v>
      </c>
    </row>
    <row r="1665" spans="1:5" ht="12.75">
      <c r="A1665" s="35" t="s">
        <v>55</v>
      </c>
      <c r="E1665" s="39" t="s">
        <v>5</v>
      </c>
    </row>
    <row r="1666" spans="1:5" ht="12.75">
      <c r="A1666" s="35" t="s">
        <v>56</v>
      </c>
      <c r="E1666" s="40" t="s">
        <v>3304</v>
      </c>
    </row>
    <row r="1667" spans="1:5" ht="51">
      <c r="A1667" t="s">
        <v>58</v>
      </c>
      <c r="E1667" s="39" t="s">
        <v>3575</v>
      </c>
    </row>
    <row r="1668" spans="1:16" ht="25.5">
      <c r="A1668" t="s">
        <v>48</v>
      </c>
      <c s="34" t="s">
        <v>3652</v>
      </c>
      <c s="34" t="s">
        <v>3653</v>
      </c>
      <c s="35" t="s">
        <v>5</v>
      </c>
      <c s="6" t="s">
        <v>3654</v>
      </c>
      <c s="36" t="s">
        <v>187</v>
      </c>
      <c s="37">
        <v>5</v>
      </c>
      <c s="36">
        <v>0.00041</v>
      </c>
      <c s="36">
        <f>ROUND(G1668*H1668,6)</f>
      </c>
      <c r="L1668" s="38">
        <v>0</v>
      </c>
      <c s="32">
        <f>ROUND(ROUND(L1668,2)*ROUND(G1668,3),2)</f>
      </c>
      <c s="36" t="s">
        <v>188</v>
      </c>
      <c>
        <f>(M1668*21)/100</f>
      </c>
      <c t="s">
        <v>26</v>
      </c>
    </row>
    <row r="1669" spans="1:5" ht="12.75">
      <c r="A1669" s="35" t="s">
        <v>55</v>
      </c>
      <c r="E1669" s="39" t="s">
        <v>5</v>
      </c>
    </row>
    <row r="1670" spans="1:5" ht="165.75">
      <c r="A1670" s="35" t="s">
        <v>56</v>
      </c>
      <c r="E1670" s="40" t="s">
        <v>3655</v>
      </c>
    </row>
    <row r="1671" spans="1:5" ht="25.5">
      <c r="A1671" t="s">
        <v>58</v>
      </c>
      <c r="E1671" s="39" t="s">
        <v>3654</v>
      </c>
    </row>
    <row r="1672" spans="1:16" ht="12.75">
      <c r="A1672" t="s">
        <v>48</v>
      </c>
      <c s="34" t="s">
        <v>3656</v>
      </c>
      <c s="34" t="s">
        <v>3657</v>
      </c>
      <c s="35" t="s">
        <v>5</v>
      </c>
      <c s="6" t="s">
        <v>3658</v>
      </c>
      <c s="36" t="s">
        <v>187</v>
      </c>
      <c s="37">
        <v>3</v>
      </c>
      <c s="36">
        <v>0.022</v>
      </c>
      <c s="36">
        <f>ROUND(G1672*H1672,6)</f>
      </c>
      <c r="L1672" s="38">
        <v>0</v>
      </c>
      <c s="32">
        <f>ROUND(ROUND(L1672,2)*ROUND(G1672,3),2)</f>
      </c>
      <c s="36" t="s">
        <v>54</v>
      </c>
      <c>
        <f>(M1672*21)/100</f>
      </c>
      <c t="s">
        <v>26</v>
      </c>
    </row>
    <row r="1673" spans="1:5" ht="12.75">
      <c r="A1673" s="35" t="s">
        <v>55</v>
      </c>
      <c r="E1673" s="39" t="s">
        <v>5</v>
      </c>
    </row>
    <row r="1674" spans="1:5" ht="12.75">
      <c r="A1674" s="35" t="s">
        <v>56</v>
      </c>
      <c r="E1674" s="40" t="s">
        <v>3659</v>
      </c>
    </row>
    <row r="1675" spans="1:5" ht="51">
      <c r="A1675" t="s">
        <v>58</v>
      </c>
      <c r="E1675" s="39" t="s">
        <v>3660</v>
      </c>
    </row>
    <row r="1676" spans="1:16" ht="12.75">
      <c r="A1676" t="s">
        <v>48</v>
      </c>
      <c s="34" t="s">
        <v>3661</v>
      </c>
      <c s="34" t="s">
        <v>3662</v>
      </c>
      <c s="35" t="s">
        <v>5</v>
      </c>
      <c s="6" t="s">
        <v>3663</v>
      </c>
      <c s="36" t="s">
        <v>187</v>
      </c>
      <c s="37">
        <v>1</v>
      </c>
      <c s="36">
        <v>0.022</v>
      </c>
      <c s="36">
        <f>ROUND(G1676*H1676,6)</f>
      </c>
      <c r="L1676" s="38">
        <v>0</v>
      </c>
      <c s="32">
        <f>ROUND(ROUND(L1676,2)*ROUND(G1676,3),2)</f>
      </c>
      <c s="36" t="s">
        <v>54</v>
      </c>
      <c>
        <f>(M1676*21)/100</f>
      </c>
      <c t="s">
        <v>26</v>
      </c>
    </row>
    <row r="1677" spans="1:5" ht="12.75">
      <c r="A1677" s="35" t="s">
        <v>55</v>
      </c>
      <c r="E1677" s="39" t="s">
        <v>5</v>
      </c>
    </row>
    <row r="1678" spans="1:5" ht="12.75">
      <c r="A1678" s="35" t="s">
        <v>56</v>
      </c>
      <c r="E1678" s="40" t="s">
        <v>3664</v>
      </c>
    </row>
    <row r="1679" spans="1:5" ht="51">
      <c r="A1679" t="s">
        <v>58</v>
      </c>
      <c r="E1679" s="39" t="s">
        <v>3665</v>
      </c>
    </row>
    <row r="1680" spans="1:16" ht="12.75">
      <c r="A1680" t="s">
        <v>48</v>
      </c>
      <c s="34" t="s">
        <v>3666</v>
      </c>
      <c s="34" t="s">
        <v>3667</v>
      </c>
      <c s="35" t="s">
        <v>5</v>
      </c>
      <c s="6" t="s">
        <v>3668</v>
      </c>
      <c s="36" t="s">
        <v>187</v>
      </c>
      <c s="37">
        <v>1</v>
      </c>
      <c s="36">
        <v>0.022</v>
      </c>
      <c s="36">
        <f>ROUND(G1680*H1680,6)</f>
      </c>
      <c r="L1680" s="38">
        <v>0</v>
      </c>
      <c s="32">
        <f>ROUND(ROUND(L1680,2)*ROUND(G1680,3),2)</f>
      </c>
      <c s="36" t="s">
        <v>54</v>
      </c>
      <c>
        <f>(M1680*21)/100</f>
      </c>
      <c t="s">
        <v>26</v>
      </c>
    </row>
    <row r="1681" spans="1:5" ht="12.75">
      <c r="A1681" s="35" t="s">
        <v>55</v>
      </c>
      <c r="E1681" s="39" t="s">
        <v>5</v>
      </c>
    </row>
    <row r="1682" spans="1:5" ht="12.75">
      <c r="A1682" s="35" t="s">
        <v>56</v>
      </c>
      <c r="E1682" s="40" t="s">
        <v>3669</v>
      </c>
    </row>
    <row r="1683" spans="1:5" ht="51">
      <c r="A1683" t="s">
        <v>58</v>
      </c>
      <c r="E1683" s="39" t="s">
        <v>3670</v>
      </c>
    </row>
    <row r="1684" spans="1:16" ht="25.5">
      <c r="A1684" t="s">
        <v>48</v>
      </c>
      <c s="34" t="s">
        <v>3671</v>
      </c>
      <c s="34" t="s">
        <v>3672</v>
      </c>
      <c s="35" t="s">
        <v>5</v>
      </c>
      <c s="6" t="s">
        <v>3673</v>
      </c>
      <c s="36" t="s">
        <v>187</v>
      </c>
      <c s="37">
        <v>1</v>
      </c>
      <c s="36">
        <v>0.00041</v>
      </c>
      <c s="36">
        <f>ROUND(G1684*H1684,6)</f>
      </c>
      <c r="L1684" s="38">
        <v>0</v>
      </c>
      <c s="32">
        <f>ROUND(ROUND(L1684,2)*ROUND(G1684,3),2)</f>
      </c>
      <c s="36" t="s">
        <v>188</v>
      </c>
      <c>
        <f>(M1684*21)/100</f>
      </c>
      <c t="s">
        <v>26</v>
      </c>
    </row>
    <row r="1685" spans="1:5" ht="12.75">
      <c r="A1685" s="35" t="s">
        <v>55</v>
      </c>
      <c r="E1685" s="39" t="s">
        <v>5</v>
      </c>
    </row>
    <row r="1686" spans="1:5" ht="12.75">
      <c r="A1686" s="35" t="s">
        <v>56</v>
      </c>
      <c r="E1686" s="40" t="s">
        <v>3674</v>
      </c>
    </row>
    <row r="1687" spans="1:5" ht="63.75">
      <c r="A1687" t="s">
        <v>58</v>
      </c>
      <c r="E1687" s="39" t="s">
        <v>3675</v>
      </c>
    </row>
    <row r="1688" spans="1:16" ht="12.75">
      <c r="A1688" t="s">
        <v>48</v>
      </c>
      <c s="34" t="s">
        <v>3676</v>
      </c>
      <c s="34" t="s">
        <v>3677</v>
      </c>
      <c s="35" t="s">
        <v>5</v>
      </c>
      <c s="6" t="s">
        <v>3658</v>
      </c>
      <c s="36" t="s">
        <v>187</v>
      </c>
      <c s="37">
        <v>1</v>
      </c>
      <c s="36">
        <v>0.022</v>
      </c>
      <c s="36">
        <f>ROUND(G1688*H1688,6)</f>
      </c>
      <c r="L1688" s="38">
        <v>0</v>
      </c>
      <c s="32">
        <f>ROUND(ROUND(L1688,2)*ROUND(G1688,3),2)</f>
      </c>
      <c s="36" t="s">
        <v>54</v>
      </c>
      <c>
        <f>(M1688*21)/100</f>
      </c>
      <c t="s">
        <v>26</v>
      </c>
    </row>
    <row r="1689" spans="1:5" ht="12.75">
      <c r="A1689" s="35" t="s">
        <v>55</v>
      </c>
      <c r="E1689" s="39" t="s">
        <v>5</v>
      </c>
    </row>
    <row r="1690" spans="1:5" ht="12.75">
      <c r="A1690" s="35" t="s">
        <v>56</v>
      </c>
      <c r="E1690" s="40" t="s">
        <v>3678</v>
      </c>
    </row>
    <row r="1691" spans="1:5" ht="12.75">
      <c r="A1691" t="s">
        <v>58</v>
      </c>
      <c r="E1691" s="39" t="s">
        <v>3658</v>
      </c>
    </row>
    <row r="1692" spans="1:16" ht="25.5">
      <c r="A1692" t="s">
        <v>48</v>
      </c>
      <c s="34" t="s">
        <v>3679</v>
      </c>
      <c s="34" t="s">
        <v>3680</v>
      </c>
      <c s="35" t="s">
        <v>5</v>
      </c>
      <c s="6" t="s">
        <v>3681</v>
      </c>
      <c s="36" t="s">
        <v>187</v>
      </c>
      <c s="37">
        <v>1</v>
      </c>
      <c s="36">
        <v>0.00047</v>
      </c>
      <c s="36">
        <f>ROUND(G1692*H1692,6)</f>
      </c>
      <c r="L1692" s="38">
        <v>0</v>
      </c>
      <c s="32">
        <f>ROUND(ROUND(L1692,2)*ROUND(G1692,3),2)</f>
      </c>
      <c s="36" t="s">
        <v>54</v>
      </c>
      <c>
        <f>(M1692*21)/100</f>
      </c>
      <c t="s">
        <v>26</v>
      </c>
    </row>
    <row r="1693" spans="1:5" ht="12.75">
      <c r="A1693" s="35" t="s">
        <v>55</v>
      </c>
      <c r="E1693" s="39" t="s">
        <v>5</v>
      </c>
    </row>
    <row r="1694" spans="1:5" ht="12.75">
      <c r="A1694" s="35" t="s">
        <v>56</v>
      </c>
      <c r="E1694" s="40" t="s">
        <v>2287</v>
      </c>
    </row>
    <row r="1695" spans="1:5" ht="25.5">
      <c r="A1695" t="s">
        <v>58</v>
      </c>
      <c r="E1695" s="39" t="s">
        <v>3681</v>
      </c>
    </row>
    <row r="1696" spans="1:16" ht="12.75">
      <c r="A1696" t="s">
        <v>48</v>
      </c>
      <c s="34" t="s">
        <v>3682</v>
      </c>
      <c s="34" t="s">
        <v>3683</v>
      </c>
      <c s="35" t="s">
        <v>5</v>
      </c>
      <c s="6" t="s">
        <v>3684</v>
      </c>
      <c s="36" t="s">
        <v>187</v>
      </c>
      <c s="37">
        <v>1</v>
      </c>
      <c s="36">
        <v>0.022</v>
      </c>
      <c s="36">
        <f>ROUND(G1696*H1696,6)</f>
      </c>
      <c r="L1696" s="38">
        <v>0</v>
      </c>
      <c s="32">
        <f>ROUND(ROUND(L1696,2)*ROUND(G1696,3),2)</f>
      </c>
      <c s="36" t="s">
        <v>54</v>
      </c>
      <c>
        <f>(M1696*21)/100</f>
      </c>
      <c t="s">
        <v>26</v>
      </c>
    </row>
    <row r="1697" spans="1:5" ht="12.75">
      <c r="A1697" s="35" t="s">
        <v>55</v>
      </c>
      <c r="E1697" s="39" t="s">
        <v>5</v>
      </c>
    </row>
    <row r="1698" spans="1:5" ht="12.75">
      <c r="A1698" s="35" t="s">
        <v>56</v>
      </c>
      <c r="E1698" s="40" t="s">
        <v>2290</v>
      </c>
    </row>
    <row r="1699" spans="1:5" ht="51">
      <c r="A1699" t="s">
        <v>58</v>
      </c>
      <c r="E1699" s="39" t="s">
        <v>3685</v>
      </c>
    </row>
    <row r="1700" spans="1:16" ht="25.5">
      <c r="A1700" t="s">
        <v>48</v>
      </c>
      <c s="34" t="s">
        <v>3686</v>
      </c>
      <c s="34" t="s">
        <v>3687</v>
      </c>
      <c s="35" t="s">
        <v>5</v>
      </c>
      <c s="6" t="s">
        <v>3688</v>
      </c>
      <c s="36" t="s">
        <v>53</v>
      </c>
      <c s="37">
        <v>5.081</v>
      </c>
      <c s="36">
        <v>0</v>
      </c>
      <c s="36">
        <f>ROUND(G1700*H1700,6)</f>
      </c>
      <c r="L1700" s="38">
        <v>0</v>
      </c>
      <c s="32">
        <f>ROUND(ROUND(L1700,2)*ROUND(G1700,3),2)</f>
      </c>
      <c s="36" t="s">
        <v>188</v>
      </c>
      <c>
        <f>(M1700*21)/100</f>
      </c>
      <c t="s">
        <v>26</v>
      </c>
    </row>
    <row r="1701" spans="1:5" ht="12.75">
      <c r="A1701" s="35" t="s">
        <v>55</v>
      </c>
      <c r="E1701" s="39" t="s">
        <v>5</v>
      </c>
    </row>
    <row r="1702" spans="1:5" ht="12.75">
      <c r="A1702" s="35" t="s">
        <v>56</v>
      </c>
      <c r="E1702" s="40" t="s">
        <v>5</v>
      </c>
    </row>
    <row r="1703" spans="1:5" ht="25.5">
      <c r="A1703" t="s">
        <v>58</v>
      </c>
      <c r="E1703" s="39" t="s">
        <v>3688</v>
      </c>
    </row>
    <row r="1704" spans="1:13" ht="12.75">
      <c r="A1704" t="s">
        <v>45</v>
      </c>
      <c r="C1704" s="31" t="s">
        <v>1362</v>
      </c>
      <c r="E1704" s="33" t="s">
        <v>1363</v>
      </c>
      <c r="J1704" s="32">
        <f>0</f>
      </c>
      <c s="32">
        <f>0</f>
      </c>
      <c s="32">
        <f>0+L1705+L1709+L1713+L1717+L1721+L1725+L1729+L1733+L1737+L1741+L1745+L1749+L1753+L1757+L1761+L1765+L1769+L1773+L1777+L1781+L1785+L1789+L1793+L1797+L1801+L1805+L1809+L1813+L1817+L1821+L1825+L1829+L1833+L1837+L1841+L1845+L1849+L1853+L1857+L1861+L1865+L1869+L1873+L1877+L1881+L1885+L1889+L1893+L1897+L1901+L1905+L1909+L1913</f>
      </c>
      <c s="32">
        <f>0+M1705+M1709+M1713+M1717+M1721+M1725+M1729+M1733+M1737+M1741+M1745+M1749+M1753+M1757+M1761+M1765+M1769+M1773+M1777+M1781+M1785+M1789+M1793+M1797+M1801+M1805+M1809+M1813+M1817+M1821+M1825+M1829+M1833+M1837+M1841+M1845+M1849+M1853+M1857+M1861+M1865+M1869+M1873+M1877+M1881+M1885+M1889+M1893+M1897+M1901+M1905+M1909+M1913</f>
      </c>
    </row>
    <row r="1705" spans="1:16" ht="25.5">
      <c r="A1705" t="s">
        <v>48</v>
      </c>
      <c s="34" t="s">
        <v>3689</v>
      </c>
      <c s="34" t="s">
        <v>3690</v>
      </c>
      <c s="35" t="s">
        <v>5</v>
      </c>
      <c s="6" t="s">
        <v>3691</v>
      </c>
      <c s="36" t="s">
        <v>235</v>
      </c>
      <c s="37">
        <v>6.99</v>
      </c>
      <c s="36">
        <v>0.0004</v>
      </c>
      <c s="36">
        <f>ROUND(G1705*H1705,6)</f>
      </c>
      <c r="L1705" s="38">
        <v>0</v>
      </c>
      <c s="32">
        <f>ROUND(ROUND(L1705,2)*ROUND(G1705,3),2)</f>
      </c>
      <c s="36" t="s">
        <v>188</v>
      </c>
      <c>
        <f>(M1705*21)/100</f>
      </c>
      <c t="s">
        <v>26</v>
      </c>
    </row>
    <row r="1706" spans="1:5" ht="12.75">
      <c r="A1706" s="35" t="s">
        <v>55</v>
      </c>
      <c r="E1706" s="39" t="s">
        <v>5</v>
      </c>
    </row>
    <row r="1707" spans="1:5" ht="114.75">
      <c r="A1707" s="35" t="s">
        <v>56</v>
      </c>
      <c r="E1707" s="40" t="s">
        <v>3692</v>
      </c>
    </row>
    <row r="1708" spans="1:5" ht="25.5">
      <c r="A1708" t="s">
        <v>58</v>
      </c>
      <c r="E1708" s="39" t="s">
        <v>3691</v>
      </c>
    </row>
    <row r="1709" spans="1:16" ht="12.75">
      <c r="A1709" t="s">
        <v>48</v>
      </c>
      <c s="34" t="s">
        <v>3693</v>
      </c>
      <c s="34" t="s">
        <v>3694</v>
      </c>
      <c s="35" t="s">
        <v>5</v>
      </c>
      <c s="6" t="s">
        <v>3695</v>
      </c>
      <c s="36" t="s">
        <v>187</v>
      </c>
      <c s="37">
        <v>2</v>
      </c>
      <c s="36">
        <v>0</v>
      </c>
      <c s="36">
        <f>ROUND(G1709*H1709,6)</f>
      </c>
      <c r="L1709" s="38">
        <v>0</v>
      </c>
      <c s="32">
        <f>ROUND(ROUND(L1709,2)*ROUND(G1709,3),2)</f>
      </c>
      <c s="36" t="s">
        <v>54</v>
      </c>
      <c>
        <f>(M1709*21)/100</f>
      </c>
      <c t="s">
        <v>26</v>
      </c>
    </row>
    <row r="1710" spans="1:5" ht="12.75">
      <c r="A1710" s="35" t="s">
        <v>55</v>
      </c>
      <c r="E1710" s="39" t="s">
        <v>5</v>
      </c>
    </row>
    <row r="1711" spans="1:5" ht="12.75">
      <c r="A1711" s="35" t="s">
        <v>56</v>
      </c>
      <c r="E1711" s="40" t="s">
        <v>5</v>
      </c>
    </row>
    <row r="1712" spans="1:5" ht="25.5">
      <c r="A1712" t="s">
        <v>58</v>
      </c>
      <c r="E1712" s="39" t="s">
        <v>3696</v>
      </c>
    </row>
    <row r="1713" spans="1:16" ht="12.75">
      <c r="A1713" t="s">
        <v>48</v>
      </c>
      <c s="34" t="s">
        <v>3697</v>
      </c>
      <c s="34" t="s">
        <v>3698</v>
      </c>
      <c s="35" t="s">
        <v>5</v>
      </c>
      <c s="6" t="s">
        <v>3699</v>
      </c>
      <c s="36" t="s">
        <v>187</v>
      </c>
      <c s="37">
        <v>2</v>
      </c>
      <c s="36">
        <v>0</v>
      </c>
      <c s="36">
        <f>ROUND(G1713*H1713,6)</f>
      </c>
      <c r="L1713" s="38">
        <v>0</v>
      </c>
      <c s="32">
        <f>ROUND(ROUND(L1713,2)*ROUND(G1713,3),2)</f>
      </c>
      <c s="36" t="s">
        <v>54</v>
      </c>
      <c>
        <f>(M1713*21)/100</f>
      </c>
      <c t="s">
        <v>26</v>
      </c>
    </row>
    <row r="1714" spans="1:5" ht="12.75">
      <c r="A1714" s="35" t="s">
        <v>55</v>
      </c>
      <c r="E1714" s="39" t="s">
        <v>5</v>
      </c>
    </row>
    <row r="1715" spans="1:5" ht="12.75">
      <c r="A1715" s="35" t="s">
        <v>56</v>
      </c>
      <c r="E1715" s="40" t="s">
        <v>5</v>
      </c>
    </row>
    <row r="1716" spans="1:5" ht="25.5">
      <c r="A1716" t="s">
        <v>58</v>
      </c>
      <c r="E1716" s="39" t="s">
        <v>3700</v>
      </c>
    </row>
    <row r="1717" spans="1:16" ht="25.5">
      <c r="A1717" t="s">
        <v>48</v>
      </c>
      <c s="34" t="s">
        <v>3701</v>
      </c>
      <c s="34" t="s">
        <v>3702</v>
      </c>
      <c s="35" t="s">
        <v>5</v>
      </c>
      <c s="6" t="s">
        <v>3703</v>
      </c>
      <c s="36" t="s">
        <v>235</v>
      </c>
      <c s="37">
        <v>19.82</v>
      </c>
      <c s="36">
        <v>0</v>
      </c>
      <c s="36">
        <f>ROUND(G1717*H1717,6)</f>
      </c>
      <c r="L1717" s="38">
        <v>0</v>
      </c>
      <c s="32">
        <f>ROUND(ROUND(L1717,2)*ROUND(G1717,3),2)</f>
      </c>
      <c s="36" t="s">
        <v>188</v>
      </c>
      <c>
        <f>(M1717*21)/100</f>
      </c>
      <c t="s">
        <v>26</v>
      </c>
    </row>
    <row r="1718" spans="1:5" ht="12.75">
      <c r="A1718" s="35" t="s">
        <v>55</v>
      </c>
      <c r="E1718" s="39" t="s">
        <v>5</v>
      </c>
    </row>
    <row r="1719" spans="1:5" ht="165.75">
      <c r="A1719" s="35" t="s">
        <v>56</v>
      </c>
      <c r="E1719" s="40" t="s">
        <v>3704</v>
      </c>
    </row>
    <row r="1720" spans="1:5" ht="25.5">
      <c r="A1720" t="s">
        <v>58</v>
      </c>
      <c r="E1720" s="39" t="s">
        <v>3703</v>
      </c>
    </row>
    <row r="1721" spans="1:16" ht="12.75">
      <c r="A1721" t="s">
        <v>48</v>
      </c>
      <c s="34" t="s">
        <v>3705</v>
      </c>
      <c s="34" t="s">
        <v>3706</v>
      </c>
      <c s="35" t="s">
        <v>5</v>
      </c>
      <c s="6" t="s">
        <v>3707</v>
      </c>
      <c s="36" t="s">
        <v>235</v>
      </c>
      <c s="37">
        <v>8.2</v>
      </c>
      <c s="36">
        <v>0</v>
      </c>
      <c s="36">
        <f>ROUND(G1721*H1721,6)</f>
      </c>
      <c r="L1721" s="38">
        <v>0</v>
      </c>
      <c s="32">
        <f>ROUND(ROUND(L1721,2)*ROUND(G1721,3),2)</f>
      </c>
      <c s="36" t="s">
        <v>54</v>
      </c>
      <c>
        <f>(M1721*21)/100</f>
      </c>
      <c t="s">
        <v>26</v>
      </c>
    </row>
    <row r="1722" spans="1:5" ht="12.75">
      <c r="A1722" s="35" t="s">
        <v>55</v>
      </c>
      <c r="E1722" s="39" t="s">
        <v>5</v>
      </c>
    </row>
    <row r="1723" spans="1:5" ht="114.75">
      <c r="A1723" s="35" t="s">
        <v>56</v>
      </c>
      <c r="E1723" s="40" t="s">
        <v>3708</v>
      </c>
    </row>
    <row r="1724" spans="1:5" ht="25.5">
      <c r="A1724" t="s">
        <v>58</v>
      </c>
      <c r="E1724" s="39" t="s">
        <v>3709</v>
      </c>
    </row>
    <row r="1725" spans="1:16" ht="12.75">
      <c r="A1725" t="s">
        <v>48</v>
      </c>
      <c s="34" t="s">
        <v>3710</v>
      </c>
      <c s="34" t="s">
        <v>3711</v>
      </c>
      <c s="35" t="s">
        <v>5</v>
      </c>
      <c s="6" t="s">
        <v>3707</v>
      </c>
      <c s="36" t="s">
        <v>235</v>
      </c>
      <c s="37">
        <v>7.88</v>
      </c>
      <c s="36">
        <v>0</v>
      </c>
      <c s="36">
        <f>ROUND(G1725*H1725,6)</f>
      </c>
      <c r="L1725" s="38">
        <v>0</v>
      </c>
      <c s="32">
        <f>ROUND(ROUND(L1725,2)*ROUND(G1725,3),2)</f>
      </c>
      <c s="36" t="s">
        <v>54</v>
      </c>
      <c>
        <f>(M1725*21)/100</f>
      </c>
      <c t="s">
        <v>26</v>
      </c>
    </row>
    <row r="1726" spans="1:5" ht="12.75">
      <c r="A1726" s="35" t="s">
        <v>55</v>
      </c>
      <c r="E1726" s="39" t="s">
        <v>5</v>
      </c>
    </row>
    <row r="1727" spans="1:5" ht="63.75">
      <c r="A1727" s="35" t="s">
        <v>56</v>
      </c>
      <c r="E1727" s="40" t="s">
        <v>3712</v>
      </c>
    </row>
    <row r="1728" spans="1:5" ht="25.5">
      <c r="A1728" t="s">
        <v>58</v>
      </c>
      <c r="E1728" s="39" t="s">
        <v>3713</v>
      </c>
    </row>
    <row r="1729" spans="1:16" ht="12.75">
      <c r="A1729" t="s">
        <v>48</v>
      </c>
      <c s="34" t="s">
        <v>3714</v>
      </c>
      <c s="34" t="s">
        <v>3715</v>
      </c>
      <c s="35" t="s">
        <v>5</v>
      </c>
      <c s="6" t="s">
        <v>3716</v>
      </c>
      <c s="36" t="s">
        <v>187</v>
      </c>
      <c s="37">
        <v>2</v>
      </c>
      <c s="36">
        <v>0</v>
      </c>
      <c s="36">
        <f>ROUND(G1729*H1729,6)</f>
      </c>
      <c r="L1729" s="38">
        <v>0</v>
      </c>
      <c s="32">
        <f>ROUND(ROUND(L1729,2)*ROUND(G1729,3),2)</f>
      </c>
      <c s="36" t="s">
        <v>54</v>
      </c>
      <c>
        <f>(M1729*21)/100</f>
      </c>
      <c t="s">
        <v>26</v>
      </c>
    </row>
    <row r="1730" spans="1:5" ht="12.75">
      <c r="A1730" s="35" t="s">
        <v>55</v>
      </c>
      <c r="E1730" s="39" t="s">
        <v>5</v>
      </c>
    </row>
    <row r="1731" spans="1:5" ht="12.75">
      <c r="A1731" s="35" t="s">
        <v>56</v>
      </c>
      <c r="E1731" s="40" t="s">
        <v>5</v>
      </c>
    </row>
    <row r="1732" spans="1:5" ht="25.5">
      <c r="A1732" t="s">
        <v>58</v>
      </c>
      <c r="E1732" s="39" t="s">
        <v>3717</v>
      </c>
    </row>
    <row r="1733" spans="1:16" ht="12.75">
      <c r="A1733" t="s">
        <v>48</v>
      </c>
      <c s="34" t="s">
        <v>3718</v>
      </c>
      <c s="34" t="s">
        <v>3719</v>
      </c>
      <c s="35" t="s">
        <v>5</v>
      </c>
      <c s="6" t="s">
        <v>3720</v>
      </c>
      <c s="36" t="s">
        <v>1171</v>
      </c>
      <c s="37">
        <v>32.77</v>
      </c>
      <c s="36">
        <v>0</v>
      </c>
      <c s="36">
        <f>ROUND(G1733*H1733,6)</f>
      </c>
      <c r="L1733" s="38">
        <v>0</v>
      </c>
      <c s="32">
        <f>ROUND(ROUND(L1733,2)*ROUND(G1733,3),2)</f>
      </c>
      <c s="36" t="s">
        <v>188</v>
      </c>
      <c>
        <f>(M1733*21)/100</f>
      </c>
      <c t="s">
        <v>26</v>
      </c>
    </row>
    <row r="1734" spans="1:5" ht="12.75">
      <c r="A1734" s="35" t="s">
        <v>55</v>
      </c>
      <c r="E1734" s="39" t="s">
        <v>5</v>
      </c>
    </row>
    <row r="1735" spans="1:5" ht="12.75">
      <c r="A1735" s="35" t="s">
        <v>56</v>
      </c>
      <c r="E1735" s="40" t="s">
        <v>3721</v>
      </c>
    </row>
    <row r="1736" spans="1:5" ht="12.75">
      <c r="A1736" t="s">
        <v>58</v>
      </c>
      <c r="E1736" s="39" t="s">
        <v>3720</v>
      </c>
    </row>
    <row r="1737" spans="1:16" ht="12.75">
      <c r="A1737" t="s">
        <v>48</v>
      </c>
      <c s="34" t="s">
        <v>3722</v>
      </c>
      <c s="34" t="s">
        <v>3723</v>
      </c>
      <c s="35" t="s">
        <v>5</v>
      </c>
      <c s="6" t="s">
        <v>3724</v>
      </c>
      <c s="36" t="s">
        <v>1171</v>
      </c>
      <c s="37">
        <v>8.57</v>
      </c>
      <c s="36">
        <v>0.01</v>
      </c>
      <c s="36">
        <f>ROUND(G1737*H1737,6)</f>
      </c>
      <c r="L1737" s="38">
        <v>0</v>
      </c>
      <c s="32">
        <f>ROUND(ROUND(L1737,2)*ROUND(G1737,3),2)</f>
      </c>
      <c s="36" t="s">
        <v>188</v>
      </c>
      <c>
        <f>(M1737*21)/100</f>
      </c>
      <c t="s">
        <v>26</v>
      </c>
    </row>
    <row r="1738" spans="1:5" ht="12.75">
      <c r="A1738" s="35" t="s">
        <v>55</v>
      </c>
      <c r="E1738" s="39" t="s">
        <v>5</v>
      </c>
    </row>
    <row r="1739" spans="1:5" ht="12.75">
      <c r="A1739" s="35" t="s">
        <v>56</v>
      </c>
      <c r="E1739" s="40" t="s">
        <v>3725</v>
      </c>
    </row>
    <row r="1740" spans="1:5" ht="25.5">
      <c r="A1740" t="s">
        <v>58</v>
      </c>
      <c r="E1740" s="39" t="s">
        <v>3726</v>
      </c>
    </row>
    <row r="1741" spans="1:16" ht="12.75">
      <c r="A1741" t="s">
        <v>48</v>
      </c>
      <c s="34" t="s">
        <v>3727</v>
      </c>
      <c s="34" t="s">
        <v>3728</v>
      </c>
      <c s="35" t="s">
        <v>5</v>
      </c>
      <c s="6" t="s">
        <v>3729</v>
      </c>
      <c s="36" t="s">
        <v>1171</v>
      </c>
      <c s="37">
        <v>24.2</v>
      </c>
      <c s="36">
        <v>0.018</v>
      </c>
      <c s="36">
        <f>ROUND(G1741*H1741,6)</f>
      </c>
      <c r="L1741" s="38">
        <v>0</v>
      </c>
      <c s="32">
        <f>ROUND(ROUND(L1741,2)*ROUND(G1741,3),2)</f>
      </c>
      <c s="36" t="s">
        <v>188</v>
      </c>
      <c>
        <f>(M1741*21)/100</f>
      </c>
      <c t="s">
        <v>26</v>
      </c>
    </row>
    <row r="1742" spans="1:5" ht="12.75">
      <c r="A1742" s="35" t="s">
        <v>55</v>
      </c>
      <c r="E1742" s="39" t="s">
        <v>5</v>
      </c>
    </row>
    <row r="1743" spans="1:5" ht="12.75">
      <c r="A1743" s="35" t="s">
        <v>56</v>
      </c>
      <c r="E1743" s="40" t="s">
        <v>3730</v>
      </c>
    </row>
    <row r="1744" spans="1:5" ht="25.5">
      <c r="A1744" t="s">
        <v>58</v>
      </c>
      <c r="E1744" s="39" t="s">
        <v>3731</v>
      </c>
    </row>
    <row r="1745" spans="1:16" ht="25.5">
      <c r="A1745" t="s">
        <v>48</v>
      </c>
      <c s="34" t="s">
        <v>3732</v>
      </c>
      <c s="34" t="s">
        <v>3733</v>
      </c>
      <c s="35" t="s">
        <v>5</v>
      </c>
      <c s="6" t="s">
        <v>3734</v>
      </c>
      <c s="36" t="s">
        <v>235</v>
      </c>
      <c s="37">
        <v>119.85</v>
      </c>
      <c s="36">
        <v>0</v>
      </c>
      <c s="36">
        <f>ROUND(G1745*H1745,6)</f>
      </c>
      <c r="L1745" s="38">
        <v>0</v>
      </c>
      <c s="32">
        <f>ROUND(ROUND(L1745,2)*ROUND(G1745,3),2)</f>
      </c>
      <c s="36" t="s">
        <v>188</v>
      </c>
      <c>
        <f>(M1745*21)/100</f>
      </c>
      <c t="s">
        <v>26</v>
      </c>
    </row>
    <row r="1746" spans="1:5" ht="12.75">
      <c r="A1746" s="35" t="s">
        <v>55</v>
      </c>
      <c r="E1746" s="39" t="s">
        <v>5</v>
      </c>
    </row>
    <row r="1747" spans="1:5" ht="12.75">
      <c r="A1747" s="35" t="s">
        <v>56</v>
      </c>
      <c r="E1747" s="40" t="s">
        <v>3735</v>
      </c>
    </row>
    <row r="1748" spans="1:5" ht="25.5">
      <c r="A1748" t="s">
        <v>58</v>
      </c>
      <c r="E1748" s="39" t="s">
        <v>3734</v>
      </c>
    </row>
    <row r="1749" spans="1:16" ht="12.75">
      <c r="A1749" t="s">
        <v>48</v>
      </c>
      <c s="34" t="s">
        <v>3736</v>
      </c>
      <c s="34" t="s">
        <v>3737</v>
      </c>
      <c s="35" t="s">
        <v>5</v>
      </c>
      <c s="6" t="s">
        <v>3738</v>
      </c>
      <c s="36" t="s">
        <v>235</v>
      </c>
      <c s="37">
        <v>119.85</v>
      </c>
      <c s="36">
        <v>0.0002</v>
      </c>
      <c s="36">
        <f>ROUND(G1749*H1749,6)</f>
      </c>
      <c r="L1749" s="38">
        <v>0</v>
      </c>
      <c s="32">
        <f>ROUND(ROUND(L1749,2)*ROUND(G1749,3),2)</f>
      </c>
      <c s="36" t="s">
        <v>54</v>
      </c>
      <c>
        <f>(M1749*21)/100</f>
      </c>
      <c t="s">
        <v>26</v>
      </c>
    </row>
    <row r="1750" spans="1:5" ht="12.75">
      <c r="A1750" s="35" t="s">
        <v>55</v>
      </c>
      <c r="E1750" s="39" t="s">
        <v>5</v>
      </c>
    </row>
    <row r="1751" spans="1:5" ht="12.75">
      <c r="A1751" s="35" t="s">
        <v>56</v>
      </c>
      <c r="E1751" s="40" t="s">
        <v>5</v>
      </c>
    </row>
    <row r="1752" spans="1:5" ht="38.25">
      <c r="A1752" t="s">
        <v>58</v>
      </c>
      <c r="E1752" s="39" t="s">
        <v>3739</v>
      </c>
    </row>
    <row r="1753" spans="1:16" ht="25.5">
      <c r="A1753" t="s">
        <v>48</v>
      </c>
      <c s="34" t="s">
        <v>3740</v>
      </c>
      <c s="34" t="s">
        <v>3741</v>
      </c>
      <c s="35" t="s">
        <v>5</v>
      </c>
      <c s="6" t="s">
        <v>3742</v>
      </c>
      <c s="36" t="s">
        <v>1171</v>
      </c>
      <c s="37">
        <v>8.58</v>
      </c>
      <c s="36">
        <v>0.00026</v>
      </c>
      <c s="36">
        <f>ROUND(G1753*H1753,6)</f>
      </c>
      <c r="L1753" s="38">
        <v>0</v>
      </c>
      <c s="32">
        <f>ROUND(ROUND(L1753,2)*ROUND(G1753,3),2)</f>
      </c>
      <c s="36" t="s">
        <v>188</v>
      </c>
      <c>
        <f>(M1753*21)/100</f>
      </c>
      <c t="s">
        <v>26</v>
      </c>
    </row>
    <row r="1754" spans="1:5" ht="12.75">
      <c r="A1754" s="35" t="s">
        <v>55</v>
      </c>
      <c r="E1754" s="39" t="s">
        <v>5</v>
      </c>
    </row>
    <row r="1755" spans="1:5" ht="12.75">
      <c r="A1755" s="35" t="s">
        <v>56</v>
      </c>
      <c r="E1755" s="40" t="s">
        <v>3743</v>
      </c>
    </row>
    <row r="1756" spans="1:5" ht="25.5">
      <c r="A1756" t="s">
        <v>58</v>
      </c>
      <c r="E1756" s="39" t="s">
        <v>3742</v>
      </c>
    </row>
    <row r="1757" spans="1:16" ht="12.75">
      <c r="A1757" t="s">
        <v>48</v>
      </c>
      <c s="34" t="s">
        <v>3744</v>
      </c>
      <c s="34" t="s">
        <v>3745</v>
      </c>
      <c s="35" t="s">
        <v>5</v>
      </c>
      <c s="6" t="s">
        <v>3746</v>
      </c>
      <c s="36" t="s">
        <v>187</v>
      </c>
      <c s="37">
        <v>1</v>
      </c>
      <c s="36">
        <v>0</v>
      </c>
      <c s="36">
        <f>ROUND(G1757*H1757,6)</f>
      </c>
      <c r="L1757" s="38">
        <v>0</v>
      </c>
      <c s="32">
        <f>ROUND(ROUND(L1757,2)*ROUND(G1757,3),2)</f>
      </c>
      <c s="36" t="s">
        <v>54</v>
      </c>
      <c>
        <f>(M1757*21)/100</f>
      </c>
      <c t="s">
        <v>26</v>
      </c>
    </row>
    <row r="1758" spans="1:5" ht="12.75">
      <c r="A1758" s="35" t="s">
        <v>55</v>
      </c>
      <c r="E1758" s="39" t="s">
        <v>5</v>
      </c>
    </row>
    <row r="1759" spans="1:5" ht="76.5">
      <c r="A1759" s="35" t="s">
        <v>56</v>
      </c>
      <c r="E1759" s="40" t="s">
        <v>3747</v>
      </c>
    </row>
    <row r="1760" spans="1:5" ht="38.25">
      <c r="A1760" t="s">
        <v>58</v>
      </c>
      <c r="E1760" s="39" t="s">
        <v>3748</v>
      </c>
    </row>
    <row r="1761" spans="1:16" ht="25.5">
      <c r="A1761" t="s">
        <v>48</v>
      </c>
      <c s="34" t="s">
        <v>3749</v>
      </c>
      <c s="34" t="s">
        <v>3750</v>
      </c>
      <c s="35" t="s">
        <v>5</v>
      </c>
      <c s="6" t="s">
        <v>3751</v>
      </c>
      <c s="36" t="s">
        <v>1171</v>
      </c>
      <c s="37">
        <v>2</v>
      </c>
      <c s="36">
        <v>0.00013</v>
      </c>
      <c s="36">
        <f>ROUND(G1761*H1761,6)</f>
      </c>
      <c r="L1761" s="38">
        <v>0</v>
      </c>
      <c s="32">
        <f>ROUND(ROUND(L1761,2)*ROUND(G1761,3),2)</f>
      </c>
      <c s="36" t="s">
        <v>188</v>
      </c>
      <c>
        <f>(M1761*21)/100</f>
      </c>
      <c t="s">
        <v>26</v>
      </c>
    </row>
    <row r="1762" spans="1:5" ht="12.75">
      <c r="A1762" s="35" t="s">
        <v>55</v>
      </c>
      <c r="E1762" s="39" t="s">
        <v>5</v>
      </c>
    </row>
    <row r="1763" spans="1:5" ht="12.75">
      <c r="A1763" s="35" t="s">
        <v>56</v>
      </c>
      <c r="E1763" s="40" t="s">
        <v>5</v>
      </c>
    </row>
    <row r="1764" spans="1:5" ht="25.5">
      <c r="A1764" t="s">
        <v>58</v>
      </c>
      <c r="E1764" s="39" t="s">
        <v>3751</v>
      </c>
    </row>
    <row r="1765" spans="1:16" ht="12.75">
      <c r="A1765" t="s">
        <v>48</v>
      </c>
      <c s="34" t="s">
        <v>3752</v>
      </c>
      <c s="34" t="s">
        <v>3753</v>
      </c>
      <c s="35" t="s">
        <v>5</v>
      </c>
      <c s="6" t="s">
        <v>3754</v>
      </c>
      <c s="36" t="s">
        <v>187</v>
      </c>
      <c s="37">
        <v>2</v>
      </c>
      <c s="36">
        <v>0.0028</v>
      </c>
      <c s="36">
        <f>ROUND(G1765*H1765,6)</f>
      </c>
      <c r="L1765" s="38">
        <v>0</v>
      </c>
      <c s="32">
        <f>ROUND(ROUND(L1765,2)*ROUND(G1765,3),2)</f>
      </c>
      <c s="36" t="s">
        <v>54</v>
      </c>
      <c>
        <f>(M1765*21)/100</f>
      </c>
      <c t="s">
        <v>26</v>
      </c>
    </row>
    <row r="1766" spans="1:5" ht="12.75">
      <c r="A1766" s="35" t="s">
        <v>55</v>
      </c>
      <c r="E1766" s="39" t="s">
        <v>5</v>
      </c>
    </row>
    <row r="1767" spans="1:5" ht="12.75">
      <c r="A1767" s="35" t="s">
        <v>56</v>
      </c>
      <c r="E1767" s="40" t="s">
        <v>5</v>
      </c>
    </row>
    <row r="1768" spans="1:5" ht="25.5">
      <c r="A1768" t="s">
        <v>58</v>
      </c>
      <c r="E1768" s="39" t="s">
        <v>3755</v>
      </c>
    </row>
    <row r="1769" spans="1:16" ht="25.5">
      <c r="A1769" t="s">
        <v>48</v>
      </c>
      <c s="34" t="s">
        <v>3756</v>
      </c>
      <c s="34" t="s">
        <v>3757</v>
      </c>
      <c s="35" t="s">
        <v>5</v>
      </c>
      <c s="6" t="s">
        <v>3758</v>
      </c>
      <c s="36" t="s">
        <v>187</v>
      </c>
      <c s="37">
        <v>10</v>
      </c>
      <c s="36">
        <v>5E-05</v>
      </c>
      <c s="36">
        <f>ROUND(G1769*H1769,6)</f>
      </c>
      <c r="L1769" s="38">
        <v>0</v>
      </c>
      <c s="32">
        <f>ROUND(ROUND(L1769,2)*ROUND(G1769,3),2)</f>
      </c>
      <c s="36" t="s">
        <v>188</v>
      </c>
      <c>
        <f>(M1769*21)/100</f>
      </c>
      <c t="s">
        <v>26</v>
      </c>
    </row>
    <row r="1770" spans="1:5" ht="12.75">
      <c r="A1770" s="35" t="s">
        <v>55</v>
      </c>
      <c r="E1770" s="39" t="s">
        <v>5</v>
      </c>
    </row>
    <row r="1771" spans="1:5" ht="12.75">
      <c r="A1771" s="35" t="s">
        <v>56</v>
      </c>
      <c r="E1771" s="40" t="s">
        <v>3759</v>
      </c>
    </row>
    <row r="1772" spans="1:5" ht="25.5">
      <c r="A1772" t="s">
        <v>58</v>
      </c>
      <c r="E1772" s="39" t="s">
        <v>3758</v>
      </c>
    </row>
    <row r="1773" spans="1:16" ht="12.75">
      <c r="A1773" t="s">
        <v>48</v>
      </c>
      <c s="34" t="s">
        <v>3760</v>
      </c>
      <c s="34" t="s">
        <v>3761</v>
      </c>
      <c s="35" t="s">
        <v>5</v>
      </c>
      <c s="6" t="s">
        <v>3762</v>
      </c>
      <c s="36" t="s">
        <v>1171</v>
      </c>
      <c s="37">
        <v>49.5</v>
      </c>
      <c s="36">
        <v>0.05</v>
      </c>
      <c s="36">
        <f>ROUND(G1773*H1773,6)</f>
      </c>
      <c r="L1773" s="38">
        <v>0</v>
      </c>
      <c s="32">
        <f>ROUND(ROUND(L1773,2)*ROUND(G1773,3),2)</f>
      </c>
      <c s="36" t="s">
        <v>54</v>
      </c>
      <c>
        <f>(M1773*21)/100</f>
      </c>
      <c t="s">
        <v>26</v>
      </c>
    </row>
    <row r="1774" spans="1:5" ht="12.75">
      <c r="A1774" s="35" t="s">
        <v>55</v>
      </c>
      <c r="E1774" s="39" t="s">
        <v>5</v>
      </c>
    </row>
    <row r="1775" spans="1:5" ht="12.75">
      <c r="A1775" s="35" t="s">
        <v>56</v>
      </c>
      <c r="E1775" s="40" t="s">
        <v>3763</v>
      </c>
    </row>
    <row r="1776" spans="1:5" ht="38.25">
      <c r="A1776" t="s">
        <v>58</v>
      </c>
      <c r="E1776" s="39" t="s">
        <v>3764</v>
      </c>
    </row>
    <row r="1777" spans="1:16" ht="12.75">
      <c r="A1777" t="s">
        <v>48</v>
      </c>
      <c s="34" t="s">
        <v>3765</v>
      </c>
      <c s="34" t="s">
        <v>1386</v>
      </c>
      <c s="35" t="s">
        <v>5</v>
      </c>
      <c s="6" t="s">
        <v>1387</v>
      </c>
      <c s="36" t="s">
        <v>1372</v>
      </c>
      <c s="37">
        <v>37.938</v>
      </c>
      <c s="36">
        <v>6E-05</v>
      </c>
      <c s="36">
        <f>ROUND(G1777*H1777,6)</f>
      </c>
      <c r="L1777" s="38">
        <v>0</v>
      </c>
      <c s="32">
        <f>ROUND(ROUND(L1777,2)*ROUND(G1777,3),2)</f>
      </c>
      <c s="36" t="s">
        <v>188</v>
      </c>
      <c>
        <f>(M1777*21)/100</f>
      </c>
      <c t="s">
        <v>26</v>
      </c>
    </row>
    <row r="1778" spans="1:5" ht="12.75">
      <c r="A1778" s="35" t="s">
        <v>55</v>
      </c>
      <c r="E1778" s="39" t="s">
        <v>5</v>
      </c>
    </row>
    <row r="1779" spans="1:5" ht="165.75">
      <c r="A1779" s="35" t="s">
        <v>56</v>
      </c>
      <c r="E1779" s="40" t="s">
        <v>3766</v>
      </c>
    </row>
    <row r="1780" spans="1:5" ht="12.75">
      <c r="A1780" t="s">
        <v>58</v>
      </c>
      <c r="E1780" s="39" t="s">
        <v>1387</v>
      </c>
    </row>
    <row r="1781" spans="1:16" ht="12.75">
      <c r="A1781" t="s">
        <v>48</v>
      </c>
      <c s="34" t="s">
        <v>3767</v>
      </c>
      <c s="34" t="s">
        <v>3768</v>
      </c>
      <c s="35" t="s">
        <v>5</v>
      </c>
      <c s="6" t="s">
        <v>3769</v>
      </c>
      <c s="36" t="s">
        <v>1372</v>
      </c>
      <c s="37">
        <v>13.629</v>
      </c>
      <c s="36">
        <v>0.001</v>
      </c>
      <c s="36">
        <f>ROUND(G1781*H1781,6)</f>
      </c>
      <c r="L1781" s="38">
        <v>0</v>
      </c>
      <c s="32">
        <f>ROUND(ROUND(L1781,2)*ROUND(G1781,3),2)</f>
      </c>
      <c s="36" t="s">
        <v>54</v>
      </c>
      <c>
        <f>(M1781*21)/100</f>
      </c>
      <c t="s">
        <v>26</v>
      </c>
    </row>
    <row r="1782" spans="1:5" ht="12.75">
      <c r="A1782" s="35" t="s">
        <v>55</v>
      </c>
      <c r="E1782" s="39" t="s">
        <v>5</v>
      </c>
    </row>
    <row r="1783" spans="1:5" ht="63.75">
      <c r="A1783" s="35" t="s">
        <v>56</v>
      </c>
      <c r="E1783" s="40" t="s">
        <v>3770</v>
      </c>
    </row>
    <row r="1784" spans="1:5" ht="25.5">
      <c r="A1784" t="s">
        <v>58</v>
      </c>
      <c r="E1784" s="39" t="s">
        <v>3771</v>
      </c>
    </row>
    <row r="1785" spans="1:16" ht="12.75">
      <c r="A1785" t="s">
        <v>48</v>
      </c>
      <c s="34" t="s">
        <v>3772</v>
      </c>
      <c s="34" t="s">
        <v>3773</v>
      </c>
      <c s="35" t="s">
        <v>5</v>
      </c>
      <c s="6" t="s">
        <v>3774</v>
      </c>
      <c s="36" t="s">
        <v>1372</v>
      </c>
      <c s="37">
        <v>12.33</v>
      </c>
      <c s="36">
        <v>0.001</v>
      </c>
      <c s="36">
        <f>ROUND(G1785*H1785,6)</f>
      </c>
      <c r="L1785" s="38">
        <v>0</v>
      </c>
      <c s="32">
        <f>ROUND(ROUND(L1785,2)*ROUND(G1785,3),2)</f>
      </c>
      <c s="36" t="s">
        <v>54</v>
      </c>
      <c>
        <f>(M1785*21)/100</f>
      </c>
      <c t="s">
        <v>26</v>
      </c>
    </row>
    <row r="1786" spans="1:5" ht="12.75">
      <c r="A1786" s="35" t="s">
        <v>55</v>
      </c>
      <c r="E1786" s="39" t="s">
        <v>5</v>
      </c>
    </row>
    <row r="1787" spans="1:5" ht="63.75">
      <c r="A1787" s="35" t="s">
        <v>56</v>
      </c>
      <c r="E1787" s="40" t="s">
        <v>3775</v>
      </c>
    </row>
    <row r="1788" spans="1:5" ht="25.5">
      <c r="A1788" t="s">
        <v>58</v>
      </c>
      <c r="E1788" s="39" t="s">
        <v>3776</v>
      </c>
    </row>
    <row r="1789" spans="1:16" ht="12.75">
      <c r="A1789" t="s">
        <v>48</v>
      </c>
      <c s="34" t="s">
        <v>3777</v>
      </c>
      <c s="34" t="s">
        <v>3778</v>
      </c>
      <c s="35" t="s">
        <v>5</v>
      </c>
      <c s="6" t="s">
        <v>3779</v>
      </c>
      <c s="36" t="s">
        <v>1372</v>
      </c>
      <c s="37">
        <v>17.67</v>
      </c>
      <c s="36">
        <v>0.001</v>
      </c>
      <c s="36">
        <f>ROUND(G1789*H1789,6)</f>
      </c>
      <c r="L1789" s="38">
        <v>0</v>
      </c>
      <c s="32">
        <f>ROUND(ROUND(L1789,2)*ROUND(G1789,3),2)</f>
      </c>
      <c s="36" t="s">
        <v>54</v>
      </c>
      <c>
        <f>(M1789*21)/100</f>
      </c>
      <c t="s">
        <v>26</v>
      </c>
    </row>
    <row r="1790" spans="1:5" ht="12.75">
      <c r="A1790" s="35" t="s">
        <v>55</v>
      </c>
      <c r="E1790" s="39" t="s">
        <v>5</v>
      </c>
    </row>
    <row r="1791" spans="1:5" ht="63.75">
      <c r="A1791" s="35" t="s">
        <v>56</v>
      </c>
      <c r="E1791" s="40" t="s">
        <v>3780</v>
      </c>
    </row>
    <row r="1792" spans="1:5" ht="25.5">
      <c r="A1792" t="s">
        <v>58</v>
      </c>
      <c r="E1792" s="39" t="s">
        <v>3781</v>
      </c>
    </row>
    <row r="1793" spans="1:16" ht="12.75">
      <c r="A1793" t="s">
        <v>48</v>
      </c>
      <c s="34" t="s">
        <v>3782</v>
      </c>
      <c s="34" t="s">
        <v>1393</v>
      </c>
      <c s="35" t="s">
        <v>5</v>
      </c>
      <c s="6" t="s">
        <v>1394</v>
      </c>
      <c s="36" t="s">
        <v>1372</v>
      </c>
      <c s="37">
        <v>1320.255</v>
      </c>
      <c s="36">
        <v>5E-05</v>
      </c>
      <c s="36">
        <f>ROUND(G1793*H1793,6)</f>
      </c>
      <c r="L1793" s="38">
        <v>0</v>
      </c>
      <c s="32">
        <f>ROUND(ROUND(L1793,2)*ROUND(G1793,3),2)</f>
      </c>
      <c s="36" t="s">
        <v>188</v>
      </c>
      <c>
        <f>(M1793*21)/100</f>
      </c>
      <c t="s">
        <v>26</v>
      </c>
    </row>
    <row r="1794" spans="1:5" ht="12.75">
      <c r="A1794" s="35" t="s">
        <v>55</v>
      </c>
      <c r="E1794" s="39" t="s">
        <v>5</v>
      </c>
    </row>
    <row r="1795" spans="1:5" ht="409.5">
      <c r="A1795" s="35" t="s">
        <v>56</v>
      </c>
      <c r="E1795" s="40" t="s">
        <v>3783</v>
      </c>
    </row>
    <row r="1796" spans="1:5" ht="12.75">
      <c r="A1796" t="s">
        <v>58</v>
      </c>
      <c r="E1796" s="39" t="s">
        <v>1394</v>
      </c>
    </row>
    <row r="1797" spans="1:16" ht="12.75">
      <c r="A1797" t="s">
        <v>48</v>
      </c>
      <c s="34" t="s">
        <v>3784</v>
      </c>
      <c s="34" t="s">
        <v>3785</v>
      </c>
      <c s="35" t="s">
        <v>5</v>
      </c>
      <c s="6" t="s">
        <v>3786</v>
      </c>
      <c s="36" t="s">
        <v>1372</v>
      </c>
      <c s="37">
        <v>110.138</v>
      </c>
      <c s="36">
        <v>0.001</v>
      </c>
      <c s="36">
        <f>ROUND(G1797*H1797,6)</f>
      </c>
      <c r="L1797" s="38">
        <v>0</v>
      </c>
      <c s="32">
        <f>ROUND(ROUND(L1797,2)*ROUND(G1797,3),2)</f>
      </c>
      <c s="36" t="s">
        <v>54</v>
      </c>
      <c>
        <f>(M1797*21)/100</f>
      </c>
      <c t="s">
        <v>26</v>
      </c>
    </row>
    <row r="1798" spans="1:5" ht="12.75">
      <c r="A1798" s="35" t="s">
        <v>55</v>
      </c>
      <c r="E1798" s="39" t="s">
        <v>5</v>
      </c>
    </row>
    <row r="1799" spans="1:5" ht="63.75">
      <c r="A1799" s="35" t="s">
        <v>56</v>
      </c>
      <c r="E1799" s="40" t="s">
        <v>3787</v>
      </c>
    </row>
    <row r="1800" spans="1:5" ht="25.5">
      <c r="A1800" t="s">
        <v>58</v>
      </c>
      <c r="E1800" s="39" t="s">
        <v>3788</v>
      </c>
    </row>
    <row r="1801" spans="1:16" ht="12.75">
      <c r="A1801" t="s">
        <v>48</v>
      </c>
      <c s="34" t="s">
        <v>3789</v>
      </c>
      <c s="34" t="s">
        <v>3790</v>
      </c>
      <c s="35" t="s">
        <v>5</v>
      </c>
      <c s="6" t="s">
        <v>3791</v>
      </c>
      <c s="36" t="s">
        <v>1372</v>
      </c>
      <c s="37">
        <v>229.253</v>
      </c>
      <c s="36">
        <v>0.001</v>
      </c>
      <c s="36">
        <f>ROUND(G1801*H1801,6)</f>
      </c>
      <c r="L1801" s="38">
        <v>0</v>
      </c>
      <c s="32">
        <f>ROUND(ROUND(L1801,2)*ROUND(G1801,3),2)</f>
      </c>
      <c s="36" t="s">
        <v>54</v>
      </c>
      <c>
        <f>(M1801*21)/100</f>
      </c>
      <c t="s">
        <v>26</v>
      </c>
    </row>
    <row r="1802" spans="1:5" ht="12.75">
      <c r="A1802" s="35" t="s">
        <v>55</v>
      </c>
      <c r="E1802" s="39" t="s">
        <v>5</v>
      </c>
    </row>
    <row r="1803" spans="1:5" ht="63.75">
      <c r="A1803" s="35" t="s">
        <v>56</v>
      </c>
      <c r="E1803" s="40" t="s">
        <v>3792</v>
      </c>
    </row>
    <row r="1804" spans="1:5" ht="25.5">
      <c r="A1804" t="s">
        <v>58</v>
      </c>
      <c r="E1804" s="39" t="s">
        <v>3793</v>
      </c>
    </row>
    <row r="1805" spans="1:16" ht="12.75">
      <c r="A1805" t="s">
        <v>48</v>
      </c>
      <c s="34" t="s">
        <v>3794</v>
      </c>
      <c s="34" t="s">
        <v>3795</v>
      </c>
      <c s="35" t="s">
        <v>5</v>
      </c>
      <c s="6" t="s">
        <v>3796</v>
      </c>
      <c s="36" t="s">
        <v>1372</v>
      </c>
      <c s="37">
        <v>32.589</v>
      </c>
      <c s="36">
        <v>0.001</v>
      </c>
      <c s="36">
        <f>ROUND(G1805*H1805,6)</f>
      </c>
      <c r="L1805" s="38">
        <v>0</v>
      </c>
      <c s="32">
        <f>ROUND(ROUND(L1805,2)*ROUND(G1805,3),2)</f>
      </c>
      <c s="36" t="s">
        <v>54</v>
      </c>
      <c>
        <f>(M1805*21)/100</f>
      </c>
      <c t="s">
        <v>26</v>
      </c>
    </row>
    <row r="1806" spans="1:5" ht="12.75">
      <c r="A1806" s="35" t="s">
        <v>55</v>
      </c>
      <c r="E1806" s="39" t="s">
        <v>5</v>
      </c>
    </row>
    <row r="1807" spans="1:5" ht="63.75">
      <c r="A1807" s="35" t="s">
        <v>56</v>
      </c>
      <c r="E1807" s="40" t="s">
        <v>3797</v>
      </c>
    </row>
    <row r="1808" spans="1:5" ht="25.5">
      <c r="A1808" t="s">
        <v>58</v>
      </c>
      <c r="E1808" s="39" t="s">
        <v>3798</v>
      </c>
    </row>
    <row r="1809" spans="1:16" ht="12.75">
      <c r="A1809" t="s">
        <v>48</v>
      </c>
      <c s="34" t="s">
        <v>3799</v>
      </c>
      <c s="34" t="s">
        <v>3800</v>
      </c>
      <c s="35" t="s">
        <v>5</v>
      </c>
      <c s="6" t="s">
        <v>3801</v>
      </c>
      <c s="36" t="s">
        <v>1372</v>
      </c>
      <c s="37">
        <v>36.335</v>
      </c>
      <c s="36">
        <v>0.001</v>
      </c>
      <c s="36">
        <f>ROUND(G1809*H1809,6)</f>
      </c>
      <c r="L1809" s="38">
        <v>0</v>
      </c>
      <c s="32">
        <f>ROUND(ROUND(L1809,2)*ROUND(G1809,3),2)</f>
      </c>
      <c s="36" t="s">
        <v>54</v>
      </c>
      <c>
        <f>(M1809*21)/100</f>
      </c>
      <c t="s">
        <v>26</v>
      </c>
    </row>
    <row r="1810" spans="1:5" ht="12.75">
      <c r="A1810" s="35" t="s">
        <v>55</v>
      </c>
      <c r="E1810" s="39" t="s">
        <v>5</v>
      </c>
    </row>
    <row r="1811" spans="1:5" ht="63.75">
      <c r="A1811" s="35" t="s">
        <v>56</v>
      </c>
      <c r="E1811" s="40" t="s">
        <v>3802</v>
      </c>
    </row>
    <row r="1812" spans="1:5" ht="25.5">
      <c r="A1812" t="s">
        <v>58</v>
      </c>
      <c r="E1812" s="39" t="s">
        <v>3803</v>
      </c>
    </row>
    <row r="1813" spans="1:16" ht="12.75">
      <c r="A1813" t="s">
        <v>48</v>
      </c>
      <c s="34" t="s">
        <v>3804</v>
      </c>
      <c s="34" t="s">
        <v>3805</v>
      </c>
      <c s="35" t="s">
        <v>5</v>
      </c>
      <c s="6" t="s">
        <v>3806</v>
      </c>
      <c s="36" t="s">
        <v>1372</v>
      </c>
      <c s="37">
        <v>167.822</v>
      </c>
      <c s="36">
        <v>0.001</v>
      </c>
      <c s="36">
        <f>ROUND(G1813*H1813,6)</f>
      </c>
      <c r="L1813" s="38">
        <v>0</v>
      </c>
      <c s="32">
        <f>ROUND(ROUND(L1813,2)*ROUND(G1813,3),2)</f>
      </c>
      <c s="36" t="s">
        <v>54</v>
      </c>
      <c>
        <f>(M1813*21)/100</f>
      </c>
      <c t="s">
        <v>26</v>
      </c>
    </row>
    <row r="1814" spans="1:5" ht="12.75">
      <c r="A1814" s="35" t="s">
        <v>55</v>
      </c>
      <c r="E1814" s="39" t="s">
        <v>5</v>
      </c>
    </row>
    <row r="1815" spans="1:5" ht="63.75">
      <c r="A1815" s="35" t="s">
        <v>56</v>
      </c>
      <c r="E1815" s="40" t="s">
        <v>3807</v>
      </c>
    </row>
    <row r="1816" spans="1:5" ht="25.5">
      <c r="A1816" t="s">
        <v>58</v>
      </c>
      <c r="E1816" s="39" t="s">
        <v>3808</v>
      </c>
    </row>
    <row r="1817" spans="1:16" ht="12.75">
      <c r="A1817" t="s">
        <v>48</v>
      </c>
      <c s="34" t="s">
        <v>3809</v>
      </c>
      <c s="34" t="s">
        <v>3810</v>
      </c>
      <c s="35" t="s">
        <v>5</v>
      </c>
      <c s="6" t="s">
        <v>3811</v>
      </c>
      <c s="36" t="s">
        <v>1372</v>
      </c>
      <c s="37">
        <v>82.802</v>
      </c>
      <c s="36">
        <v>0.001</v>
      </c>
      <c s="36">
        <f>ROUND(G1817*H1817,6)</f>
      </c>
      <c r="L1817" s="38">
        <v>0</v>
      </c>
      <c s="32">
        <f>ROUND(ROUND(L1817,2)*ROUND(G1817,3),2)</f>
      </c>
      <c s="36" t="s">
        <v>54</v>
      </c>
      <c>
        <f>(M1817*21)/100</f>
      </c>
      <c t="s">
        <v>26</v>
      </c>
    </row>
    <row r="1818" spans="1:5" ht="12.75">
      <c r="A1818" s="35" t="s">
        <v>55</v>
      </c>
      <c r="E1818" s="39" t="s">
        <v>5</v>
      </c>
    </row>
    <row r="1819" spans="1:5" ht="63.75">
      <c r="A1819" s="35" t="s">
        <v>56</v>
      </c>
      <c r="E1819" s="40" t="s">
        <v>3812</v>
      </c>
    </row>
    <row r="1820" spans="1:5" ht="25.5">
      <c r="A1820" t="s">
        <v>58</v>
      </c>
      <c r="E1820" s="39" t="s">
        <v>3813</v>
      </c>
    </row>
    <row r="1821" spans="1:16" ht="12.75">
      <c r="A1821" t="s">
        <v>48</v>
      </c>
      <c s="34" t="s">
        <v>3814</v>
      </c>
      <c s="34" t="s">
        <v>3815</v>
      </c>
      <c s="35" t="s">
        <v>5</v>
      </c>
      <c s="6" t="s">
        <v>3816</v>
      </c>
      <c s="36" t="s">
        <v>1372</v>
      </c>
      <c s="37">
        <v>468.354</v>
      </c>
      <c s="36">
        <v>0.001</v>
      </c>
      <c s="36">
        <f>ROUND(G1821*H1821,6)</f>
      </c>
      <c r="L1821" s="38">
        <v>0</v>
      </c>
      <c s="32">
        <f>ROUND(ROUND(L1821,2)*ROUND(G1821,3),2)</f>
      </c>
      <c s="36" t="s">
        <v>54</v>
      </c>
      <c>
        <f>(M1821*21)/100</f>
      </c>
      <c t="s">
        <v>26</v>
      </c>
    </row>
    <row r="1822" spans="1:5" ht="12.75">
      <c r="A1822" s="35" t="s">
        <v>55</v>
      </c>
      <c r="E1822" s="39" t="s">
        <v>5</v>
      </c>
    </row>
    <row r="1823" spans="1:5" ht="63.75">
      <c r="A1823" s="35" t="s">
        <v>56</v>
      </c>
      <c r="E1823" s="40" t="s">
        <v>3817</v>
      </c>
    </row>
    <row r="1824" spans="1:5" ht="25.5">
      <c r="A1824" t="s">
        <v>58</v>
      </c>
      <c r="E1824" s="39" t="s">
        <v>3818</v>
      </c>
    </row>
    <row r="1825" spans="1:16" ht="12.75">
      <c r="A1825" t="s">
        <v>48</v>
      </c>
      <c s="34" t="s">
        <v>3819</v>
      </c>
      <c s="34" t="s">
        <v>3820</v>
      </c>
      <c s="35" t="s">
        <v>5</v>
      </c>
      <c s="6" t="s">
        <v>3821</v>
      </c>
      <c s="36" t="s">
        <v>1372</v>
      </c>
      <c s="37">
        <v>62.222</v>
      </c>
      <c s="36">
        <v>0.001</v>
      </c>
      <c s="36">
        <f>ROUND(G1825*H1825,6)</f>
      </c>
      <c r="L1825" s="38">
        <v>0</v>
      </c>
      <c s="32">
        <f>ROUND(ROUND(L1825,2)*ROUND(G1825,3),2)</f>
      </c>
      <c s="36" t="s">
        <v>54</v>
      </c>
      <c>
        <f>(M1825*21)/100</f>
      </c>
      <c t="s">
        <v>26</v>
      </c>
    </row>
    <row r="1826" spans="1:5" ht="12.75">
      <c r="A1826" s="35" t="s">
        <v>55</v>
      </c>
      <c r="E1826" s="39" t="s">
        <v>5</v>
      </c>
    </row>
    <row r="1827" spans="1:5" ht="63.75">
      <c r="A1827" s="35" t="s">
        <v>56</v>
      </c>
      <c r="E1827" s="40" t="s">
        <v>3822</v>
      </c>
    </row>
    <row r="1828" spans="1:5" ht="25.5">
      <c r="A1828" t="s">
        <v>58</v>
      </c>
      <c r="E1828" s="39" t="s">
        <v>3823</v>
      </c>
    </row>
    <row r="1829" spans="1:16" ht="12.75">
      <c r="A1829" t="s">
        <v>48</v>
      </c>
      <c s="34" t="s">
        <v>3824</v>
      </c>
      <c s="34" t="s">
        <v>3825</v>
      </c>
      <c s="35" t="s">
        <v>5</v>
      </c>
      <c s="6" t="s">
        <v>3826</v>
      </c>
      <c s="36" t="s">
        <v>1372</v>
      </c>
      <c s="37">
        <v>36.869</v>
      </c>
      <c s="36">
        <v>0.001</v>
      </c>
      <c s="36">
        <f>ROUND(G1829*H1829,6)</f>
      </c>
      <c r="L1829" s="38">
        <v>0</v>
      </c>
      <c s="32">
        <f>ROUND(ROUND(L1829,2)*ROUND(G1829,3),2)</f>
      </c>
      <c s="36" t="s">
        <v>54</v>
      </c>
      <c>
        <f>(M1829*21)/100</f>
      </c>
      <c t="s">
        <v>26</v>
      </c>
    </row>
    <row r="1830" spans="1:5" ht="12.75">
      <c r="A1830" s="35" t="s">
        <v>55</v>
      </c>
      <c r="E1830" s="39" t="s">
        <v>5</v>
      </c>
    </row>
    <row r="1831" spans="1:5" ht="63.75">
      <c r="A1831" s="35" t="s">
        <v>56</v>
      </c>
      <c r="E1831" s="40" t="s">
        <v>3827</v>
      </c>
    </row>
    <row r="1832" spans="1:5" ht="25.5">
      <c r="A1832" t="s">
        <v>58</v>
      </c>
      <c r="E1832" s="39" t="s">
        <v>3828</v>
      </c>
    </row>
    <row r="1833" spans="1:16" ht="12.75">
      <c r="A1833" t="s">
        <v>48</v>
      </c>
      <c s="34" t="s">
        <v>3829</v>
      </c>
      <c s="34" t="s">
        <v>3830</v>
      </c>
      <c s="35" t="s">
        <v>5</v>
      </c>
      <c s="6" t="s">
        <v>3831</v>
      </c>
      <c s="36" t="s">
        <v>1372</v>
      </c>
      <c s="37">
        <v>106.346</v>
      </c>
      <c s="36">
        <v>0.001</v>
      </c>
      <c s="36">
        <f>ROUND(G1833*H1833,6)</f>
      </c>
      <c r="L1833" s="38">
        <v>0</v>
      </c>
      <c s="32">
        <f>ROUND(ROUND(L1833,2)*ROUND(G1833,3),2)</f>
      </c>
      <c s="36" t="s">
        <v>54</v>
      </c>
      <c>
        <f>(M1833*21)/100</f>
      </c>
      <c t="s">
        <v>26</v>
      </c>
    </row>
    <row r="1834" spans="1:5" ht="12.75">
      <c r="A1834" s="35" t="s">
        <v>55</v>
      </c>
      <c r="E1834" s="39" t="s">
        <v>5</v>
      </c>
    </row>
    <row r="1835" spans="1:5" ht="63.75">
      <c r="A1835" s="35" t="s">
        <v>56</v>
      </c>
      <c r="E1835" s="40" t="s">
        <v>3832</v>
      </c>
    </row>
    <row r="1836" spans="1:5" ht="25.5">
      <c r="A1836" t="s">
        <v>58</v>
      </c>
      <c r="E1836" s="39" t="s">
        <v>3833</v>
      </c>
    </row>
    <row r="1837" spans="1:16" ht="12.75">
      <c r="A1837" t="s">
        <v>48</v>
      </c>
      <c s="34" t="s">
        <v>3834</v>
      </c>
      <c s="34" t="s">
        <v>3835</v>
      </c>
      <c s="35" t="s">
        <v>5</v>
      </c>
      <c s="6" t="s">
        <v>3836</v>
      </c>
      <c s="36" t="s">
        <v>1372</v>
      </c>
      <c s="37">
        <v>24.562</v>
      </c>
      <c s="36">
        <v>0.001</v>
      </c>
      <c s="36">
        <f>ROUND(G1837*H1837,6)</f>
      </c>
      <c r="L1837" s="38">
        <v>0</v>
      </c>
      <c s="32">
        <f>ROUND(ROUND(L1837,2)*ROUND(G1837,3),2)</f>
      </c>
      <c s="36" t="s">
        <v>54</v>
      </c>
      <c>
        <f>(M1837*21)/100</f>
      </c>
      <c t="s">
        <v>26</v>
      </c>
    </row>
    <row r="1838" spans="1:5" ht="12.75">
      <c r="A1838" s="35" t="s">
        <v>55</v>
      </c>
      <c r="E1838" s="39" t="s">
        <v>5</v>
      </c>
    </row>
    <row r="1839" spans="1:5" ht="63.75">
      <c r="A1839" s="35" t="s">
        <v>56</v>
      </c>
      <c r="E1839" s="40" t="s">
        <v>3837</v>
      </c>
    </row>
    <row r="1840" spans="1:5" ht="25.5">
      <c r="A1840" t="s">
        <v>58</v>
      </c>
      <c r="E1840" s="39" t="s">
        <v>3838</v>
      </c>
    </row>
    <row r="1841" spans="1:16" ht="12.75">
      <c r="A1841" t="s">
        <v>48</v>
      </c>
      <c s="34" t="s">
        <v>3839</v>
      </c>
      <c s="34" t="s">
        <v>3840</v>
      </c>
      <c s="35" t="s">
        <v>5</v>
      </c>
      <c s="6" t="s">
        <v>3841</v>
      </c>
      <c s="36" t="s">
        <v>1372</v>
      </c>
      <c s="37">
        <v>26.222</v>
      </c>
      <c s="36">
        <v>0.001</v>
      </c>
      <c s="36">
        <f>ROUND(G1841*H1841,6)</f>
      </c>
      <c r="L1841" s="38">
        <v>0</v>
      </c>
      <c s="32">
        <f>ROUND(ROUND(L1841,2)*ROUND(G1841,3),2)</f>
      </c>
      <c s="36" t="s">
        <v>54</v>
      </c>
      <c>
        <f>(M1841*21)/100</f>
      </c>
      <c t="s">
        <v>26</v>
      </c>
    </row>
    <row r="1842" spans="1:5" ht="12.75">
      <c r="A1842" s="35" t="s">
        <v>55</v>
      </c>
      <c r="E1842" s="39" t="s">
        <v>5</v>
      </c>
    </row>
    <row r="1843" spans="1:5" ht="63.75">
      <c r="A1843" s="35" t="s">
        <v>56</v>
      </c>
      <c r="E1843" s="40" t="s">
        <v>3842</v>
      </c>
    </row>
    <row r="1844" spans="1:5" ht="25.5">
      <c r="A1844" t="s">
        <v>58</v>
      </c>
      <c r="E1844" s="39" t="s">
        <v>3843</v>
      </c>
    </row>
    <row r="1845" spans="1:16" ht="12.75">
      <c r="A1845" t="s">
        <v>48</v>
      </c>
      <c s="34" t="s">
        <v>3844</v>
      </c>
      <c s="34" t="s">
        <v>3845</v>
      </c>
      <c s="35" t="s">
        <v>5</v>
      </c>
      <c s="6" t="s">
        <v>3846</v>
      </c>
      <c s="36" t="s">
        <v>1372</v>
      </c>
      <c s="37">
        <v>134.78</v>
      </c>
      <c s="36">
        <v>0.001</v>
      </c>
      <c s="36">
        <f>ROUND(G1845*H1845,6)</f>
      </c>
      <c r="L1845" s="38">
        <v>0</v>
      </c>
      <c s="32">
        <f>ROUND(ROUND(L1845,2)*ROUND(G1845,3),2)</f>
      </c>
      <c s="36" t="s">
        <v>54</v>
      </c>
      <c>
        <f>(M1845*21)/100</f>
      </c>
      <c t="s">
        <v>26</v>
      </c>
    </row>
    <row r="1846" spans="1:5" ht="12.75">
      <c r="A1846" s="35" t="s">
        <v>55</v>
      </c>
      <c r="E1846" s="39" t="s">
        <v>5</v>
      </c>
    </row>
    <row r="1847" spans="1:5" ht="63.75">
      <c r="A1847" s="35" t="s">
        <v>56</v>
      </c>
      <c r="E1847" s="40" t="s">
        <v>3847</v>
      </c>
    </row>
    <row r="1848" spans="1:5" ht="25.5">
      <c r="A1848" t="s">
        <v>58</v>
      </c>
      <c r="E1848" s="39" t="s">
        <v>3848</v>
      </c>
    </row>
    <row r="1849" spans="1:16" ht="12.75">
      <c r="A1849" t="s">
        <v>48</v>
      </c>
      <c s="34" t="s">
        <v>3849</v>
      </c>
      <c s="34" t="s">
        <v>3850</v>
      </c>
      <c s="35" t="s">
        <v>5</v>
      </c>
      <c s="6" t="s">
        <v>1394</v>
      </c>
      <c s="36" t="s">
        <v>1372</v>
      </c>
      <c s="37">
        <v>642.969</v>
      </c>
      <c s="36">
        <v>5E-05</v>
      </c>
      <c s="36">
        <f>ROUND(G1849*H1849,6)</f>
      </c>
      <c r="L1849" s="38">
        <v>0</v>
      </c>
      <c s="32">
        <f>ROUND(ROUND(L1849,2)*ROUND(G1849,3),2)</f>
      </c>
      <c s="36" t="s">
        <v>188</v>
      </c>
      <c>
        <f>(M1849*21)/100</f>
      </c>
      <c t="s">
        <v>26</v>
      </c>
    </row>
    <row r="1850" spans="1:5" ht="12.75">
      <c r="A1850" s="35" t="s">
        <v>55</v>
      </c>
      <c r="E1850" s="39" t="s">
        <v>5</v>
      </c>
    </row>
    <row r="1851" spans="1:5" ht="12.75">
      <c r="A1851" s="35" t="s">
        <v>56</v>
      </c>
      <c r="E1851" s="40" t="s">
        <v>3851</v>
      </c>
    </row>
    <row r="1852" spans="1:5" ht="12.75">
      <c r="A1852" t="s">
        <v>58</v>
      </c>
      <c r="E1852" s="39" t="s">
        <v>1394</v>
      </c>
    </row>
    <row r="1853" spans="1:16" ht="12.75">
      <c r="A1853" t="s">
        <v>48</v>
      </c>
      <c s="34" t="s">
        <v>3852</v>
      </c>
      <c s="34" t="s">
        <v>3853</v>
      </c>
      <c s="35" t="s">
        <v>5</v>
      </c>
      <c s="6" t="s">
        <v>3854</v>
      </c>
      <c s="36" t="s">
        <v>53</v>
      </c>
      <c s="37">
        <v>0.739</v>
      </c>
      <c s="36">
        <v>1</v>
      </c>
      <c s="36">
        <f>ROUND(G1853*H1853,6)</f>
      </c>
      <c r="L1853" s="38">
        <v>0</v>
      </c>
      <c s="32">
        <f>ROUND(ROUND(L1853,2)*ROUND(G1853,3),2)</f>
      </c>
      <c s="36" t="s">
        <v>188</v>
      </c>
      <c>
        <f>(M1853*21)/100</f>
      </c>
      <c t="s">
        <v>26</v>
      </c>
    </row>
    <row r="1854" spans="1:5" ht="12.75">
      <c r="A1854" s="35" t="s">
        <v>55</v>
      </c>
      <c r="E1854" s="39" t="s">
        <v>5</v>
      </c>
    </row>
    <row r="1855" spans="1:5" ht="12.75">
      <c r="A1855" s="35" t="s">
        <v>56</v>
      </c>
      <c r="E1855" s="40" t="s">
        <v>5</v>
      </c>
    </row>
    <row r="1856" spans="1:5" ht="25.5">
      <c r="A1856" t="s">
        <v>58</v>
      </c>
      <c r="E1856" s="39" t="s">
        <v>3855</v>
      </c>
    </row>
    <row r="1857" spans="1:16" ht="12.75">
      <c r="A1857" t="s">
        <v>48</v>
      </c>
      <c s="34" t="s">
        <v>3856</v>
      </c>
      <c s="34" t="s">
        <v>3857</v>
      </c>
      <c s="35" t="s">
        <v>5</v>
      </c>
      <c s="6" t="s">
        <v>3858</v>
      </c>
      <c s="36" t="s">
        <v>1372</v>
      </c>
      <c s="37">
        <v>989.883</v>
      </c>
      <c s="36">
        <v>5E-05</v>
      </c>
      <c s="36">
        <f>ROUND(G1857*H1857,6)</f>
      </c>
      <c r="L1857" s="38">
        <v>0</v>
      </c>
      <c s="32">
        <f>ROUND(ROUND(L1857,2)*ROUND(G1857,3),2)</f>
      </c>
      <c s="36" t="s">
        <v>188</v>
      </c>
      <c>
        <f>(M1857*21)/100</f>
      </c>
      <c t="s">
        <v>26</v>
      </c>
    </row>
    <row r="1858" spans="1:5" ht="12.75">
      <c r="A1858" s="35" t="s">
        <v>55</v>
      </c>
      <c r="E1858" s="39" t="s">
        <v>5</v>
      </c>
    </row>
    <row r="1859" spans="1:5" ht="114.75">
      <c r="A1859" s="35" t="s">
        <v>56</v>
      </c>
      <c r="E1859" s="40" t="s">
        <v>3859</v>
      </c>
    </row>
    <row r="1860" spans="1:5" ht="12.75">
      <c r="A1860" t="s">
        <v>58</v>
      </c>
      <c r="E1860" s="39" t="s">
        <v>3858</v>
      </c>
    </row>
    <row r="1861" spans="1:16" ht="12.75">
      <c r="A1861" t="s">
        <v>48</v>
      </c>
      <c s="34" t="s">
        <v>3860</v>
      </c>
      <c s="34" t="s">
        <v>3861</v>
      </c>
      <c s="35" t="s">
        <v>5</v>
      </c>
      <c s="6" t="s">
        <v>3862</v>
      </c>
      <c s="36" t="s">
        <v>1372</v>
      </c>
      <c s="37">
        <v>688.185</v>
      </c>
      <c s="36">
        <v>0.001</v>
      </c>
      <c s="36">
        <f>ROUND(G1861*H1861,6)</f>
      </c>
      <c r="L1861" s="38">
        <v>0</v>
      </c>
      <c s="32">
        <f>ROUND(ROUND(L1861,2)*ROUND(G1861,3),2)</f>
      </c>
      <c s="36" t="s">
        <v>54</v>
      </c>
      <c>
        <f>(M1861*21)/100</f>
      </c>
      <c t="s">
        <v>26</v>
      </c>
    </row>
    <row r="1862" spans="1:5" ht="12.75">
      <c r="A1862" s="35" t="s">
        <v>55</v>
      </c>
      <c r="E1862" s="39" t="s">
        <v>5</v>
      </c>
    </row>
    <row r="1863" spans="1:5" ht="63.75">
      <c r="A1863" s="35" t="s">
        <v>56</v>
      </c>
      <c r="E1863" s="40" t="s">
        <v>3863</v>
      </c>
    </row>
    <row r="1864" spans="1:5" ht="25.5">
      <c r="A1864" t="s">
        <v>58</v>
      </c>
      <c r="E1864" s="39" t="s">
        <v>3864</v>
      </c>
    </row>
    <row r="1865" spans="1:16" ht="12.75">
      <c r="A1865" t="s">
        <v>48</v>
      </c>
      <c s="34" t="s">
        <v>3865</v>
      </c>
      <c s="34" t="s">
        <v>3866</v>
      </c>
      <c s="35" t="s">
        <v>5</v>
      </c>
      <c s="6" t="s">
        <v>3867</v>
      </c>
      <c s="36" t="s">
        <v>1372</v>
      </c>
      <c s="37">
        <v>450.18</v>
      </c>
      <c s="36">
        <v>0.001</v>
      </c>
      <c s="36">
        <f>ROUND(G1865*H1865,6)</f>
      </c>
      <c r="L1865" s="38">
        <v>0</v>
      </c>
      <c s="32">
        <f>ROUND(ROUND(L1865,2)*ROUND(G1865,3),2)</f>
      </c>
      <c s="36" t="s">
        <v>54</v>
      </c>
      <c>
        <f>(M1865*21)/100</f>
      </c>
      <c t="s">
        <v>26</v>
      </c>
    </row>
    <row r="1866" spans="1:5" ht="12.75">
      <c r="A1866" s="35" t="s">
        <v>55</v>
      </c>
      <c r="E1866" s="39" t="s">
        <v>5</v>
      </c>
    </row>
    <row r="1867" spans="1:5" ht="63.75">
      <c r="A1867" s="35" t="s">
        <v>56</v>
      </c>
      <c r="E1867" s="40" t="s">
        <v>3868</v>
      </c>
    </row>
    <row r="1868" spans="1:5" ht="25.5">
      <c r="A1868" t="s">
        <v>58</v>
      </c>
      <c r="E1868" s="39" t="s">
        <v>3869</v>
      </c>
    </row>
    <row r="1869" spans="1:16" ht="25.5">
      <c r="A1869" t="s">
        <v>48</v>
      </c>
      <c s="34" t="s">
        <v>3870</v>
      </c>
      <c s="34" t="s">
        <v>3871</v>
      </c>
      <c s="35" t="s">
        <v>5</v>
      </c>
      <c s="6" t="s">
        <v>3872</v>
      </c>
      <c s="36" t="s">
        <v>1372</v>
      </c>
      <c s="37">
        <v>731.95</v>
      </c>
      <c s="36">
        <v>5E-05</v>
      </c>
      <c s="36">
        <f>ROUND(G1869*H1869,6)</f>
      </c>
      <c r="L1869" s="38">
        <v>0</v>
      </c>
      <c s="32">
        <f>ROUND(ROUND(L1869,2)*ROUND(G1869,3),2)</f>
      </c>
      <c s="36" t="s">
        <v>188</v>
      </c>
      <c>
        <f>(M1869*21)/100</f>
      </c>
      <c t="s">
        <v>26</v>
      </c>
    </row>
    <row r="1870" spans="1:5" ht="12.75">
      <c r="A1870" s="35" t="s">
        <v>55</v>
      </c>
      <c r="E1870" s="39" t="s">
        <v>5</v>
      </c>
    </row>
    <row r="1871" spans="1:5" ht="216.75">
      <c r="A1871" s="35" t="s">
        <v>56</v>
      </c>
      <c r="E1871" s="40" t="s">
        <v>3873</v>
      </c>
    </row>
    <row r="1872" spans="1:5" ht="25.5">
      <c r="A1872" t="s">
        <v>58</v>
      </c>
      <c r="E1872" s="39" t="s">
        <v>3872</v>
      </c>
    </row>
    <row r="1873" spans="1:16" ht="12.75">
      <c r="A1873" t="s">
        <v>48</v>
      </c>
      <c s="34" t="s">
        <v>3874</v>
      </c>
      <c s="34" t="s">
        <v>3875</v>
      </c>
      <c s="35" t="s">
        <v>5</v>
      </c>
      <c s="6" t="s">
        <v>3876</v>
      </c>
      <c s="36" t="s">
        <v>1372</v>
      </c>
      <c s="37">
        <v>151.09</v>
      </c>
      <c s="36">
        <v>0.001</v>
      </c>
      <c s="36">
        <f>ROUND(G1873*H1873,6)</f>
      </c>
      <c r="L1873" s="38">
        <v>0</v>
      </c>
      <c s="32">
        <f>ROUND(ROUND(L1873,2)*ROUND(G1873,3),2)</f>
      </c>
      <c s="36" t="s">
        <v>54</v>
      </c>
      <c>
        <f>(M1873*21)/100</f>
      </c>
      <c t="s">
        <v>26</v>
      </c>
    </row>
    <row r="1874" spans="1:5" ht="12.75">
      <c r="A1874" s="35" t="s">
        <v>55</v>
      </c>
      <c r="E1874" s="39" t="s">
        <v>5</v>
      </c>
    </row>
    <row r="1875" spans="1:5" ht="63.75">
      <c r="A1875" s="35" t="s">
        <v>56</v>
      </c>
      <c r="E1875" s="40" t="s">
        <v>3877</v>
      </c>
    </row>
    <row r="1876" spans="1:5" ht="25.5">
      <c r="A1876" t="s">
        <v>58</v>
      </c>
      <c r="E1876" s="39" t="s">
        <v>3878</v>
      </c>
    </row>
    <row r="1877" spans="1:16" ht="12.75">
      <c r="A1877" t="s">
        <v>48</v>
      </c>
      <c s="34" t="s">
        <v>3879</v>
      </c>
      <c s="34" t="s">
        <v>3880</v>
      </c>
      <c s="35" t="s">
        <v>5</v>
      </c>
      <c s="6" t="s">
        <v>3881</v>
      </c>
      <c s="36" t="s">
        <v>1372</v>
      </c>
      <c s="37">
        <v>145.354</v>
      </c>
      <c s="36">
        <v>0.001</v>
      </c>
      <c s="36">
        <f>ROUND(G1877*H1877,6)</f>
      </c>
      <c r="L1877" s="38">
        <v>0</v>
      </c>
      <c s="32">
        <f>ROUND(ROUND(L1877,2)*ROUND(G1877,3),2)</f>
      </c>
      <c s="36" t="s">
        <v>54</v>
      </c>
      <c>
        <f>(M1877*21)/100</f>
      </c>
      <c t="s">
        <v>26</v>
      </c>
    </row>
    <row r="1878" spans="1:5" ht="12.75">
      <c r="A1878" s="35" t="s">
        <v>55</v>
      </c>
      <c r="E1878" s="39" t="s">
        <v>5</v>
      </c>
    </row>
    <row r="1879" spans="1:5" ht="63.75">
      <c r="A1879" s="35" t="s">
        <v>56</v>
      </c>
      <c r="E1879" s="40" t="s">
        <v>3882</v>
      </c>
    </row>
    <row r="1880" spans="1:5" ht="25.5">
      <c r="A1880" t="s">
        <v>58</v>
      </c>
      <c r="E1880" s="39" t="s">
        <v>3883</v>
      </c>
    </row>
    <row r="1881" spans="1:16" ht="12.75">
      <c r="A1881" t="s">
        <v>48</v>
      </c>
      <c s="34" t="s">
        <v>3884</v>
      </c>
      <c s="34" t="s">
        <v>3885</v>
      </c>
      <c s="35" t="s">
        <v>5</v>
      </c>
      <c s="6" t="s">
        <v>3886</v>
      </c>
      <c s="36" t="s">
        <v>1372</v>
      </c>
      <c s="37">
        <v>272.649</v>
      </c>
      <c s="36">
        <v>0.001</v>
      </c>
      <c s="36">
        <f>ROUND(G1881*H1881,6)</f>
      </c>
      <c r="L1881" s="38">
        <v>0</v>
      </c>
      <c s="32">
        <f>ROUND(ROUND(L1881,2)*ROUND(G1881,3),2)</f>
      </c>
      <c s="36" t="s">
        <v>54</v>
      </c>
      <c>
        <f>(M1881*21)/100</f>
      </c>
      <c t="s">
        <v>26</v>
      </c>
    </row>
    <row r="1882" spans="1:5" ht="12.75">
      <c r="A1882" s="35" t="s">
        <v>55</v>
      </c>
      <c r="E1882" s="39" t="s">
        <v>5</v>
      </c>
    </row>
    <row r="1883" spans="1:5" ht="63.75">
      <c r="A1883" s="35" t="s">
        <v>56</v>
      </c>
      <c r="E1883" s="40" t="s">
        <v>3887</v>
      </c>
    </row>
    <row r="1884" spans="1:5" ht="25.5">
      <c r="A1884" t="s">
        <v>58</v>
      </c>
      <c r="E1884" s="39" t="s">
        <v>3888</v>
      </c>
    </row>
    <row r="1885" spans="1:16" ht="12.75">
      <c r="A1885" t="s">
        <v>48</v>
      </c>
      <c s="34" t="s">
        <v>3889</v>
      </c>
      <c s="34" t="s">
        <v>3890</v>
      </c>
      <c s="35" t="s">
        <v>5</v>
      </c>
      <c s="6" t="s">
        <v>3891</v>
      </c>
      <c s="36" t="s">
        <v>1372</v>
      </c>
      <c s="37">
        <v>272.649</v>
      </c>
      <c s="36">
        <v>0.001</v>
      </c>
      <c s="36">
        <f>ROUND(G1885*H1885,6)</f>
      </c>
      <c r="L1885" s="38">
        <v>0</v>
      </c>
      <c s="32">
        <f>ROUND(ROUND(L1885,2)*ROUND(G1885,3),2)</f>
      </c>
      <c s="36" t="s">
        <v>54</v>
      </c>
      <c>
        <f>(M1885*21)/100</f>
      </c>
      <c t="s">
        <v>26</v>
      </c>
    </row>
    <row r="1886" spans="1:5" ht="12.75">
      <c r="A1886" s="35" t="s">
        <v>55</v>
      </c>
      <c r="E1886" s="39" t="s">
        <v>5</v>
      </c>
    </row>
    <row r="1887" spans="1:5" ht="63.75">
      <c r="A1887" s="35" t="s">
        <v>56</v>
      </c>
      <c r="E1887" s="40" t="s">
        <v>3892</v>
      </c>
    </row>
    <row r="1888" spans="1:5" ht="25.5">
      <c r="A1888" t="s">
        <v>58</v>
      </c>
      <c r="E1888" s="39" t="s">
        <v>3893</v>
      </c>
    </row>
    <row r="1889" spans="1:16" ht="25.5">
      <c r="A1889" t="s">
        <v>48</v>
      </c>
      <c s="34" t="s">
        <v>3894</v>
      </c>
      <c s="34" t="s">
        <v>3895</v>
      </c>
      <c s="35" t="s">
        <v>5</v>
      </c>
      <c s="6" t="s">
        <v>3896</v>
      </c>
      <c s="36" t="s">
        <v>1372</v>
      </c>
      <c s="37">
        <v>286.035</v>
      </c>
      <c s="36">
        <v>5E-05</v>
      </c>
      <c s="36">
        <f>ROUND(G1889*H1889,6)</f>
      </c>
      <c r="L1889" s="38">
        <v>0</v>
      </c>
      <c s="32">
        <f>ROUND(ROUND(L1889,2)*ROUND(G1889,3),2)</f>
      </c>
      <c s="36" t="s">
        <v>188</v>
      </c>
      <c>
        <f>(M1889*21)/100</f>
      </c>
      <c t="s">
        <v>26</v>
      </c>
    </row>
    <row r="1890" spans="1:5" ht="12.75">
      <c r="A1890" s="35" t="s">
        <v>55</v>
      </c>
      <c r="E1890" s="39" t="s">
        <v>5</v>
      </c>
    </row>
    <row r="1891" spans="1:5" ht="114.75">
      <c r="A1891" s="35" t="s">
        <v>56</v>
      </c>
      <c r="E1891" s="40" t="s">
        <v>3897</v>
      </c>
    </row>
    <row r="1892" spans="1:5" ht="25.5">
      <c r="A1892" t="s">
        <v>58</v>
      </c>
      <c r="E1892" s="39" t="s">
        <v>3896</v>
      </c>
    </row>
    <row r="1893" spans="1:16" ht="12.75">
      <c r="A1893" t="s">
        <v>48</v>
      </c>
      <c s="34" t="s">
        <v>3898</v>
      </c>
      <c s="34" t="s">
        <v>3899</v>
      </c>
      <c s="35" t="s">
        <v>5</v>
      </c>
      <c s="6" t="s">
        <v>3900</v>
      </c>
      <c s="36" t="s">
        <v>1372</v>
      </c>
      <c s="37">
        <v>328.94</v>
      </c>
      <c s="36">
        <v>0.001</v>
      </c>
      <c s="36">
        <f>ROUND(G1893*H1893,6)</f>
      </c>
      <c r="L1893" s="38">
        <v>0</v>
      </c>
      <c s="32">
        <f>ROUND(ROUND(L1893,2)*ROUND(G1893,3),2)</f>
      </c>
      <c s="36" t="s">
        <v>54</v>
      </c>
      <c>
        <f>(M1893*21)/100</f>
      </c>
      <c t="s">
        <v>26</v>
      </c>
    </row>
    <row r="1894" spans="1:5" ht="12.75">
      <c r="A1894" s="35" t="s">
        <v>55</v>
      </c>
      <c r="E1894" s="39" t="s">
        <v>5</v>
      </c>
    </row>
    <row r="1895" spans="1:5" ht="89.25">
      <c r="A1895" s="35" t="s">
        <v>56</v>
      </c>
      <c r="E1895" s="40" t="s">
        <v>3901</v>
      </c>
    </row>
    <row r="1896" spans="1:5" ht="25.5">
      <c r="A1896" t="s">
        <v>58</v>
      </c>
      <c r="E1896" s="39" t="s">
        <v>3902</v>
      </c>
    </row>
    <row r="1897" spans="1:16" ht="12.75">
      <c r="A1897" t="s">
        <v>48</v>
      </c>
      <c s="34" t="s">
        <v>3903</v>
      </c>
      <c s="34" t="s">
        <v>3904</v>
      </c>
      <c s="35" t="s">
        <v>5</v>
      </c>
      <c s="6" t="s">
        <v>3905</v>
      </c>
      <c s="36" t="s">
        <v>235</v>
      </c>
      <c s="37">
        <v>8.66</v>
      </c>
      <c s="36">
        <v>0</v>
      </c>
      <c s="36">
        <f>ROUND(G1897*H1897,6)</f>
      </c>
      <c r="L1897" s="38">
        <v>0</v>
      </c>
      <c s="32">
        <f>ROUND(ROUND(L1897,2)*ROUND(G1897,3),2)</f>
      </c>
      <c s="36" t="s">
        <v>54</v>
      </c>
      <c>
        <f>(M1897*21)/100</f>
      </c>
      <c t="s">
        <v>26</v>
      </c>
    </row>
    <row r="1898" spans="1:5" ht="12.75">
      <c r="A1898" s="35" t="s">
        <v>55</v>
      </c>
      <c r="E1898" s="39" t="s">
        <v>5</v>
      </c>
    </row>
    <row r="1899" spans="1:5" ht="114.75">
      <c r="A1899" s="35" t="s">
        <v>56</v>
      </c>
      <c r="E1899" s="40" t="s">
        <v>3906</v>
      </c>
    </row>
    <row r="1900" spans="1:5" ht="25.5">
      <c r="A1900" t="s">
        <v>58</v>
      </c>
      <c r="E1900" s="39" t="s">
        <v>3907</v>
      </c>
    </row>
    <row r="1901" spans="1:16" ht="12.75">
      <c r="A1901" t="s">
        <v>48</v>
      </c>
      <c s="34" t="s">
        <v>3908</v>
      </c>
      <c s="34" t="s">
        <v>3909</v>
      </c>
      <c s="35" t="s">
        <v>5</v>
      </c>
      <c s="6" t="s">
        <v>3905</v>
      </c>
      <c s="36" t="s">
        <v>235</v>
      </c>
      <c s="37">
        <v>51.18</v>
      </c>
      <c s="36">
        <v>0</v>
      </c>
      <c s="36">
        <f>ROUND(G1901*H1901,6)</f>
      </c>
      <c r="L1901" s="38">
        <v>0</v>
      </c>
      <c s="32">
        <f>ROUND(ROUND(L1901,2)*ROUND(G1901,3),2)</f>
      </c>
      <c s="36" t="s">
        <v>54</v>
      </c>
      <c>
        <f>(M1901*21)/100</f>
      </c>
      <c t="s">
        <v>26</v>
      </c>
    </row>
    <row r="1902" spans="1:5" ht="12.75">
      <c r="A1902" s="35" t="s">
        <v>55</v>
      </c>
      <c r="E1902" s="39" t="s">
        <v>5</v>
      </c>
    </row>
    <row r="1903" spans="1:5" ht="369.75">
      <c r="A1903" s="35" t="s">
        <v>56</v>
      </c>
      <c r="E1903" s="40" t="s">
        <v>3910</v>
      </c>
    </row>
    <row r="1904" spans="1:5" ht="25.5">
      <c r="A1904" t="s">
        <v>58</v>
      </c>
      <c r="E1904" s="39" t="s">
        <v>3911</v>
      </c>
    </row>
    <row r="1905" spans="1:16" ht="12.75">
      <c r="A1905" t="s">
        <v>48</v>
      </c>
      <c s="34" t="s">
        <v>3912</v>
      </c>
      <c s="34" t="s">
        <v>3913</v>
      </c>
      <c s="35" t="s">
        <v>5</v>
      </c>
      <c s="6" t="s">
        <v>3914</v>
      </c>
      <c s="36" t="s">
        <v>161</v>
      </c>
      <c s="37">
        <v>3</v>
      </c>
      <c s="36">
        <v>0</v>
      </c>
      <c s="36">
        <f>ROUND(G1905*H1905,6)</f>
      </c>
      <c r="L1905" s="38">
        <v>0</v>
      </c>
      <c s="32">
        <f>ROUND(ROUND(L1905,2)*ROUND(G1905,3),2)</f>
      </c>
      <c s="36" t="s">
        <v>54</v>
      </c>
      <c>
        <f>(M1905*21)/100</f>
      </c>
      <c t="s">
        <v>26</v>
      </c>
    </row>
    <row r="1906" spans="1:5" ht="12.75">
      <c r="A1906" s="35" t="s">
        <v>55</v>
      </c>
      <c r="E1906" s="39" t="s">
        <v>5</v>
      </c>
    </row>
    <row r="1907" spans="1:5" ht="63.75">
      <c r="A1907" s="35" t="s">
        <v>56</v>
      </c>
      <c r="E1907" s="40" t="s">
        <v>3915</v>
      </c>
    </row>
    <row r="1908" spans="1:5" ht="25.5">
      <c r="A1908" t="s">
        <v>58</v>
      </c>
      <c r="E1908" s="39" t="s">
        <v>3916</v>
      </c>
    </row>
    <row r="1909" spans="1:16" ht="12.75">
      <c r="A1909" t="s">
        <v>48</v>
      </c>
      <c s="34" t="s">
        <v>3917</v>
      </c>
      <c s="34" t="s">
        <v>3918</v>
      </c>
      <c s="35" t="s">
        <v>5</v>
      </c>
      <c s="6" t="s">
        <v>3919</v>
      </c>
      <c s="36" t="s">
        <v>161</v>
      </c>
      <c s="37">
        <v>2</v>
      </c>
      <c s="36">
        <v>0</v>
      </c>
      <c s="36">
        <f>ROUND(G1909*H1909,6)</f>
      </c>
      <c r="L1909" s="38">
        <v>0</v>
      </c>
      <c s="32">
        <f>ROUND(ROUND(L1909,2)*ROUND(G1909,3),2)</f>
      </c>
      <c s="36" t="s">
        <v>54</v>
      </c>
      <c>
        <f>(M1909*21)/100</f>
      </c>
      <c t="s">
        <v>26</v>
      </c>
    </row>
    <row r="1910" spans="1:5" ht="12.75">
      <c r="A1910" s="35" t="s">
        <v>55</v>
      </c>
      <c r="E1910" s="39" t="s">
        <v>5</v>
      </c>
    </row>
    <row r="1911" spans="1:5" ht="114.75">
      <c r="A1911" s="35" t="s">
        <v>56</v>
      </c>
      <c r="E1911" s="40" t="s">
        <v>3920</v>
      </c>
    </row>
    <row r="1912" spans="1:5" ht="25.5">
      <c r="A1912" t="s">
        <v>58</v>
      </c>
      <c r="E1912" s="39" t="s">
        <v>3921</v>
      </c>
    </row>
    <row r="1913" spans="1:16" ht="25.5">
      <c r="A1913" t="s">
        <v>48</v>
      </c>
      <c s="34" t="s">
        <v>3922</v>
      </c>
      <c s="34" t="s">
        <v>3923</v>
      </c>
      <c s="35" t="s">
        <v>5</v>
      </c>
      <c s="6" t="s">
        <v>3924</v>
      </c>
      <c s="36" t="s">
        <v>53</v>
      </c>
      <c s="37">
        <v>5.367</v>
      </c>
      <c s="36">
        <v>0</v>
      </c>
      <c s="36">
        <f>ROUND(G1913*H1913,6)</f>
      </c>
      <c r="L1913" s="38">
        <v>0</v>
      </c>
      <c s="32">
        <f>ROUND(ROUND(L1913,2)*ROUND(G1913,3),2)</f>
      </c>
      <c s="36" t="s">
        <v>188</v>
      </c>
      <c>
        <f>(M1913*21)/100</f>
      </c>
      <c t="s">
        <v>26</v>
      </c>
    </row>
    <row r="1914" spans="1:5" ht="12.75">
      <c r="A1914" s="35" t="s">
        <v>55</v>
      </c>
      <c r="E1914" s="39" t="s">
        <v>5</v>
      </c>
    </row>
    <row r="1915" spans="1:5" ht="12.75">
      <c r="A1915" s="35" t="s">
        <v>56</v>
      </c>
      <c r="E1915" s="40" t="s">
        <v>5</v>
      </c>
    </row>
    <row r="1916" spans="1:5" ht="25.5">
      <c r="A1916" t="s">
        <v>58</v>
      </c>
      <c r="E1916" s="39" t="s">
        <v>3924</v>
      </c>
    </row>
    <row r="1917" spans="1:13" ht="12.75">
      <c r="A1917" t="s">
        <v>45</v>
      </c>
      <c r="C1917" s="31" t="s">
        <v>1860</v>
      </c>
      <c r="E1917" s="33" t="s">
        <v>1861</v>
      </c>
      <c r="J1917" s="32">
        <f>0</f>
      </c>
      <c s="32">
        <f>0</f>
      </c>
      <c s="32">
        <f>0+L1918+L1922+L1926+L1930+L1934+L1938+L1942+L1946+L1950+L1954+L1958+L1962</f>
      </c>
      <c s="32">
        <f>0+M1918+M1922+M1926+M1930+M1934+M1938+M1942+M1946+M1950+M1954+M1958+M1962</f>
      </c>
    </row>
    <row r="1918" spans="1:16" ht="12.75">
      <c r="A1918" t="s">
        <v>48</v>
      </c>
      <c s="34" t="s">
        <v>3925</v>
      </c>
      <c s="34" t="s">
        <v>3926</v>
      </c>
      <c s="35" t="s">
        <v>5</v>
      </c>
      <c s="6" t="s">
        <v>3927</v>
      </c>
      <c s="36" t="s">
        <v>1171</v>
      </c>
      <c s="37">
        <v>617.727</v>
      </c>
      <c s="36">
        <v>0</v>
      </c>
      <c s="36">
        <f>ROUND(G1918*H1918,6)</f>
      </c>
      <c r="L1918" s="38">
        <v>0</v>
      </c>
      <c s="32">
        <f>ROUND(ROUND(L1918,2)*ROUND(G1918,3),2)</f>
      </c>
      <c s="36" t="s">
        <v>188</v>
      </c>
      <c>
        <f>(M1918*21)/100</f>
      </c>
      <c t="s">
        <v>26</v>
      </c>
    </row>
    <row r="1919" spans="1:5" ht="12.75">
      <c r="A1919" s="35" t="s">
        <v>55</v>
      </c>
      <c r="E1919" s="39" t="s">
        <v>5</v>
      </c>
    </row>
    <row r="1920" spans="1:5" ht="12.75">
      <c r="A1920" s="35" t="s">
        <v>56</v>
      </c>
      <c r="E1920" s="40" t="s">
        <v>3928</v>
      </c>
    </row>
    <row r="1921" spans="1:5" ht="12.75">
      <c r="A1921" t="s">
        <v>58</v>
      </c>
      <c r="E1921" s="39" t="s">
        <v>3927</v>
      </c>
    </row>
    <row r="1922" spans="1:16" ht="25.5">
      <c r="A1922" t="s">
        <v>48</v>
      </c>
      <c s="34" t="s">
        <v>3929</v>
      </c>
      <c s="34" t="s">
        <v>3930</v>
      </c>
      <c s="35" t="s">
        <v>5</v>
      </c>
      <c s="6" t="s">
        <v>3931</v>
      </c>
      <c s="36" t="s">
        <v>1171</v>
      </c>
      <c s="37">
        <v>617.727</v>
      </c>
      <c s="36">
        <v>0.0005</v>
      </c>
      <c s="36">
        <f>ROUND(G1922*H1922,6)</f>
      </c>
      <c r="L1922" s="38">
        <v>0</v>
      </c>
      <c s="32">
        <f>ROUND(ROUND(L1922,2)*ROUND(G1922,3),2)</f>
      </c>
      <c s="36" t="s">
        <v>188</v>
      </c>
      <c>
        <f>(M1922*21)/100</f>
      </c>
      <c t="s">
        <v>26</v>
      </c>
    </row>
    <row r="1923" spans="1:5" ht="12.75">
      <c r="A1923" s="35" t="s">
        <v>55</v>
      </c>
      <c r="E1923" s="39" t="s">
        <v>5</v>
      </c>
    </row>
    <row r="1924" spans="1:5" ht="12.75">
      <c r="A1924" s="35" t="s">
        <v>56</v>
      </c>
      <c r="E1924" s="40" t="s">
        <v>3928</v>
      </c>
    </row>
    <row r="1925" spans="1:5" ht="25.5">
      <c r="A1925" t="s">
        <v>58</v>
      </c>
      <c r="E1925" s="39" t="s">
        <v>3931</v>
      </c>
    </row>
    <row r="1926" spans="1:16" ht="25.5">
      <c r="A1926" t="s">
        <v>48</v>
      </c>
      <c s="34" t="s">
        <v>3932</v>
      </c>
      <c s="34" t="s">
        <v>3933</v>
      </c>
      <c s="35" t="s">
        <v>5</v>
      </c>
      <c s="6" t="s">
        <v>3934</v>
      </c>
      <c s="36" t="s">
        <v>1171</v>
      </c>
      <c s="37">
        <v>757.853</v>
      </c>
      <c s="36">
        <v>0.015</v>
      </c>
      <c s="36">
        <f>ROUND(G1926*H1926,6)</f>
      </c>
      <c r="L1926" s="38">
        <v>0</v>
      </c>
      <c s="32">
        <f>ROUND(ROUND(L1926,2)*ROUND(G1926,3),2)</f>
      </c>
      <c s="36" t="s">
        <v>188</v>
      </c>
      <c>
        <f>(M1926*21)/100</f>
      </c>
      <c t="s">
        <v>26</v>
      </c>
    </row>
    <row r="1927" spans="1:5" ht="12.75">
      <c r="A1927" s="35" t="s">
        <v>55</v>
      </c>
      <c r="E1927" s="39" t="s">
        <v>5</v>
      </c>
    </row>
    <row r="1928" spans="1:5" ht="12.75">
      <c r="A1928" s="35" t="s">
        <v>56</v>
      </c>
      <c r="E1928" s="40" t="s">
        <v>3935</v>
      </c>
    </row>
    <row r="1929" spans="1:5" ht="25.5">
      <c r="A1929" t="s">
        <v>58</v>
      </c>
      <c r="E1929" s="39" t="s">
        <v>3934</v>
      </c>
    </row>
    <row r="1930" spans="1:16" ht="25.5">
      <c r="A1930" t="s">
        <v>48</v>
      </c>
      <c s="34" t="s">
        <v>3936</v>
      </c>
      <c s="34" t="s">
        <v>3937</v>
      </c>
      <c s="35" t="s">
        <v>5</v>
      </c>
      <c s="6" t="s">
        <v>3938</v>
      </c>
      <c s="36" t="s">
        <v>235</v>
      </c>
      <c s="37">
        <v>580.11</v>
      </c>
      <c s="36">
        <v>0.0003</v>
      </c>
      <c s="36">
        <f>ROUND(G1930*H1930,6)</f>
      </c>
      <c r="L1930" s="38">
        <v>0</v>
      </c>
      <c s="32">
        <f>ROUND(ROUND(L1930,2)*ROUND(G1930,3),2)</f>
      </c>
      <c s="36" t="s">
        <v>188</v>
      </c>
      <c>
        <f>(M1930*21)/100</f>
      </c>
      <c t="s">
        <v>26</v>
      </c>
    </row>
    <row r="1931" spans="1:5" ht="12.75">
      <c r="A1931" s="35" t="s">
        <v>55</v>
      </c>
      <c r="E1931" s="39" t="s">
        <v>5</v>
      </c>
    </row>
    <row r="1932" spans="1:5" ht="12.75">
      <c r="A1932" s="35" t="s">
        <v>56</v>
      </c>
      <c r="E1932" s="40" t="s">
        <v>3939</v>
      </c>
    </row>
    <row r="1933" spans="1:5" ht="25.5">
      <c r="A1933" t="s">
        <v>58</v>
      </c>
      <c r="E1933" s="39" t="s">
        <v>3938</v>
      </c>
    </row>
    <row r="1934" spans="1:16" ht="12.75">
      <c r="A1934" t="s">
        <v>48</v>
      </c>
      <c s="34" t="s">
        <v>3940</v>
      </c>
      <c s="34" t="s">
        <v>3941</v>
      </c>
      <c s="35" t="s">
        <v>5</v>
      </c>
      <c s="6" t="s">
        <v>3942</v>
      </c>
      <c s="36" t="s">
        <v>1171</v>
      </c>
      <c s="37">
        <v>34.807</v>
      </c>
      <c s="36">
        <v>0.0215</v>
      </c>
      <c s="36">
        <f>ROUND(G1934*H1934,6)</f>
      </c>
      <c r="L1934" s="38">
        <v>0</v>
      </c>
      <c s="32">
        <f>ROUND(ROUND(L1934,2)*ROUND(G1934,3),2)</f>
      </c>
      <c s="36" t="s">
        <v>188</v>
      </c>
      <c>
        <f>(M1934*21)/100</f>
      </c>
      <c t="s">
        <v>26</v>
      </c>
    </row>
    <row r="1935" spans="1:5" ht="12.75">
      <c r="A1935" s="35" t="s">
        <v>55</v>
      </c>
      <c r="E1935" s="39" t="s">
        <v>5</v>
      </c>
    </row>
    <row r="1936" spans="1:5" ht="12.75">
      <c r="A1936" s="35" t="s">
        <v>56</v>
      </c>
      <c r="E1936" s="40" t="s">
        <v>5</v>
      </c>
    </row>
    <row r="1937" spans="1:5" ht="38.25">
      <c r="A1937" t="s">
        <v>58</v>
      </c>
      <c r="E1937" s="39" t="s">
        <v>3943</v>
      </c>
    </row>
    <row r="1938" spans="1:16" ht="38.25">
      <c r="A1938" t="s">
        <v>48</v>
      </c>
      <c s="34" t="s">
        <v>3944</v>
      </c>
      <c s="34" t="s">
        <v>3945</v>
      </c>
      <c s="35" t="s">
        <v>5</v>
      </c>
      <c s="6" t="s">
        <v>3946</v>
      </c>
      <c s="36" t="s">
        <v>1171</v>
      </c>
      <c s="37">
        <v>617.727</v>
      </c>
      <c s="36">
        <v>0.009</v>
      </c>
      <c s="36">
        <f>ROUND(G1938*H1938,6)</f>
      </c>
      <c r="L1938" s="38">
        <v>0</v>
      </c>
      <c s="32">
        <f>ROUND(ROUND(L1938,2)*ROUND(G1938,3),2)</f>
      </c>
      <c s="36" t="s">
        <v>188</v>
      </c>
      <c>
        <f>(M1938*21)/100</f>
      </c>
      <c t="s">
        <v>26</v>
      </c>
    </row>
    <row r="1939" spans="1:5" ht="12.75">
      <c r="A1939" s="35" t="s">
        <v>55</v>
      </c>
      <c r="E1939" s="39" t="s">
        <v>5</v>
      </c>
    </row>
    <row r="1940" spans="1:5" ht="12.75">
      <c r="A1940" s="35" t="s">
        <v>56</v>
      </c>
      <c r="E1940" s="40" t="s">
        <v>3928</v>
      </c>
    </row>
    <row r="1941" spans="1:5" ht="38.25">
      <c r="A1941" t="s">
        <v>58</v>
      </c>
      <c r="E1941" s="39" t="s">
        <v>3946</v>
      </c>
    </row>
    <row r="1942" spans="1:16" ht="25.5">
      <c r="A1942" t="s">
        <v>48</v>
      </c>
      <c s="34" t="s">
        <v>3947</v>
      </c>
      <c s="34" t="s">
        <v>3948</v>
      </c>
      <c s="35" t="s">
        <v>5</v>
      </c>
      <c s="6" t="s">
        <v>3949</v>
      </c>
      <c s="36" t="s">
        <v>1171</v>
      </c>
      <c s="37">
        <v>710.386</v>
      </c>
      <c s="36">
        <v>0.0192</v>
      </c>
      <c s="36">
        <f>ROUND(G1942*H1942,6)</f>
      </c>
      <c r="L1942" s="38">
        <v>0</v>
      </c>
      <c s="32">
        <f>ROUND(ROUND(L1942,2)*ROUND(G1942,3),2)</f>
      </c>
      <c s="36" t="s">
        <v>188</v>
      </c>
      <c>
        <f>(M1942*21)/100</f>
      </c>
      <c t="s">
        <v>26</v>
      </c>
    </row>
    <row r="1943" spans="1:5" ht="12.75">
      <c r="A1943" s="35" t="s">
        <v>55</v>
      </c>
      <c r="E1943" s="39" t="s">
        <v>5</v>
      </c>
    </row>
    <row r="1944" spans="1:5" ht="12.75">
      <c r="A1944" s="35" t="s">
        <v>56</v>
      </c>
      <c r="E1944" s="40" t="s">
        <v>5</v>
      </c>
    </row>
    <row r="1945" spans="1:5" ht="38.25">
      <c r="A1945" t="s">
        <v>58</v>
      </c>
      <c r="E1945" s="39" t="s">
        <v>3950</v>
      </c>
    </row>
    <row r="1946" spans="1:16" ht="12.75">
      <c r="A1946" t="s">
        <v>48</v>
      </c>
      <c s="34" t="s">
        <v>3951</v>
      </c>
      <c s="34" t="s">
        <v>3952</v>
      </c>
      <c s="35" t="s">
        <v>5</v>
      </c>
      <c s="6" t="s">
        <v>3953</v>
      </c>
      <c s="36" t="s">
        <v>1171</v>
      </c>
      <c s="37">
        <v>277.75</v>
      </c>
      <c s="36">
        <v>0.0015</v>
      </c>
      <c s="36">
        <f>ROUND(G1946*H1946,6)</f>
      </c>
      <c r="L1946" s="38">
        <v>0</v>
      </c>
      <c s="32">
        <f>ROUND(ROUND(L1946,2)*ROUND(G1946,3),2)</f>
      </c>
      <c s="36" t="s">
        <v>188</v>
      </c>
      <c>
        <f>(M1946*21)/100</f>
      </c>
      <c t="s">
        <v>26</v>
      </c>
    </row>
    <row r="1947" spans="1:5" ht="12.75">
      <c r="A1947" s="35" t="s">
        <v>55</v>
      </c>
      <c r="E1947" s="39" t="s">
        <v>5</v>
      </c>
    </row>
    <row r="1948" spans="1:5" ht="12.75">
      <c r="A1948" s="35" t="s">
        <v>56</v>
      </c>
      <c r="E1948" s="40" t="s">
        <v>3954</v>
      </c>
    </row>
    <row r="1949" spans="1:5" ht="12.75">
      <c r="A1949" t="s">
        <v>58</v>
      </c>
      <c r="E1949" s="39" t="s">
        <v>3953</v>
      </c>
    </row>
    <row r="1950" spans="1:16" ht="12.75">
      <c r="A1950" t="s">
        <v>48</v>
      </c>
      <c s="34" t="s">
        <v>3955</v>
      </c>
      <c s="34" t="s">
        <v>3956</v>
      </c>
      <c s="35" t="s">
        <v>5</v>
      </c>
      <c s="6" t="s">
        <v>3957</v>
      </c>
      <c s="36" t="s">
        <v>235</v>
      </c>
      <c s="37">
        <v>788.19</v>
      </c>
      <c s="36">
        <v>3E-05</v>
      </c>
      <c s="36">
        <f>ROUND(G1950*H1950,6)</f>
      </c>
      <c r="L1950" s="38">
        <v>0</v>
      </c>
      <c s="32">
        <f>ROUND(ROUND(L1950,2)*ROUND(G1950,3),2)</f>
      </c>
      <c s="36" t="s">
        <v>188</v>
      </c>
      <c>
        <f>(M1950*21)/100</f>
      </c>
      <c t="s">
        <v>26</v>
      </c>
    </row>
    <row r="1951" spans="1:5" ht="12.75">
      <c r="A1951" s="35" t="s">
        <v>55</v>
      </c>
      <c r="E1951" s="39" t="s">
        <v>5</v>
      </c>
    </row>
    <row r="1952" spans="1:5" ht="12.75">
      <c r="A1952" s="35" t="s">
        <v>56</v>
      </c>
      <c r="E1952" s="40" t="s">
        <v>3958</v>
      </c>
    </row>
    <row r="1953" spans="1:5" ht="12.75">
      <c r="A1953" t="s">
        <v>58</v>
      </c>
      <c r="E1953" s="39" t="s">
        <v>3957</v>
      </c>
    </row>
    <row r="1954" spans="1:16" ht="12.75">
      <c r="A1954" t="s">
        <v>48</v>
      </c>
      <c s="34" t="s">
        <v>3959</v>
      </c>
      <c s="34" t="s">
        <v>3960</v>
      </c>
      <c s="35" t="s">
        <v>5</v>
      </c>
      <c s="6" t="s">
        <v>3961</v>
      </c>
      <c s="36" t="s">
        <v>235</v>
      </c>
      <c s="37">
        <v>184.13</v>
      </c>
      <c s="36">
        <v>0.00032</v>
      </c>
      <c s="36">
        <f>ROUND(G1954*H1954,6)</f>
      </c>
      <c r="L1954" s="38">
        <v>0</v>
      </c>
      <c s="32">
        <f>ROUND(ROUND(L1954,2)*ROUND(G1954,3),2)</f>
      </c>
      <c s="36" t="s">
        <v>188</v>
      </c>
      <c>
        <f>(M1954*21)/100</f>
      </c>
      <c t="s">
        <v>26</v>
      </c>
    </row>
    <row r="1955" spans="1:5" ht="12.75">
      <c r="A1955" s="35" t="s">
        <v>55</v>
      </c>
      <c r="E1955" s="39" t="s">
        <v>5</v>
      </c>
    </row>
    <row r="1956" spans="1:5" ht="12.75">
      <c r="A1956" s="35" t="s">
        <v>56</v>
      </c>
      <c r="E1956" s="40" t="s">
        <v>3962</v>
      </c>
    </row>
    <row r="1957" spans="1:5" ht="12.75">
      <c r="A1957" t="s">
        <v>58</v>
      </c>
      <c r="E1957" s="39" t="s">
        <v>3961</v>
      </c>
    </row>
    <row r="1958" spans="1:16" ht="25.5">
      <c r="A1958" t="s">
        <v>48</v>
      </c>
      <c s="34" t="s">
        <v>3963</v>
      </c>
      <c s="34" t="s">
        <v>3964</v>
      </c>
      <c s="35" t="s">
        <v>5</v>
      </c>
      <c s="6" t="s">
        <v>3965</v>
      </c>
      <c s="36" t="s">
        <v>1171</v>
      </c>
      <c s="37">
        <v>652.534</v>
      </c>
      <c s="36">
        <v>5E-05</v>
      </c>
      <c s="36">
        <f>ROUND(G1958*H1958,6)</f>
      </c>
      <c r="L1958" s="38">
        <v>0</v>
      </c>
      <c s="32">
        <f>ROUND(ROUND(L1958,2)*ROUND(G1958,3),2)</f>
      </c>
      <c s="36" t="s">
        <v>188</v>
      </c>
      <c>
        <f>(M1958*21)/100</f>
      </c>
      <c t="s">
        <v>26</v>
      </c>
    </row>
    <row r="1959" spans="1:5" ht="12.75">
      <c r="A1959" s="35" t="s">
        <v>55</v>
      </c>
      <c r="E1959" s="39" t="s">
        <v>5</v>
      </c>
    </row>
    <row r="1960" spans="1:5" ht="114.75">
      <c r="A1960" s="35" t="s">
        <v>56</v>
      </c>
      <c r="E1960" s="40" t="s">
        <v>3966</v>
      </c>
    </row>
    <row r="1961" spans="1:5" ht="25.5">
      <c r="A1961" t="s">
        <v>58</v>
      </c>
      <c r="E1961" s="39" t="s">
        <v>3965</v>
      </c>
    </row>
    <row r="1962" spans="1:16" ht="25.5">
      <c r="A1962" t="s">
        <v>48</v>
      </c>
      <c s="34" t="s">
        <v>3967</v>
      </c>
      <c s="34" t="s">
        <v>3968</v>
      </c>
      <c s="35" t="s">
        <v>5</v>
      </c>
      <c s="6" t="s">
        <v>3969</v>
      </c>
      <c s="36" t="s">
        <v>53</v>
      </c>
      <c s="37">
        <v>20.962</v>
      </c>
      <c s="36">
        <v>0</v>
      </c>
      <c s="36">
        <f>ROUND(G1962*H1962,6)</f>
      </c>
      <c r="L1962" s="38">
        <v>0</v>
      </c>
      <c s="32">
        <f>ROUND(ROUND(L1962,2)*ROUND(G1962,3),2)</f>
      </c>
      <c s="36" t="s">
        <v>188</v>
      </c>
      <c>
        <f>(M1962*21)/100</f>
      </c>
      <c t="s">
        <v>26</v>
      </c>
    </row>
    <row r="1963" spans="1:5" ht="12.75">
      <c r="A1963" s="35" t="s">
        <v>55</v>
      </c>
      <c r="E1963" s="39" t="s">
        <v>5</v>
      </c>
    </row>
    <row r="1964" spans="1:5" ht="12.75">
      <c r="A1964" s="35" t="s">
        <v>56</v>
      </c>
      <c r="E1964" s="40" t="s">
        <v>5</v>
      </c>
    </row>
    <row r="1965" spans="1:5" ht="25.5">
      <c r="A1965" t="s">
        <v>58</v>
      </c>
      <c r="E1965" s="39" t="s">
        <v>3969</v>
      </c>
    </row>
    <row r="1966" spans="1:13" ht="12.75">
      <c r="A1966" t="s">
        <v>45</v>
      </c>
      <c r="C1966" s="31" t="s">
        <v>1878</v>
      </c>
      <c r="E1966" s="33" t="s">
        <v>1879</v>
      </c>
      <c r="J1966" s="32">
        <f>0</f>
      </c>
      <c s="32">
        <f>0</f>
      </c>
      <c s="32">
        <f>0+L1967+L1971+L1975+L1979+L1983+L1987+L1991+L1995+L1999+L2003</f>
      </c>
      <c s="32">
        <f>0+M1967+M1971+M1975+M1979+M1983+M1987+M1991+M1995+M1999+M2003</f>
      </c>
    </row>
    <row r="1967" spans="1:16" ht="38.25">
      <c r="A1967" t="s">
        <v>48</v>
      </c>
      <c s="34" t="s">
        <v>3970</v>
      </c>
      <c s="34" t="s">
        <v>3971</v>
      </c>
      <c s="35" t="s">
        <v>5</v>
      </c>
      <c s="6" t="s">
        <v>3972</v>
      </c>
      <c s="36" t="s">
        <v>235</v>
      </c>
      <c s="37">
        <v>27.9</v>
      </c>
      <c s="36">
        <v>0.0154</v>
      </c>
      <c s="36">
        <f>ROUND(G1967*H1967,6)</f>
      </c>
      <c r="L1967" s="38">
        <v>0</v>
      </c>
      <c s="32">
        <f>ROUND(ROUND(L1967,2)*ROUND(G1967,3),2)</f>
      </c>
      <c s="36" t="s">
        <v>188</v>
      </c>
      <c>
        <f>(M1967*21)/100</f>
      </c>
      <c t="s">
        <v>26</v>
      </c>
    </row>
    <row r="1968" spans="1:5" ht="12.75">
      <c r="A1968" s="35" t="s">
        <v>55</v>
      </c>
      <c r="E1968" s="39" t="s">
        <v>5</v>
      </c>
    </row>
    <row r="1969" spans="1:5" ht="12.75">
      <c r="A1969" s="35" t="s">
        <v>56</v>
      </c>
      <c r="E1969" s="40" t="s">
        <v>3973</v>
      </c>
    </row>
    <row r="1970" spans="1:5" ht="38.25">
      <c r="A1970" t="s">
        <v>58</v>
      </c>
      <c r="E1970" s="39" t="s">
        <v>3972</v>
      </c>
    </row>
    <row r="1971" spans="1:16" ht="12.75">
      <c r="A1971" t="s">
        <v>48</v>
      </c>
      <c s="34" t="s">
        <v>3974</v>
      </c>
      <c s="34" t="s">
        <v>3975</v>
      </c>
      <c s="35" t="s">
        <v>5</v>
      </c>
      <c s="6" t="s">
        <v>3976</v>
      </c>
      <c s="36" t="s">
        <v>235</v>
      </c>
      <c s="37">
        <v>33.48</v>
      </c>
      <c s="36">
        <v>0.082</v>
      </c>
      <c s="36">
        <f>ROUND(G1971*H1971,6)</f>
      </c>
      <c r="L1971" s="38">
        <v>0</v>
      </c>
      <c s="32">
        <f>ROUND(ROUND(L1971,2)*ROUND(G1971,3),2)</f>
      </c>
      <c s="36" t="s">
        <v>188</v>
      </c>
      <c>
        <f>(M1971*21)/100</f>
      </c>
      <c t="s">
        <v>26</v>
      </c>
    </row>
    <row r="1972" spans="1:5" ht="12.75">
      <c r="A1972" s="35" t="s">
        <v>55</v>
      </c>
      <c r="E1972" s="39" t="s">
        <v>5</v>
      </c>
    </row>
    <row r="1973" spans="1:5" ht="12.75">
      <c r="A1973" s="35" t="s">
        <v>56</v>
      </c>
      <c r="E1973" s="40" t="s">
        <v>5</v>
      </c>
    </row>
    <row r="1974" spans="1:5" ht="12.75">
      <c r="A1974" t="s">
        <v>58</v>
      </c>
      <c r="E1974" s="39" t="s">
        <v>3976</v>
      </c>
    </row>
    <row r="1975" spans="1:16" ht="25.5">
      <c r="A1975" t="s">
        <v>48</v>
      </c>
      <c s="34" t="s">
        <v>3977</v>
      </c>
      <c s="34" t="s">
        <v>3978</v>
      </c>
      <c s="35" t="s">
        <v>5</v>
      </c>
      <c s="6" t="s">
        <v>3979</v>
      </c>
      <c s="36" t="s">
        <v>1171</v>
      </c>
      <c s="37">
        <v>48.83</v>
      </c>
      <c s="36">
        <v>0.039</v>
      </c>
      <c s="36">
        <f>ROUND(G1975*H1975,6)</f>
      </c>
      <c r="L1975" s="38">
        <v>0</v>
      </c>
      <c s="32">
        <f>ROUND(ROUND(L1975,2)*ROUND(G1975,3),2)</f>
      </c>
      <c s="36" t="s">
        <v>188</v>
      </c>
      <c>
        <f>(M1975*21)/100</f>
      </c>
      <c t="s">
        <v>26</v>
      </c>
    </row>
    <row r="1976" spans="1:5" ht="12.75">
      <c r="A1976" s="35" t="s">
        <v>55</v>
      </c>
      <c r="E1976" s="39" t="s">
        <v>5</v>
      </c>
    </row>
    <row r="1977" spans="1:5" ht="12.75">
      <c r="A1977" s="35" t="s">
        <v>56</v>
      </c>
      <c r="E1977" s="40" t="s">
        <v>3980</v>
      </c>
    </row>
    <row r="1978" spans="1:5" ht="25.5">
      <c r="A1978" t="s">
        <v>58</v>
      </c>
      <c r="E1978" s="39" t="s">
        <v>3979</v>
      </c>
    </row>
    <row r="1979" spans="1:16" ht="12.75">
      <c r="A1979" t="s">
        <v>48</v>
      </c>
      <c s="34" t="s">
        <v>3981</v>
      </c>
      <c s="34" t="s">
        <v>3982</v>
      </c>
      <c s="35" t="s">
        <v>5</v>
      </c>
      <c s="6" t="s">
        <v>3983</v>
      </c>
      <c s="36" t="s">
        <v>1171</v>
      </c>
      <c s="37">
        <v>50.783</v>
      </c>
      <c s="36">
        <v>0.054</v>
      </c>
      <c s="36">
        <f>ROUND(G1979*H1979,6)</f>
      </c>
      <c r="L1979" s="38">
        <v>0</v>
      </c>
      <c s="32">
        <f>ROUND(ROUND(L1979,2)*ROUND(G1979,3),2)</f>
      </c>
      <c s="36" t="s">
        <v>188</v>
      </c>
      <c>
        <f>(M1979*21)/100</f>
      </c>
      <c t="s">
        <v>26</v>
      </c>
    </row>
    <row r="1980" spans="1:5" ht="12.75">
      <c r="A1980" s="35" t="s">
        <v>55</v>
      </c>
      <c r="E1980" s="39" t="s">
        <v>5</v>
      </c>
    </row>
    <row r="1981" spans="1:5" ht="12.75">
      <c r="A1981" s="35" t="s">
        <v>56</v>
      </c>
      <c r="E1981" s="40" t="s">
        <v>5</v>
      </c>
    </row>
    <row r="1982" spans="1:5" ht="12.75">
      <c r="A1982" t="s">
        <v>58</v>
      </c>
      <c r="E1982" s="39" t="s">
        <v>3983</v>
      </c>
    </row>
    <row r="1983" spans="1:16" ht="12.75">
      <c r="A1983" t="s">
        <v>48</v>
      </c>
      <c s="34" t="s">
        <v>3984</v>
      </c>
      <c s="34" t="s">
        <v>3985</v>
      </c>
      <c s="35" t="s">
        <v>5</v>
      </c>
      <c s="6" t="s">
        <v>3986</v>
      </c>
      <c s="36" t="s">
        <v>1171</v>
      </c>
      <c s="37">
        <v>230.564</v>
      </c>
      <c s="36">
        <v>0</v>
      </c>
      <c s="36">
        <f>ROUND(G1983*H1983,6)</f>
      </c>
      <c r="L1983" s="38">
        <v>0</v>
      </c>
      <c s="32">
        <f>ROUND(ROUND(L1983,2)*ROUND(G1983,3),2)</f>
      </c>
      <c s="36" t="s">
        <v>188</v>
      </c>
      <c>
        <f>(M1983*21)/100</f>
      </c>
      <c t="s">
        <v>26</v>
      </c>
    </row>
    <row r="1984" spans="1:5" ht="12.75">
      <c r="A1984" s="35" t="s">
        <v>55</v>
      </c>
      <c r="E1984" s="39" t="s">
        <v>5</v>
      </c>
    </row>
    <row r="1985" spans="1:5" ht="12.75">
      <c r="A1985" s="35" t="s">
        <v>56</v>
      </c>
      <c r="E1985" s="40" t="s">
        <v>3987</v>
      </c>
    </row>
    <row r="1986" spans="1:5" ht="12.75">
      <c r="A1986" t="s">
        <v>58</v>
      </c>
      <c r="E1986" s="39" t="s">
        <v>3986</v>
      </c>
    </row>
    <row r="1987" spans="1:16" ht="12.75">
      <c r="A1987" t="s">
        <v>48</v>
      </c>
      <c s="34" t="s">
        <v>3988</v>
      </c>
      <c s="34" t="s">
        <v>3989</v>
      </c>
      <c s="35" t="s">
        <v>5</v>
      </c>
      <c s="6" t="s">
        <v>3990</v>
      </c>
      <c s="36" t="s">
        <v>1171</v>
      </c>
      <c s="37">
        <v>287.304</v>
      </c>
      <c s="36">
        <v>0.0264</v>
      </c>
      <c s="36">
        <f>ROUND(G1987*H1987,6)</f>
      </c>
      <c r="L1987" s="38">
        <v>0</v>
      </c>
      <c s="32">
        <f>ROUND(ROUND(L1987,2)*ROUND(G1987,3),2)</f>
      </c>
      <c s="36" t="s">
        <v>188</v>
      </c>
      <c>
        <f>(M1987*21)/100</f>
      </c>
      <c t="s">
        <v>26</v>
      </c>
    </row>
    <row r="1988" spans="1:5" ht="12.75">
      <c r="A1988" s="35" t="s">
        <v>55</v>
      </c>
      <c r="E1988" s="39" t="s">
        <v>5</v>
      </c>
    </row>
    <row r="1989" spans="1:5" ht="12.75">
      <c r="A1989" s="35" t="s">
        <v>56</v>
      </c>
      <c r="E1989" s="40" t="s">
        <v>3991</v>
      </c>
    </row>
    <row r="1990" spans="1:5" ht="12.75">
      <c r="A1990" t="s">
        <v>58</v>
      </c>
      <c r="E1990" s="39" t="s">
        <v>3990</v>
      </c>
    </row>
    <row r="1991" spans="1:16" ht="12.75">
      <c r="A1991" t="s">
        <v>48</v>
      </c>
      <c s="34" t="s">
        <v>3992</v>
      </c>
      <c s="34" t="s">
        <v>3993</v>
      </c>
      <c s="35" t="s">
        <v>5</v>
      </c>
      <c s="6" t="s">
        <v>3994</v>
      </c>
      <c s="36" t="s">
        <v>1171</v>
      </c>
      <c s="37">
        <v>287.304</v>
      </c>
      <c s="36">
        <v>0.00025</v>
      </c>
      <c s="36">
        <f>ROUND(G1991*H1991,6)</f>
      </c>
      <c r="L1991" s="38">
        <v>0</v>
      </c>
      <c s="32">
        <f>ROUND(ROUND(L1991,2)*ROUND(G1991,3),2)</f>
      </c>
      <c s="36" t="s">
        <v>188</v>
      </c>
      <c>
        <f>(M1991*21)/100</f>
      </c>
      <c t="s">
        <v>26</v>
      </c>
    </row>
    <row r="1992" spans="1:5" ht="12.75">
      <c r="A1992" s="35" t="s">
        <v>55</v>
      </c>
      <c r="E1992" s="39" t="s">
        <v>5</v>
      </c>
    </row>
    <row r="1993" spans="1:5" ht="12.75">
      <c r="A1993" s="35" t="s">
        <v>56</v>
      </c>
      <c r="E1993" s="40" t="s">
        <v>3991</v>
      </c>
    </row>
    <row r="1994" spans="1:5" ht="12.75">
      <c r="A1994" t="s">
        <v>58</v>
      </c>
      <c r="E1994" s="39" t="s">
        <v>3994</v>
      </c>
    </row>
    <row r="1995" spans="1:16" ht="12.75">
      <c r="A1995" t="s">
        <v>48</v>
      </c>
      <c s="34" t="s">
        <v>3995</v>
      </c>
      <c s="34" t="s">
        <v>3996</v>
      </c>
      <c s="35" t="s">
        <v>5</v>
      </c>
      <c s="6" t="s">
        <v>3997</v>
      </c>
      <c s="36" t="s">
        <v>1171</v>
      </c>
      <c s="37">
        <v>287.304</v>
      </c>
      <c s="36">
        <v>0.00028</v>
      </c>
      <c s="36">
        <f>ROUND(G1995*H1995,6)</f>
      </c>
      <c r="L1995" s="38">
        <v>0</v>
      </c>
      <c s="32">
        <f>ROUND(ROUND(L1995,2)*ROUND(G1995,3),2)</f>
      </c>
      <c s="36" t="s">
        <v>188</v>
      </c>
      <c>
        <f>(M1995*21)/100</f>
      </c>
      <c t="s">
        <v>26</v>
      </c>
    </row>
    <row r="1996" spans="1:5" ht="12.75">
      <c r="A1996" s="35" t="s">
        <v>55</v>
      </c>
      <c r="E1996" s="39" t="s">
        <v>5</v>
      </c>
    </row>
    <row r="1997" spans="1:5" ht="12.75">
      <c r="A1997" s="35" t="s">
        <v>56</v>
      </c>
      <c r="E1997" s="40" t="s">
        <v>3991</v>
      </c>
    </row>
    <row r="1998" spans="1:5" ht="12.75">
      <c r="A1998" t="s">
        <v>58</v>
      </c>
      <c r="E1998" s="39" t="s">
        <v>3997</v>
      </c>
    </row>
    <row r="1999" spans="1:16" ht="38.25">
      <c r="A1999" t="s">
        <v>48</v>
      </c>
      <c s="34" t="s">
        <v>3998</v>
      </c>
      <c s="34" t="s">
        <v>3999</v>
      </c>
      <c s="35" t="s">
        <v>5</v>
      </c>
      <c s="6" t="s">
        <v>4000</v>
      </c>
      <c s="36" t="s">
        <v>53</v>
      </c>
      <c s="37">
        <v>15.559</v>
      </c>
      <c s="36">
        <v>0</v>
      </c>
      <c s="36">
        <f>ROUND(G1999*H1999,6)</f>
      </c>
      <c r="L1999" s="38">
        <v>0</v>
      </c>
      <c s="32">
        <f>ROUND(ROUND(L1999,2)*ROUND(G1999,3),2)</f>
      </c>
      <c s="36" t="s">
        <v>188</v>
      </c>
      <c>
        <f>(M1999*21)/100</f>
      </c>
      <c t="s">
        <v>26</v>
      </c>
    </row>
    <row r="2000" spans="1:5" ht="12.75">
      <c r="A2000" s="35" t="s">
        <v>55</v>
      </c>
      <c r="E2000" s="39" t="s">
        <v>5</v>
      </c>
    </row>
    <row r="2001" spans="1:5" ht="12.75">
      <c r="A2001" s="35" t="s">
        <v>56</v>
      </c>
      <c r="E2001" s="40" t="s">
        <v>5</v>
      </c>
    </row>
    <row r="2002" spans="1:5" ht="38.25">
      <c r="A2002" t="s">
        <v>58</v>
      </c>
      <c r="E2002" s="39" t="s">
        <v>4000</v>
      </c>
    </row>
    <row r="2003" spans="1:16" ht="25.5">
      <c r="A2003" t="s">
        <v>48</v>
      </c>
      <c s="34" t="s">
        <v>4001</v>
      </c>
      <c s="34" t="s">
        <v>4002</v>
      </c>
      <c s="35" t="s">
        <v>5</v>
      </c>
      <c s="6" t="s">
        <v>4003</v>
      </c>
      <c s="36" t="s">
        <v>1171</v>
      </c>
      <c s="37">
        <v>287.304</v>
      </c>
      <c s="36">
        <v>0.0047</v>
      </c>
      <c s="36">
        <f>ROUND(G2003*H2003,6)</f>
      </c>
      <c r="L2003" s="38">
        <v>0</v>
      </c>
      <c s="32">
        <f>ROUND(ROUND(L2003,2)*ROUND(G2003,3),2)</f>
      </c>
      <c s="36" t="s">
        <v>188</v>
      </c>
      <c>
        <f>(M2003*21)/100</f>
      </c>
      <c t="s">
        <v>26</v>
      </c>
    </row>
    <row r="2004" spans="1:5" ht="12.75">
      <c r="A2004" s="35" t="s">
        <v>55</v>
      </c>
      <c r="E2004" s="39" t="s">
        <v>5</v>
      </c>
    </row>
    <row r="2005" spans="1:5" ht="12.75">
      <c r="A2005" s="35" t="s">
        <v>56</v>
      </c>
      <c r="E2005" s="40" t="s">
        <v>3991</v>
      </c>
    </row>
    <row r="2006" spans="1:5" ht="12.75">
      <c r="A2006" t="s">
        <v>58</v>
      </c>
      <c r="E2006" s="39" t="s">
        <v>5</v>
      </c>
    </row>
    <row r="2007" spans="1:13" ht="12.75">
      <c r="A2007" t="s">
        <v>45</v>
      </c>
      <c r="C2007" s="31" t="s">
        <v>4004</v>
      </c>
      <c r="E2007" s="33" t="s">
        <v>4005</v>
      </c>
      <c r="J2007" s="32">
        <f>0</f>
      </c>
      <c s="32">
        <f>0</f>
      </c>
      <c s="32">
        <f>0+L2008+L2012+L2016+L2020+L2024</f>
      </c>
      <c s="32">
        <f>0+M2008+M2012+M2016+M2020+M2024</f>
      </c>
    </row>
    <row r="2008" spans="1:16" ht="12.75">
      <c r="A2008" t="s">
        <v>48</v>
      </c>
      <c s="34" t="s">
        <v>4006</v>
      </c>
      <c s="34" t="s">
        <v>4007</v>
      </c>
      <c s="35" t="s">
        <v>5</v>
      </c>
      <c s="6" t="s">
        <v>4008</v>
      </c>
      <c s="36" t="s">
        <v>1171</v>
      </c>
      <c s="37">
        <v>446.13</v>
      </c>
      <c s="36">
        <v>0.06582</v>
      </c>
      <c s="36">
        <f>ROUND(G2008*H2008,6)</f>
      </c>
      <c r="L2008" s="38">
        <v>0</v>
      </c>
      <c s="32">
        <f>ROUND(ROUND(L2008,2)*ROUND(G2008,3),2)</f>
      </c>
      <c s="36" t="s">
        <v>188</v>
      </c>
      <c>
        <f>(M2008*21)/100</f>
      </c>
      <c t="s">
        <v>26</v>
      </c>
    </row>
    <row r="2009" spans="1:5" ht="12.75">
      <c r="A2009" s="35" t="s">
        <v>55</v>
      </c>
      <c r="E2009" s="39" t="s">
        <v>5</v>
      </c>
    </row>
    <row r="2010" spans="1:5" ht="12.75">
      <c r="A2010" s="35" t="s">
        <v>56</v>
      </c>
      <c r="E2010" s="40" t="s">
        <v>4009</v>
      </c>
    </row>
    <row r="2011" spans="1:5" ht="25.5">
      <c r="A2011" t="s">
        <v>58</v>
      </c>
      <c r="E2011" s="39" t="s">
        <v>4010</v>
      </c>
    </row>
    <row r="2012" spans="1:16" ht="12.75">
      <c r="A2012" t="s">
        <v>48</v>
      </c>
      <c s="34" t="s">
        <v>4011</v>
      </c>
      <c s="34" t="s">
        <v>4012</v>
      </c>
      <c s="35" t="s">
        <v>5</v>
      </c>
      <c s="6" t="s">
        <v>4013</v>
      </c>
      <c s="36" t="s">
        <v>235</v>
      </c>
      <c s="37">
        <v>227.875</v>
      </c>
      <c s="36">
        <v>0.00659</v>
      </c>
      <c s="36">
        <f>ROUND(G2012*H2012,6)</f>
      </c>
      <c r="L2012" s="38">
        <v>0</v>
      </c>
      <c s="32">
        <f>ROUND(ROUND(L2012,2)*ROUND(G2012,3),2)</f>
      </c>
      <c s="36" t="s">
        <v>188</v>
      </c>
      <c>
        <f>(M2012*21)/100</f>
      </c>
      <c t="s">
        <v>26</v>
      </c>
    </row>
    <row r="2013" spans="1:5" ht="12.75">
      <c r="A2013" s="35" t="s">
        <v>55</v>
      </c>
      <c r="E2013" s="39" t="s">
        <v>5</v>
      </c>
    </row>
    <row r="2014" spans="1:5" ht="12.75">
      <c r="A2014" s="35" t="s">
        <v>56</v>
      </c>
      <c r="E2014" s="40" t="s">
        <v>4014</v>
      </c>
    </row>
    <row r="2015" spans="1:5" ht="25.5">
      <c r="A2015" t="s">
        <v>58</v>
      </c>
      <c r="E2015" s="39" t="s">
        <v>4015</v>
      </c>
    </row>
    <row r="2016" spans="1:16" ht="25.5">
      <c r="A2016" t="s">
        <v>48</v>
      </c>
      <c s="34" t="s">
        <v>4016</v>
      </c>
      <c s="34" t="s">
        <v>4017</v>
      </c>
      <c s="35" t="s">
        <v>5</v>
      </c>
      <c s="6" t="s">
        <v>4018</v>
      </c>
      <c s="36" t="s">
        <v>235</v>
      </c>
      <c s="37">
        <v>285</v>
      </c>
      <c s="36">
        <v>0</v>
      </c>
      <c s="36">
        <f>ROUND(G2016*H2016,6)</f>
      </c>
      <c r="L2016" s="38">
        <v>0</v>
      </c>
      <c s="32">
        <f>ROUND(ROUND(L2016,2)*ROUND(G2016,3),2)</f>
      </c>
      <c s="36" t="s">
        <v>188</v>
      </c>
      <c>
        <f>(M2016*21)/100</f>
      </c>
      <c t="s">
        <v>26</v>
      </c>
    </row>
    <row r="2017" spans="1:5" ht="12.75">
      <c r="A2017" s="35" t="s">
        <v>55</v>
      </c>
      <c r="E2017" s="39" t="s">
        <v>5</v>
      </c>
    </row>
    <row r="2018" spans="1:5" ht="12.75">
      <c r="A2018" s="35" t="s">
        <v>56</v>
      </c>
      <c r="E2018" s="40" t="s">
        <v>4019</v>
      </c>
    </row>
    <row r="2019" spans="1:5" ht="25.5">
      <c r="A2019" t="s">
        <v>58</v>
      </c>
      <c r="E2019" s="39" t="s">
        <v>4018</v>
      </c>
    </row>
    <row r="2020" spans="1:16" ht="12.75">
      <c r="A2020" t="s">
        <v>48</v>
      </c>
      <c s="34" t="s">
        <v>4020</v>
      </c>
      <c s="34" t="s">
        <v>4021</v>
      </c>
      <c s="35" t="s">
        <v>5</v>
      </c>
      <c s="6" t="s">
        <v>4022</v>
      </c>
      <c s="36" t="s">
        <v>235</v>
      </c>
      <c s="37">
        <v>142.5</v>
      </c>
      <c s="36">
        <v>5E-05</v>
      </c>
      <c s="36">
        <f>ROUND(G2020*H2020,6)</f>
      </c>
      <c r="L2020" s="38">
        <v>0</v>
      </c>
      <c s="32">
        <f>ROUND(ROUND(L2020,2)*ROUND(G2020,3),2)</f>
      </c>
      <c s="36" t="s">
        <v>54</v>
      </c>
      <c>
        <f>(M2020*21)/100</f>
      </c>
      <c t="s">
        <v>26</v>
      </c>
    </row>
    <row r="2021" spans="1:5" ht="12.75">
      <c r="A2021" s="35" t="s">
        <v>55</v>
      </c>
      <c r="E2021" s="39" t="s">
        <v>5</v>
      </c>
    </row>
    <row r="2022" spans="1:5" ht="12.75">
      <c r="A2022" s="35" t="s">
        <v>56</v>
      </c>
      <c r="E2022" s="40" t="s">
        <v>5</v>
      </c>
    </row>
    <row r="2023" spans="1:5" ht="25.5">
      <c r="A2023" t="s">
        <v>58</v>
      </c>
      <c r="E2023" s="39" t="s">
        <v>4023</v>
      </c>
    </row>
    <row r="2024" spans="1:16" ht="25.5">
      <c r="A2024" t="s">
        <v>48</v>
      </c>
      <c s="34" t="s">
        <v>4024</v>
      </c>
      <c s="34" t="s">
        <v>4025</v>
      </c>
      <c s="35" t="s">
        <v>5</v>
      </c>
      <c s="6" t="s">
        <v>4026</v>
      </c>
      <c s="36" t="s">
        <v>53</v>
      </c>
      <c s="37">
        <v>30.873</v>
      </c>
      <c s="36">
        <v>0</v>
      </c>
      <c s="36">
        <f>ROUND(G2024*H2024,6)</f>
      </c>
      <c r="L2024" s="38">
        <v>0</v>
      </c>
      <c s="32">
        <f>ROUND(ROUND(L2024,2)*ROUND(G2024,3),2)</f>
      </c>
      <c s="36" t="s">
        <v>188</v>
      </c>
      <c>
        <f>(M2024*21)/100</f>
      </c>
      <c t="s">
        <v>26</v>
      </c>
    </row>
    <row r="2025" spans="1:5" ht="12.75">
      <c r="A2025" s="35" t="s">
        <v>55</v>
      </c>
      <c r="E2025" s="39" t="s">
        <v>5</v>
      </c>
    </row>
    <row r="2026" spans="1:5" ht="12.75">
      <c r="A2026" s="35" t="s">
        <v>56</v>
      </c>
      <c r="E2026" s="40" t="s">
        <v>5</v>
      </c>
    </row>
    <row r="2027" spans="1:5" ht="25.5">
      <c r="A2027" t="s">
        <v>58</v>
      </c>
      <c r="E2027" s="39" t="s">
        <v>4026</v>
      </c>
    </row>
    <row r="2028" spans="1:13" ht="12.75">
      <c r="A2028" t="s">
        <v>45</v>
      </c>
      <c r="C2028" s="31" t="s">
        <v>4027</v>
      </c>
      <c r="E2028" s="33" t="s">
        <v>4028</v>
      </c>
      <c r="J2028" s="32">
        <f>0</f>
      </c>
      <c s="32">
        <f>0</f>
      </c>
      <c s="32">
        <f>0+L2029+L2033+L2037+L2041+L2045+L2049+L2053+L2057+L2061+L2065+L2069</f>
      </c>
      <c s="32">
        <f>0+M2029+M2033+M2037+M2041+M2045+M2049+M2053+M2057+M2061+M2065+M2069</f>
      </c>
    </row>
    <row r="2029" spans="1:16" ht="12.75">
      <c r="A2029" t="s">
        <v>48</v>
      </c>
      <c s="34" t="s">
        <v>4029</v>
      </c>
      <c s="34" t="s">
        <v>4030</v>
      </c>
      <c s="35" t="s">
        <v>5</v>
      </c>
      <c s="6" t="s">
        <v>4031</v>
      </c>
      <c s="36" t="s">
        <v>1171</v>
      </c>
      <c s="37">
        <v>533.96</v>
      </c>
      <c s="36">
        <v>0</v>
      </c>
      <c s="36">
        <f>ROUND(G2029*H2029,6)</f>
      </c>
      <c r="L2029" s="38">
        <v>0</v>
      </c>
      <c s="32">
        <f>ROUND(ROUND(L2029,2)*ROUND(G2029,3),2)</f>
      </c>
      <c s="36" t="s">
        <v>188</v>
      </c>
      <c>
        <f>(M2029*21)/100</f>
      </c>
      <c t="s">
        <v>26</v>
      </c>
    </row>
    <row r="2030" spans="1:5" ht="12.75">
      <c r="A2030" s="35" t="s">
        <v>55</v>
      </c>
      <c r="E2030" s="39" t="s">
        <v>5</v>
      </c>
    </row>
    <row r="2031" spans="1:5" ht="12.75">
      <c r="A2031" s="35" t="s">
        <v>56</v>
      </c>
      <c r="E2031" s="40" t="s">
        <v>4032</v>
      </c>
    </row>
    <row r="2032" spans="1:5" ht="12.75">
      <c r="A2032" t="s">
        <v>58</v>
      </c>
      <c r="E2032" s="39" t="s">
        <v>4031</v>
      </c>
    </row>
    <row r="2033" spans="1:16" ht="12.75">
      <c r="A2033" t="s">
        <v>48</v>
      </c>
      <c s="34" t="s">
        <v>4033</v>
      </c>
      <c s="34" t="s">
        <v>4034</v>
      </c>
      <c s="35" t="s">
        <v>5</v>
      </c>
      <c s="6" t="s">
        <v>4035</v>
      </c>
      <c s="36" t="s">
        <v>1171</v>
      </c>
      <c s="37">
        <v>533.96</v>
      </c>
      <c s="36">
        <v>0</v>
      </c>
      <c s="36">
        <f>ROUND(G2033*H2033,6)</f>
      </c>
      <c r="L2033" s="38">
        <v>0</v>
      </c>
      <c s="32">
        <f>ROUND(ROUND(L2033,2)*ROUND(G2033,3),2)</f>
      </c>
      <c s="36" t="s">
        <v>188</v>
      </c>
      <c>
        <f>(M2033*21)/100</f>
      </c>
      <c t="s">
        <v>26</v>
      </c>
    </row>
    <row r="2034" spans="1:5" ht="12.75">
      <c r="A2034" s="35" t="s">
        <v>55</v>
      </c>
      <c r="E2034" s="39" t="s">
        <v>5</v>
      </c>
    </row>
    <row r="2035" spans="1:5" ht="12.75">
      <c r="A2035" s="35" t="s">
        <v>56</v>
      </c>
      <c r="E2035" s="40" t="s">
        <v>4032</v>
      </c>
    </row>
    <row r="2036" spans="1:5" ht="12.75">
      <c r="A2036" t="s">
        <v>58</v>
      </c>
      <c r="E2036" s="39" t="s">
        <v>4035</v>
      </c>
    </row>
    <row r="2037" spans="1:16" ht="25.5">
      <c r="A2037" t="s">
        <v>48</v>
      </c>
      <c s="34" t="s">
        <v>4036</v>
      </c>
      <c s="34" t="s">
        <v>4037</v>
      </c>
      <c s="35" t="s">
        <v>5</v>
      </c>
      <c s="6" t="s">
        <v>4038</v>
      </c>
      <c s="36" t="s">
        <v>1171</v>
      </c>
      <c s="37">
        <v>533.96</v>
      </c>
      <c s="36">
        <v>3E-05</v>
      </c>
      <c s="36">
        <f>ROUND(G2037*H2037,6)</f>
      </c>
      <c r="L2037" s="38">
        <v>0</v>
      </c>
      <c s="32">
        <f>ROUND(ROUND(L2037,2)*ROUND(G2037,3),2)</f>
      </c>
      <c s="36" t="s">
        <v>188</v>
      </c>
      <c>
        <f>(M2037*21)/100</f>
      </c>
      <c t="s">
        <v>26</v>
      </c>
    </row>
    <row r="2038" spans="1:5" ht="12.75">
      <c r="A2038" s="35" t="s">
        <v>55</v>
      </c>
      <c r="E2038" s="39" t="s">
        <v>5</v>
      </c>
    </row>
    <row r="2039" spans="1:5" ht="12.75">
      <c r="A2039" s="35" t="s">
        <v>56</v>
      </c>
      <c r="E2039" s="40" t="s">
        <v>4032</v>
      </c>
    </row>
    <row r="2040" spans="1:5" ht="25.5">
      <c r="A2040" t="s">
        <v>58</v>
      </c>
      <c r="E2040" s="39" t="s">
        <v>4038</v>
      </c>
    </row>
    <row r="2041" spans="1:16" ht="25.5">
      <c r="A2041" t="s">
        <v>48</v>
      </c>
      <c s="34" t="s">
        <v>4039</v>
      </c>
      <c s="34" t="s">
        <v>4040</v>
      </c>
      <c s="35" t="s">
        <v>5</v>
      </c>
      <c s="6" t="s">
        <v>4041</v>
      </c>
      <c s="36" t="s">
        <v>1171</v>
      </c>
      <c s="37">
        <v>533.96</v>
      </c>
      <c s="36">
        <v>0.00758</v>
      </c>
      <c s="36">
        <f>ROUND(G2041*H2041,6)</f>
      </c>
      <c r="L2041" s="38">
        <v>0</v>
      </c>
      <c s="32">
        <f>ROUND(ROUND(L2041,2)*ROUND(G2041,3),2)</f>
      </c>
      <c s="36" t="s">
        <v>188</v>
      </c>
      <c>
        <f>(M2041*21)/100</f>
      </c>
      <c t="s">
        <v>26</v>
      </c>
    </row>
    <row r="2042" spans="1:5" ht="12.75">
      <c r="A2042" s="35" t="s">
        <v>55</v>
      </c>
      <c r="E2042" s="39" t="s">
        <v>5</v>
      </c>
    </row>
    <row r="2043" spans="1:5" ht="12.75">
      <c r="A2043" s="35" t="s">
        <v>56</v>
      </c>
      <c r="E2043" s="40" t="s">
        <v>4032</v>
      </c>
    </row>
    <row r="2044" spans="1:5" ht="25.5">
      <c r="A2044" t="s">
        <v>58</v>
      </c>
      <c r="E2044" s="39" t="s">
        <v>4041</v>
      </c>
    </row>
    <row r="2045" spans="1:16" ht="12.75">
      <c r="A2045" t="s">
        <v>48</v>
      </c>
      <c s="34" t="s">
        <v>4042</v>
      </c>
      <c s="34" t="s">
        <v>4043</v>
      </c>
      <c s="35" t="s">
        <v>5</v>
      </c>
      <c s="6" t="s">
        <v>4044</v>
      </c>
      <c s="36" t="s">
        <v>235</v>
      </c>
      <c s="37">
        <v>508.81</v>
      </c>
      <c s="36">
        <v>0</v>
      </c>
      <c s="36">
        <f>ROUND(G2045*H2045,6)</f>
      </c>
      <c r="L2045" s="38">
        <v>0</v>
      </c>
      <c s="32">
        <f>ROUND(ROUND(L2045,2)*ROUND(G2045,3),2)</f>
      </c>
      <c s="36" t="s">
        <v>188</v>
      </c>
      <c>
        <f>(M2045*21)/100</f>
      </c>
      <c t="s">
        <v>26</v>
      </c>
    </row>
    <row r="2046" spans="1:5" ht="12.75">
      <c r="A2046" s="35" t="s">
        <v>55</v>
      </c>
      <c r="E2046" s="39" t="s">
        <v>5</v>
      </c>
    </row>
    <row r="2047" spans="1:5" ht="12.75">
      <c r="A2047" s="35" t="s">
        <v>56</v>
      </c>
      <c r="E2047" s="40" t="s">
        <v>4045</v>
      </c>
    </row>
    <row r="2048" spans="1:5" ht="12.75">
      <c r="A2048" t="s">
        <v>58</v>
      </c>
      <c r="E2048" s="39" t="s">
        <v>4044</v>
      </c>
    </row>
    <row r="2049" spans="1:16" ht="12.75">
      <c r="A2049" t="s">
        <v>48</v>
      </c>
      <c s="34" t="s">
        <v>4046</v>
      </c>
      <c s="34" t="s">
        <v>4047</v>
      </c>
      <c s="35" t="s">
        <v>5</v>
      </c>
      <c s="6" t="s">
        <v>4048</v>
      </c>
      <c s="36" t="s">
        <v>235</v>
      </c>
      <c s="37">
        <v>549.515</v>
      </c>
      <c s="36">
        <v>0.0003</v>
      </c>
      <c s="36">
        <f>ROUND(G2049*H2049,6)</f>
      </c>
      <c r="L2049" s="38">
        <v>0</v>
      </c>
      <c s="32">
        <f>ROUND(ROUND(L2049,2)*ROUND(G2049,3),2)</f>
      </c>
      <c s="36" t="s">
        <v>54</v>
      </c>
      <c>
        <f>(M2049*21)/100</f>
      </c>
      <c t="s">
        <v>26</v>
      </c>
    </row>
    <row r="2050" spans="1:5" ht="12.75">
      <c r="A2050" s="35" t="s">
        <v>55</v>
      </c>
      <c r="E2050" s="39" t="s">
        <v>5</v>
      </c>
    </row>
    <row r="2051" spans="1:5" ht="12.75">
      <c r="A2051" s="35" t="s">
        <v>56</v>
      </c>
      <c r="E2051" s="40" t="s">
        <v>5</v>
      </c>
    </row>
    <row r="2052" spans="1:5" ht="25.5">
      <c r="A2052" t="s">
        <v>58</v>
      </c>
      <c r="E2052" s="39" t="s">
        <v>4049</v>
      </c>
    </row>
    <row r="2053" spans="1:16" ht="12.75">
      <c r="A2053" t="s">
        <v>48</v>
      </c>
      <c s="34" t="s">
        <v>4050</v>
      </c>
      <c s="34" t="s">
        <v>4051</v>
      </c>
      <c s="35" t="s">
        <v>5</v>
      </c>
      <c s="6" t="s">
        <v>4044</v>
      </c>
      <c s="36" t="s">
        <v>235</v>
      </c>
      <c s="37">
        <v>200.525</v>
      </c>
      <c s="36">
        <v>0</v>
      </c>
      <c s="36">
        <f>ROUND(G2053*H2053,6)</f>
      </c>
      <c r="L2053" s="38">
        <v>0</v>
      </c>
      <c s="32">
        <f>ROUND(ROUND(L2053,2)*ROUND(G2053,3),2)</f>
      </c>
      <c s="36" t="s">
        <v>188</v>
      </c>
      <c>
        <f>(M2053*21)/100</f>
      </c>
      <c t="s">
        <v>26</v>
      </c>
    </row>
    <row r="2054" spans="1:5" ht="12.75">
      <c r="A2054" s="35" t="s">
        <v>55</v>
      </c>
      <c r="E2054" s="39" t="s">
        <v>5</v>
      </c>
    </row>
    <row r="2055" spans="1:5" ht="12.75">
      <c r="A2055" s="35" t="s">
        <v>56</v>
      </c>
      <c r="E2055" s="40" t="s">
        <v>4052</v>
      </c>
    </row>
    <row r="2056" spans="1:5" ht="12.75">
      <c r="A2056" t="s">
        <v>58</v>
      </c>
      <c r="E2056" s="39" t="s">
        <v>4053</v>
      </c>
    </row>
    <row r="2057" spans="1:16" ht="12.75">
      <c r="A2057" t="s">
        <v>48</v>
      </c>
      <c s="34" t="s">
        <v>4054</v>
      </c>
      <c s="34" t="s">
        <v>4055</v>
      </c>
      <c s="35" t="s">
        <v>5</v>
      </c>
      <c s="6" t="s">
        <v>4056</v>
      </c>
      <c s="36" t="s">
        <v>235</v>
      </c>
      <c s="37">
        <v>216.567</v>
      </c>
      <c s="36">
        <v>0.0002</v>
      </c>
      <c s="36">
        <f>ROUND(G2057*H2057,6)</f>
      </c>
      <c r="L2057" s="38">
        <v>0</v>
      </c>
      <c s="32">
        <f>ROUND(ROUND(L2057,2)*ROUND(G2057,3),2)</f>
      </c>
      <c s="36" t="s">
        <v>54</v>
      </c>
      <c>
        <f>(M2057*21)/100</f>
      </c>
      <c t="s">
        <v>26</v>
      </c>
    </row>
    <row r="2058" spans="1:5" ht="12.75">
      <c r="A2058" s="35" t="s">
        <v>55</v>
      </c>
      <c r="E2058" s="39" t="s">
        <v>5</v>
      </c>
    </row>
    <row r="2059" spans="1:5" ht="12.75">
      <c r="A2059" s="35" t="s">
        <v>56</v>
      </c>
      <c r="E2059" s="40" t="s">
        <v>5</v>
      </c>
    </row>
    <row r="2060" spans="1:5" ht="25.5">
      <c r="A2060" t="s">
        <v>58</v>
      </c>
      <c r="E2060" s="39" t="s">
        <v>4057</v>
      </c>
    </row>
    <row r="2061" spans="1:16" ht="25.5">
      <c r="A2061" t="s">
        <v>48</v>
      </c>
      <c s="34" t="s">
        <v>4058</v>
      </c>
      <c s="34" t="s">
        <v>4059</v>
      </c>
      <c s="35" t="s">
        <v>5</v>
      </c>
      <c s="6" t="s">
        <v>4060</v>
      </c>
      <c s="36" t="s">
        <v>1171</v>
      </c>
      <c s="37">
        <v>533.96</v>
      </c>
      <c s="36">
        <v>0</v>
      </c>
      <c s="36">
        <f>ROUND(G2061*H2061,6)</f>
      </c>
      <c r="L2061" s="38">
        <v>0</v>
      </c>
      <c s="32">
        <f>ROUND(ROUND(L2061,2)*ROUND(G2061,3),2)</f>
      </c>
      <c s="36" t="s">
        <v>188</v>
      </c>
      <c>
        <f>(M2061*21)/100</f>
      </c>
      <c t="s">
        <v>26</v>
      </c>
    </row>
    <row r="2062" spans="1:5" ht="12.75">
      <c r="A2062" s="35" t="s">
        <v>55</v>
      </c>
      <c r="E2062" s="39" t="s">
        <v>5</v>
      </c>
    </row>
    <row r="2063" spans="1:5" ht="12.75">
      <c r="A2063" s="35" t="s">
        <v>56</v>
      </c>
      <c r="E2063" s="40" t="s">
        <v>4032</v>
      </c>
    </row>
    <row r="2064" spans="1:5" ht="25.5">
      <c r="A2064" t="s">
        <v>58</v>
      </c>
      <c r="E2064" s="39" t="s">
        <v>4060</v>
      </c>
    </row>
    <row r="2065" spans="1:16" ht="12.75">
      <c r="A2065" t="s">
        <v>48</v>
      </c>
      <c s="34" t="s">
        <v>4061</v>
      </c>
      <c s="34" t="s">
        <v>4062</v>
      </c>
      <c s="35" t="s">
        <v>5</v>
      </c>
      <c s="6" t="s">
        <v>4063</v>
      </c>
      <c s="36" t="s">
        <v>1171</v>
      </c>
      <c s="37">
        <v>576.677</v>
      </c>
      <c s="36">
        <v>0.007</v>
      </c>
      <c s="36">
        <f>ROUND(G2065*H2065,6)</f>
      </c>
      <c r="L2065" s="38">
        <v>0</v>
      </c>
      <c s="32">
        <f>ROUND(ROUND(L2065,2)*ROUND(G2065,3),2)</f>
      </c>
      <c s="36" t="s">
        <v>54</v>
      </c>
      <c>
        <f>(M2065*21)/100</f>
      </c>
      <c t="s">
        <v>26</v>
      </c>
    </row>
    <row r="2066" spans="1:5" ht="12.75">
      <c r="A2066" s="35" t="s">
        <v>55</v>
      </c>
      <c r="E2066" s="39" t="s">
        <v>5</v>
      </c>
    </row>
    <row r="2067" spans="1:5" ht="12.75">
      <c r="A2067" s="35" t="s">
        <v>56</v>
      </c>
      <c r="E2067" s="40" t="s">
        <v>5</v>
      </c>
    </row>
    <row r="2068" spans="1:5" ht="25.5">
      <c r="A2068" t="s">
        <v>58</v>
      </c>
      <c r="E2068" s="39" t="s">
        <v>4064</v>
      </c>
    </row>
    <row r="2069" spans="1:16" ht="25.5">
      <c r="A2069" t="s">
        <v>48</v>
      </c>
      <c s="34" t="s">
        <v>4065</v>
      </c>
      <c s="34" t="s">
        <v>4066</v>
      </c>
      <c s="35" t="s">
        <v>5</v>
      </c>
      <c s="6" t="s">
        <v>4067</v>
      </c>
      <c s="36" t="s">
        <v>53</v>
      </c>
      <c s="37">
        <v>8.308</v>
      </c>
      <c s="36">
        <v>0</v>
      </c>
      <c s="36">
        <f>ROUND(G2069*H2069,6)</f>
      </c>
      <c r="L2069" s="38">
        <v>0</v>
      </c>
      <c s="32">
        <f>ROUND(ROUND(L2069,2)*ROUND(G2069,3),2)</f>
      </c>
      <c s="36" t="s">
        <v>188</v>
      </c>
      <c>
        <f>(M2069*21)/100</f>
      </c>
      <c t="s">
        <v>26</v>
      </c>
    </row>
    <row r="2070" spans="1:5" ht="12.75">
      <c r="A2070" s="35" t="s">
        <v>55</v>
      </c>
      <c r="E2070" s="39" t="s">
        <v>5</v>
      </c>
    </row>
    <row r="2071" spans="1:5" ht="12.75">
      <c r="A2071" s="35" t="s">
        <v>56</v>
      </c>
      <c r="E2071" s="40" t="s">
        <v>5</v>
      </c>
    </row>
    <row r="2072" spans="1:5" ht="25.5">
      <c r="A2072" t="s">
        <v>58</v>
      </c>
      <c r="E2072" s="39" t="s">
        <v>4067</v>
      </c>
    </row>
    <row r="2073" spans="1:13" ht="12.75">
      <c r="A2073" t="s">
        <v>45</v>
      </c>
      <c r="C2073" s="31" t="s">
        <v>1884</v>
      </c>
      <c r="E2073" s="33" t="s">
        <v>1885</v>
      </c>
      <c r="J2073" s="32">
        <f>0</f>
      </c>
      <c s="32">
        <f>0</f>
      </c>
      <c s="32">
        <f>0+L2074+L2078+L2082+L2086+L2090+L2094+L2098+L2102+L2106+L2110+L2114+L2118</f>
      </c>
      <c s="32">
        <f>0+M2074+M2078+M2082+M2086+M2090+M2094+M2098+M2102+M2106+M2110+M2114+M2118</f>
      </c>
    </row>
    <row r="2074" spans="1:16" ht="12.75">
      <c r="A2074" t="s">
        <v>48</v>
      </c>
      <c s="34" t="s">
        <v>4068</v>
      </c>
      <c s="34" t="s">
        <v>4069</v>
      </c>
      <c s="35" t="s">
        <v>5</v>
      </c>
      <c s="6" t="s">
        <v>4070</v>
      </c>
      <c s="36" t="s">
        <v>1171</v>
      </c>
      <c s="37">
        <v>120.81</v>
      </c>
      <c s="36">
        <v>0</v>
      </c>
      <c s="36">
        <f>ROUND(G2074*H2074,6)</f>
      </c>
      <c r="L2074" s="38">
        <v>0</v>
      </c>
      <c s="32">
        <f>ROUND(ROUND(L2074,2)*ROUND(G2074,3),2)</f>
      </c>
      <c s="36" t="s">
        <v>188</v>
      </c>
      <c>
        <f>(M2074*21)/100</f>
      </c>
      <c t="s">
        <v>26</v>
      </c>
    </row>
    <row r="2075" spans="1:5" ht="12.75">
      <c r="A2075" s="35" t="s">
        <v>55</v>
      </c>
      <c r="E2075" s="39" t="s">
        <v>5</v>
      </c>
    </row>
    <row r="2076" spans="1:5" ht="12.75">
      <c r="A2076" s="35" t="s">
        <v>56</v>
      </c>
      <c r="E2076" s="40" t="s">
        <v>4071</v>
      </c>
    </row>
    <row r="2077" spans="1:5" ht="12.75">
      <c r="A2077" t="s">
        <v>58</v>
      </c>
      <c r="E2077" s="39" t="s">
        <v>4070</v>
      </c>
    </row>
    <row r="2078" spans="1:16" ht="12.75">
      <c r="A2078" t="s">
        <v>48</v>
      </c>
      <c s="34" t="s">
        <v>4072</v>
      </c>
      <c s="34" t="s">
        <v>4073</v>
      </c>
      <c s="35" t="s">
        <v>5</v>
      </c>
      <c s="6" t="s">
        <v>4074</v>
      </c>
      <c s="36" t="s">
        <v>1171</v>
      </c>
      <c s="37">
        <v>120.81</v>
      </c>
      <c s="36">
        <v>0</v>
      </c>
      <c s="36">
        <f>ROUND(G2078*H2078,6)</f>
      </c>
      <c r="L2078" s="38">
        <v>0</v>
      </c>
      <c s="32">
        <f>ROUND(ROUND(L2078,2)*ROUND(G2078,3),2)</f>
      </c>
      <c s="36" t="s">
        <v>188</v>
      </c>
      <c>
        <f>(M2078*21)/100</f>
      </c>
      <c t="s">
        <v>26</v>
      </c>
    </row>
    <row r="2079" spans="1:5" ht="12.75">
      <c r="A2079" s="35" t="s">
        <v>55</v>
      </c>
      <c r="E2079" s="39" t="s">
        <v>5</v>
      </c>
    </row>
    <row r="2080" spans="1:5" ht="12.75">
      <c r="A2080" s="35" t="s">
        <v>56</v>
      </c>
      <c r="E2080" s="40" t="s">
        <v>4071</v>
      </c>
    </row>
    <row r="2081" spans="1:5" ht="12.75">
      <c r="A2081" t="s">
        <v>58</v>
      </c>
      <c r="E2081" s="39" t="s">
        <v>4074</v>
      </c>
    </row>
    <row r="2082" spans="1:16" ht="12.75">
      <c r="A2082" t="s">
        <v>48</v>
      </c>
      <c s="34" t="s">
        <v>4075</v>
      </c>
      <c s="34" t="s">
        <v>4076</v>
      </c>
      <c s="35" t="s">
        <v>5</v>
      </c>
      <c s="6" t="s">
        <v>4077</v>
      </c>
      <c s="36" t="s">
        <v>1171</v>
      </c>
      <c s="37">
        <v>120.81</v>
      </c>
      <c s="36">
        <v>0.0002</v>
      </c>
      <c s="36">
        <f>ROUND(G2082*H2082,6)</f>
      </c>
      <c r="L2082" s="38">
        <v>0</v>
      </c>
      <c s="32">
        <f>ROUND(ROUND(L2082,2)*ROUND(G2082,3),2)</f>
      </c>
      <c s="36" t="s">
        <v>188</v>
      </c>
      <c>
        <f>(M2082*21)/100</f>
      </c>
      <c t="s">
        <v>26</v>
      </c>
    </row>
    <row r="2083" spans="1:5" ht="12.75">
      <c r="A2083" s="35" t="s">
        <v>55</v>
      </c>
      <c r="E2083" s="39" t="s">
        <v>5</v>
      </c>
    </row>
    <row r="2084" spans="1:5" ht="12.75">
      <c r="A2084" s="35" t="s">
        <v>56</v>
      </c>
      <c r="E2084" s="40" t="s">
        <v>4071</v>
      </c>
    </row>
    <row r="2085" spans="1:5" ht="12.75">
      <c r="A2085" t="s">
        <v>58</v>
      </c>
      <c r="E2085" s="39" t="s">
        <v>4077</v>
      </c>
    </row>
    <row r="2086" spans="1:16" ht="25.5">
      <c r="A2086" t="s">
        <v>48</v>
      </c>
      <c s="34" t="s">
        <v>4078</v>
      </c>
      <c s="34" t="s">
        <v>4079</v>
      </c>
      <c s="35" t="s">
        <v>5</v>
      </c>
      <c s="6" t="s">
        <v>4080</v>
      </c>
      <c s="36" t="s">
        <v>1171</v>
      </c>
      <c s="37">
        <v>120.81</v>
      </c>
      <c s="36">
        <v>0.0004</v>
      </c>
      <c s="36">
        <f>ROUND(G2086*H2086,6)</f>
      </c>
      <c r="L2086" s="38">
        <v>0</v>
      </c>
      <c s="32">
        <f>ROUND(ROUND(L2086,2)*ROUND(G2086,3),2)</f>
      </c>
      <c s="36" t="s">
        <v>188</v>
      </c>
      <c>
        <f>(M2086*21)/100</f>
      </c>
      <c t="s">
        <v>26</v>
      </c>
    </row>
    <row r="2087" spans="1:5" ht="12.75">
      <c r="A2087" s="35" t="s">
        <v>55</v>
      </c>
      <c r="E2087" s="39" t="s">
        <v>5</v>
      </c>
    </row>
    <row r="2088" spans="1:5" ht="12.75">
      <c r="A2088" s="35" t="s">
        <v>56</v>
      </c>
      <c r="E2088" s="40" t="s">
        <v>4071</v>
      </c>
    </row>
    <row r="2089" spans="1:5" ht="25.5">
      <c r="A2089" t="s">
        <v>58</v>
      </c>
      <c r="E2089" s="39" t="s">
        <v>4080</v>
      </c>
    </row>
    <row r="2090" spans="1:16" ht="12.75">
      <c r="A2090" t="s">
        <v>48</v>
      </c>
      <c s="34" t="s">
        <v>4081</v>
      </c>
      <c s="34" t="s">
        <v>4082</v>
      </c>
      <c s="35" t="s">
        <v>5</v>
      </c>
      <c s="6" t="s">
        <v>4083</v>
      </c>
      <c s="36" t="s">
        <v>1171</v>
      </c>
      <c s="37">
        <v>132.891</v>
      </c>
      <c s="36">
        <v>0.0124</v>
      </c>
      <c s="36">
        <f>ROUND(G2090*H2090,6)</f>
      </c>
      <c r="L2090" s="38">
        <v>0</v>
      </c>
      <c s="32">
        <f>ROUND(ROUND(L2090,2)*ROUND(G2090,3),2)</f>
      </c>
      <c s="36" t="s">
        <v>54</v>
      </c>
      <c>
        <f>(M2090*21)/100</f>
      </c>
      <c t="s">
        <v>26</v>
      </c>
    </row>
    <row r="2091" spans="1:5" ht="12.75">
      <c r="A2091" s="35" t="s">
        <v>55</v>
      </c>
      <c r="E2091" s="39" t="s">
        <v>5</v>
      </c>
    </row>
    <row r="2092" spans="1:5" ht="12.75">
      <c r="A2092" s="35" t="s">
        <v>56</v>
      </c>
      <c r="E2092" s="40" t="s">
        <v>5</v>
      </c>
    </row>
    <row r="2093" spans="1:5" ht="25.5">
      <c r="A2093" t="s">
        <v>58</v>
      </c>
      <c r="E2093" s="39" t="s">
        <v>4084</v>
      </c>
    </row>
    <row r="2094" spans="1:16" ht="12.75">
      <c r="A2094" t="s">
        <v>48</v>
      </c>
      <c s="34" t="s">
        <v>4085</v>
      </c>
      <c s="34" t="s">
        <v>4086</v>
      </c>
      <c s="35" t="s">
        <v>5</v>
      </c>
      <c s="6" t="s">
        <v>4087</v>
      </c>
      <c s="36" t="s">
        <v>235</v>
      </c>
      <c s="37">
        <v>90.26</v>
      </c>
      <c s="36">
        <v>1E-05</v>
      </c>
      <c s="36">
        <f>ROUND(G2094*H2094,6)</f>
      </c>
      <c r="L2094" s="38">
        <v>0</v>
      </c>
      <c s="32">
        <f>ROUND(ROUND(L2094,2)*ROUND(G2094,3),2)</f>
      </c>
      <c s="36" t="s">
        <v>188</v>
      </c>
      <c>
        <f>(M2094*21)/100</f>
      </c>
      <c t="s">
        <v>26</v>
      </c>
    </row>
    <row r="2095" spans="1:5" ht="12.75">
      <c r="A2095" s="35" t="s">
        <v>55</v>
      </c>
      <c r="E2095" s="39" t="s">
        <v>5</v>
      </c>
    </row>
    <row r="2096" spans="1:5" ht="12.75">
      <c r="A2096" s="35" t="s">
        <v>56</v>
      </c>
      <c r="E2096" s="40" t="s">
        <v>2277</v>
      </c>
    </row>
    <row r="2097" spans="1:5" ht="12.75">
      <c r="A2097" t="s">
        <v>58</v>
      </c>
      <c r="E2097" s="39" t="s">
        <v>4087</v>
      </c>
    </row>
    <row r="2098" spans="1:16" ht="12.75">
      <c r="A2098" t="s">
        <v>48</v>
      </c>
      <c s="34" t="s">
        <v>4088</v>
      </c>
      <c s="34" t="s">
        <v>4089</v>
      </c>
      <c s="35" t="s">
        <v>5</v>
      </c>
      <c s="6" t="s">
        <v>4090</v>
      </c>
      <c s="36" t="s">
        <v>235</v>
      </c>
      <c s="37">
        <v>92.065</v>
      </c>
      <c s="36">
        <v>0.0003</v>
      </c>
      <c s="36">
        <f>ROUND(G2098*H2098,6)</f>
      </c>
      <c r="L2098" s="38">
        <v>0</v>
      </c>
      <c s="32">
        <f>ROUND(ROUND(L2098,2)*ROUND(G2098,3),2)</f>
      </c>
      <c s="36" t="s">
        <v>54</v>
      </c>
      <c>
        <f>(M2098*21)/100</f>
      </c>
      <c t="s">
        <v>26</v>
      </c>
    </row>
    <row r="2099" spans="1:5" ht="12.75">
      <c r="A2099" s="35" t="s">
        <v>55</v>
      </c>
      <c r="E2099" s="39" t="s">
        <v>5</v>
      </c>
    </row>
    <row r="2100" spans="1:5" ht="12.75">
      <c r="A2100" s="35" t="s">
        <v>56</v>
      </c>
      <c r="E2100" s="40" t="s">
        <v>5</v>
      </c>
    </row>
    <row r="2101" spans="1:5" ht="25.5">
      <c r="A2101" t="s">
        <v>58</v>
      </c>
      <c r="E2101" s="39" t="s">
        <v>4091</v>
      </c>
    </row>
    <row r="2102" spans="1:16" ht="12.75">
      <c r="A2102" t="s">
        <v>48</v>
      </c>
      <c s="34" t="s">
        <v>4092</v>
      </c>
      <c s="34" t="s">
        <v>4093</v>
      </c>
      <c s="35" t="s">
        <v>5</v>
      </c>
      <c s="6" t="s">
        <v>4094</v>
      </c>
      <c s="36" t="s">
        <v>235</v>
      </c>
      <c s="37">
        <v>32.06</v>
      </c>
      <c s="36">
        <v>0</v>
      </c>
      <c s="36">
        <f>ROUND(G2102*H2102,6)</f>
      </c>
      <c r="L2102" s="38">
        <v>0</v>
      </c>
      <c s="32">
        <f>ROUND(ROUND(L2102,2)*ROUND(G2102,3),2)</f>
      </c>
      <c s="36" t="s">
        <v>188</v>
      </c>
      <c>
        <f>(M2102*21)/100</f>
      </c>
      <c t="s">
        <v>26</v>
      </c>
    </row>
    <row r="2103" spans="1:5" ht="12.75">
      <c r="A2103" s="35" t="s">
        <v>55</v>
      </c>
      <c r="E2103" s="39" t="s">
        <v>5</v>
      </c>
    </row>
    <row r="2104" spans="1:5" ht="165.75">
      <c r="A2104" s="35" t="s">
        <v>56</v>
      </c>
      <c r="E2104" s="40" t="s">
        <v>4095</v>
      </c>
    </row>
    <row r="2105" spans="1:5" ht="12.75">
      <c r="A2105" t="s">
        <v>58</v>
      </c>
      <c r="E2105" s="39" t="s">
        <v>4094</v>
      </c>
    </row>
    <row r="2106" spans="1:16" ht="12.75">
      <c r="A2106" t="s">
        <v>48</v>
      </c>
      <c s="34" t="s">
        <v>4096</v>
      </c>
      <c s="34" t="s">
        <v>4097</v>
      </c>
      <c s="35" t="s">
        <v>5</v>
      </c>
      <c s="6" t="s">
        <v>4098</v>
      </c>
      <c s="36" t="s">
        <v>235</v>
      </c>
      <c s="37">
        <v>32.701</v>
      </c>
      <c s="36">
        <v>0.0004</v>
      </c>
      <c s="36">
        <f>ROUND(G2106*H2106,6)</f>
      </c>
      <c r="L2106" s="38">
        <v>0</v>
      </c>
      <c s="32">
        <f>ROUND(ROUND(L2106,2)*ROUND(G2106,3),2)</f>
      </c>
      <c s="36" t="s">
        <v>54</v>
      </c>
      <c>
        <f>(M2106*21)/100</f>
      </c>
      <c t="s">
        <v>26</v>
      </c>
    </row>
    <row r="2107" spans="1:5" ht="12.75">
      <c r="A2107" s="35" t="s">
        <v>55</v>
      </c>
      <c r="E2107" s="39" t="s">
        <v>5</v>
      </c>
    </row>
    <row r="2108" spans="1:5" ht="12.75">
      <c r="A2108" s="35" t="s">
        <v>56</v>
      </c>
      <c r="E2108" s="40" t="s">
        <v>5</v>
      </c>
    </row>
    <row r="2109" spans="1:5" ht="25.5">
      <c r="A2109" t="s">
        <v>58</v>
      </c>
      <c r="E2109" s="39" t="s">
        <v>4099</v>
      </c>
    </row>
    <row r="2110" spans="1:16" ht="12.75">
      <c r="A2110" t="s">
        <v>48</v>
      </c>
      <c s="34" t="s">
        <v>4100</v>
      </c>
      <c s="34" t="s">
        <v>4101</v>
      </c>
      <c s="35" t="s">
        <v>5</v>
      </c>
      <c s="6" t="s">
        <v>4102</v>
      </c>
      <c s="36" t="s">
        <v>235</v>
      </c>
      <c s="37">
        <v>90.26</v>
      </c>
      <c s="36">
        <v>3E-05</v>
      </c>
      <c s="36">
        <f>ROUND(G2110*H2110,6)</f>
      </c>
      <c r="L2110" s="38">
        <v>0</v>
      </c>
      <c s="32">
        <f>ROUND(ROUND(L2110,2)*ROUND(G2110,3),2)</f>
      </c>
      <c s="36" t="s">
        <v>188</v>
      </c>
      <c>
        <f>(M2110*21)/100</f>
      </c>
      <c t="s">
        <v>26</v>
      </c>
    </row>
    <row r="2111" spans="1:5" ht="12.75">
      <c r="A2111" s="35" t="s">
        <v>55</v>
      </c>
      <c r="E2111" s="39" t="s">
        <v>5</v>
      </c>
    </row>
    <row r="2112" spans="1:5" ht="12.75">
      <c r="A2112" s="35" t="s">
        <v>56</v>
      </c>
      <c r="E2112" s="40" t="s">
        <v>2277</v>
      </c>
    </row>
    <row r="2113" spans="1:5" ht="12.75">
      <c r="A2113" t="s">
        <v>58</v>
      </c>
      <c r="E2113" s="39" t="s">
        <v>4102</v>
      </c>
    </row>
    <row r="2114" spans="1:16" ht="12.75">
      <c r="A2114" t="s">
        <v>48</v>
      </c>
      <c s="34" t="s">
        <v>4103</v>
      </c>
      <c s="34" t="s">
        <v>4104</v>
      </c>
      <c s="35" t="s">
        <v>5</v>
      </c>
      <c s="6" t="s">
        <v>4105</v>
      </c>
      <c s="36" t="s">
        <v>1171</v>
      </c>
      <c s="37">
        <v>120.81</v>
      </c>
      <c s="36">
        <v>0</v>
      </c>
      <c s="36">
        <f>ROUND(G2114*H2114,6)</f>
      </c>
      <c r="L2114" s="38">
        <v>0</v>
      </c>
      <c s="32">
        <f>ROUND(ROUND(L2114,2)*ROUND(G2114,3),2)</f>
      </c>
      <c s="36" t="s">
        <v>188</v>
      </c>
      <c>
        <f>(M2114*21)/100</f>
      </c>
      <c t="s">
        <v>26</v>
      </c>
    </row>
    <row r="2115" spans="1:5" ht="12.75">
      <c r="A2115" s="35" t="s">
        <v>55</v>
      </c>
      <c r="E2115" s="39" t="s">
        <v>5</v>
      </c>
    </row>
    <row r="2116" spans="1:5" ht="12.75">
      <c r="A2116" s="35" t="s">
        <v>56</v>
      </c>
      <c r="E2116" s="40" t="s">
        <v>4071</v>
      </c>
    </row>
    <row r="2117" spans="1:5" ht="12.75">
      <c r="A2117" t="s">
        <v>58</v>
      </c>
      <c r="E2117" s="39" t="s">
        <v>4105</v>
      </c>
    </row>
    <row r="2118" spans="1:16" ht="25.5">
      <c r="A2118" t="s">
        <v>48</v>
      </c>
      <c s="34" t="s">
        <v>4106</v>
      </c>
      <c s="34" t="s">
        <v>4107</v>
      </c>
      <c s="35" t="s">
        <v>5</v>
      </c>
      <c s="6" t="s">
        <v>4108</v>
      </c>
      <c s="36" t="s">
        <v>53</v>
      </c>
      <c s="37">
        <v>1.752</v>
      </c>
      <c s="36">
        <v>0</v>
      </c>
      <c s="36">
        <f>ROUND(G2118*H2118,6)</f>
      </c>
      <c r="L2118" s="38">
        <v>0</v>
      </c>
      <c s="32">
        <f>ROUND(ROUND(L2118,2)*ROUND(G2118,3),2)</f>
      </c>
      <c s="36" t="s">
        <v>188</v>
      </c>
      <c>
        <f>(M2118*21)/100</f>
      </c>
      <c t="s">
        <v>26</v>
      </c>
    </row>
    <row r="2119" spans="1:5" ht="12.75">
      <c r="A2119" s="35" t="s">
        <v>55</v>
      </c>
      <c r="E2119" s="39" t="s">
        <v>5</v>
      </c>
    </row>
    <row r="2120" spans="1:5" ht="12.75">
      <c r="A2120" s="35" t="s">
        <v>56</v>
      </c>
      <c r="E2120" s="40" t="s">
        <v>5</v>
      </c>
    </row>
    <row r="2121" spans="1:5" ht="25.5">
      <c r="A2121" t="s">
        <v>58</v>
      </c>
      <c r="E2121" s="39" t="s">
        <v>4108</v>
      </c>
    </row>
    <row r="2122" spans="1:13" ht="12.75">
      <c r="A2122" t="s">
        <v>45</v>
      </c>
      <c r="C2122" s="31" t="s">
        <v>1894</v>
      </c>
      <c r="E2122" s="33" t="s">
        <v>1895</v>
      </c>
      <c r="J2122" s="32">
        <f>0</f>
      </c>
      <c s="32">
        <f>0</f>
      </c>
      <c s="32">
        <f>0+L2123+L2127+L2131+L2135+L2139+L2143+L2147+L2151+L2155+L2159+L2163+L2167+L2171+L2175+L2179+L2183+L2187+L2191+L2195+L2199+L2203</f>
      </c>
      <c s="32">
        <f>0+M2123+M2127+M2131+M2135+M2139+M2143+M2147+M2151+M2155+M2159+M2163+M2167+M2171+M2175+M2179+M2183+M2187+M2191+M2195+M2199+M2203</f>
      </c>
    </row>
    <row r="2123" spans="1:16" ht="12.75">
      <c r="A2123" t="s">
        <v>48</v>
      </c>
      <c s="34" t="s">
        <v>4109</v>
      </c>
      <c s="34" t="s">
        <v>4110</v>
      </c>
      <c s="35" t="s">
        <v>5</v>
      </c>
      <c s="6" t="s">
        <v>4111</v>
      </c>
      <c s="36" t="s">
        <v>1171</v>
      </c>
      <c s="37">
        <v>442.924</v>
      </c>
      <c s="36">
        <v>0</v>
      </c>
      <c s="36">
        <f>ROUND(G2123*H2123,6)</f>
      </c>
      <c r="L2123" s="38">
        <v>0</v>
      </c>
      <c s="32">
        <f>ROUND(ROUND(L2123,2)*ROUND(G2123,3),2)</f>
      </c>
      <c s="36" t="s">
        <v>188</v>
      </c>
      <c>
        <f>(M2123*21)/100</f>
      </c>
      <c t="s">
        <v>26</v>
      </c>
    </row>
    <row r="2124" spans="1:5" ht="12.75">
      <c r="A2124" s="35" t="s">
        <v>55</v>
      </c>
      <c r="E2124" s="39" t="s">
        <v>5</v>
      </c>
    </row>
    <row r="2125" spans="1:5" ht="12.75">
      <c r="A2125" s="35" t="s">
        <v>56</v>
      </c>
      <c r="E2125" s="40" t="s">
        <v>4112</v>
      </c>
    </row>
    <row r="2126" spans="1:5" ht="12.75">
      <c r="A2126" t="s">
        <v>58</v>
      </c>
      <c r="E2126" s="39" t="s">
        <v>4111</v>
      </c>
    </row>
    <row r="2127" spans="1:16" ht="12.75">
      <c r="A2127" t="s">
        <v>48</v>
      </c>
      <c s="34" t="s">
        <v>4113</v>
      </c>
      <c s="34" t="s">
        <v>4114</v>
      </c>
      <c s="35" t="s">
        <v>5</v>
      </c>
      <c s="6" t="s">
        <v>4115</v>
      </c>
      <c s="36" t="s">
        <v>1171</v>
      </c>
      <c s="37">
        <v>442.924</v>
      </c>
      <c s="36">
        <v>0.0003</v>
      </c>
      <c s="36">
        <f>ROUND(G2127*H2127,6)</f>
      </c>
      <c r="L2127" s="38">
        <v>0</v>
      </c>
      <c s="32">
        <f>ROUND(ROUND(L2127,2)*ROUND(G2127,3),2)</f>
      </c>
      <c s="36" t="s">
        <v>188</v>
      </c>
      <c>
        <f>(M2127*21)/100</f>
      </c>
      <c t="s">
        <v>26</v>
      </c>
    </row>
    <row r="2128" spans="1:5" ht="12.75">
      <c r="A2128" s="35" t="s">
        <v>55</v>
      </c>
      <c r="E2128" s="39" t="s">
        <v>5</v>
      </c>
    </row>
    <row r="2129" spans="1:5" ht="12.75">
      <c r="A2129" s="35" t="s">
        <v>56</v>
      </c>
      <c r="E2129" s="40" t="s">
        <v>4112</v>
      </c>
    </row>
    <row r="2130" spans="1:5" ht="12.75">
      <c r="A2130" t="s">
        <v>58</v>
      </c>
      <c r="E2130" s="39" t="s">
        <v>4115</v>
      </c>
    </row>
    <row r="2131" spans="1:16" ht="12.75">
      <c r="A2131" t="s">
        <v>48</v>
      </c>
      <c s="34" t="s">
        <v>4116</v>
      </c>
      <c s="34" t="s">
        <v>4117</v>
      </c>
      <c s="35" t="s">
        <v>5</v>
      </c>
      <c s="6" t="s">
        <v>4118</v>
      </c>
      <c s="36" t="s">
        <v>1171</v>
      </c>
      <c s="37">
        <v>164.185</v>
      </c>
      <c s="36">
        <v>0.0015</v>
      </c>
      <c s="36">
        <f>ROUND(G2131*H2131,6)</f>
      </c>
      <c r="L2131" s="38">
        <v>0</v>
      </c>
      <c s="32">
        <f>ROUND(ROUND(L2131,2)*ROUND(G2131,3),2)</f>
      </c>
      <c s="36" t="s">
        <v>188</v>
      </c>
      <c>
        <f>(M2131*21)/100</f>
      </c>
      <c t="s">
        <v>26</v>
      </c>
    </row>
    <row r="2132" spans="1:5" ht="12.75">
      <c r="A2132" s="35" t="s">
        <v>55</v>
      </c>
      <c r="E2132" s="39" t="s">
        <v>5</v>
      </c>
    </row>
    <row r="2133" spans="1:5" ht="12.75">
      <c r="A2133" s="35" t="s">
        <v>56</v>
      </c>
      <c r="E2133" s="40" t="s">
        <v>4119</v>
      </c>
    </row>
    <row r="2134" spans="1:5" ht="12.75">
      <c r="A2134" t="s">
        <v>58</v>
      </c>
      <c r="E2134" s="39" t="s">
        <v>4118</v>
      </c>
    </row>
    <row r="2135" spans="1:16" ht="25.5">
      <c r="A2135" t="s">
        <v>48</v>
      </c>
      <c s="34" t="s">
        <v>4120</v>
      </c>
      <c s="34" t="s">
        <v>4121</v>
      </c>
      <c s="35" t="s">
        <v>5</v>
      </c>
      <c s="6" t="s">
        <v>4122</v>
      </c>
      <c s="36" t="s">
        <v>235</v>
      </c>
      <c s="37">
        <v>310.56</v>
      </c>
      <c s="36">
        <v>0.0002</v>
      </c>
      <c s="36">
        <f>ROUND(G2135*H2135,6)</f>
      </c>
      <c r="L2135" s="38">
        <v>0</v>
      </c>
      <c s="32">
        <f>ROUND(ROUND(L2135,2)*ROUND(G2135,3),2)</f>
      </c>
      <c s="36" t="s">
        <v>188</v>
      </c>
      <c>
        <f>(M2135*21)/100</f>
      </c>
      <c t="s">
        <v>26</v>
      </c>
    </row>
    <row r="2136" spans="1:5" ht="12.75">
      <c r="A2136" s="35" t="s">
        <v>55</v>
      </c>
      <c r="E2136" s="39" t="s">
        <v>5</v>
      </c>
    </row>
    <row r="2137" spans="1:5" ht="12.75">
      <c r="A2137" s="35" t="s">
        <v>56</v>
      </c>
      <c r="E2137" s="40" t="s">
        <v>4123</v>
      </c>
    </row>
    <row r="2138" spans="1:5" ht="25.5">
      <c r="A2138" t="s">
        <v>58</v>
      </c>
      <c r="E2138" s="39" t="s">
        <v>4122</v>
      </c>
    </row>
    <row r="2139" spans="1:16" ht="12.75">
      <c r="A2139" t="s">
        <v>48</v>
      </c>
      <c s="34" t="s">
        <v>4124</v>
      </c>
      <c s="34" t="s">
        <v>4125</v>
      </c>
      <c s="35" t="s">
        <v>5</v>
      </c>
      <c s="6" t="s">
        <v>4126</v>
      </c>
      <c s="36" t="s">
        <v>235</v>
      </c>
      <c s="37">
        <v>147.582</v>
      </c>
      <c s="36">
        <v>2E-05</v>
      </c>
      <c s="36">
        <f>ROUND(G2139*H2139,6)</f>
      </c>
      <c r="L2139" s="38">
        <v>0</v>
      </c>
      <c s="32">
        <f>ROUND(ROUND(L2139,2)*ROUND(G2139,3),2)</f>
      </c>
      <c s="36" t="s">
        <v>54</v>
      </c>
      <c>
        <f>(M2139*21)/100</f>
      </c>
      <c t="s">
        <v>26</v>
      </c>
    </row>
    <row r="2140" spans="1:5" ht="12.75">
      <c r="A2140" s="35" t="s">
        <v>55</v>
      </c>
      <c r="E2140" s="39" t="s">
        <v>5</v>
      </c>
    </row>
    <row r="2141" spans="1:5" ht="12.75">
      <c r="A2141" s="35" t="s">
        <v>56</v>
      </c>
      <c r="E2141" s="40" t="s">
        <v>5</v>
      </c>
    </row>
    <row r="2142" spans="1:5" ht="25.5">
      <c r="A2142" t="s">
        <v>58</v>
      </c>
      <c r="E2142" s="39" t="s">
        <v>4127</v>
      </c>
    </row>
    <row r="2143" spans="1:16" ht="12.75">
      <c r="A2143" t="s">
        <v>48</v>
      </c>
      <c s="34" t="s">
        <v>4128</v>
      </c>
      <c s="34" t="s">
        <v>4129</v>
      </c>
      <c s="35" t="s">
        <v>5</v>
      </c>
      <c s="6" t="s">
        <v>4130</v>
      </c>
      <c s="36" t="s">
        <v>235</v>
      </c>
      <c s="37">
        <v>194.034</v>
      </c>
      <c s="36">
        <v>5E-05</v>
      </c>
      <c s="36">
        <f>ROUND(G2143*H2143,6)</f>
      </c>
      <c r="L2143" s="38">
        <v>0</v>
      </c>
      <c s="32">
        <f>ROUND(ROUND(L2143,2)*ROUND(G2143,3),2)</f>
      </c>
      <c s="36" t="s">
        <v>54</v>
      </c>
      <c>
        <f>(M2143*21)/100</f>
      </c>
      <c t="s">
        <v>26</v>
      </c>
    </row>
    <row r="2144" spans="1:5" ht="12.75">
      <c r="A2144" s="35" t="s">
        <v>55</v>
      </c>
      <c r="E2144" s="39" t="s">
        <v>5</v>
      </c>
    </row>
    <row r="2145" spans="1:5" ht="12.75">
      <c r="A2145" s="35" t="s">
        <v>56</v>
      </c>
      <c r="E2145" s="40" t="s">
        <v>5</v>
      </c>
    </row>
    <row r="2146" spans="1:5" ht="25.5">
      <c r="A2146" t="s">
        <v>58</v>
      </c>
      <c r="E2146" s="39" t="s">
        <v>4131</v>
      </c>
    </row>
    <row r="2147" spans="1:16" ht="25.5">
      <c r="A2147" t="s">
        <v>48</v>
      </c>
      <c s="34" t="s">
        <v>4132</v>
      </c>
      <c s="34" t="s">
        <v>4133</v>
      </c>
      <c s="35" t="s">
        <v>5</v>
      </c>
      <c s="6" t="s">
        <v>4134</v>
      </c>
      <c s="36" t="s">
        <v>1171</v>
      </c>
      <c s="37">
        <v>51.21</v>
      </c>
      <c s="36">
        <v>0.009</v>
      </c>
      <c s="36">
        <f>ROUND(G2147*H2147,6)</f>
      </c>
      <c r="L2147" s="38">
        <v>0</v>
      </c>
      <c s="32">
        <f>ROUND(ROUND(L2147,2)*ROUND(G2147,3),2)</f>
      </c>
      <c s="36" t="s">
        <v>188</v>
      </c>
      <c>
        <f>(M2147*21)/100</f>
      </c>
      <c t="s">
        <v>26</v>
      </c>
    </row>
    <row r="2148" spans="1:5" ht="12.75">
      <c r="A2148" s="35" t="s">
        <v>55</v>
      </c>
      <c r="E2148" s="39" t="s">
        <v>5</v>
      </c>
    </row>
    <row r="2149" spans="1:5" ht="12.75">
      <c r="A2149" s="35" t="s">
        <v>56</v>
      </c>
      <c r="E2149" s="40" t="s">
        <v>4135</v>
      </c>
    </row>
    <row r="2150" spans="1:5" ht="25.5">
      <c r="A2150" t="s">
        <v>58</v>
      </c>
      <c r="E2150" s="39" t="s">
        <v>4134</v>
      </c>
    </row>
    <row r="2151" spans="1:16" ht="12.75">
      <c r="A2151" t="s">
        <v>48</v>
      </c>
      <c s="34" t="s">
        <v>4136</v>
      </c>
      <c s="34" t="s">
        <v>4137</v>
      </c>
      <c s="35" t="s">
        <v>5</v>
      </c>
      <c s="6" t="s">
        <v>4138</v>
      </c>
      <c s="36" t="s">
        <v>1171</v>
      </c>
      <c s="37">
        <v>58.892</v>
      </c>
      <c s="36">
        <v>0.02</v>
      </c>
      <c s="36">
        <f>ROUND(G2151*H2151,6)</f>
      </c>
      <c r="L2151" s="38">
        <v>0</v>
      </c>
      <c s="32">
        <f>ROUND(ROUND(L2151,2)*ROUND(G2151,3),2)</f>
      </c>
      <c s="36" t="s">
        <v>54</v>
      </c>
      <c>
        <f>(M2151*21)/100</f>
      </c>
      <c t="s">
        <v>26</v>
      </c>
    </row>
    <row r="2152" spans="1:5" ht="12.75">
      <c r="A2152" s="35" t="s">
        <v>55</v>
      </c>
      <c r="E2152" s="39" t="s">
        <v>5</v>
      </c>
    </row>
    <row r="2153" spans="1:5" ht="12.75">
      <c r="A2153" s="35" t="s">
        <v>56</v>
      </c>
      <c r="E2153" s="40" t="s">
        <v>5</v>
      </c>
    </row>
    <row r="2154" spans="1:5" ht="12.75">
      <c r="A2154" t="s">
        <v>58</v>
      </c>
      <c r="E2154" s="39" t="s">
        <v>4138</v>
      </c>
    </row>
    <row r="2155" spans="1:16" ht="25.5">
      <c r="A2155" t="s">
        <v>48</v>
      </c>
      <c s="34" t="s">
        <v>4139</v>
      </c>
      <c s="34" t="s">
        <v>4140</v>
      </c>
      <c s="35" t="s">
        <v>5</v>
      </c>
      <c s="6" t="s">
        <v>4141</v>
      </c>
      <c s="36" t="s">
        <v>1171</v>
      </c>
      <c s="37">
        <v>85.58</v>
      </c>
      <c s="36">
        <v>0</v>
      </c>
      <c s="36">
        <f>ROUND(G2155*H2155,6)</f>
      </c>
      <c r="L2155" s="38">
        <v>0</v>
      </c>
      <c s="32">
        <f>ROUND(ROUND(L2155,2)*ROUND(G2155,3),2)</f>
      </c>
      <c s="36" t="s">
        <v>188</v>
      </c>
      <c>
        <f>(M2155*21)/100</f>
      </c>
      <c t="s">
        <v>26</v>
      </c>
    </row>
    <row r="2156" spans="1:5" ht="12.75">
      <c r="A2156" s="35" t="s">
        <v>55</v>
      </c>
      <c r="E2156" s="39" t="s">
        <v>5</v>
      </c>
    </row>
    <row r="2157" spans="1:5" ht="12.75">
      <c r="A2157" s="35" t="s">
        <v>56</v>
      </c>
      <c r="E2157" s="40" t="s">
        <v>4142</v>
      </c>
    </row>
    <row r="2158" spans="1:5" ht="25.5">
      <c r="A2158" t="s">
        <v>58</v>
      </c>
      <c r="E2158" s="39" t="s">
        <v>4141</v>
      </c>
    </row>
    <row r="2159" spans="1:16" ht="25.5">
      <c r="A2159" t="s">
        <v>48</v>
      </c>
      <c s="34" t="s">
        <v>4143</v>
      </c>
      <c s="34" t="s">
        <v>4144</v>
      </c>
      <c s="35" t="s">
        <v>5</v>
      </c>
      <c s="6" t="s">
        <v>4145</v>
      </c>
      <c s="36" t="s">
        <v>1171</v>
      </c>
      <c s="37">
        <v>368.557</v>
      </c>
      <c s="36">
        <v>0.009</v>
      </c>
      <c s="36">
        <f>ROUND(G2159*H2159,6)</f>
      </c>
      <c r="L2159" s="38">
        <v>0</v>
      </c>
      <c s="32">
        <f>ROUND(ROUND(L2159,2)*ROUND(G2159,3),2)</f>
      </c>
      <c s="36" t="s">
        <v>188</v>
      </c>
      <c>
        <f>(M2159*21)/100</f>
      </c>
      <c t="s">
        <v>26</v>
      </c>
    </row>
    <row r="2160" spans="1:5" ht="12.75">
      <c r="A2160" s="35" t="s">
        <v>55</v>
      </c>
      <c r="E2160" s="39" t="s">
        <v>5</v>
      </c>
    </row>
    <row r="2161" spans="1:5" ht="12.75">
      <c r="A2161" s="35" t="s">
        <v>56</v>
      </c>
      <c r="E2161" s="40" t="s">
        <v>4146</v>
      </c>
    </row>
    <row r="2162" spans="1:5" ht="25.5">
      <c r="A2162" t="s">
        <v>58</v>
      </c>
      <c r="E2162" s="39" t="s">
        <v>4145</v>
      </c>
    </row>
    <row r="2163" spans="1:16" ht="12.75">
      <c r="A2163" t="s">
        <v>48</v>
      </c>
      <c s="34" t="s">
        <v>4147</v>
      </c>
      <c s="34" t="s">
        <v>4148</v>
      </c>
      <c s="35" t="s">
        <v>5</v>
      </c>
      <c s="6" t="s">
        <v>4149</v>
      </c>
      <c s="36" t="s">
        <v>1171</v>
      </c>
      <c s="37">
        <v>423.841</v>
      </c>
      <c s="36">
        <v>0.02</v>
      </c>
      <c s="36">
        <f>ROUND(G2163*H2163,6)</f>
      </c>
      <c r="L2163" s="38">
        <v>0</v>
      </c>
      <c s="32">
        <f>ROUND(ROUND(L2163,2)*ROUND(G2163,3),2)</f>
      </c>
      <c s="36" t="s">
        <v>54</v>
      </c>
      <c>
        <f>(M2163*21)/100</f>
      </c>
      <c t="s">
        <v>26</v>
      </c>
    </row>
    <row r="2164" spans="1:5" ht="12.75">
      <c r="A2164" s="35" t="s">
        <v>55</v>
      </c>
      <c r="E2164" s="39" t="s">
        <v>5</v>
      </c>
    </row>
    <row r="2165" spans="1:5" ht="12.75">
      <c r="A2165" s="35" t="s">
        <v>56</v>
      </c>
      <c r="E2165" s="40" t="s">
        <v>5</v>
      </c>
    </row>
    <row r="2166" spans="1:5" ht="25.5">
      <c r="A2166" t="s">
        <v>58</v>
      </c>
      <c r="E2166" s="39" t="s">
        <v>4150</v>
      </c>
    </row>
    <row r="2167" spans="1:16" ht="25.5">
      <c r="A2167" t="s">
        <v>48</v>
      </c>
      <c s="34" t="s">
        <v>4151</v>
      </c>
      <c s="34" t="s">
        <v>4152</v>
      </c>
      <c s="35" t="s">
        <v>5</v>
      </c>
      <c s="6" t="s">
        <v>4153</v>
      </c>
      <c s="36" t="s">
        <v>1171</v>
      </c>
      <c s="37">
        <v>52.78</v>
      </c>
      <c s="36">
        <v>0</v>
      </c>
      <c s="36">
        <f>ROUND(G2167*H2167,6)</f>
      </c>
      <c r="L2167" s="38">
        <v>0</v>
      </c>
      <c s="32">
        <f>ROUND(ROUND(L2167,2)*ROUND(G2167,3),2)</f>
      </c>
      <c s="36" t="s">
        <v>188</v>
      </c>
      <c>
        <f>(M2167*21)/100</f>
      </c>
      <c t="s">
        <v>26</v>
      </c>
    </row>
    <row r="2168" spans="1:5" ht="12.75">
      <c r="A2168" s="35" t="s">
        <v>55</v>
      </c>
      <c r="E2168" s="39" t="s">
        <v>5</v>
      </c>
    </row>
    <row r="2169" spans="1:5" ht="12.75">
      <c r="A2169" s="35" t="s">
        <v>56</v>
      </c>
      <c r="E2169" s="40" t="s">
        <v>4154</v>
      </c>
    </row>
    <row r="2170" spans="1:5" ht="25.5">
      <c r="A2170" t="s">
        <v>58</v>
      </c>
      <c r="E2170" s="39" t="s">
        <v>4153</v>
      </c>
    </row>
    <row r="2171" spans="1:16" ht="12.75">
      <c r="A2171" t="s">
        <v>48</v>
      </c>
      <c s="34" t="s">
        <v>4155</v>
      </c>
      <c s="34" t="s">
        <v>4156</v>
      </c>
      <c s="35" t="s">
        <v>5</v>
      </c>
      <c s="6" t="s">
        <v>4157</v>
      </c>
      <c s="36" t="s">
        <v>1171</v>
      </c>
      <c s="37">
        <v>4.86</v>
      </c>
      <c s="36">
        <v>0.00058</v>
      </c>
      <c s="36">
        <f>ROUND(G2171*H2171,6)</f>
      </c>
      <c r="L2171" s="38">
        <v>0</v>
      </c>
      <c s="32">
        <f>ROUND(ROUND(L2171,2)*ROUND(G2171,3),2)</f>
      </c>
      <c s="36" t="s">
        <v>188</v>
      </c>
      <c>
        <f>(M2171*21)/100</f>
      </c>
      <c t="s">
        <v>26</v>
      </c>
    </row>
    <row r="2172" spans="1:5" ht="12.75">
      <c r="A2172" s="35" t="s">
        <v>55</v>
      </c>
      <c r="E2172" s="39" t="s">
        <v>5</v>
      </c>
    </row>
    <row r="2173" spans="1:5" ht="12.75">
      <c r="A2173" s="35" t="s">
        <v>56</v>
      </c>
      <c r="E2173" s="40" t="s">
        <v>4158</v>
      </c>
    </row>
    <row r="2174" spans="1:5" ht="12.75">
      <c r="A2174" t="s">
        <v>58</v>
      </c>
      <c r="E2174" s="39" t="s">
        <v>4157</v>
      </c>
    </row>
    <row r="2175" spans="1:16" ht="12.75">
      <c r="A2175" t="s">
        <v>48</v>
      </c>
      <c s="34" t="s">
        <v>4159</v>
      </c>
      <c s="34" t="s">
        <v>4160</v>
      </c>
      <c s="35" t="s">
        <v>5</v>
      </c>
      <c s="6" t="s">
        <v>4161</v>
      </c>
      <c s="36" t="s">
        <v>1171</v>
      </c>
      <c s="37">
        <v>5.346</v>
      </c>
      <c s="36">
        <v>0.012</v>
      </c>
      <c s="36">
        <f>ROUND(G2175*H2175,6)</f>
      </c>
      <c r="L2175" s="38">
        <v>0</v>
      </c>
      <c s="32">
        <f>ROUND(ROUND(L2175,2)*ROUND(G2175,3),2)</f>
      </c>
      <c s="36" t="s">
        <v>54</v>
      </c>
      <c>
        <f>(M2175*21)/100</f>
      </c>
      <c t="s">
        <v>26</v>
      </c>
    </row>
    <row r="2176" spans="1:5" ht="12.75">
      <c r="A2176" s="35" t="s">
        <v>55</v>
      </c>
      <c r="E2176" s="39" t="s">
        <v>5</v>
      </c>
    </row>
    <row r="2177" spans="1:5" ht="12.75">
      <c r="A2177" s="35" t="s">
        <v>56</v>
      </c>
      <c r="E2177" s="40" t="s">
        <v>5</v>
      </c>
    </row>
    <row r="2178" spans="1:5" ht="25.5">
      <c r="A2178" t="s">
        <v>58</v>
      </c>
      <c r="E2178" s="39" t="s">
        <v>4162</v>
      </c>
    </row>
    <row r="2179" spans="1:16" ht="25.5">
      <c r="A2179" t="s">
        <v>48</v>
      </c>
      <c s="34" t="s">
        <v>4163</v>
      </c>
      <c s="34" t="s">
        <v>4164</v>
      </c>
      <c s="35" t="s">
        <v>5</v>
      </c>
      <c s="6" t="s">
        <v>4165</v>
      </c>
      <c s="36" t="s">
        <v>1171</v>
      </c>
      <c s="37">
        <v>14.643</v>
      </c>
      <c s="36">
        <v>0.00052</v>
      </c>
      <c s="36">
        <f>ROUND(G2179*H2179,6)</f>
      </c>
      <c r="L2179" s="38">
        <v>0</v>
      </c>
      <c s="32">
        <f>ROUND(ROUND(L2179,2)*ROUND(G2179,3),2)</f>
      </c>
      <c s="36" t="s">
        <v>188</v>
      </c>
      <c>
        <f>(M2179*21)/100</f>
      </c>
      <c t="s">
        <v>26</v>
      </c>
    </row>
    <row r="2180" spans="1:5" ht="12.75">
      <c r="A2180" s="35" t="s">
        <v>55</v>
      </c>
      <c r="E2180" s="39" t="s">
        <v>5</v>
      </c>
    </row>
    <row r="2181" spans="1:5" ht="12.75">
      <c r="A2181" s="35" t="s">
        <v>56</v>
      </c>
      <c r="E2181" s="40" t="s">
        <v>4166</v>
      </c>
    </row>
    <row r="2182" spans="1:5" ht="25.5">
      <c r="A2182" t="s">
        <v>58</v>
      </c>
      <c r="E2182" s="39" t="s">
        <v>4165</v>
      </c>
    </row>
    <row r="2183" spans="1:16" ht="12.75">
      <c r="A2183" t="s">
        <v>48</v>
      </c>
      <c s="34" t="s">
        <v>4167</v>
      </c>
      <c s="34" t="s">
        <v>4168</v>
      </c>
      <c s="35" t="s">
        <v>5</v>
      </c>
      <c s="6" t="s">
        <v>4161</v>
      </c>
      <c s="36" t="s">
        <v>1171</v>
      </c>
      <c s="37">
        <v>16.107</v>
      </c>
      <c s="36">
        <v>0.012</v>
      </c>
      <c s="36">
        <f>ROUND(G2183*H2183,6)</f>
      </c>
      <c r="L2183" s="38">
        <v>0</v>
      </c>
      <c s="32">
        <f>ROUND(ROUND(L2183,2)*ROUND(G2183,3),2)</f>
      </c>
      <c s="36" t="s">
        <v>54</v>
      </c>
      <c>
        <f>(M2183*21)/100</f>
      </c>
      <c t="s">
        <v>26</v>
      </c>
    </row>
    <row r="2184" spans="1:5" ht="12.75">
      <c r="A2184" s="35" t="s">
        <v>55</v>
      </c>
      <c r="E2184" s="39" t="s">
        <v>5</v>
      </c>
    </row>
    <row r="2185" spans="1:5" ht="12.75">
      <c r="A2185" s="35" t="s">
        <v>56</v>
      </c>
      <c r="E2185" s="40" t="s">
        <v>5</v>
      </c>
    </row>
    <row r="2186" spans="1:5" ht="25.5">
      <c r="A2186" t="s">
        <v>58</v>
      </c>
      <c r="E2186" s="39" t="s">
        <v>4169</v>
      </c>
    </row>
    <row r="2187" spans="1:16" ht="12.75">
      <c r="A2187" t="s">
        <v>48</v>
      </c>
      <c s="34" t="s">
        <v>4170</v>
      </c>
      <c s="34" t="s">
        <v>4171</v>
      </c>
      <c s="35" t="s">
        <v>5</v>
      </c>
      <c s="6" t="s">
        <v>4172</v>
      </c>
      <c s="36" t="s">
        <v>235</v>
      </c>
      <c s="37">
        <v>306.91</v>
      </c>
      <c s="36">
        <v>3E-05</v>
      </c>
      <c s="36">
        <f>ROUND(G2187*H2187,6)</f>
      </c>
      <c r="L2187" s="38">
        <v>0</v>
      </c>
      <c s="32">
        <f>ROUND(ROUND(L2187,2)*ROUND(G2187,3),2)</f>
      </c>
      <c s="36" t="s">
        <v>188</v>
      </c>
      <c>
        <f>(M2187*21)/100</f>
      </c>
      <c t="s">
        <v>26</v>
      </c>
    </row>
    <row r="2188" spans="1:5" ht="12.75">
      <c r="A2188" s="35" t="s">
        <v>55</v>
      </c>
      <c r="E2188" s="39" t="s">
        <v>5</v>
      </c>
    </row>
    <row r="2189" spans="1:5" ht="12.75">
      <c r="A2189" s="35" t="s">
        <v>56</v>
      </c>
      <c r="E2189" s="40" t="s">
        <v>4173</v>
      </c>
    </row>
    <row r="2190" spans="1:5" ht="12.75">
      <c r="A2190" t="s">
        <v>58</v>
      </c>
      <c r="E2190" s="39" t="s">
        <v>4172</v>
      </c>
    </row>
    <row r="2191" spans="1:16" ht="12.75">
      <c r="A2191" t="s">
        <v>48</v>
      </c>
      <c s="34" t="s">
        <v>4174</v>
      </c>
      <c s="34" t="s">
        <v>4175</v>
      </c>
      <c s="35" t="s">
        <v>5</v>
      </c>
      <c s="6" t="s">
        <v>4176</v>
      </c>
      <c s="36" t="s">
        <v>1171</v>
      </c>
      <c s="37">
        <v>442.924</v>
      </c>
      <c s="36">
        <v>5E-05</v>
      </c>
      <c s="36">
        <f>ROUND(G2191*H2191,6)</f>
      </c>
      <c r="L2191" s="38">
        <v>0</v>
      </c>
      <c s="32">
        <f>ROUND(ROUND(L2191,2)*ROUND(G2191,3),2)</f>
      </c>
      <c s="36" t="s">
        <v>188</v>
      </c>
      <c>
        <f>(M2191*21)/100</f>
      </c>
      <c t="s">
        <v>26</v>
      </c>
    </row>
    <row r="2192" spans="1:5" ht="12.75">
      <c r="A2192" s="35" t="s">
        <v>55</v>
      </c>
      <c r="E2192" s="39" t="s">
        <v>5</v>
      </c>
    </row>
    <row r="2193" spans="1:5" ht="12.75">
      <c r="A2193" s="35" t="s">
        <v>56</v>
      </c>
      <c r="E2193" s="40" t="s">
        <v>4112</v>
      </c>
    </row>
    <row r="2194" spans="1:5" ht="12.75">
      <c r="A2194" t="s">
        <v>58</v>
      </c>
      <c r="E2194" s="39" t="s">
        <v>4176</v>
      </c>
    </row>
    <row r="2195" spans="1:16" ht="25.5">
      <c r="A2195" t="s">
        <v>48</v>
      </c>
      <c s="34" t="s">
        <v>4177</v>
      </c>
      <c s="34" t="s">
        <v>4178</v>
      </c>
      <c s="35" t="s">
        <v>5</v>
      </c>
      <c s="6" t="s">
        <v>4179</v>
      </c>
      <c s="36" t="s">
        <v>235</v>
      </c>
      <c s="37">
        <v>24.36</v>
      </c>
      <c s="36">
        <v>0.00095</v>
      </c>
      <c s="36">
        <f>ROUND(G2195*H2195,6)</f>
      </c>
      <c r="L2195" s="38">
        <v>0</v>
      </c>
      <c s="32">
        <f>ROUND(ROUND(L2195,2)*ROUND(G2195,3),2)</f>
      </c>
      <c s="36" t="s">
        <v>188</v>
      </c>
      <c>
        <f>(M2195*21)/100</f>
      </c>
      <c t="s">
        <v>26</v>
      </c>
    </row>
    <row r="2196" spans="1:5" ht="12.75">
      <c r="A2196" s="35" t="s">
        <v>55</v>
      </c>
      <c r="E2196" s="39" t="s">
        <v>5</v>
      </c>
    </row>
    <row r="2197" spans="1:5" ht="12.75">
      <c r="A2197" s="35" t="s">
        <v>56</v>
      </c>
      <c r="E2197" s="40" t="s">
        <v>4180</v>
      </c>
    </row>
    <row r="2198" spans="1:5" ht="25.5">
      <c r="A2198" t="s">
        <v>58</v>
      </c>
      <c r="E2198" s="39" t="s">
        <v>4179</v>
      </c>
    </row>
    <row r="2199" spans="1:16" ht="12.75">
      <c r="A2199" t="s">
        <v>48</v>
      </c>
      <c s="34" t="s">
        <v>4181</v>
      </c>
      <c s="34" t="s">
        <v>4182</v>
      </c>
      <c s="35" t="s">
        <v>5</v>
      </c>
      <c s="6" t="s">
        <v>4149</v>
      </c>
      <c s="36" t="s">
        <v>1171</v>
      </c>
      <c s="37">
        <v>5.359</v>
      </c>
      <c s="36">
        <v>0.02</v>
      </c>
      <c s="36">
        <f>ROUND(G2199*H2199,6)</f>
      </c>
      <c r="L2199" s="38">
        <v>0</v>
      </c>
      <c s="32">
        <f>ROUND(ROUND(L2199,2)*ROUND(G2199,3),2)</f>
      </c>
      <c s="36" t="s">
        <v>54</v>
      </c>
      <c>
        <f>(M2199*21)/100</f>
      </c>
      <c t="s">
        <v>26</v>
      </c>
    </row>
    <row r="2200" spans="1:5" ht="12.75">
      <c r="A2200" s="35" t="s">
        <v>55</v>
      </c>
      <c r="E2200" s="39" t="s">
        <v>5</v>
      </c>
    </row>
    <row r="2201" spans="1:5" ht="12.75">
      <c r="A2201" s="35" t="s">
        <v>56</v>
      </c>
      <c r="E2201" s="40" t="s">
        <v>5</v>
      </c>
    </row>
    <row r="2202" spans="1:5" ht="25.5">
      <c r="A2202" t="s">
        <v>58</v>
      </c>
      <c r="E2202" s="39" t="s">
        <v>4150</v>
      </c>
    </row>
    <row r="2203" spans="1:16" ht="25.5">
      <c r="A2203" t="s">
        <v>48</v>
      </c>
      <c s="34" t="s">
        <v>4183</v>
      </c>
      <c s="34" t="s">
        <v>4184</v>
      </c>
      <c s="35" t="s">
        <v>5</v>
      </c>
      <c s="6" t="s">
        <v>4185</v>
      </c>
      <c s="36" t="s">
        <v>53</v>
      </c>
      <c s="37">
        <v>14.316</v>
      </c>
      <c s="36">
        <v>0</v>
      </c>
      <c s="36">
        <f>ROUND(G2203*H2203,6)</f>
      </c>
      <c r="L2203" s="38">
        <v>0</v>
      </c>
      <c s="32">
        <f>ROUND(ROUND(L2203,2)*ROUND(G2203,3),2)</f>
      </c>
      <c s="36" t="s">
        <v>188</v>
      </c>
      <c>
        <f>(M2203*21)/100</f>
      </c>
      <c t="s">
        <v>26</v>
      </c>
    </row>
    <row r="2204" spans="1:5" ht="12.75">
      <c r="A2204" s="35" t="s">
        <v>55</v>
      </c>
      <c r="E2204" s="39" t="s">
        <v>5</v>
      </c>
    </row>
    <row r="2205" spans="1:5" ht="12.75">
      <c r="A2205" s="35" t="s">
        <v>56</v>
      </c>
      <c r="E2205" s="40" t="s">
        <v>5</v>
      </c>
    </row>
    <row r="2206" spans="1:5" ht="25.5">
      <c r="A2206" t="s">
        <v>58</v>
      </c>
      <c r="E2206" s="39" t="s">
        <v>4185</v>
      </c>
    </row>
    <row r="2207" spans="1:13" ht="12.75">
      <c r="A2207" t="s">
        <v>45</v>
      </c>
      <c r="C2207" s="31" t="s">
        <v>1406</v>
      </c>
      <c r="E2207" s="33" t="s">
        <v>1407</v>
      </c>
      <c r="J2207" s="32">
        <f>0</f>
      </c>
      <c s="32">
        <f>0</f>
      </c>
      <c s="32">
        <f>0+L2208+L2212+L2216+L2220+L2224+L2228+L2232+L2236+L2240+L2244+L2248+L2252+L2256+L2260+L2264+L2268+L2272+L2276+L2280+L2284+L2288+L2292</f>
      </c>
      <c s="32">
        <f>0+M2208+M2212+M2216+M2220+M2224+M2228+M2232+M2236+M2240+M2244+M2248+M2252+M2256+M2260+M2264+M2268+M2272+M2276+M2280+M2284+M2288+M2292</f>
      </c>
    </row>
    <row r="2208" spans="1:16" ht="25.5">
      <c r="A2208" t="s">
        <v>48</v>
      </c>
      <c s="34" t="s">
        <v>4186</v>
      </c>
      <c s="34" t="s">
        <v>4187</v>
      </c>
      <c s="35" t="s">
        <v>5</v>
      </c>
      <c s="6" t="s">
        <v>4188</v>
      </c>
      <c s="36" t="s">
        <v>1171</v>
      </c>
      <c s="37">
        <v>1443.8</v>
      </c>
      <c s="36">
        <v>2E-05</v>
      </c>
      <c s="36">
        <f>ROUND(G2208*H2208,6)</f>
      </c>
      <c r="L2208" s="38">
        <v>0</v>
      </c>
      <c s="32">
        <f>ROUND(ROUND(L2208,2)*ROUND(G2208,3),2)</f>
      </c>
      <c s="36" t="s">
        <v>188</v>
      </c>
      <c>
        <f>(M2208*21)/100</f>
      </c>
      <c t="s">
        <v>26</v>
      </c>
    </row>
    <row r="2209" spans="1:5" ht="12.75">
      <c r="A2209" s="35" t="s">
        <v>55</v>
      </c>
      <c r="E2209" s="39" t="s">
        <v>5</v>
      </c>
    </row>
    <row r="2210" spans="1:5" ht="12.75">
      <c r="A2210" s="35" t="s">
        <v>56</v>
      </c>
      <c r="E2210" s="40" t="s">
        <v>4189</v>
      </c>
    </row>
    <row r="2211" spans="1:5" ht="25.5">
      <c r="A2211" t="s">
        <v>58</v>
      </c>
      <c r="E2211" s="39" t="s">
        <v>4188</v>
      </c>
    </row>
    <row r="2212" spans="1:16" ht="12.75">
      <c r="A2212" t="s">
        <v>48</v>
      </c>
      <c s="34" t="s">
        <v>4190</v>
      </c>
      <c s="34" t="s">
        <v>1408</v>
      </c>
      <c s="35" t="s">
        <v>5</v>
      </c>
      <c s="6" t="s">
        <v>1409</v>
      </c>
      <c s="36" t="s">
        <v>1171</v>
      </c>
      <c s="37">
        <v>1443.8</v>
      </c>
      <c s="36">
        <v>0</v>
      </c>
      <c s="36">
        <f>ROUND(G2212*H2212,6)</f>
      </c>
      <c r="L2212" s="38">
        <v>0</v>
      </c>
      <c s="32">
        <f>ROUND(ROUND(L2212,2)*ROUND(G2212,3),2)</f>
      </c>
      <c s="36" t="s">
        <v>188</v>
      </c>
      <c>
        <f>(M2212*21)/100</f>
      </c>
      <c t="s">
        <v>26</v>
      </c>
    </row>
    <row r="2213" spans="1:5" ht="12.75">
      <c r="A2213" s="35" t="s">
        <v>55</v>
      </c>
      <c r="E2213" s="39" t="s">
        <v>5</v>
      </c>
    </row>
    <row r="2214" spans="1:5" ht="12.75">
      <c r="A2214" s="35" t="s">
        <v>56</v>
      </c>
      <c r="E2214" s="40" t="s">
        <v>4189</v>
      </c>
    </row>
    <row r="2215" spans="1:5" ht="12.75">
      <c r="A2215" t="s">
        <v>58</v>
      </c>
      <c r="E2215" s="39" t="s">
        <v>1409</v>
      </c>
    </row>
    <row r="2216" spans="1:16" ht="12.75">
      <c r="A2216" t="s">
        <v>48</v>
      </c>
      <c s="34" t="s">
        <v>4191</v>
      </c>
      <c s="34" t="s">
        <v>4192</v>
      </c>
      <c s="35" t="s">
        <v>5</v>
      </c>
      <c s="6" t="s">
        <v>4193</v>
      </c>
      <c s="36" t="s">
        <v>1171</v>
      </c>
      <c s="37">
        <v>268.527</v>
      </c>
      <c s="36">
        <v>0.00011</v>
      </c>
      <c s="36">
        <f>ROUND(G2216*H2216,6)</f>
      </c>
      <c r="L2216" s="38">
        <v>0</v>
      </c>
      <c s="32">
        <f>ROUND(ROUND(L2216,2)*ROUND(G2216,3),2)</f>
      </c>
      <c s="36" t="s">
        <v>188</v>
      </c>
      <c>
        <f>(M2216*21)/100</f>
      </c>
      <c t="s">
        <v>26</v>
      </c>
    </row>
    <row r="2217" spans="1:5" ht="12.75">
      <c r="A2217" s="35" t="s">
        <v>55</v>
      </c>
      <c r="E2217" s="39" t="s">
        <v>5</v>
      </c>
    </row>
    <row r="2218" spans="1:5" ht="12.75">
      <c r="A2218" s="35" t="s">
        <v>56</v>
      </c>
      <c r="E2218" s="40" t="s">
        <v>4194</v>
      </c>
    </row>
    <row r="2219" spans="1:5" ht="12.75">
      <c r="A2219" t="s">
        <v>58</v>
      </c>
      <c r="E2219" s="39" t="s">
        <v>4193</v>
      </c>
    </row>
    <row r="2220" spans="1:16" ht="25.5">
      <c r="A2220" t="s">
        <v>48</v>
      </c>
      <c s="34" t="s">
        <v>4195</v>
      </c>
      <c s="34" t="s">
        <v>4196</v>
      </c>
      <c s="35" t="s">
        <v>5</v>
      </c>
      <c s="6" t="s">
        <v>4197</v>
      </c>
      <c s="36" t="s">
        <v>1171</v>
      </c>
      <c s="37">
        <v>268.527</v>
      </c>
      <c s="36">
        <v>0.00032</v>
      </c>
      <c s="36">
        <f>ROUND(G2220*H2220,6)</f>
      </c>
      <c r="L2220" s="38">
        <v>0</v>
      </c>
      <c s="32">
        <f>ROUND(ROUND(L2220,2)*ROUND(G2220,3),2)</f>
      </c>
      <c s="36" t="s">
        <v>188</v>
      </c>
      <c>
        <f>(M2220*21)/100</f>
      </c>
      <c t="s">
        <v>26</v>
      </c>
    </row>
    <row r="2221" spans="1:5" ht="12.75">
      <c r="A2221" s="35" t="s">
        <v>55</v>
      </c>
      <c r="E2221" s="39" t="s">
        <v>5</v>
      </c>
    </row>
    <row r="2222" spans="1:5" ht="12.75">
      <c r="A2222" s="35" t="s">
        <v>56</v>
      </c>
      <c r="E2222" s="40" t="s">
        <v>4194</v>
      </c>
    </row>
    <row r="2223" spans="1:5" ht="25.5">
      <c r="A2223" t="s">
        <v>58</v>
      </c>
      <c r="E2223" s="39" t="s">
        <v>4197</v>
      </c>
    </row>
    <row r="2224" spans="1:16" ht="12.75">
      <c r="A2224" t="s">
        <v>48</v>
      </c>
      <c s="34" t="s">
        <v>4198</v>
      </c>
      <c s="34" t="s">
        <v>1417</v>
      </c>
      <c s="35" t="s">
        <v>5</v>
      </c>
      <c s="6" t="s">
        <v>1418</v>
      </c>
      <c s="36" t="s">
        <v>1171</v>
      </c>
      <c s="37">
        <v>1443.8</v>
      </c>
      <c s="36">
        <v>0.00037</v>
      </c>
      <c s="36">
        <f>ROUND(G2224*H2224,6)</f>
      </c>
      <c r="L2224" s="38">
        <v>0</v>
      </c>
      <c s="32">
        <f>ROUND(ROUND(L2224,2)*ROUND(G2224,3),2)</f>
      </c>
      <c s="36" t="s">
        <v>188</v>
      </c>
      <c>
        <f>(M2224*21)/100</f>
      </c>
      <c t="s">
        <v>26</v>
      </c>
    </row>
    <row r="2225" spans="1:5" ht="12.75">
      <c r="A2225" s="35" t="s">
        <v>55</v>
      </c>
      <c r="E2225" s="39" t="s">
        <v>5</v>
      </c>
    </row>
    <row r="2226" spans="1:5" ht="12.75">
      <c r="A2226" s="35" t="s">
        <v>56</v>
      </c>
      <c r="E2226" s="40" t="s">
        <v>4189</v>
      </c>
    </row>
    <row r="2227" spans="1:5" ht="38.25">
      <c r="A2227" t="s">
        <v>58</v>
      </c>
      <c r="E2227" s="39" t="s">
        <v>4199</v>
      </c>
    </row>
    <row r="2228" spans="1:16" ht="12.75">
      <c r="A2228" t="s">
        <v>48</v>
      </c>
      <c s="34" t="s">
        <v>4200</v>
      </c>
      <c s="34" t="s">
        <v>4201</v>
      </c>
      <c s="35" t="s">
        <v>5</v>
      </c>
      <c s="6" t="s">
        <v>4202</v>
      </c>
      <c s="36" t="s">
        <v>1171</v>
      </c>
      <c s="37">
        <v>2061.892</v>
      </c>
      <c s="36">
        <v>2E-05</v>
      </c>
      <c s="36">
        <f>ROUND(G2228*H2228,6)</f>
      </c>
      <c r="L2228" s="38">
        <v>0</v>
      </c>
      <c s="32">
        <f>ROUND(ROUND(L2228,2)*ROUND(G2228,3),2)</f>
      </c>
      <c s="36" t="s">
        <v>188</v>
      </c>
      <c>
        <f>(M2228*21)/100</f>
      </c>
      <c t="s">
        <v>26</v>
      </c>
    </row>
    <row r="2229" spans="1:5" ht="12.75">
      <c r="A2229" s="35" t="s">
        <v>55</v>
      </c>
      <c r="E2229" s="39" t="s">
        <v>5</v>
      </c>
    </row>
    <row r="2230" spans="1:5" ht="12.75">
      <c r="A2230" s="35" t="s">
        <v>56</v>
      </c>
      <c r="E2230" s="40" t="s">
        <v>4203</v>
      </c>
    </row>
    <row r="2231" spans="1:5" ht="12.75">
      <c r="A2231" t="s">
        <v>58</v>
      </c>
      <c r="E2231" s="39" t="s">
        <v>4202</v>
      </c>
    </row>
    <row r="2232" spans="1:16" ht="12.75">
      <c r="A2232" t="s">
        <v>48</v>
      </c>
      <c s="34" t="s">
        <v>4204</v>
      </c>
      <c s="34" t="s">
        <v>4205</v>
      </c>
      <c s="35" t="s">
        <v>5</v>
      </c>
      <c s="6" t="s">
        <v>4206</v>
      </c>
      <c s="36" t="s">
        <v>1171</v>
      </c>
      <c s="37">
        <v>2592.162</v>
      </c>
      <c s="36">
        <v>0</v>
      </c>
      <c s="36">
        <f>ROUND(G2232*H2232,6)</f>
      </c>
      <c r="L2232" s="38">
        <v>0</v>
      </c>
      <c s="32">
        <f>ROUND(ROUND(L2232,2)*ROUND(G2232,3),2)</f>
      </c>
      <c s="36" t="s">
        <v>188</v>
      </c>
      <c>
        <f>(M2232*21)/100</f>
      </c>
      <c t="s">
        <v>26</v>
      </c>
    </row>
    <row r="2233" spans="1:5" ht="12.75">
      <c r="A2233" s="35" t="s">
        <v>55</v>
      </c>
      <c r="E2233" s="39" t="s">
        <v>5</v>
      </c>
    </row>
    <row r="2234" spans="1:5" ht="114.75">
      <c r="A2234" s="35" t="s">
        <v>56</v>
      </c>
      <c r="E2234" s="40" t="s">
        <v>4207</v>
      </c>
    </row>
    <row r="2235" spans="1:5" ht="12.75">
      <c r="A2235" t="s">
        <v>58</v>
      </c>
      <c r="E2235" s="39" t="s">
        <v>4206</v>
      </c>
    </row>
    <row r="2236" spans="1:16" ht="25.5">
      <c r="A2236" t="s">
        <v>48</v>
      </c>
      <c s="34" t="s">
        <v>4208</v>
      </c>
      <c s="34" t="s">
        <v>4209</v>
      </c>
      <c s="35" t="s">
        <v>5</v>
      </c>
      <c s="6" t="s">
        <v>4210</v>
      </c>
      <c s="36" t="s">
        <v>1171</v>
      </c>
      <c s="37">
        <v>4784.864</v>
      </c>
      <c s="36">
        <v>0.00022</v>
      </c>
      <c s="36">
        <f>ROUND(G2236*H2236,6)</f>
      </c>
      <c r="L2236" s="38">
        <v>0</v>
      </c>
      <c s="32">
        <f>ROUND(ROUND(L2236,2)*ROUND(G2236,3),2)</f>
      </c>
      <c s="36" t="s">
        <v>188</v>
      </c>
      <c>
        <f>(M2236*21)/100</f>
      </c>
      <c t="s">
        <v>26</v>
      </c>
    </row>
    <row r="2237" spans="1:5" ht="12.75">
      <c r="A2237" s="35" t="s">
        <v>55</v>
      </c>
      <c r="E2237" s="39" t="s">
        <v>5</v>
      </c>
    </row>
    <row r="2238" spans="1:5" ht="12.75">
      <c r="A2238" s="35" t="s">
        <v>56</v>
      </c>
      <c r="E2238" s="40" t="s">
        <v>4211</v>
      </c>
    </row>
    <row r="2239" spans="1:5" ht="25.5">
      <c r="A2239" t="s">
        <v>58</v>
      </c>
      <c r="E2239" s="39" t="s">
        <v>4210</v>
      </c>
    </row>
    <row r="2240" spans="1:16" ht="25.5">
      <c r="A2240" t="s">
        <v>48</v>
      </c>
      <c s="34" t="s">
        <v>4212</v>
      </c>
      <c s="34" t="s">
        <v>4213</v>
      </c>
      <c s="35" t="s">
        <v>5</v>
      </c>
      <c s="6" t="s">
        <v>4214</v>
      </c>
      <c s="36" t="s">
        <v>1171</v>
      </c>
      <c s="37">
        <v>2061.892</v>
      </c>
      <c s="36">
        <v>0.0002</v>
      </c>
      <c s="36">
        <f>ROUND(G2240*H2240,6)</f>
      </c>
      <c r="L2240" s="38">
        <v>0</v>
      </c>
      <c s="32">
        <f>ROUND(ROUND(L2240,2)*ROUND(G2240,3),2)</f>
      </c>
      <c s="36" t="s">
        <v>188</v>
      </c>
      <c>
        <f>(M2240*21)/100</f>
      </c>
      <c t="s">
        <v>26</v>
      </c>
    </row>
    <row r="2241" spans="1:5" ht="12.75">
      <c r="A2241" s="35" t="s">
        <v>55</v>
      </c>
      <c r="E2241" s="39" t="s">
        <v>5</v>
      </c>
    </row>
    <row r="2242" spans="1:5" ht="12.75">
      <c r="A2242" s="35" t="s">
        <v>56</v>
      </c>
      <c r="E2242" s="40" t="s">
        <v>4203</v>
      </c>
    </row>
    <row r="2243" spans="1:5" ht="25.5">
      <c r="A2243" t="s">
        <v>58</v>
      </c>
      <c r="E2243" s="39" t="s">
        <v>4214</v>
      </c>
    </row>
    <row r="2244" spans="1:16" ht="12.75">
      <c r="A2244" t="s">
        <v>48</v>
      </c>
      <c s="34" t="s">
        <v>4215</v>
      </c>
      <c s="34" t="s">
        <v>4216</v>
      </c>
      <c s="35" t="s">
        <v>5</v>
      </c>
      <c s="6" t="s">
        <v>4217</v>
      </c>
      <c s="36" t="s">
        <v>1171</v>
      </c>
      <c s="37">
        <v>530.27</v>
      </c>
      <c s="36">
        <v>0.00037</v>
      </c>
      <c s="36">
        <f>ROUND(G2244*H2244,6)</f>
      </c>
      <c r="L2244" s="38">
        <v>0</v>
      </c>
      <c s="32">
        <f>ROUND(ROUND(L2244,2)*ROUND(G2244,3),2)</f>
      </c>
      <c s="36" t="s">
        <v>188</v>
      </c>
      <c>
        <f>(M2244*21)/100</f>
      </c>
      <c t="s">
        <v>26</v>
      </c>
    </row>
    <row r="2245" spans="1:5" ht="12.75">
      <c r="A2245" s="35" t="s">
        <v>55</v>
      </c>
      <c r="E2245" s="39" t="s">
        <v>5</v>
      </c>
    </row>
    <row r="2246" spans="1:5" ht="12.75">
      <c r="A2246" s="35" t="s">
        <v>56</v>
      </c>
      <c r="E2246" s="40" t="s">
        <v>4218</v>
      </c>
    </row>
    <row r="2247" spans="1:5" ht="12.75">
      <c r="A2247" t="s">
        <v>58</v>
      </c>
      <c r="E2247" s="39" t="s">
        <v>4217</v>
      </c>
    </row>
    <row r="2248" spans="1:16" ht="25.5">
      <c r="A2248" t="s">
        <v>48</v>
      </c>
      <c s="34" t="s">
        <v>4219</v>
      </c>
      <c s="34" t="s">
        <v>4220</v>
      </c>
      <c s="35" t="s">
        <v>5</v>
      </c>
      <c s="6" t="s">
        <v>4221</v>
      </c>
      <c s="36" t="s">
        <v>1171</v>
      </c>
      <c s="37">
        <v>31.008</v>
      </c>
      <c s="36">
        <v>8E-05</v>
      </c>
      <c s="36">
        <f>ROUND(G2248*H2248,6)</f>
      </c>
      <c r="L2248" s="38">
        <v>0</v>
      </c>
      <c s="32">
        <f>ROUND(ROUND(L2248,2)*ROUND(G2248,3),2)</f>
      </c>
      <c s="36" t="s">
        <v>188</v>
      </c>
      <c>
        <f>(M2248*21)/100</f>
      </c>
      <c t="s">
        <v>26</v>
      </c>
    </row>
    <row r="2249" spans="1:5" ht="12.75">
      <c r="A2249" s="35" t="s">
        <v>55</v>
      </c>
      <c r="E2249" s="39" t="s">
        <v>5</v>
      </c>
    </row>
    <row r="2250" spans="1:5" ht="12.75">
      <c r="A2250" s="35" t="s">
        <v>56</v>
      </c>
      <c r="E2250" s="40" t="s">
        <v>4222</v>
      </c>
    </row>
    <row r="2251" spans="1:5" ht="25.5">
      <c r="A2251" t="s">
        <v>58</v>
      </c>
      <c r="E2251" s="39" t="s">
        <v>4221</v>
      </c>
    </row>
    <row r="2252" spans="1:16" ht="12.75">
      <c r="A2252" t="s">
        <v>48</v>
      </c>
      <c s="34" t="s">
        <v>4223</v>
      </c>
      <c s="34" t="s">
        <v>4224</v>
      </c>
      <c s="35" t="s">
        <v>5</v>
      </c>
      <c s="6" t="s">
        <v>4225</v>
      </c>
      <c s="36" t="s">
        <v>1171</v>
      </c>
      <c s="37">
        <v>12</v>
      </c>
      <c s="36">
        <v>0.00011</v>
      </c>
      <c s="36">
        <f>ROUND(G2252*H2252,6)</f>
      </c>
      <c r="L2252" s="38">
        <v>0</v>
      </c>
      <c s="32">
        <f>ROUND(ROUND(L2252,2)*ROUND(G2252,3),2)</f>
      </c>
      <c s="36" t="s">
        <v>188</v>
      </c>
      <c>
        <f>(M2252*21)/100</f>
      </c>
      <c t="s">
        <v>26</v>
      </c>
    </row>
    <row r="2253" spans="1:5" ht="12.75">
      <c r="A2253" s="35" t="s">
        <v>55</v>
      </c>
      <c r="E2253" s="39" t="s">
        <v>5</v>
      </c>
    </row>
    <row r="2254" spans="1:5" ht="12.75">
      <c r="A2254" s="35" t="s">
        <v>56</v>
      </c>
      <c r="E2254" s="40" t="s">
        <v>118</v>
      </c>
    </row>
    <row r="2255" spans="1:5" ht="12.75">
      <c r="A2255" t="s">
        <v>58</v>
      </c>
      <c r="E2255" s="39" t="s">
        <v>4225</v>
      </c>
    </row>
    <row r="2256" spans="1:16" ht="12.75">
      <c r="A2256" t="s">
        <v>48</v>
      </c>
      <c s="34" t="s">
        <v>4226</v>
      </c>
      <c s="34" t="s">
        <v>4227</v>
      </c>
      <c s="35" t="s">
        <v>5</v>
      </c>
      <c s="6" t="s">
        <v>4228</v>
      </c>
      <c s="36" t="s">
        <v>1171</v>
      </c>
      <c s="37">
        <v>31.008</v>
      </c>
      <c s="36">
        <v>0.00014</v>
      </c>
      <c s="36">
        <f>ROUND(G2256*H2256,6)</f>
      </c>
      <c r="L2256" s="38">
        <v>0</v>
      </c>
      <c s="32">
        <f>ROUND(ROUND(L2256,2)*ROUND(G2256,3),2)</f>
      </c>
      <c s="36" t="s">
        <v>188</v>
      </c>
      <c>
        <f>(M2256*21)/100</f>
      </c>
      <c t="s">
        <v>26</v>
      </c>
    </row>
    <row r="2257" spans="1:5" ht="12.75">
      <c r="A2257" s="35" t="s">
        <v>55</v>
      </c>
      <c r="E2257" s="39" t="s">
        <v>5</v>
      </c>
    </row>
    <row r="2258" spans="1:5" ht="12.75">
      <c r="A2258" s="35" t="s">
        <v>56</v>
      </c>
      <c r="E2258" s="40" t="s">
        <v>4222</v>
      </c>
    </row>
    <row r="2259" spans="1:5" ht="12.75">
      <c r="A2259" t="s">
        <v>58</v>
      </c>
      <c r="E2259" s="39" t="s">
        <v>4228</v>
      </c>
    </row>
    <row r="2260" spans="1:16" ht="12.75">
      <c r="A2260" t="s">
        <v>48</v>
      </c>
      <c s="34" t="s">
        <v>4229</v>
      </c>
      <c s="34" t="s">
        <v>4230</v>
      </c>
      <c s="35" t="s">
        <v>5</v>
      </c>
      <c s="6" t="s">
        <v>4231</v>
      </c>
      <c s="36" t="s">
        <v>1171</v>
      </c>
      <c s="37">
        <v>31.008</v>
      </c>
      <c s="36">
        <v>9E-05</v>
      </c>
      <c s="36">
        <f>ROUND(G2260*H2260,6)</f>
      </c>
      <c r="L2260" s="38">
        <v>0</v>
      </c>
      <c s="32">
        <f>ROUND(ROUND(L2260,2)*ROUND(G2260,3),2)</f>
      </c>
      <c s="36" t="s">
        <v>188</v>
      </c>
      <c>
        <f>(M2260*21)/100</f>
      </c>
      <c t="s">
        <v>26</v>
      </c>
    </row>
    <row r="2261" spans="1:5" ht="12.75">
      <c r="A2261" s="35" t="s">
        <v>55</v>
      </c>
      <c r="E2261" s="39" t="s">
        <v>5</v>
      </c>
    </row>
    <row r="2262" spans="1:5" ht="12.75">
      <c r="A2262" s="35" t="s">
        <v>56</v>
      </c>
      <c r="E2262" s="40" t="s">
        <v>4222</v>
      </c>
    </row>
    <row r="2263" spans="1:5" ht="12.75">
      <c r="A2263" t="s">
        <v>58</v>
      </c>
      <c r="E2263" s="39" t="s">
        <v>4231</v>
      </c>
    </row>
    <row r="2264" spans="1:16" ht="12.75">
      <c r="A2264" t="s">
        <v>48</v>
      </c>
      <c s="34" t="s">
        <v>4232</v>
      </c>
      <c s="34" t="s">
        <v>4233</v>
      </c>
      <c s="35" t="s">
        <v>5</v>
      </c>
      <c s="6" t="s">
        <v>4234</v>
      </c>
      <c s="36" t="s">
        <v>1171</v>
      </c>
      <c s="37">
        <v>2023.439</v>
      </c>
      <c s="36">
        <v>0</v>
      </c>
      <c s="36">
        <f>ROUND(G2264*H2264,6)</f>
      </c>
      <c r="L2264" s="38">
        <v>0</v>
      </c>
      <c s="32">
        <f>ROUND(ROUND(L2264,2)*ROUND(G2264,3),2)</f>
      </c>
      <c s="36" t="s">
        <v>188</v>
      </c>
      <c>
        <f>(M2264*21)/100</f>
      </c>
      <c t="s">
        <v>26</v>
      </c>
    </row>
    <row r="2265" spans="1:5" ht="12.75">
      <c r="A2265" s="35" t="s">
        <v>55</v>
      </c>
      <c r="E2265" s="39" t="s">
        <v>5</v>
      </c>
    </row>
    <row r="2266" spans="1:5" ht="12.75">
      <c r="A2266" s="35" t="s">
        <v>56</v>
      </c>
      <c r="E2266" s="40" t="s">
        <v>2216</v>
      </c>
    </row>
    <row r="2267" spans="1:5" ht="12.75">
      <c r="A2267" t="s">
        <v>58</v>
      </c>
      <c r="E2267" s="39" t="s">
        <v>4234</v>
      </c>
    </row>
    <row r="2268" spans="1:16" ht="25.5">
      <c r="A2268" t="s">
        <v>48</v>
      </c>
      <c s="34" t="s">
        <v>4235</v>
      </c>
      <c s="34" t="s">
        <v>4236</v>
      </c>
      <c s="35" t="s">
        <v>5</v>
      </c>
      <c s="6" t="s">
        <v>4237</v>
      </c>
      <c s="36" t="s">
        <v>1171</v>
      </c>
      <c s="37">
        <v>2023.439</v>
      </c>
      <c s="36">
        <v>0.00082</v>
      </c>
      <c s="36">
        <f>ROUND(G2268*H2268,6)</f>
      </c>
      <c r="L2268" s="38">
        <v>0</v>
      </c>
      <c s="32">
        <f>ROUND(ROUND(L2268,2)*ROUND(G2268,3),2)</f>
      </c>
      <c s="36" t="s">
        <v>188</v>
      </c>
      <c>
        <f>(M2268*21)/100</f>
      </c>
      <c t="s">
        <v>26</v>
      </c>
    </row>
    <row r="2269" spans="1:5" ht="12.75">
      <c r="A2269" s="35" t="s">
        <v>55</v>
      </c>
      <c r="E2269" s="39" t="s">
        <v>5</v>
      </c>
    </row>
    <row r="2270" spans="1:5" ht="12.75">
      <c r="A2270" s="35" t="s">
        <v>56</v>
      </c>
      <c r="E2270" s="40" t="s">
        <v>2216</v>
      </c>
    </row>
    <row r="2271" spans="1:5" ht="25.5">
      <c r="A2271" t="s">
        <v>58</v>
      </c>
      <c r="E2271" s="39" t="s">
        <v>4237</v>
      </c>
    </row>
    <row r="2272" spans="1:16" ht="38.25">
      <c r="A2272" t="s">
        <v>48</v>
      </c>
      <c s="34" t="s">
        <v>4238</v>
      </c>
      <c s="34" t="s">
        <v>4239</v>
      </c>
      <c s="35" t="s">
        <v>5</v>
      </c>
      <c s="6" t="s">
        <v>4240</v>
      </c>
      <c s="36" t="s">
        <v>1171</v>
      </c>
      <c s="37">
        <v>2023.439</v>
      </c>
      <c s="36">
        <v>6E-05</v>
      </c>
      <c s="36">
        <f>ROUND(G2272*H2272,6)</f>
      </c>
      <c r="L2272" s="38">
        <v>0</v>
      </c>
      <c s="32">
        <f>ROUND(ROUND(L2272,2)*ROUND(G2272,3),2)</f>
      </c>
      <c s="36" t="s">
        <v>188</v>
      </c>
      <c>
        <f>(M2272*21)/100</f>
      </c>
      <c t="s">
        <v>26</v>
      </c>
    </row>
    <row r="2273" spans="1:5" ht="12.75">
      <c r="A2273" s="35" t="s">
        <v>55</v>
      </c>
      <c r="E2273" s="39" t="s">
        <v>5</v>
      </c>
    </row>
    <row r="2274" spans="1:5" ht="12.75">
      <c r="A2274" s="35" t="s">
        <v>56</v>
      </c>
      <c r="E2274" s="40" t="s">
        <v>2216</v>
      </c>
    </row>
    <row r="2275" spans="1:5" ht="38.25">
      <c r="A2275" t="s">
        <v>58</v>
      </c>
      <c r="E2275" s="39" t="s">
        <v>4240</v>
      </c>
    </row>
    <row r="2276" spans="1:16" ht="25.5">
      <c r="A2276" t="s">
        <v>48</v>
      </c>
      <c s="34" t="s">
        <v>4241</v>
      </c>
      <c s="34" t="s">
        <v>4242</v>
      </c>
      <c s="35" t="s">
        <v>5</v>
      </c>
      <c s="6" t="s">
        <v>4243</v>
      </c>
      <c s="36" t="s">
        <v>1171</v>
      </c>
      <c s="37">
        <v>546.801</v>
      </c>
      <c s="36">
        <v>0.00033</v>
      </c>
      <c s="36">
        <f>ROUND(G2276*H2276,6)</f>
      </c>
      <c r="L2276" s="38">
        <v>0</v>
      </c>
      <c s="32">
        <f>ROUND(ROUND(L2276,2)*ROUND(G2276,3),2)</f>
      </c>
      <c s="36" t="s">
        <v>188</v>
      </c>
      <c>
        <f>(M2276*21)/100</f>
      </c>
      <c t="s">
        <v>26</v>
      </c>
    </row>
    <row r="2277" spans="1:5" ht="12.75">
      <c r="A2277" s="35" t="s">
        <v>55</v>
      </c>
      <c r="E2277" s="39" t="s">
        <v>5</v>
      </c>
    </row>
    <row r="2278" spans="1:5" ht="12.75">
      <c r="A2278" s="35" t="s">
        <v>56</v>
      </c>
      <c r="E2278" s="40" t="s">
        <v>4244</v>
      </c>
    </row>
    <row r="2279" spans="1:5" ht="25.5">
      <c r="A2279" t="s">
        <v>58</v>
      </c>
      <c r="E2279" s="39" t="s">
        <v>4243</v>
      </c>
    </row>
    <row r="2280" spans="1:16" ht="12.75">
      <c r="A2280" t="s">
        <v>48</v>
      </c>
      <c s="34" t="s">
        <v>4245</v>
      </c>
      <c s="34" t="s">
        <v>4246</v>
      </c>
      <c s="35" t="s">
        <v>5</v>
      </c>
      <c s="6" t="s">
        <v>4247</v>
      </c>
      <c s="36" t="s">
        <v>1171</v>
      </c>
      <c s="37">
        <v>632.154</v>
      </c>
      <c s="36">
        <v>0</v>
      </c>
      <c s="36">
        <f>ROUND(G2280*H2280,6)</f>
      </c>
      <c r="L2280" s="38">
        <v>0</v>
      </c>
      <c s="32">
        <f>ROUND(ROUND(L2280,2)*ROUND(G2280,3),2)</f>
      </c>
      <c s="36" t="s">
        <v>188</v>
      </c>
      <c>
        <f>(M2280*21)/100</f>
      </c>
      <c t="s">
        <v>26</v>
      </c>
    </row>
    <row r="2281" spans="1:5" ht="12.75">
      <c r="A2281" s="35" t="s">
        <v>55</v>
      </c>
      <c r="E2281" s="39" t="s">
        <v>5</v>
      </c>
    </row>
    <row r="2282" spans="1:5" ht="12.75">
      <c r="A2282" s="35" t="s">
        <v>56</v>
      </c>
      <c r="E2282" s="40" t="s">
        <v>4248</v>
      </c>
    </row>
    <row r="2283" spans="1:5" ht="12.75">
      <c r="A2283" t="s">
        <v>58</v>
      </c>
      <c r="E2283" s="39" t="s">
        <v>4247</v>
      </c>
    </row>
    <row r="2284" spans="1:16" ht="25.5">
      <c r="A2284" t="s">
        <v>48</v>
      </c>
      <c s="34" t="s">
        <v>4249</v>
      </c>
      <c s="34" t="s">
        <v>4250</v>
      </c>
      <c s="35" t="s">
        <v>5</v>
      </c>
      <c s="6" t="s">
        <v>4251</v>
      </c>
      <c s="36" t="s">
        <v>1171</v>
      </c>
      <c s="37">
        <v>668.837</v>
      </c>
      <c s="36">
        <v>0.00036</v>
      </c>
      <c s="36">
        <f>ROUND(G2284*H2284,6)</f>
      </c>
      <c r="L2284" s="38">
        <v>0</v>
      </c>
      <c s="32">
        <f>ROUND(ROUND(L2284,2)*ROUND(G2284,3),2)</f>
      </c>
      <c s="36" t="s">
        <v>188</v>
      </c>
      <c>
        <f>(M2284*21)/100</f>
      </c>
      <c t="s">
        <v>26</v>
      </c>
    </row>
    <row r="2285" spans="1:5" ht="12.75">
      <c r="A2285" s="35" t="s">
        <v>55</v>
      </c>
      <c r="E2285" s="39" t="s">
        <v>5</v>
      </c>
    </row>
    <row r="2286" spans="1:5" ht="114.75">
      <c r="A2286" s="35" t="s">
        <v>56</v>
      </c>
      <c r="E2286" s="40" t="s">
        <v>4252</v>
      </c>
    </row>
    <row r="2287" spans="1:5" ht="25.5">
      <c r="A2287" t="s">
        <v>58</v>
      </c>
      <c r="E2287" s="39" t="s">
        <v>4251</v>
      </c>
    </row>
    <row r="2288" spans="1:16" ht="12.75">
      <c r="A2288" t="s">
        <v>48</v>
      </c>
      <c s="34" t="s">
        <v>4253</v>
      </c>
      <c s="34" t="s">
        <v>4254</v>
      </c>
      <c s="35" t="s">
        <v>5</v>
      </c>
      <c s="6" t="s">
        <v>4255</v>
      </c>
      <c s="36" t="s">
        <v>1171</v>
      </c>
      <c s="37">
        <v>668.837</v>
      </c>
      <c s="36">
        <v>0.00066</v>
      </c>
      <c s="36">
        <f>ROUND(G2288*H2288,6)</f>
      </c>
      <c r="L2288" s="38">
        <v>0</v>
      </c>
      <c s="32">
        <f>ROUND(ROUND(L2288,2)*ROUND(G2288,3),2)</f>
      </c>
      <c s="36" t="s">
        <v>188</v>
      </c>
      <c>
        <f>(M2288*21)/100</f>
      </c>
      <c t="s">
        <v>26</v>
      </c>
    </row>
    <row r="2289" spans="1:5" ht="12.75">
      <c r="A2289" s="35" t="s">
        <v>55</v>
      </c>
      <c r="E2289" s="39" t="s">
        <v>5</v>
      </c>
    </row>
    <row r="2290" spans="1:5" ht="114.75">
      <c r="A2290" s="35" t="s">
        <v>56</v>
      </c>
      <c r="E2290" s="40" t="s">
        <v>4256</v>
      </c>
    </row>
    <row r="2291" spans="1:5" ht="38.25">
      <c r="A2291" t="s">
        <v>58</v>
      </c>
      <c r="E2291" s="39" t="s">
        <v>4257</v>
      </c>
    </row>
    <row r="2292" spans="1:16" ht="12.75">
      <c r="A2292" t="s">
        <v>48</v>
      </c>
      <c s="34" t="s">
        <v>4258</v>
      </c>
      <c s="34" t="s">
        <v>4259</v>
      </c>
      <c s="35" t="s">
        <v>5</v>
      </c>
      <c s="6" t="s">
        <v>4260</v>
      </c>
      <c s="36" t="s">
        <v>161</v>
      </c>
      <c s="37">
        <v>1</v>
      </c>
      <c s="36">
        <v>0</v>
      </c>
      <c s="36">
        <f>ROUND(G2292*H2292,6)</f>
      </c>
      <c r="L2292" s="38">
        <v>0</v>
      </c>
      <c s="32">
        <f>ROUND(ROUND(L2292,2)*ROUND(G2292,3),2)</f>
      </c>
      <c s="36" t="s">
        <v>54</v>
      </c>
      <c>
        <f>(M2292*21)/100</f>
      </c>
      <c t="s">
        <v>26</v>
      </c>
    </row>
    <row r="2293" spans="1:5" ht="12.75">
      <c r="A2293" s="35" t="s">
        <v>55</v>
      </c>
      <c r="E2293" s="39" t="s">
        <v>5</v>
      </c>
    </row>
    <row r="2294" spans="1:5" ht="12.75">
      <c r="A2294" s="35" t="s">
        <v>56</v>
      </c>
      <c r="E2294" s="40" t="s">
        <v>5</v>
      </c>
    </row>
    <row r="2295" spans="1:5" ht="12.75">
      <c r="A2295" t="s">
        <v>58</v>
      </c>
      <c r="E2295" s="39" t="s">
        <v>5</v>
      </c>
    </row>
    <row r="2296" spans="1:13" ht="12.75">
      <c r="A2296" t="s">
        <v>45</v>
      </c>
      <c r="C2296" s="31" t="s">
        <v>1900</v>
      </c>
      <c r="E2296" s="33" t="s">
        <v>1901</v>
      </c>
      <c r="J2296" s="32">
        <f>0</f>
      </c>
      <c s="32">
        <f>0</f>
      </c>
      <c s="32">
        <f>0+L2297+L2301+L2305+L2309+L2313+L2317+L2321+L2325+L2329+L2333+L2337+L2341+L2345+L2349+L2353+L2357+L2361+L2365+L2369+L2373</f>
      </c>
      <c s="32">
        <f>0+M2297+M2301+M2305+M2309+M2313+M2317+M2321+M2325+M2329+M2333+M2337+M2341+M2345+M2349+M2353+M2357+M2361+M2365+M2369+M2373</f>
      </c>
    </row>
    <row r="2297" spans="1:16" ht="12.75">
      <c r="A2297" t="s">
        <v>48</v>
      </c>
      <c s="34" t="s">
        <v>4261</v>
      </c>
      <c s="34" t="s">
        <v>4262</v>
      </c>
      <c s="35" t="s">
        <v>5</v>
      </c>
      <c s="6" t="s">
        <v>4263</v>
      </c>
      <c s="36" t="s">
        <v>1171</v>
      </c>
      <c s="37">
        <v>7524.403</v>
      </c>
      <c s="36">
        <v>0</v>
      </c>
      <c s="36">
        <f>ROUND(G2297*H2297,6)</f>
      </c>
      <c r="L2297" s="38">
        <v>0</v>
      </c>
      <c s="32">
        <f>ROUND(ROUND(L2297,2)*ROUND(G2297,3),2)</f>
      </c>
      <c s="36" t="s">
        <v>188</v>
      </c>
      <c>
        <f>(M2297*21)/100</f>
      </c>
      <c t="s">
        <v>26</v>
      </c>
    </row>
    <row r="2298" spans="1:5" ht="12.75">
      <c r="A2298" s="35" t="s">
        <v>55</v>
      </c>
      <c r="E2298" s="39" t="s">
        <v>5</v>
      </c>
    </row>
    <row r="2299" spans="1:5" ht="12.75">
      <c r="A2299" s="35" t="s">
        <v>56</v>
      </c>
      <c r="E2299" s="40" t="s">
        <v>4264</v>
      </c>
    </row>
    <row r="2300" spans="1:5" ht="12.75">
      <c r="A2300" t="s">
        <v>58</v>
      </c>
      <c r="E2300" s="39" t="s">
        <v>4263</v>
      </c>
    </row>
    <row r="2301" spans="1:16" ht="12.75">
      <c r="A2301" t="s">
        <v>48</v>
      </c>
      <c s="34" t="s">
        <v>4265</v>
      </c>
      <c s="34" t="s">
        <v>4266</v>
      </c>
      <c s="35" t="s">
        <v>5</v>
      </c>
      <c s="6" t="s">
        <v>4267</v>
      </c>
      <c s="36" t="s">
        <v>1171</v>
      </c>
      <c s="37">
        <v>138.047</v>
      </c>
      <c s="36">
        <v>0</v>
      </c>
      <c s="36">
        <f>ROUND(G2301*H2301,6)</f>
      </c>
      <c r="L2301" s="38">
        <v>0</v>
      </c>
      <c s="32">
        <f>ROUND(ROUND(L2301,2)*ROUND(G2301,3),2)</f>
      </c>
      <c s="36" t="s">
        <v>188</v>
      </c>
      <c>
        <f>(M2301*21)/100</f>
      </c>
      <c t="s">
        <v>26</v>
      </c>
    </row>
    <row r="2302" spans="1:5" ht="12.75">
      <c r="A2302" s="35" t="s">
        <v>55</v>
      </c>
      <c r="E2302" s="39" t="s">
        <v>5</v>
      </c>
    </row>
    <row r="2303" spans="1:5" ht="12.75">
      <c r="A2303" s="35" t="s">
        <v>56</v>
      </c>
      <c r="E2303" s="40" t="s">
        <v>4268</v>
      </c>
    </row>
    <row r="2304" spans="1:5" ht="12.75">
      <c r="A2304" t="s">
        <v>58</v>
      </c>
      <c r="E2304" s="39" t="s">
        <v>4267</v>
      </c>
    </row>
    <row r="2305" spans="1:16" ht="12.75">
      <c r="A2305" t="s">
        <v>48</v>
      </c>
      <c s="34" t="s">
        <v>4269</v>
      </c>
      <c s="34" t="s">
        <v>4270</v>
      </c>
      <c s="35" t="s">
        <v>5</v>
      </c>
      <c s="6" t="s">
        <v>4271</v>
      </c>
      <c s="36" t="s">
        <v>1171</v>
      </c>
      <c s="37">
        <v>1097.88</v>
      </c>
      <c s="36">
        <v>0</v>
      </c>
      <c s="36">
        <f>ROUND(G2305*H2305,6)</f>
      </c>
      <c r="L2305" s="38">
        <v>0</v>
      </c>
      <c s="32">
        <f>ROUND(ROUND(L2305,2)*ROUND(G2305,3),2)</f>
      </c>
      <c s="36" t="s">
        <v>188</v>
      </c>
      <c>
        <f>(M2305*21)/100</f>
      </c>
      <c t="s">
        <v>26</v>
      </c>
    </row>
    <row r="2306" spans="1:5" ht="12.75">
      <c r="A2306" s="35" t="s">
        <v>55</v>
      </c>
      <c r="E2306" s="39" t="s">
        <v>5</v>
      </c>
    </row>
    <row r="2307" spans="1:5" ht="12.75">
      <c r="A2307" s="35" t="s">
        <v>56</v>
      </c>
      <c r="E2307" s="40" t="s">
        <v>4272</v>
      </c>
    </row>
    <row r="2308" spans="1:5" ht="12.75">
      <c r="A2308" t="s">
        <v>58</v>
      </c>
      <c r="E2308" s="39" t="s">
        <v>4271</v>
      </c>
    </row>
    <row r="2309" spans="1:16" ht="12.75">
      <c r="A2309" t="s">
        <v>48</v>
      </c>
      <c s="34" t="s">
        <v>4273</v>
      </c>
      <c s="34" t="s">
        <v>4274</v>
      </c>
      <c s="35" t="s">
        <v>5</v>
      </c>
      <c s="6" t="s">
        <v>4275</v>
      </c>
      <c s="36" t="s">
        <v>1171</v>
      </c>
      <c s="37">
        <v>723.139</v>
      </c>
      <c s="36">
        <v>0</v>
      </c>
      <c s="36">
        <f>ROUND(G2309*H2309,6)</f>
      </c>
      <c r="L2309" s="38">
        <v>0</v>
      </c>
      <c s="32">
        <f>ROUND(ROUND(L2309,2)*ROUND(G2309,3),2)</f>
      </c>
      <c s="36" t="s">
        <v>188</v>
      </c>
      <c>
        <f>(M2309*21)/100</f>
      </c>
      <c t="s">
        <v>26</v>
      </c>
    </row>
    <row r="2310" spans="1:5" ht="12.75">
      <c r="A2310" s="35" t="s">
        <v>55</v>
      </c>
      <c r="E2310" s="39" t="s">
        <v>5</v>
      </c>
    </row>
    <row r="2311" spans="1:5" ht="12.75">
      <c r="A2311" s="35" t="s">
        <v>56</v>
      </c>
      <c r="E2311" s="40" t="s">
        <v>1916</v>
      </c>
    </row>
    <row r="2312" spans="1:5" ht="12.75">
      <c r="A2312" t="s">
        <v>58</v>
      </c>
      <c r="E2312" s="39" t="s">
        <v>4275</v>
      </c>
    </row>
    <row r="2313" spans="1:16" ht="25.5">
      <c r="A2313" t="s">
        <v>48</v>
      </c>
      <c s="34" t="s">
        <v>4276</v>
      </c>
      <c s="34" t="s">
        <v>4277</v>
      </c>
      <c s="35" t="s">
        <v>5</v>
      </c>
      <c s="6" t="s">
        <v>4278</v>
      </c>
      <c s="36" t="s">
        <v>1171</v>
      </c>
      <c s="37">
        <v>3124.464</v>
      </c>
      <c s="36">
        <v>0</v>
      </c>
      <c s="36">
        <f>ROUND(G2313*H2313,6)</f>
      </c>
      <c r="L2313" s="38">
        <v>0</v>
      </c>
      <c s="32">
        <f>ROUND(ROUND(L2313,2)*ROUND(G2313,3),2)</f>
      </c>
      <c s="36" t="s">
        <v>188</v>
      </c>
      <c>
        <f>(M2313*21)/100</f>
      </c>
      <c t="s">
        <v>26</v>
      </c>
    </row>
    <row r="2314" spans="1:5" ht="12.75">
      <c r="A2314" s="35" t="s">
        <v>55</v>
      </c>
      <c r="E2314" s="39" t="s">
        <v>5</v>
      </c>
    </row>
    <row r="2315" spans="1:5" ht="12.75">
      <c r="A2315" s="35" t="s">
        <v>56</v>
      </c>
      <c r="E2315" s="40" t="s">
        <v>4279</v>
      </c>
    </row>
    <row r="2316" spans="1:5" ht="25.5">
      <c r="A2316" t="s">
        <v>58</v>
      </c>
      <c r="E2316" s="39" t="s">
        <v>4278</v>
      </c>
    </row>
    <row r="2317" spans="1:16" ht="12.75">
      <c r="A2317" t="s">
        <v>48</v>
      </c>
      <c s="34" t="s">
        <v>4280</v>
      </c>
      <c s="34" t="s">
        <v>4281</v>
      </c>
      <c s="35" t="s">
        <v>5</v>
      </c>
      <c s="6" t="s">
        <v>4282</v>
      </c>
      <c s="36" t="s">
        <v>1171</v>
      </c>
      <c s="37">
        <v>3280.687</v>
      </c>
      <c s="36">
        <v>0</v>
      </c>
      <c s="36">
        <f>ROUND(G2317*H2317,6)</f>
      </c>
      <c r="L2317" s="38">
        <v>0</v>
      </c>
      <c s="32">
        <f>ROUND(ROUND(L2317,2)*ROUND(G2317,3),2)</f>
      </c>
      <c s="36" t="s">
        <v>188</v>
      </c>
      <c>
        <f>(M2317*21)/100</f>
      </c>
      <c t="s">
        <v>26</v>
      </c>
    </row>
    <row r="2318" spans="1:5" ht="12.75">
      <c r="A2318" s="35" t="s">
        <v>55</v>
      </c>
      <c r="E2318" s="39" t="s">
        <v>5</v>
      </c>
    </row>
    <row r="2319" spans="1:5" ht="12.75">
      <c r="A2319" s="35" t="s">
        <v>56</v>
      </c>
      <c r="E2319" s="40" t="s">
        <v>5</v>
      </c>
    </row>
    <row r="2320" spans="1:5" ht="12.75">
      <c r="A2320" t="s">
        <v>58</v>
      </c>
      <c r="E2320" s="39" t="s">
        <v>4282</v>
      </c>
    </row>
    <row r="2321" spans="1:16" ht="25.5">
      <c r="A2321" t="s">
        <v>48</v>
      </c>
      <c s="34" t="s">
        <v>4283</v>
      </c>
      <c s="34" t="s">
        <v>4284</v>
      </c>
      <c s="35" t="s">
        <v>5</v>
      </c>
      <c s="6" t="s">
        <v>4285</v>
      </c>
      <c s="36" t="s">
        <v>1171</v>
      </c>
      <c s="37">
        <v>946.48</v>
      </c>
      <c s="36">
        <v>0</v>
      </c>
      <c s="36">
        <f>ROUND(G2321*H2321,6)</f>
      </c>
      <c r="L2321" s="38">
        <v>0</v>
      </c>
      <c s="32">
        <f>ROUND(ROUND(L2321,2)*ROUND(G2321,3),2)</f>
      </c>
      <c s="36" t="s">
        <v>188</v>
      </c>
      <c>
        <f>(M2321*21)/100</f>
      </c>
      <c t="s">
        <v>26</v>
      </c>
    </row>
    <row r="2322" spans="1:5" ht="12.75">
      <c r="A2322" s="35" t="s">
        <v>55</v>
      </c>
      <c r="E2322" s="39" t="s">
        <v>5</v>
      </c>
    </row>
    <row r="2323" spans="1:5" ht="12.75">
      <c r="A2323" s="35" t="s">
        <v>56</v>
      </c>
      <c r="E2323" s="40" t="s">
        <v>4286</v>
      </c>
    </row>
    <row r="2324" spans="1:5" ht="25.5">
      <c r="A2324" t="s">
        <v>58</v>
      </c>
      <c r="E2324" s="39" t="s">
        <v>4285</v>
      </c>
    </row>
    <row r="2325" spans="1:16" ht="12.75">
      <c r="A2325" t="s">
        <v>48</v>
      </c>
      <c s="34" t="s">
        <v>4287</v>
      </c>
      <c s="34" t="s">
        <v>4288</v>
      </c>
      <c s="35" t="s">
        <v>5</v>
      </c>
      <c s="6" t="s">
        <v>4282</v>
      </c>
      <c s="36" t="s">
        <v>1171</v>
      </c>
      <c s="37">
        <v>993.804</v>
      </c>
      <c s="36">
        <v>0</v>
      </c>
      <c s="36">
        <f>ROUND(G2325*H2325,6)</f>
      </c>
      <c r="L2325" s="38">
        <v>0</v>
      </c>
      <c s="32">
        <f>ROUND(ROUND(L2325,2)*ROUND(G2325,3),2)</f>
      </c>
      <c s="36" t="s">
        <v>188</v>
      </c>
      <c>
        <f>(M2325*21)/100</f>
      </c>
      <c t="s">
        <v>26</v>
      </c>
    </row>
    <row r="2326" spans="1:5" ht="12.75">
      <c r="A2326" s="35" t="s">
        <v>55</v>
      </c>
      <c r="E2326" s="39" t="s">
        <v>5</v>
      </c>
    </row>
    <row r="2327" spans="1:5" ht="12.75">
      <c r="A2327" s="35" t="s">
        <v>56</v>
      </c>
      <c r="E2327" s="40" t="s">
        <v>5</v>
      </c>
    </row>
    <row r="2328" spans="1:5" ht="12.75">
      <c r="A2328" t="s">
        <v>58</v>
      </c>
      <c r="E2328" s="39" t="s">
        <v>4282</v>
      </c>
    </row>
    <row r="2329" spans="1:16" ht="25.5">
      <c r="A2329" t="s">
        <v>48</v>
      </c>
      <c s="34" t="s">
        <v>4289</v>
      </c>
      <c s="34" t="s">
        <v>4290</v>
      </c>
      <c s="35" t="s">
        <v>5</v>
      </c>
      <c s="6" t="s">
        <v>4291</v>
      </c>
      <c s="36" t="s">
        <v>1171</v>
      </c>
      <c s="37">
        <v>7524.403</v>
      </c>
      <c s="36">
        <v>0.0002</v>
      </c>
      <c s="36">
        <f>ROUND(G2329*H2329,6)</f>
      </c>
      <c r="L2329" s="38">
        <v>0</v>
      </c>
      <c s="32">
        <f>ROUND(ROUND(L2329,2)*ROUND(G2329,3),2)</f>
      </c>
      <c s="36" t="s">
        <v>188</v>
      </c>
      <c>
        <f>(M2329*21)/100</f>
      </c>
      <c t="s">
        <v>26</v>
      </c>
    </row>
    <row r="2330" spans="1:5" ht="12.75">
      <c r="A2330" s="35" t="s">
        <v>55</v>
      </c>
      <c r="E2330" s="39" t="s">
        <v>5</v>
      </c>
    </row>
    <row r="2331" spans="1:5" ht="12.75">
      <c r="A2331" s="35" t="s">
        <v>56</v>
      </c>
      <c r="E2331" s="40" t="s">
        <v>4264</v>
      </c>
    </row>
    <row r="2332" spans="1:5" ht="25.5">
      <c r="A2332" t="s">
        <v>58</v>
      </c>
      <c r="E2332" s="39" t="s">
        <v>4291</v>
      </c>
    </row>
    <row r="2333" spans="1:16" ht="25.5">
      <c r="A2333" t="s">
        <v>48</v>
      </c>
      <c s="34" t="s">
        <v>4292</v>
      </c>
      <c s="34" t="s">
        <v>4293</v>
      </c>
      <c s="35" t="s">
        <v>5</v>
      </c>
      <c s="6" t="s">
        <v>4294</v>
      </c>
      <c s="36" t="s">
        <v>1171</v>
      </c>
      <c s="37">
        <v>138.047</v>
      </c>
      <c s="36">
        <v>0.0002</v>
      </c>
      <c s="36">
        <f>ROUND(G2333*H2333,6)</f>
      </c>
      <c r="L2333" s="38">
        <v>0</v>
      </c>
      <c s="32">
        <f>ROUND(ROUND(L2333,2)*ROUND(G2333,3),2)</f>
      </c>
      <c s="36" t="s">
        <v>188</v>
      </c>
      <c>
        <f>(M2333*21)/100</f>
      </c>
      <c t="s">
        <v>26</v>
      </c>
    </row>
    <row r="2334" spans="1:5" ht="12.75">
      <c r="A2334" s="35" t="s">
        <v>55</v>
      </c>
      <c r="E2334" s="39" t="s">
        <v>5</v>
      </c>
    </row>
    <row r="2335" spans="1:5" ht="12.75">
      <c r="A2335" s="35" t="s">
        <v>56</v>
      </c>
      <c r="E2335" s="40" t="s">
        <v>4268</v>
      </c>
    </row>
    <row r="2336" spans="1:5" ht="25.5">
      <c r="A2336" t="s">
        <v>58</v>
      </c>
      <c r="E2336" s="39" t="s">
        <v>4294</v>
      </c>
    </row>
    <row r="2337" spans="1:16" ht="25.5">
      <c r="A2337" t="s">
        <v>48</v>
      </c>
      <c s="34" t="s">
        <v>4295</v>
      </c>
      <c s="34" t="s">
        <v>4296</v>
      </c>
      <c s="35" t="s">
        <v>5</v>
      </c>
      <c s="6" t="s">
        <v>4297</v>
      </c>
      <c s="36" t="s">
        <v>1171</v>
      </c>
      <c s="37">
        <v>1097.88</v>
      </c>
      <c s="36">
        <v>0.0002</v>
      </c>
      <c s="36">
        <f>ROUND(G2337*H2337,6)</f>
      </c>
      <c r="L2337" s="38">
        <v>0</v>
      </c>
      <c s="32">
        <f>ROUND(ROUND(L2337,2)*ROUND(G2337,3),2)</f>
      </c>
      <c s="36" t="s">
        <v>188</v>
      </c>
      <c>
        <f>(M2337*21)/100</f>
      </c>
      <c t="s">
        <v>26</v>
      </c>
    </row>
    <row r="2338" spans="1:5" ht="12.75">
      <c r="A2338" s="35" t="s">
        <v>55</v>
      </c>
      <c r="E2338" s="39" t="s">
        <v>5</v>
      </c>
    </row>
    <row r="2339" spans="1:5" ht="12.75">
      <c r="A2339" s="35" t="s">
        <v>56</v>
      </c>
      <c r="E2339" s="40" t="s">
        <v>4272</v>
      </c>
    </row>
    <row r="2340" spans="1:5" ht="25.5">
      <c r="A2340" t="s">
        <v>58</v>
      </c>
      <c r="E2340" s="39" t="s">
        <v>4297</v>
      </c>
    </row>
    <row r="2341" spans="1:16" ht="25.5">
      <c r="A2341" t="s">
        <v>48</v>
      </c>
      <c s="34" t="s">
        <v>4298</v>
      </c>
      <c s="34" t="s">
        <v>4299</v>
      </c>
      <c s="35" t="s">
        <v>5</v>
      </c>
      <c s="6" t="s">
        <v>4300</v>
      </c>
      <c s="36" t="s">
        <v>1171</v>
      </c>
      <c s="37">
        <v>723.139</v>
      </c>
      <c s="36">
        <v>0.0002</v>
      </c>
      <c s="36">
        <f>ROUND(G2341*H2341,6)</f>
      </c>
      <c r="L2341" s="38">
        <v>0</v>
      </c>
      <c s="32">
        <f>ROUND(ROUND(L2341,2)*ROUND(G2341,3),2)</f>
      </c>
      <c s="36" t="s">
        <v>188</v>
      </c>
      <c>
        <f>(M2341*21)/100</f>
      </c>
      <c t="s">
        <v>26</v>
      </c>
    </row>
    <row r="2342" spans="1:5" ht="12.75">
      <c r="A2342" s="35" t="s">
        <v>55</v>
      </c>
      <c r="E2342" s="39" t="s">
        <v>5</v>
      </c>
    </row>
    <row r="2343" spans="1:5" ht="12.75">
      <c r="A2343" s="35" t="s">
        <v>56</v>
      </c>
      <c r="E2343" s="40" t="s">
        <v>1916</v>
      </c>
    </row>
    <row r="2344" spans="1:5" ht="25.5">
      <c r="A2344" t="s">
        <v>58</v>
      </c>
      <c r="E2344" s="39" t="s">
        <v>4300</v>
      </c>
    </row>
    <row r="2345" spans="1:16" ht="25.5">
      <c r="A2345" t="s">
        <v>48</v>
      </c>
      <c s="34" t="s">
        <v>4301</v>
      </c>
      <c s="34" t="s">
        <v>4302</v>
      </c>
      <c s="35" t="s">
        <v>5</v>
      </c>
      <c s="6" t="s">
        <v>4303</v>
      </c>
      <c s="36" t="s">
        <v>1171</v>
      </c>
      <c s="37">
        <v>722.796</v>
      </c>
      <c s="36">
        <v>2E-05</v>
      </c>
      <c s="36">
        <f>ROUND(G2345*H2345,6)</f>
      </c>
      <c r="L2345" s="38">
        <v>0</v>
      </c>
      <c s="32">
        <f>ROUND(ROUND(L2345,2)*ROUND(G2345,3),2)</f>
      </c>
      <c s="36" t="s">
        <v>188</v>
      </c>
      <c>
        <f>(M2345*21)/100</f>
      </c>
      <c t="s">
        <v>26</v>
      </c>
    </row>
    <row r="2346" spans="1:5" ht="12.75">
      <c r="A2346" s="35" t="s">
        <v>55</v>
      </c>
      <c r="E2346" s="39" t="s">
        <v>5</v>
      </c>
    </row>
    <row r="2347" spans="1:5" ht="12.75">
      <c r="A2347" s="35" t="s">
        <v>56</v>
      </c>
      <c r="E2347" s="40" t="s">
        <v>4304</v>
      </c>
    </row>
    <row r="2348" spans="1:5" ht="25.5">
      <c r="A2348" t="s">
        <v>58</v>
      </c>
      <c r="E2348" s="39" t="s">
        <v>4303</v>
      </c>
    </row>
    <row r="2349" spans="1:16" ht="25.5">
      <c r="A2349" t="s">
        <v>48</v>
      </c>
      <c s="34" t="s">
        <v>4305</v>
      </c>
      <c s="34" t="s">
        <v>4306</v>
      </c>
      <c s="35" t="s">
        <v>5</v>
      </c>
      <c s="6" t="s">
        <v>4307</v>
      </c>
      <c s="36" t="s">
        <v>1171</v>
      </c>
      <c s="37">
        <v>647.754</v>
      </c>
      <c s="36">
        <v>1E-05</v>
      </c>
      <c s="36">
        <f>ROUND(G2349*H2349,6)</f>
      </c>
      <c r="L2349" s="38">
        <v>0</v>
      </c>
      <c s="32">
        <f>ROUND(ROUND(L2349,2)*ROUND(G2349,3),2)</f>
      </c>
      <c s="36" t="s">
        <v>188</v>
      </c>
      <c>
        <f>(M2349*21)/100</f>
      </c>
      <c t="s">
        <v>26</v>
      </c>
    </row>
    <row r="2350" spans="1:5" ht="12.75">
      <c r="A2350" s="35" t="s">
        <v>55</v>
      </c>
      <c r="E2350" s="39" t="s">
        <v>5</v>
      </c>
    </row>
    <row r="2351" spans="1:5" ht="12.75">
      <c r="A2351" s="35" t="s">
        <v>56</v>
      </c>
      <c r="E2351" s="40" t="s">
        <v>4308</v>
      </c>
    </row>
    <row r="2352" spans="1:5" ht="25.5">
      <c r="A2352" t="s">
        <v>58</v>
      </c>
      <c r="E2352" s="39" t="s">
        <v>4307</v>
      </c>
    </row>
    <row r="2353" spans="1:16" ht="12.75">
      <c r="A2353" t="s">
        <v>48</v>
      </c>
      <c s="34" t="s">
        <v>4309</v>
      </c>
      <c s="34" t="s">
        <v>4310</v>
      </c>
      <c s="35" t="s">
        <v>5</v>
      </c>
      <c s="6" t="s">
        <v>4311</v>
      </c>
      <c s="36" t="s">
        <v>1171</v>
      </c>
      <c s="37">
        <v>2893.9</v>
      </c>
      <c s="36">
        <v>1E-05</v>
      </c>
      <c s="36">
        <f>ROUND(G2353*H2353,6)</f>
      </c>
      <c r="L2353" s="38">
        <v>0</v>
      </c>
      <c s="32">
        <f>ROUND(ROUND(L2353,2)*ROUND(G2353,3),2)</f>
      </c>
      <c s="36" t="s">
        <v>188</v>
      </c>
      <c>
        <f>(M2353*21)/100</f>
      </c>
      <c t="s">
        <v>26</v>
      </c>
    </row>
    <row r="2354" spans="1:5" ht="12.75">
      <c r="A2354" s="35" t="s">
        <v>55</v>
      </c>
      <c r="E2354" s="39" t="s">
        <v>5</v>
      </c>
    </row>
    <row r="2355" spans="1:5" ht="12.75">
      <c r="A2355" s="35" t="s">
        <v>56</v>
      </c>
      <c r="E2355" s="40" t="s">
        <v>4312</v>
      </c>
    </row>
    <row r="2356" spans="1:5" ht="12.75">
      <c r="A2356" t="s">
        <v>58</v>
      </c>
      <c r="E2356" s="39" t="s">
        <v>4311</v>
      </c>
    </row>
    <row r="2357" spans="1:16" ht="12.75">
      <c r="A2357" t="s">
        <v>48</v>
      </c>
      <c s="34" t="s">
        <v>4313</v>
      </c>
      <c s="34" t="s">
        <v>4314</v>
      </c>
      <c s="35" t="s">
        <v>5</v>
      </c>
      <c s="6" t="s">
        <v>4315</v>
      </c>
      <c s="36" t="s">
        <v>1171</v>
      </c>
      <c s="37">
        <v>230.564</v>
      </c>
      <c s="36">
        <v>1E-05</v>
      </c>
      <c s="36">
        <f>ROUND(G2357*H2357,6)</f>
      </c>
      <c r="L2357" s="38">
        <v>0</v>
      </c>
      <c s="32">
        <f>ROUND(ROUND(L2357,2)*ROUND(G2357,3),2)</f>
      </c>
      <c s="36" t="s">
        <v>188</v>
      </c>
      <c>
        <f>(M2357*21)/100</f>
      </c>
      <c t="s">
        <v>26</v>
      </c>
    </row>
    <row r="2358" spans="1:5" ht="12.75">
      <c r="A2358" s="35" t="s">
        <v>55</v>
      </c>
      <c r="E2358" s="39" t="s">
        <v>5</v>
      </c>
    </row>
    <row r="2359" spans="1:5" ht="12.75">
      <c r="A2359" s="35" t="s">
        <v>56</v>
      </c>
      <c r="E2359" s="40" t="s">
        <v>3987</v>
      </c>
    </row>
    <row r="2360" spans="1:5" ht="12.75">
      <c r="A2360" t="s">
        <v>58</v>
      </c>
      <c r="E2360" s="39" t="s">
        <v>4315</v>
      </c>
    </row>
    <row r="2361" spans="1:16" ht="25.5">
      <c r="A2361" t="s">
        <v>48</v>
      </c>
      <c s="34" t="s">
        <v>4316</v>
      </c>
      <c s="34" t="s">
        <v>4317</v>
      </c>
      <c s="35" t="s">
        <v>5</v>
      </c>
      <c s="6" t="s">
        <v>4318</v>
      </c>
      <c s="36" t="s">
        <v>1171</v>
      </c>
      <c s="37">
        <v>7524.403</v>
      </c>
      <c s="36">
        <v>0.00029</v>
      </c>
      <c s="36">
        <f>ROUND(G2361*H2361,6)</f>
      </c>
      <c r="L2361" s="38">
        <v>0</v>
      </c>
      <c s="32">
        <f>ROUND(ROUND(L2361,2)*ROUND(G2361,3),2)</f>
      </c>
      <c s="36" t="s">
        <v>188</v>
      </c>
      <c>
        <f>(M2361*21)/100</f>
      </c>
      <c t="s">
        <v>26</v>
      </c>
    </row>
    <row r="2362" spans="1:5" ht="12.75">
      <c r="A2362" s="35" t="s">
        <v>55</v>
      </c>
      <c r="E2362" s="39" t="s">
        <v>5</v>
      </c>
    </row>
    <row r="2363" spans="1:5" ht="12.75">
      <c r="A2363" s="35" t="s">
        <v>56</v>
      </c>
      <c r="E2363" s="40" t="s">
        <v>4264</v>
      </c>
    </row>
    <row r="2364" spans="1:5" ht="38.25">
      <c r="A2364" t="s">
        <v>58</v>
      </c>
      <c r="E2364" s="39" t="s">
        <v>4319</v>
      </c>
    </row>
    <row r="2365" spans="1:16" ht="25.5">
      <c r="A2365" t="s">
        <v>48</v>
      </c>
      <c s="34" t="s">
        <v>4320</v>
      </c>
      <c s="34" t="s">
        <v>4321</v>
      </c>
      <c s="35" t="s">
        <v>5</v>
      </c>
      <c s="6" t="s">
        <v>4322</v>
      </c>
      <c s="36" t="s">
        <v>1171</v>
      </c>
      <c s="37">
        <v>138.047</v>
      </c>
      <c s="36">
        <v>0.00029</v>
      </c>
      <c s="36">
        <f>ROUND(G2365*H2365,6)</f>
      </c>
      <c r="L2365" s="38">
        <v>0</v>
      </c>
      <c s="32">
        <f>ROUND(ROUND(L2365,2)*ROUND(G2365,3),2)</f>
      </c>
      <c s="36" t="s">
        <v>188</v>
      </c>
      <c>
        <f>(M2365*21)/100</f>
      </c>
      <c t="s">
        <v>26</v>
      </c>
    </row>
    <row r="2366" spans="1:5" ht="12.75">
      <c r="A2366" s="35" t="s">
        <v>55</v>
      </c>
      <c r="E2366" s="39" t="s">
        <v>5</v>
      </c>
    </row>
    <row r="2367" spans="1:5" ht="12.75">
      <c r="A2367" s="35" t="s">
        <v>56</v>
      </c>
      <c r="E2367" s="40" t="s">
        <v>4268</v>
      </c>
    </row>
    <row r="2368" spans="1:5" ht="38.25">
      <c r="A2368" t="s">
        <v>58</v>
      </c>
      <c r="E2368" s="39" t="s">
        <v>4323</v>
      </c>
    </row>
    <row r="2369" spans="1:16" ht="25.5">
      <c r="A2369" t="s">
        <v>48</v>
      </c>
      <c s="34" t="s">
        <v>4324</v>
      </c>
      <c s="34" t="s">
        <v>4325</v>
      </c>
      <c s="35" t="s">
        <v>5</v>
      </c>
      <c s="6" t="s">
        <v>4326</v>
      </c>
      <c s="36" t="s">
        <v>1171</v>
      </c>
      <c s="37">
        <v>1097.88</v>
      </c>
      <c s="36">
        <v>0.00029</v>
      </c>
      <c s="36">
        <f>ROUND(G2369*H2369,6)</f>
      </c>
      <c r="L2369" s="38">
        <v>0</v>
      </c>
      <c s="32">
        <f>ROUND(ROUND(L2369,2)*ROUND(G2369,3),2)</f>
      </c>
      <c s="36" t="s">
        <v>188</v>
      </c>
      <c>
        <f>(M2369*21)/100</f>
      </c>
      <c t="s">
        <v>26</v>
      </c>
    </row>
    <row r="2370" spans="1:5" ht="12.75">
      <c r="A2370" s="35" t="s">
        <v>55</v>
      </c>
      <c r="E2370" s="39" t="s">
        <v>5</v>
      </c>
    </row>
    <row r="2371" spans="1:5" ht="12.75">
      <c r="A2371" s="35" t="s">
        <v>56</v>
      </c>
      <c r="E2371" s="40" t="s">
        <v>4272</v>
      </c>
    </row>
    <row r="2372" spans="1:5" ht="38.25">
      <c r="A2372" t="s">
        <v>58</v>
      </c>
      <c r="E2372" s="39" t="s">
        <v>4327</v>
      </c>
    </row>
    <row r="2373" spans="1:16" ht="25.5">
      <c r="A2373" t="s">
        <v>48</v>
      </c>
      <c s="34" t="s">
        <v>4328</v>
      </c>
      <c s="34" t="s">
        <v>4329</v>
      </c>
      <c s="35" t="s">
        <v>5</v>
      </c>
      <c s="6" t="s">
        <v>4330</v>
      </c>
      <c s="36" t="s">
        <v>1171</v>
      </c>
      <c s="37">
        <v>723.139</v>
      </c>
      <c s="36">
        <v>0.00029</v>
      </c>
      <c s="36">
        <f>ROUND(G2373*H2373,6)</f>
      </c>
      <c r="L2373" s="38">
        <v>0</v>
      </c>
      <c s="32">
        <f>ROUND(ROUND(L2373,2)*ROUND(G2373,3),2)</f>
      </c>
      <c s="36" t="s">
        <v>188</v>
      </c>
      <c>
        <f>(M2373*21)/100</f>
      </c>
      <c t="s">
        <v>26</v>
      </c>
    </row>
    <row r="2374" spans="1:5" ht="12.75">
      <c r="A2374" s="35" t="s">
        <v>55</v>
      </c>
      <c r="E2374" s="39" t="s">
        <v>5</v>
      </c>
    </row>
    <row r="2375" spans="1:5" ht="12.75">
      <c r="A2375" s="35" t="s">
        <v>56</v>
      </c>
      <c r="E2375" s="40" t="s">
        <v>1916</v>
      </c>
    </row>
    <row r="2376" spans="1:5" ht="38.25">
      <c r="A2376" t="s">
        <v>58</v>
      </c>
      <c r="E2376" s="39" t="s">
        <v>4331</v>
      </c>
    </row>
    <row r="2377" spans="1:13" ht="12.75">
      <c r="A2377" t="s">
        <v>45</v>
      </c>
      <c r="C2377" s="31" t="s">
        <v>100</v>
      </c>
      <c r="E2377" s="33" t="s">
        <v>1276</v>
      </c>
      <c r="J2377" s="32">
        <f>0</f>
      </c>
      <c s="32">
        <f>0</f>
      </c>
      <c s="32">
        <f>0+L2378+L2382+L2386+L2390+L2394+L2398+L2402+L2406+L2410+L2414+L2418+L2422+L2426+L2430+L2434+L2438+L2442+L2446+L2450+L2454+L2458+L2462+L2466+L2470</f>
      </c>
      <c s="32">
        <f>0+M2378+M2382+M2386+M2390+M2394+M2398+M2402+M2406+M2410+M2414+M2418+M2422+M2426+M2430+M2434+M2438+M2442+M2446+M2450+M2454+M2458+M2462+M2466+M2470</f>
      </c>
    </row>
    <row r="2378" spans="1:16" ht="12.75">
      <c r="A2378" t="s">
        <v>48</v>
      </c>
      <c s="34" t="s">
        <v>499</v>
      </c>
      <c s="34" t="s">
        <v>4332</v>
      </c>
      <c s="35" t="s">
        <v>5</v>
      </c>
      <c s="6" t="s">
        <v>4333</v>
      </c>
      <c s="36" t="s">
        <v>1159</v>
      </c>
      <c s="37">
        <v>8.219</v>
      </c>
      <c s="36">
        <v>0.50375</v>
      </c>
      <c s="36">
        <f>ROUND(G2378*H2378,6)</f>
      </c>
      <c r="L2378" s="38">
        <v>0</v>
      </c>
      <c s="32">
        <f>ROUND(ROUND(L2378,2)*ROUND(G2378,3),2)</f>
      </c>
      <c s="36" t="s">
        <v>188</v>
      </c>
      <c>
        <f>(M2378*21)/100</f>
      </c>
      <c t="s">
        <v>26</v>
      </c>
    </row>
    <row r="2379" spans="1:5" ht="12.75">
      <c r="A2379" s="35" t="s">
        <v>55</v>
      </c>
      <c r="E2379" s="39" t="s">
        <v>5</v>
      </c>
    </row>
    <row r="2380" spans="1:5" ht="12.75">
      <c r="A2380" s="35" t="s">
        <v>56</v>
      </c>
      <c r="E2380" s="40" t="s">
        <v>4334</v>
      </c>
    </row>
    <row r="2381" spans="1:5" ht="12.75">
      <c r="A2381" t="s">
        <v>58</v>
      </c>
      <c r="E2381" s="39" t="s">
        <v>4333</v>
      </c>
    </row>
    <row r="2382" spans="1:16" ht="12.75">
      <c r="A2382" t="s">
        <v>48</v>
      </c>
      <c s="34" t="s">
        <v>502</v>
      </c>
      <c s="34" t="s">
        <v>4335</v>
      </c>
      <c s="35" t="s">
        <v>5</v>
      </c>
      <c s="6" t="s">
        <v>4336</v>
      </c>
      <c s="36" t="s">
        <v>187</v>
      </c>
      <c s="37">
        <v>521.867</v>
      </c>
      <c s="36">
        <v>0.0041</v>
      </c>
      <c s="36">
        <f>ROUND(G2382*H2382,6)</f>
      </c>
      <c r="L2382" s="38">
        <v>0</v>
      </c>
      <c s="32">
        <f>ROUND(ROUND(L2382,2)*ROUND(G2382,3),2)</f>
      </c>
      <c s="36" t="s">
        <v>188</v>
      </c>
      <c>
        <f>(M2382*21)/100</f>
      </c>
      <c t="s">
        <v>26</v>
      </c>
    </row>
    <row r="2383" spans="1:5" ht="12.75">
      <c r="A2383" s="35" t="s">
        <v>55</v>
      </c>
      <c r="E2383" s="39" t="s">
        <v>5</v>
      </c>
    </row>
    <row r="2384" spans="1:5" ht="12.75">
      <c r="A2384" s="35" t="s">
        <v>56</v>
      </c>
      <c r="E2384" s="40" t="s">
        <v>4337</v>
      </c>
    </row>
    <row r="2385" spans="1:5" ht="12.75">
      <c r="A2385" t="s">
        <v>58</v>
      </c>
      <c r="E2385" s="39" t="s">
        <v>4336</v>
      </c>
    </row>
    <row r="2386" spans="1:16" ht="12.75">
      <c r="A2386" t="s">
        <v>48</v>
      </c>
      <c s="34" t="s">
        <v>506</v>
      </c>
      <c s="34" t="s">
        <v>4338</v>
      </c>
      <c s="35" t="s">
        <v>5</v>
      </c>
      <c s="6" t="s">
        <v>4339</v>
      </c>
      <c s="36" t="s">
        <v>187</v>
      </c>
      <c s="37">
        <v>2</v>
      </c>
      <c s="36">
        <v>0</v>
      </c>
      <c s="36">
        <f>ROUND(G2386*H2386,6)</f>
      </c>
      <c r="L2386" s="38">
        <v>0</v>
      </c>
      <c s="32">
        <f>ROUND(ROUND(L2386,2)*ROUND(G2386,3),2)</f>
      </c>
      <c s="36" t="s">
        <v>54</v>
      </c>
      <c>
        <f>(M2386*21)/100</f>
      </c>
      <c t="s">
        <v>26</v>
      </c>
    </row>
    <row r="2387" spans="1:5" ht="12.75">
      <c r="A2387" s="35" t="s">
        <v>55</v>
      </c>
      <c r="E2387" s="39" t="s">
        <v>5</v>
      </c>
    </row>
    <row r="2388" spans="1:5" ht="12.75">
      <c r="A2388" s="35" t="s">
        <v>56</v>
      </c>
      <c r="E2388" s="40" t="s">
        <v>5</v>
      </c>
    </row>
    <row r="2389" spans="1:5" ht="12.75">
      <c r="A2389" t="s">
        <v>58</v>
      </c>
      <c r="E2389" s="39" t="s">
        <v>4339</v>
      </c>
    </row>
    <row r="2390" spans="1:16" ht="12.75">
      <c r="A2390" t="s">
        <v>48</v>
      </c>
      <c s="34" t="s">
        <v>509</v>
      </c>
      <c s="34" t="s">
        <v>4340</v>
      </c>
      <c s="35" t="s">
        <v>5</v>
      </c>
      <c s="6" t="s">
        <v>4341</v>
      </c>
      <c s="36" t="s">
        <v>187</v>
      </c>
      <c s="37">
        <v>180</v>
      </c>
      <c s="36">
        <v>0</v>
      </c>
      <c s="36">
        <f>ROUND(G2390*H2390,6)</f>
      </c>
      <c r="L2390" s="38">
        <v>0</v>
      </c>
      <c s="32">
        <f>ROUND(ROUND(L2390,2)*ROUND(G2390,3),2)</f>
      </c>
      <c s="36" t="s">
        <v>54</v>
      </c>
      <c>
        <f>(M2390*21)/100</f>
      </c>
      <c t="s">
        <v>26</v>
      </c>
    </row>
    <row r="2391" spans="1:5" ht="12.75">
      <c r="A2391" s="35" t="s">
        <v>55</v>
      </c>
      <c r="E2391" s="39" t="s">
        <v>5</v>
      </c>
    </row>
    <row r="2392" spans="1:5" ht="12.75">
      <c r="A2392" s="35" t="s">
        <v>56</v>
      </c>
      <c r="E2392" s="40" t="s">
        <v>4342</v>
      </c>
    </row>
    <row r="2393" spans="1:5" ht="12.75">
      <c r="A2393" t="s">
        <v>58</v>
      </c>
      <c r="E2393" s="39" t="s">
        <v>4341</v>
      </c>
    </row>
    <row r="2394" spans="1:16" ht="12.75">
      <c r="A2394" t="s">
        <v>48</v>
      </c>
      <c s="34" t="s">
        <v>512</v>
      </c>
      <c s="34" t="s">
        <v>66</v>
      </c>
      <c s="35" t="s">
        <v>5</v>
      </c>
      <c s="6" t="s">
        <v>4343</v>
      </c>
      <c s="36" t="s">
        <v>187</v>
      </c>
      <c s="37">
        <v>2</v>
      </c>
      <c s="36">
        <v>0</v>
      </c>
      <c s="36">
        <f>ROUND(G2394*H2394,6)</f>
      </c>
      <c r="L2394" s="38">
        <v>0</v>
      </c>
      <c s="32">
        <f>ROUND(ROUND(L2394,2)*ROUND(G2394,3),2)</f>
      </c>
      <c s="36" t="s">
        <v>54</v>
      </c>
      <c>
        <f>(M2394*21)/100</f>
      </c>
      <c t="s">
        <v>26</v>
      </c>
    </row>
    <row r="2395" spans="1:5" ht="12.75">
      <c r="A2395" s="35" t="s">
        <v>55</v>
      </c>
      <c r="E2395" s="39" t="s">
        <v>5</v>
      </c>
    </row>
    <row r="2396" spans="1:5" ht="12.75">
      <c r="A2396" s="35" t="s">
        <v>56</v>
      </c>
      <c r="E2396" s="40" t="s">
        <v>5</v>
      </c>
    </row>
    <row r="2397" spans="1:5" ht="12.75">
      <c r="A2397" t="s">
        <v>58</v>
      </c>
      <c r="E2397" s="39" t="s">
        <v>4343</v>
      </c>
    </row>
    <row r="2398" spans="1:16" ht="25.5">
      <c r="A2398" t="s">
        <v>48</v>
      </c>
      <c s="34" t="s">
        <v>514</v>
      </c>
      <c s="34" t="s">
        <v>1544</v>
      </c>
      <c s="35" t="s">
        <v>5</v>
      </c>
      <c s="6" t="s">
        <v>1545</v>
      </c>
      <c s="36" t="s">
        <v>1171</v>
      </c>
      <c s="37">
        <v>99.84</v>
      </c>
      <c s="36">
        <v>0.00069</v>
      </c>
      <c s="36">
        <f>ROUND(G2398*H2398,6)</f>
      </c>
      <c r="L2398" s="38">
        <v>0</v>
      </c>
      <c s="32">
        <f>ROUND(ROUND(L2398,2)*ROUND(G2398,3),2)</f>
      </c>
      <c s="36" t="s">
        <v>188</v>
      </c>
      <c>
        <f>(M2398*21)/100</f>
      </c>
      <c t="s">
        <v>26</v>
      </c>
    </row>
    <row r="2399" spans="1:5" ht="12.75">
      <c r="A2399" s="35" t="s">
        <v>55</v>
      </c>
      <c r="E2399" s="39" t="s">
        <v>5</v>
      </c>
    </row>
    <row r="2400" spans="1:5" ht="12.75">
      <c r="A2400" s="35" t="s">
        <v>56</v>
      </c>
      <c r="E2400" s="40" t="s">
        <v>4344</v>
      </c>
    </row>
    <row r="2401" spans="1:5" ht="25.5">
      <c r="A2401" t="s">
        <v>58</v>
      </c>
      <c r="E2401" s="39" t="s">
        <v>1545</v>
      </c>
    </row>
    <row r="2402" spans="1:16" ht="12.75">
      <c r="A2402" t="s">
        <v>48</v>
      </c>
      <c s="34" t="s">
        <v>516</v>
      </c>
      <c s="34" t="s">
        <v>1420</v>
      </c>
      <c s="35" t="s">
        <v>5</v>
      </c>
      <c s="6" t="s">
        <v>1421</v>
      </c>
      <c s="36" t="s">
        <v>187</v>
      </c>
      <c s="37">
        <v>15</v>
      </c>
      <c s="36">
        <v>0</v>
      </c>
      <c s="36">
        <f>ROUND(G2402*H2402,6)</f>
      </c>
      <c r="L2402" s="38">
        <v>0</v>
      </c>
      <c s="32">
        <f>ROUND(ROUND(L2402,2)*ROUND(G2402,3),2)</f>
      </c>
      <c s="36" t="s">
        <v>188</v>
      </c>
      <c>
        <f>(M2402*21)/100</f>
      </c>
      <c t="s">
        <v>26</v>
      </c>
    </row>
    <row r="2403" spans="1:5" ht="12.75">
      <c r="A2403" s="35" t="s">
        <v>55</v>
      </c>
      <c r="E2403" s="39" t="s">
        <v>5</v>
      </c>
    </row>
    <row r="2404" spans="1:5" ht="12.75">
      <c r="A2404" s="35" t="s">
        <v>56</v>
      </c>
      <c r="E2404" s="40" t="s">
        <v>4345</v>
      </c>
    </row>
    <row r="2405" spans="1:5" ht="38.25">
      <c r="A2405" t="s">
        <v>58</v>
      </c>
      <c r="E2405" s="39" t="s">
        <v>1423</v>
      </c>
    </row>
    <row r="2406" spans="1:16" ht="12.75">
      <c r="A2406" t="s">
        <v>48</v>
      </c>
      <c s="34" t="s">
        <v>878</v>
      </c>
      <c s="34" t="s">
        <v>4346</v>
      </c>
      <c s="35" t="s">
        <v>5</v>
      </c>
      <c s="6" t="s">
        <v>4347</v>
      </c>
      <c s="36" t="s">
        <v>187</v>
      </c>
      <c s="37">
        <v>6</v>
      </c>
      <c s="36">
        <v>0.0008</v>
      </c>
      <c s="36">
        <f>ROUND(G2406*H2406,6)</f>
      </c>
      <c r="L2406" s="38">
        <v>0</v>
      </c>
      <c s="32">
        <f>ROUND(ROUND(L2406,2)*ROUND(G2406,3),2)</f>
      </c>
      <c s="36" t="s">
        <v>188</v>
      </c>
      <c>
        <f>(M2406*21)/100</f>
      </c>
      <c t="s">
        <v>26</v>
      </c>
    </row>
    <row r="2407" spans="1:5" ht="12.75">
      <c r="A2407" s="35" t="s">
        <v>55</v>
      </c>
      <c r="E2407" s="39" t="s">
        <v>5</v>
      </c>
    </row>
    <row r="2408" spans="1:5" ht="114.75">
      <c r="A2408" s="35" t="s">
        <v>56</v>
      </c>
      <c r="E2408" s="40" t="s">
        <v>4348</v>
      </c>
    </row>
    <row r="2409" spans="1:5" ht="38.25">
      <c r="A2409" t="s">
        <v>58</v>
      </c>
      <c r="E2409" s="39" t="s">
        <v>4349</v>
      </c>
    </row>
    <row r="2410" spans="1:16" ht="12.75">
      <c r="A2410" t="s">
        <v>48</v>
      </c>
      <c s="34" t="s">
        <v>519</v>
      </c>
      <c s="34" t="s">
        <v>4350</v>
      </c>
      <c s="35" t="s">
        <v>5</v>
      </c>
      <c s="6" t="s">
        <v>4351</v>
      </c>
      <c s="36" t="s">
        <v>187</v>
      </c>
      <c s="37">
        <v>4</v>
      </c>
      <c s="36">
        <v>0.001</v>
      </c>
      <c s="36">
        <f>ROUND(G2410*H2410,6)</f>
      </c>
      <c r="L2410" s="38">
        <v>0</v>
      </c>
      <c s="32">
        <f>ROUND(ROUND(L2410,2)*ROUND(G2410,3),2)</f>
      </c>
      <c s="36" t="s">
        <v>188</v>
      </c>
      <c>
        <f>(M2410*21)/100</f>
      </c>
      <c t="s">
        <v>26</v>
      </c>
    </row>
    <row r="2411" spans="1:5" ht="12.75">
      <c r="A2411" s="35" t="s">
        <v>55</v>
      </c>
      <c r="E2411" s="39" t="s">
        <v>5</v>
      </c>
    </row>
    <row r="2412" spans="1:5" ht="12.75">
      <c r="A2412" s="35" t="s">
        <v>56</v>
      </c>
      <c r="E2412" s="40" t="s">
        <v>4352</v>
      </c>
    </row>
    <row r="2413" spans="1:5" ht="38.25">
      <c r="A2413" t="s">
        <v>58</v>
      </c>
      <c r="E2413" s="39" t="s">
        <v>4353</v>
      </c>
    </row>
    <row r="2414" spans="1:16" ht="25.5">
      <c r="A2414" t="s">
        <v>48</v>
      </c>
      <c s="34" t="s">
        <v>885</v>
      </c>
      <c s="34" t="s">
        <v>4354</v>
      </c>
      <c s="35" t="s">
        <v>5</v>
      </c>
      <c s="6" t="s">
        <v>4355</v>
      </c>
      <c s="36" t="s">
        <v>1171</v>
      </c>
      <c s="37">
        <v>2076.05</v>
      </c>
      <c s="36">
        <v>0</v>
      </c>
      <c s="36">
        <f>ROUND(G2414*H2414,6)</f>
      </c>
      <c r="L2414" s="38">
        <v>0</v>
      </c>
      <c s="32">
        <f>ROUND(ROUND(L2414,2)*ROUND(G2414,3),2)</f>
      </c>
      <c s="36" t="s">
        <v>188</v>
      </c>
      <c>
        <f>(M2414*21)/100</f>
      </c>
      <c t="s">
        <v>26</v>
      </c>
    </row>
    <row r="2415" spans="1:5" ht="12.75">
      <c r="A2415" s="35" t="s">
        <v>55</v>
      </c>
      <c r="E2415" s="39" t="s">
        <v>5</v>
      </c>
    </row>
    <row r="2416" spans="1:5" ht="12.75">
      <c r="A2416" s="35" t="s">
        <v>56</v>
      </c>
      <c r="E2416" s="40" t="s">
        <v>4356</v>
      </c>
    </row>
    <row r="2417" spans="1:5" ht="25.5">
      <c r="A2417" t="s">
        <v>58</v>
      </c>
      <c r="E2417" s="39" t="s">
        <v>4355</v>
      </c>
    </row>
    <row r="2418" spans="1:16" ht="38.25">
      <c r="A2418" t="s">
        <v>48</v>
      </c>
      <c s="34" t="s">
        <v>888</v>
      </c>
      <c s="34" t="s">
        <v>4357</v>
      </c>
      <c s="35" t="s">
        <v>5</v>
      </c>
      <c s="6" t="s">
        <v>4358</v>
      </c>
      <c s="36" t="s">
        <v>1171</v>
      </c>
      <c s="37">
        <v>373689</v>
      </c>
      <c s="36">
        <v>0</v>
      </c>
      <c s="36">
        <f>ROUND(G2418*H2418,6)</f>
      </c>
      <c r="L2418" s="38">
        <v>0</v>
      </c>
      <c s="32">
        <f>ROUND(ROUND(L2418,2)*ROUND(G2418,3),2)</f>
      </c>
      <c s="36" t="s">
        <v>188</v>
      </c>
      <c>
        <f>(M2418*21)/100</f>
      </c>
      <c t="s">
        <v>26</v>
      </c>
    </row>
    <row r="2419" spans="1:5" ht="12.75">
      <c r="A2419" s="35" t="s">
        <v>55</v>
      </c>
      <c r="E2419" s="39" t="s">
        <v>5</v>
      </c>
    </row>
    <row r="2420" spans="1:5" ht="12.75">
      <c r="A2420" s="35" t="s">
        <v>56</v>
      </c>
      <c r="E2420" s="40" t="s">
        <v>4359</v>
      </c>
    </row>
    <row r="2421" spans="1:5" ht="38.25">
      <c r="A2421" t="s">
        <v>58</v>
      </c>
      <c r="E2421" s="39" t="s">
        <v>4358</v>
      </c>
    </row>
    <row r="2422" spans="1:16" ht="25.5">
      <c r="A2422" t="s">
        <v>48</v>
      </c>
      <c s="34" t="s">
        <v>891</v>
      </c>
      <c s="34" t="s">
        <v>4360</v>
      </c>
      <c s="35" t="s">
        <v>5</v>
      </c>
      <c s="6" t="s">
        <v>4361</v>
      </c>
      <c s="36" t="s">
        <v>1171</v>
      </c>
      <c s="37">
        <v>2076.05</v>
      </c>
      <c s="36">
        <v>0</v>
      </c>
      <c s="36">
        <f>ROUND(G2422*H2422,6)</f>
      </c>
      <c r="L2422" s="38">
        <v>0</v>
      </c>
      <c s="32">
        <f>ROUND(ROUND(L2422,2)*ROUND(G2422,3),2)</f>
      </c>
      <c s="36" t="s">
        <v>188</v>
      </c>
      <c>
        <f>(M2422*21)/100</f>
      </c>
      <c t="s">
        <v>26</v>
      </c>
    </row>
    <row r="2423" spans="1:5" ht="12.75">
      <c r="A2423" s="35" t="s">
        <v>55</v>
      </c>
      <c r="E2423" s="39" t="s">
        <v>5</v>
      </c>
    </row>
    <row r="2424" spans="1:5" ht="12.75">
      <c r="A2424" s="35" t="s">
        <v>56</v>
      </c>
      <c r="E2424" s="40" t="s">
        <v>4356</v>
      </c>
    </row>
    <row r="2425" spans="1:5" ht="25.5">
      <c r="A2425" t="s">
        <v>58</v>
      </c>
      <c r="E2425" s="39" t="s">
        <v>4361</v>
      </c>
    </row>
    <row r="2426" spans="1:16" ht="25.5">
      <c r="A2426" t="s">
        <v>48</v>
      </c>
      <c s="34" t="s">
        <v>894</v>
      </c>
      <c s="34" t="s">
        <v>4362</v>
      </c>
      <c s="35" t="s">
        <v>5</v>
      </c>
      <c s="6" t="s">
        <v>4363</v>
      </c>
      <c s="36" t="s">
        <v>1159</v>
      </c>
      <c s="37">
        <v>1461</v>
      </c>
      <c s="36">
        <v>0</v>
      </c>
      <c s="36">
        <f>ROUND(G2426*H2426,6)</f>
      </c>
      <c r="L2426" s="38">
        <v>0</v>
      </c>
      <c s="32">
        <f>ROUND(ROUND(L2426,2)*ROUND(G2426,3),2)</f>
      </c>
      <c s="36" t="s">
        <v>188</v>
      </c>
      <c>
        <f>(M2426*21)/100</f>
      </c>
      <c t="s">
        <v>26</v>
      </c>
    </row>
    <row r="2427" spans="1:5" ht="12.75">
      <c r="A2427" s="35" t="s">
        <v>55</v>
      </c>
      <c r="E2427" s="39" t="s">
        <v>5</v>
      </c>
    </row>
    <row r="2428" spans="1:5" ht="12.75">
      <c r="A2428" s="35" t="s">
        <v>56</v>
      </c>
      <c r="E2428" s="40" t="s">
        <v>4364</v>
      </c>
    </row>
    <row r="2429" spans="1:5" ht="25.5">
      <c r="A2429" t="s">
        <v>58</v>
      </c>
      <c r="E2429" s="39" t="s">
        <v>4363</v>
      </c>
    </row>
    <row r="2430" spans="1:16" ht="25.5">
      <c r="A2430" t="s">
        <v>48</v>
      </c>
      <c s="34" t="s">
        <v>1103</v>
      </c>
      <c s="34" t="s">
        <v>4365</v>
      </c>
      <c s="35" t="s">
        <v>5</v>
      </c>
      <c s="6" t="s">
        <v>4366</v>
      </c>
      <c s="36" t="s">
        <v>1159</v>
      </c>
      <c s="37">
        <v>87660</v>
      </c>
      <c s="36">
        <v>0</v>
      </c>
      <c s="36">
        <f>ROUND(G2430*H2430,6)</f>
      </c>
      <c r="L2430" s="38">
        <v>0</v>
      </c>
      <c s="32">
        <f>ROUND(ROUND(L2430,2)*ROUND(G2430,3),2)</f>
      </c>
      <c s="36" t="s">
        <v>188</v>
      </c>
      <c>
        <f>(M2430*21)/100</f>
      </c>
      <c t="s">
        <v>26</v>
      </c>
    </row>
    <row r="2431" spans="1:5" ht="12.75">
      <c r="A2431" s="35" t="s">
        <v>55</v>
      </c>
      <c r="E2431" s="39" t="s">
        <v>5</v>
      </c>
    </row>
    <row r="2432" spans="1:5" ht="12.75">
      <c r="A2432" s="35" t="s">
        <v>56</v>
      </c>
      <c r="E2432" s="40" t="s">
        <v>4367</v>
      </c>
    </row>
    <row r="2433" spans="1:5" ht="25.5">
      <c r="A2433" t="s">
        <v>58</v>
      </c>
      <c r="E2433" s="39" t="s">
        <v>4366</v>
      </c>
    </row>
    <row r="2434" spans="1:16" ht="25.5">
      <c r="A2434" t="s">
        <v>48</v>
      </c>
      <c s="34" t="s">
        <v>1105</v>
      </c>
      <c s="34" t="s">
        <v>4368</v>
      </c>
      <c s="35" t="s">
        <v>5</v>
      </c>
      <c s="6" t="s">
        <v>4369</v>
      </c>
      <c s="36" t="s">
        <v>1159</v>
      </c>
      <c s="37">
        <v>1461</v>
      </c>
      <c s="36">
        <v>0</v>
      </c>
      <c s="36">
        <f>ROUND(G2434*H2434,6)</f>
      </c>
      <c r="L2434" s="38">
        <v>0</v>
      </c>
      <c s="32">
        <f>ROUND(ROUND(L2434,2)*ROUND(G2434,3),2)</f>
      </c>
      <c s="36" t="s">
        <v>188</v>
      </c>
      <c>
        <f>(M2434*21)/100</f>
      </c>
      <c t="s">
        <v>26</v>
      </c>
    </row>
    <row r="2435" spans="1:5" ht="12.75">
      <c r="A2435" s="35" t="s">
        <v>55</v>
      </c>
      <c r="E2435" s="39" t="s">
        <v>5</v>
      </c>
    </row>
    <row r="2436" spans="1:5" ht="12.75">
      <c r="A2436" s="35" t="s">
        <v>56</v>
      </c>
      <c r="E2436" s="40" t="s">
        <v>4364</v>
      </c>
    </row>
    <row r="2437" spans="1:5" ht="25.5">
      <c r="A2437" t="s">
        <v>58</v>
      </c>
      <c r="E2437" s="39" t="s">
        <v>4369</v>
      </c>
    </row>
    <row r="2438" spans="1:16" ht="12.75">
      <c r="A2438" t="s">
        <v>48</v>
      </c>
      <c s="34" t="s">
        <v>1107</v>
      </c>
      <c s="34" t="s">
        <v>4370</v>
      </c>
      <c s="35" t="s">
        <v>5</v>
      </c>
      <c s="6" t="s">
        <v>4371</v>
      </c>
      <c s="36" t="s">
        <v>1171</v>
      </c>
      <c s="37">
        <v>2076.05</v>
      </c>
      <c s="36">
        <v>0</v>
      </c>
      <c s="36">
        <f>ROUND(G2438*H2438,6)</f>
      </c>
      <c r="L2438" s="38">
        <v>0</v>
      </c>
      <c s="32">
        <f>ROUND(ROUND(L2438,2)*ROUND(G2438,3),2)</f>
      </c>
      <c s="36" t="s">
        <v>188</v>
      </c>
      <c>
        <f>(M2438*21)/100</f>
      </c>
      <c t="s">
        <v>26</v>
      </c>
    </row>
    <row r="2439" spans="1:5" ht="12.75">
      <c r="A2439" s="35" t="s">
        <v>55</v>
      </c>
      <c r="E2439" s="39" t="s">
        <v>5</v>
      </c>
    </row>
    <row r="2440" spans="1:5" ht="12.75">
      <c r="A2440" s="35" t="s">
        <v>56</v>
      </c>
      <c r="E2440" s="40" t="s">
        <v>4356</v>
      </c>
    </row>
    <row r="2441" spans="1:5" ht="12.75">
      <c r="A2441" t="s">
        <v>58</v>
      </c>
      <c r="E2441" s="39" t="s">
        <v>4371</v>
      </c>
    </row>
    <row r="2442" spans="1:16" ht="12.75">
      <c r="A2442" t="s">
        <v>48</v>
      </c>
      <c s="34" t="s">
        <v>1837</v>
      </c>
      <c s="34" t="s">
        <v>4372</v>
      </c>
      <c s="35" t="s">
        <v>5</v>
      </c>
      <c s="6" t="s">
        <v>4373</v>
      </c>
      <c s="36" t="s">
        <v>1171</v>
      </c>
      <c s="37">
        <v>373689</v>
      </c>
      <c s="36">
        <v>0</v>
      </c>
      <c s="36">
        <f>ROUND(G2442*H2442,6)</f>
      </c>
      <c r="L2442" s="38">
        <v>0</v>
      </c>
      <c s="32">
        <f>ROUND(ROUND(L2442,2)*ROUND(G2442,3),2)</f>
      </c>
      <c s="36" t="s">
        <v>188</v>
      </c>
      <c>
        <f>(M2442*21)/100</f>
      </c>
      <c t="s">
        <v>26</v>
      </c>
    </row>
    <row r="2443" spans="1:5" ht="12.75">
      <c r="A2443" s="35" t="s">
        <v>55</v>
      </c>
      <c r="E2443" s="39" t="s">
        <v>5</v>
      </c>
    </row>
    <row r="2444" spans="1:5" ht="12.75">
      <c r="A2444" s="35" t="s">
        <v>56</v>
      </c>
      <c r="E2444" s="40" t="s">
        <v>4359</v>
      </c>
    </row>
    <row r="2445" spans="1:5" ht="12.75">
      <c r="A2445" t="s">
        <v>58</v>
      </c>
      <c r="E2445" s="39" t="s">
        <v>4373</v>
      </c>
    </row>
    <row r="2446" spans="1:16" ht="12.75">
      <c r="A2446" t="s">
        <v>48</v>
      </c>
      <c s="34" t="s">
        <v>1841</v>
      </c>
      <c s="34" t="s">
        <v>4374</v>
      </c>
      <c s="35" t="s">
        <v>5</v>
      </c>
      <c s="6" t="s">
        <v>4375</v>
      </c>
      <c s="36" t="s">
        <v>1171</v>
      </c>
      <c s="37">
        <v>2076.05</v>
      </c>
      <c s="36">
        <v>0</v>
      </c>
      <c s="36">
        <f>ROUND(G2446*H2446,6)</f>
      </c>
      <c r="L2446" s="38">
        <v>0</v>
      </c>
      <c s="32">
        <f>ROUND(ROUND(L2446,2)*ROUND(G2446,3),2)</f>
      </c>
      <c s="36" t="s">
        <v>188</v>
      </c>
      <c>
        <f>(M2446*21)/100</f>
      </c>
      <c t="s">
        <v>26</v>
      </c>
    </row>
    <row r="2447" spans="1:5" ht="12.75">
      <c r="A2447" s="35" t="s">
        <v>55</v>
      </c>
      <c r="E2447" s="39" t="s">
        <v>5</v>
      </c>
    </row>
    <row r="2448" spans="1:5" ht="12.75">
      <c r="A2448" s="35" t="s">
        <v>56</v>
      </c>
      <c r="E2448" s="40" t="s">
        <v>4356</v>
      </c>
    </row>
    <row r="2449" spans="1:5" ht="12.75">
      <c r="A2449" t="s">
        <v>58</v>
      </c>
      <c r="E2449" s="39" t="s">
        <v>4375</v>
      </c>
    </row>
    <row r="2450" spans="1:16" ht="25.5">
      <c r="A2450" t="s">
        <v>48</v>
      </c>
      <c s="34" t="s">
        <v>1844</v>
      </c>
      <c s="34" t="s">
        <v>4376</v>
      </c>
      <c s="35" t="s">
        <v>5</v>
      </c>
      <c s="6" t="s">
        <v>4377</v>
      </c>
      <c s="36" t="s">
        <v>1171</v>
      </c>
      <c s="37">
        <v>3483.7</v>
      </c>
      <c s="36">
        <v>0.00013</v>
      </c>
      <c s="36">
        <f>ROUND(G2450*H2450,6)</f>
      </c>
      <c r="L2450" s="38">
        <v>0</v>
      </c>
      <c s="32">
        <f>ROUND(ROUND(L2450,2)*ROUND(G2450,3),2)</f>
      </c>
      <c s="36" t="s">
        <v>188</v>
      </c>
      <c>
        <f>(M2450*21)/100</f>
      </c>
      <c t="s">
        <v>26</v>
      </c>
    </row>
    <row r="2451" spans="1:5" ht="12.75">
      <c r="A2451" s="35" t="s">
        <v>55</v>
      </c>
      <c r="E2451" s="39" t="s">
        <v>5</v>
      </c>
    </row>
    <row r="2452" spans="1:5" ht="12.75">
      <c r="A2452" s="35" t="s">
        <v>56</v>
      </c>
      <c r="E2452" s="40" t="s">
        <v>4378</v>
      </c>
    </row>
    <row r="2453" spans="1:5" ht="25.5">
      <c r="A2453" t="s">
        <v>58</v>
      </c>
      <c r="E2453" s="39" t="s">
        <v>4377</v>
      </c>
    </row>
    <row r="2454" spans="1:16" ht="25.5">
      <c r="A2454" t="s">
        <v>48</v>
      </c>
      <c s="34" t="s">
        <v>1848</v>
      </c>
      <c s="34" t="s">
        <v>4379</v>
      </c>
      <c s="35" t="s">
        <v>5</v>
      </c>
      <c s="6" t="s">
        <v>4380</v>
      </c>
      <c s="36" t="s">
        <v>1171</v>
      </c>
      <c s="37">
        <v>3313.667</v>
      </c>
      <c s="36">
        <v>4E-05</v>
      </c>
      <c s="36">
        <f>ROUND(G2454*H2454,6)</f>
      </c>
      <c r="L2454" s="38">
        <v>0</v>
      </c>
      <c s="32">
        <f>ROUND(ROUND(L2454,2)*ROUND(G2454,3),2)</f>
      </c>
      <c s="36" t="s">
        <v>188</v>
      </c>
      <c>
        <f>(M2454*21)/100</f>
      </c>
      <c t="s">
        <v>26</v>
      </c>
    </row>
    <row r="2455" spans="1:5" ht="12.75">
      <c r="A2455" s="35" t="s">
        <v>55</v>
      </c>
      <c r="E2455" s="39" t="s">
        <v>5</v>
      </c>
    </row>
    <row r="2456" spans="1:5" ht="12.75">
      <c r="A2456" s="35" t="s">
        <v>56</v>
      </c>
      <c r="E2456" s="40" t="s">
        <v>4381</v>
      </c>
    </row>
    <row r="2457" spans="1:5" ht="25.5">
      <c r="A2457" t="s">
        <v>58</v>
      </c>
      <c r="E2457" s="39" t="s">
        <v>4380</v>
      </c>
    </row>
    <row r="2458" spans="1:16" ht="25.5">
      <c r="A2458" t="s">
        <v>48</v>
      </c>
      <c s="34" t="s">
        <v>1852</v>
      </c>
      <c s="34" t="s">
        <v>4382</v>
      </c>
      <c s="35" t="s">
        <v>5</v>
      </c>
      <c s="6" t="s">
        <v>4383</v>
      </c>
      <c s="36" t="s">
        <v>187</v>
      </c>
      <c s="37">
        <v>76</v>
      </c>
      <c s="36">
        <v>4E-05</v>
      </c>
      <c s="36">
        <f>ROUND(G2458*H2458,6)</f>
      </c>
      <c r="L2458" s="38">
        <v>0</v>
      </c>
      <c s="32">
        <f>ROUND(ROUND(L2458,2)*ROUND(G2458,3),2)</f>
      </c>
      <c s="36" t="s">
        <v>188</v>
      </c>
      <c>
        <f>(M2458*21)/100</f>
      </c>
      <c t="s">
        <v>26</v>
      </c>
    </row>
    <row r="2459" spans="1:5" ht="12.75">
      <c r="A2459" s="35" t="s">
        <v>55</v>
      </c>
      <c r="E2459" s="39" t="s">
        <v>5</v>
      </c>
    </row>
    <row r="2460" spans="1:5" ht="114.75">
      <c r="A2460" s="35" t="s">
        <v>56</v>
      </c>
      <c r="E2460" s="40" t="s">
        <v>4384</v>
      </c>
    </row>
    <row r="2461" spans="1:5" ht="38.25">
      <c r="A2461" t="s">
        <v>58</v>
      </c>
      <c r="E2461" s="39" t="s">
        <v>4385</v>
      </c>
    </row>
    <row r="2462" spans="1:16" ht="25.5">
      <c r="A2462" t="s">
        <v>48</v>
      </c>
      <c s="34" t="s">
        <v>1856</v>
      </c>
      <c s="34" t="s">
        <v>4386</v>
      </c>
      <c s="35" t="s">
        <v>5</v>
      </c>
      <c s="6" t="s">
        <v>4387</v>
      </c>
      <c s="36" t="s">
        <v>187</v>
      </c>
      <c s="37">
        <v>24</v>
      </c>
      <c s="36">
        <v>9E-05</v>
      </c>
      <c s="36">
        <f>ROUND(G2462*H2462,6)</f>
      </c>
      <c r="L2462" s="38">
        <v>0</v>
      </c>
      <c s="32">
        <f>ROUND(ROUND(L2462,2)*ROUND(G2462,3),2)</f>
      </c>
      <c s="36" t="s">
        <v>188</v>
      </c>
      <c>
        <f>(M2462*21)/100</f>
      </c>
      <c t="s">
        <v>26</v>
      </c>
    </row>
    <row r="2463" spans="1:5" ht="12.75">
      <c r="A2463" s="35" t="s">
        <v>55</v>
      </c>
      <c r="E2463" s="39" t="s">
        <v>5</v>
      </c>
    </row>
    <row r="2464" spans="1:5" ht="114.75">
      <c r="A2464" s="35" t="s">
        <v>56</v>
      </c>
      <c r="E2464" s="40" t="s">
        <v>4388</v>
      </c>
    </row>
    <row r="2465" spans="1:5" ht="38.25">
      <c r="A2465" t="s">
        <v>58</v>
      </c>
      <c r="E2465" s="39" t="s">
        <v>4389</v>
      </c>
    </row>
    <row r="2466" spans="1:16" ht="12.75">
      <c r="A2466" t="s">
        <v>48</v>
      </c>
      <c s="34" t="s">
        <v>1862</v>
      </c>
      <c s="34" t="s">
        <v>4390</v>
      </c>
      <c s="35" t="s">
        <v>5</v>
      </c>
      <c s="6" t="s">
        <v>4391</v>
      </c>
      <c s="36" t="s">
        <v>1171</v>
      </c>
      <c s="37">
        <v>309.703</v>
      </c>
      <c s="36">
        <v>0</v>
      </c>
      <c s="36">
        <f>ROUND(G2466*H2466,6)</f>
      </c>
      <c r="L2466" s="38">
        <v>0</v>
      </c>
      <c s="32">
        <f>ROUND(ROUND(L2466,2)*ROUND(G2466,3),2)</f>
      </c>
      <c s="36" t="s">
        <v>188</v>
      </c>
      <c>
        <f>(M2466*21)/100</f>
      </c>
      <c t="s">
        <v>26</v>
      </c>
    </row>
    <row r="2467" spans="1:5" ht="12.75">
      <c r="A2467" s="35" t="s">
        <v>55</v>
      </c>
      <c r="E2467" s="39" t="s">
        <v>5</v>
      </c>
    </row>
    <row r="2468" spans="1:5" ht="12.75">
      <c r="A2468" s="35" t="s">
        <v>56</v>
      </c>
      <c r="E2468" s="40" t="s">
        <v>4392</v>
      </c>
    </row>
    <row r="2469" spans="1:5" ht="12.75">
      <c r="A2469" t="s">
        <v>58</v>
      </c>
      <c r="E2469" s="39" t="s">
        <v>4391</v>
      </c>
    </row>
    <row r="2470" spans="1:16" ht="12.75">
      <c r="A2470" t="s">
        <v>48</v>
      </c>
      <c s="34" t="s">
        <v>1866</v>
      </c>
      <c s="34" t="s">
        <v>4393</v>
      </c>
      <c s="35" t="s">
        <v>5</v>
      </c>
      <c s="6" t="s">
        <v>4394</v>
      </c>
      <c s="36" t="s">
        <v>1171</v>
      </c>
      <c s="37">
        <v>309.703</v>
      </c>
      <c s="36">
        <v>0</v>
      </c>
      <c s="36">
        <f>ROUND(G2470*H2470,6)</f>
      </c>
      <c r="L2470" s="38">
        <v>0</v>
      </c>
      <c s="32">
        <f>ROUND(ROUND(L2470,2)*ROUND(G2470,3),2)</f>
      </c>
      <c s="36" t="s">
        <v>188</v>
      </c>
      <c>
        <f>(M2470*21)/100</f>
      </c>
      <c t="s">
        <v>26</v>
      </c>
    </row>
    <row r="2471" spans="1:5" ht="12.75">
      <c r="A2471" s="35" t="s">
        <v>55</v>
      </c>
      <c r="E2471" s="39" t="s">
        <v>5</v>
      </c>
    </row>
    <row r="2472" spans="1:5" ht="12.75">
      <c r="A2472" s="35" t="s">
        <v>56</v>
      </c>
      <c r="E2472" s="40" t="s">
        <v>4392</v>
      </c>
    </row>
    <row r="2473" spans="1:5" ht="12.75">
      <c r="A2473" t="s">
        <v>58</v>
      </c>
      <c r="E2473" s="39" t="s">
        <v>4394</v>
      </c>
    </row>
    <row r="2474" spans="1:13" ht="12.75">
      <c r="A2474" t="s">
        <v>45</v>
      </c>
      <c r="C2474" s="31" t="s">
        <v>46</v>
      </c>
      <c r="E2474" s="33" t="s">
        <v>47</v>
      </c>
      <c r="J2474" s="32">
        <f>0</f>
      </c>
      <c s="32">
        <f>0</f>
      </c>
      <c s="32">
        <f>0+L2475+L2479+L2483+L2487</f>
      </c>
      <c s="32">
        <f>0+M2475+M2479+M2483+M2487</f>
      </c>
    </row>
    <row r="2475" spans="1:16" ht="25.5">
      <c r="A2475" t="s">
        <v>48</v>
      </c>
      <c s="34" t="s">
        <v>1870</v>
      </c>
      <c s="34" t="s">
        <v>2022</v>
      </c>
      <c s="35" t="s">
        <v>5</v>
      </c>
      <c s="6" t="s">
        <v>2023</v>
      </c>
      <c s="36" t="s">
        <v>53</v>
      </c>
      <c s="37">
        <v>5.319</v>
      </c>
      <c s="36">
        <v>0</v>
      </c>
      <c s="36">
        <f>ROUND(G2475*H2475,6)</f>
      </c>
      <c r="L2475" s="38">
        <v>0</v>
      </c>
      <c s="32">
        <f>ROUND(ROUND(L2475,2)*ROUND(G2475,3),2)</f>
      </c>
      <c s="36" t="s">
        <v>188</v>
      </c>
      <c>
        <f>(M2475*21)/100</f>
      </c>
      <c t="s">
        <v>26</v>
      </c>
    </row>
    <row r="2476" spans="1:5" ht="12.75">
      <c r="A2476" s="35" t="s">
        <v>55</v>
      </c>
      <c r="E2476" s="39" t="s">
        <v>5</v>
      </c>
    </row>
    <row r="2477" spans="1:5" ht="12.75">
      <c r="A2477" s="35" t="s">
        <v>56</v>
      </c>
      <c r="E2477" s="40" t="s">
        <v>5</v>
      </c>
    </row>
    <row r="2478" spans="1:5" ht="25.5">
      <c r="A2478" t="s">
        <v>58</v>
      </c>
      <c r="E2478" s="39" t="s">
        <v>2023</v>
      </c>
    </row>
    <row r="2479" spans="1:16" ht="25.5">
      <c r="A2479" t="s">
        <v>48</v>
      </c>
      <c s="34" t="s">
        <v>1874</v>
      </c>
      <c s="34" t="s">
        <v>125</v>
      </c>
      <c s="35" t="s">
        <v>126</v>
      </c>
      <c s="6" t="s">
        <v>127</v>
      </c>
      <c s="36" t="s">
        <v>53</v>
      </c>
      <c s="37">
        <v>0.423</v>
      </c>
      <c s="36">
        <v>0</v>
      </c>
      <c s="36">
        <f>ROUND(G2479*H2479,6)</f>
      </c>
      <c r="L2479" s="38">
        <v>0</v>
      </c>
      <c s="32">
        <f>ROUND(ROUND(L2479,2)*ROUND(G2479,3),2)</f>
      </c>
      <c s="36" t="s">
        <v>54</v>
      </c>
      <c>
        <f>(M2479*21)/100</f>
      </c>
      <c t="s">
        <v>26</v>
      </c>
    </row>
    <row r="2480" spans="1:5" ht="12.75">
      <c r="A2480" s="35" t="s">
        <v>55</v>
      </c>
      <c r="E2480" s="39" t="s">
        <v>5</v>
      </c>
    </row>
    <row r="2481" spans="1:5" ht="12.75">
      <c r="A2481" s="35" t="s">
        <v>56</v>
      </c>
      <c r="E2481" s="40" t="s">
        <v>5</v>
      </c>
    </row>
    <row r="2482" spans="1:5" ht="165.75">
      <c r="A2482" t="s">
        <v>58</v>
      </c>
      <c r="E2482" s="39" t="s">
        <v>1673</v>
      </c>
    </row>
    <row r="2483" spans="1:16" ht="25.5">
      <c r="A2483" t="s">
        <v>48</v>
      </c>
      <c s="34" t="s">
        <v>1880</v>
      </c>
      <c s="34" t="s">
        <v>101</v>
      </c>
      <c s="35" t="s">
        <v>102</v>
      </c>
      <c s="6" t="s">
        <v>103</v>
      </c>
      <c s="36" t="s">
        <v>53</v>
      </c>
      <c s="37">
        <v>0.34</v>
      </c>
      <c s="36">
        <v>0</v>
      </c>
      <c s="36">
        <f>ROUND(G2483*H2483,6)</f>
      </c>
      <c r="L2483" s="38">
        <v>0</v>
      </c>
      <c s="32">
        <f>ROUND(ROUND(L2483,2)*ROUND(G2483,3),2)</f>
      </c>
      <c s="36" t="s">
        <v>54</v>
      </c>
      <c>
        <f>(M2483*21)/100</f>
      </c>
      <c t="s">
        <v>26</v>
      </c>
    </row>
    <row r="2484" spans="1:5" ht="12.75">
      <c r="A2484" s="35" t="s">
        <v>55</v>
      </c>
      <c r="E2484" s="39" t="s">
        <v>5</v>
      </c>
    </row>
    <row r="2485" spans="1:5" ht="12.75">
      <c r="A2485" s="35" t="s">
        <v>56</v>
      </c>
      <c r="E2485" s="40" t="s">
        <v>5</v>
      </c>
    </row>
    <row r="2486" spans="1:5" ht="178.5">
      <c r="A2486" t="s">
        <v>58</v>
      </c>
      <c r="E2486" s="39" t="s">
        <v>4395</v>
      </c>
    </row>
    <row r="2487" spans="1:16" ht="25.5">
      <c r="A2487" t="s">
        <v>48</v>
      </c>
      <c s="34" t="s">
        <v>4396</v>
      </c>
      <c s="34" t="s">
        <v>65</v>
      </c>
      <c s="35" t="s">
        <v>66</v>
      </c>
      <c s="6" t="s">
        <v>67</v>
      </c>
      <c s="36" t="s">
        <v>53</v>
      </c>
      <c s="37">
        <v>4.556</v>
      </c>
      <c s="36">
        <v>0</v>
      </c>
      <c s="36">
        <f>ROUND(G2487*H2487,6)</f>
      </c>
      <c r="L2487" s="38">
        <v>0</v>
      </c>
      <c s="32">
        <f>ROUND(ROUND(L2487,2)*ROUND(G2487,3),2)</f>
      </c>
      <c s="36" t="s">
        <v>54</v>
      </c>
      <c>
        <f>(M2487*21)/100</f>
      </c>
      <c t="s">
        <v>26</v>
      </c>
    </row>
    <row r="2488" spans="1:5" ht="12.75">
      <c r="A2488" s="35" t="s">
        <v>55</v>
      </c>
      <c r="E2488" s="39" t="s">
        <v>5</v>
      </c>
    </row>
    <row r="2489" spans="1:5" ht="12.75">
      <c r="A2489" s="35" t="s">
        <v>56</v>
      </c>
      <c r="E2489" s="40" t="s">
        <v>5</v>
      </c>
    </row>
    <row r="2490" spans="1:5" ht="127.5">
      <c r="A2490" t="s">
        <v>58</v>
      </c>
      <c r="E2490" s="39" t="s">
        <v>69</v>
      </c>
    </row>
    <row r="2491" spans="1:13" ht="12.75">
      <c r="A2491" t="s">
        <v>45</v>
      </c>
      <c r="C2491" s="31" t="s">
        <v>1282</v>
      </c>
      <c r="E2491" s="33" t="s">
        <v>1283</v>
      </c>
      <c r="J2491" s="32">
        <f>0</f>
      </c>
      <c s="32">
        <f>0</f>
      </c>
      <c s="32">
        <f>0+L2492</f>
      </c>
      <c s="32">
        <f>0+M2492</f>
      </c>
    </row>
    <row r="2492" spans="1:16" ht="38.25">
      <c r="A2492" t="s">
        <v>48</v>
      </c>
      <c s="34" t="s">
        <v>1886</v>
      </c>
      <c s="34" t="s">
        <v>2040</v>
      </c>
      <c s="35" t="s">
        <v>5</v>
      </c>
      <c s="6" t="s">
        <v>2041</v>
      </c>
      <c s="36" t="s">
        <v>53</v>
      </c>
      <c s="37">
        <v>1968.585</v>
      </c>
      <c s="36">
        <v>0</v>
      </c>
      <c s="36">
        <f>ROUND(G2492*H2492,6)</f>
      </c>
      <c r="L2492" s="38">
        <v>0</v>
      </c>
      <c s="32">
        <f>ROUND(ROUND(L2492,2)*ROUND(G2492,3),2)</f>
      </c>
      <c s="36" t="s">
        <v>188</v>
      </c>
      <c>
        <f>(M2492*21)/100</f>
      </c>
      <c t="s">
        <v>26</v>
      </c>
    </row>
    <row r="2493" spans="1:5" ht="12.75">
      <c r="A2493" s="35" t="s">
        <v>55</v>
      </c>
      <c r="E2493" s="39" t="s">
        <v>5</v>
      </c>
    </row>
    <row r="2494" spans="1:5" ht="12.75">
      <c r="A2494" s="35" t="s">
        <v>56</v>
      </c>
      <c r="E2494" s="40" t="s">
        <v>5</v>
      </c>
    </row>
    <row r="2495" spans="1:5" ht="38.25">
      <c r="A2495" t="s">
        <v>58</v>
      </c>
      <c r="E2495" s="39" t="s">
        <v>2042</v>
      </c>
    </row>
    <row r="2496" spans="1:13" ht="12.75">
      <c r="A2496" t="s">
        <v>45</v>
      </c>
      <c r="C2496" s="31" t="s">
        <v>308</v>
      </c>
      <c r="E2496" s="33" t="s">
        <v>309</v>
      </c>
      <c r="J2496" s="32">
        <f>0</f>
      </c>
      <c s="32">
        <f>0</f>
      </c>
      <c s="32">
        <f>0+L2497</f>
      </c>
      <c s="32">
        <f>0+M2497</f>
      </c>
    </row>
    <row r="2497" spans="1:16" ht="12.75">
      <c r="A2497" t="s">
        <v>48</v>
      </c>
      <c s="34" t="s">
        <v>4397</v>
      </c>
      <c s="34" t="s">
        <v>311</v>
      </c>
      <c s="35" t="s">
        <v>5</v>
      </c>
      <c s="6" t="s">
        <v>312</v>
      </c>
      <c s="36" t="s">
        <v>161</v>
      </c>
      <c s="37">
        <v>1</v>
      </c>
      <c s="36">
        <v>0</v>
      </c>
      <c s="36">
        <f>ROUND(G2497*H2497,6)</f>
      </c>
      <c r="L2497" s="38">
        <v>0</v>
      </c>
      <c s="32">
        <f>ROUND(ROUND(L2497,2)*ROUND(G2497,3),2)</f>
      </c>
      <c s="36" t="s">
        <v>188</v>
      </c>
      <c>
        <f>(M2497*21)/100</f>
      </c>
      <c t="s">
        <v>26</v>
      </c>
    </row>
    <row r="2498" spans="1:5" ht="12.75">
      <c r="A2498" s="35" t="s">
        <v>55</v>
      </c>
      <c r="E2498" s="39" t="s">
        <v>5</v>
      </c>
    </row>
    <row r="2499" spans="1:5" ht="12.75">
      <c r="A2499" s="35" t="s">
        <v>56</v>
      </c>
      <c r="E2499" s="40" t="s">
        <v>5</v>
      </c>
    </row>
    <row r="2500" spans="1:5" ht="12.75">
      <c r="A2500" t="s">
        <v>58</v>
      </c>
      <c r="E2500"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COUNTIFS(L8:L74,"=0",A8:A74,"P")+COUNTIFS(L8:L74,"",A8:A74,"P")+SUM(Q8:Q74)</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0+L10+L14+L18+L22+L26+L30+L34+L38+L42+L46+L50+L54+L58+L62+L66+L70+L74</f>
      </c>
      <c s="32">
        <f>0+M10+M14+M18+M22+M26+M30+M34+M38+M42+M46+M50+M54+M58+M62+M66+M70+M74</f>
      </c>
    </row>
    <row r="10" spans="1:16" ht="25.5">
      <c r="A10" t="s">
        <v>48</v>
      </c>
      <c s="34" t="s">
        <v>49</v>
      </c>
      <c s="34" t="s">
        <v>50</v>
      </c>
      <c s="35" t="s">
        <v>51</v>
      </c>
      <c s="6" t="s">
        <v>52</v>
      </c>
      <c s="36" t="s">
        <v>53</v>
      </c>
      <c s="37">
        <v>1096.822</v>
      </c>
      <c s="36">
        <v>0</v>
      </c>
      <c s="36">
        <f>ROUND(G10*H10,6)</f>
      </c>
      <c r="L10" s="38">
        <v>0</v>
      </c>
      <c s="32">
        <f>ROUND(ROUND(L10,2)*ROUND(G10,3),2)</f>
      </c>
      <c s="36" t="s">
        <v>54</v>
      </c>
      <c>
        <f>(M10*21)/100</f>
      </c>
      <c t="s">
        <v>26</v>
      </c>
    </row>
    <row r="11" spans="1:5" ht="12.75">
      <c r="A11" s="35" t="s">
        <v>55</v>
      </c>
      <c r="E11" s="39" t="s">
        <v>5</v>
      </c>
    </row>
    <row r="12" spans="1:5" ht="165.75">
      <c r="A12" s="35" t="s">
        <v>56</v>
      </c>
      <c r="E12" s="40" t="s">
        <v>57</v>
      </c>
    </row>
    <row r="13" spans="1:5" ht="127.5">
      <c r="A13" t="s">
        <v>58</v>
      </c>
      <c r="E13" s="39" t="s">
        <v>59</v>
      </c>
    </row>
    <row r="14" spans="1:16" ht="25.5">
      <c r="A14" t="s">
        <v>48</v>
      </c>
      <c s="34" t="s">
        <v>26</v>
      </c>
      <c s="34" t="s">
        <v>60</v>
      </c>
      <c s="35" t="s">
        <v>61</v>
      </c>
      <c s="6" t="s">
        <v>62</v>
      </c>
      <c s="36" t="s">
        <v>53</v>
      </c>
      <c s="37">
        <v>251.535</v>
      </c>
      <c s="36">
        <v>0</v>
      </c>
      <c s="36">
        <f>ROUND(G14*H14,6)</f>
      </c>
      <c r="L14" s="38">
        <v>0</v>
      </c>
      <c s="32">
        <f>ROUND(ROUND(L14,2)*ROUND(G14,3),2)</f>
      </c>
      <c s="36" t="s">
        <v>54</v>
      </c>
      <c>
        <f>(M14*21)/100</f>
      </c>
      <c t="s">
        <v>26</v>
      </c>
    </row>
    <row r="15" spans="1:5" ht="12.75">
      <c r="A15" s="35" t="s">
        <v>55</v>
      </c>
      <c r="E15" s="39" t="s">
        <v>5</v>
      </c>
    </row>
    <row r="16" spans="1:5" ht="114.75">
      <c r="A16" s="35" t="s">
        <v>56</v>
      </c>
      <c r="E16" s="40" t="s">
        <v>63</v>
      </c>
    </row>
    <row r="17" spans="1:5" ht="127.5">
      <c r="A17" t="s">
        <v>58</v>
      </c>
      <c r="E17" s="39" t="s">
        <v>64</v>
      </c>
    </row>
    <row r="18" spans="1:16" ht="25.5">
      <c r="A18" t="s">
        <v>48</v>
      </c>
      <c s="34" t="s">
        <v>25</v>
      </c>
      <c s="34" t="s">
        <v>65</v>
      </c>
      <c s="35" t="s">
        <v>66</v>
      </c>
      <c s="6" t="s">
        <v>67</v>
      </c>
      <c s="36" t="s">
        <v>53</v>
      </c>
      <c s="37">
        <v>736.059</v>
      </c>
      <c s="36">
        <v>0</v>
      </c>
      <c s="36">
        <f>ROUND(G18*H18,6)</f>
      </c>
      <c r="L18" s="38">
        <v>0</v>
      </c>
      <c s="32">
        <f>ROUND(ROUND(L18,2)*ROUND(G18,3),2)</f>
      </c>
      <c s="36" t="s">
        <v>54</v>
      </c>
      <c>
        <f>(M18*21)/100</f>
      </c>
      <c t="s">
        <v>26</v>
      </c>
    </row>
    <row r="19" spans="1:5" ht="12.75">
      <c r="A19" s="35" t="s">
        <v>55</v>
      </c>
      <c r="E19" s="39" t="s">
        <v>5</v>
      </c>
    </row>
    <row r="20" spans="1:5" ht="76.5">
      <c r="A20" s="35" t="s">
        <v>56</v>
      </c>
      <c r="E20" s="40" t="s">
        <v>68</v>
      </c>
    </row>
    <row r="21" spans="1:5" ht="127.5">
      <c r="A21" t="s">
        <v>58</v>
      </c>
      <c r="E21" s="39" t="s">
        <v>69</v>
      </c>
    </row>
    <row r="22" spans="1:16" ht="12.75">
      <c r="A22" t="s">
        <v>48</v>
      </c>
      <c s="34" t="s">
        <v>70</v>
      </c>
      <c s="34" t="s">
        <v>71</v>
      </c>
      <c s="35" t="s">
        <v>72</v>
      </c>
      <c s="6" t="s">
        <v>73</v>
      </c>
      <c s="36" t="s">
        <v>53</v>
      </c>
      <c s="37">
        <v>65.79</v>
      </c>
      <c s="36">
        <v>0</v>
      </c>
      <c s="36">
        <f>ROUND(G22*H22,6)</f>
      </c>
      <c r="L22" s="38">
        <v>0</v>
      </c>
      <c s="32">
        <f>ROUND(ROUND(L22,2)*ROUND(G22,3),2)</f>
      </c>
      <c s="36" t="s">
        <v>54</v>
      </c>
      <c>
        <f>(M22*21)/100</f>
      </c>
      <c t="s">
        <v>26</v>
      </c>
    </row>
    <row r="23" spans="1:5" ht="12.75">
      <c r="A23" s="35" t="s">
        <v>55</v>
      </c>
      <c r="E23" s="39" t="s">
        <v>5</v>
      </c>
    </row>
    <row r="24" spans="1:5" ht="216.75">
      <c r="A24" s="35" t="s">
        <v>56</v>
      </c>
      <c r="E24" s="40" t="s">
        <v>74</v>
      </c>
    </row>
    <row r="25" spans="1:5" ht="127.5">
      <c r="A25" t="s">
        <v>58</v>
      </c>
      <c r="E25" s="39" t="s">
        <v>75</v>
      </c>
    </row>
    <row r="26" spans="1:16" ht="12.75">
      <c r="A26" t="s">
        <v>48</v>
      </c>
      <c s="34" t="s">
        <v>76</v>
      </c>
      <c s="34" t="s">
        <v>77</v>
      </c>
      <c s="35" t="s">
        <v>78</v>
      </c>
      <c s="6" t="s">
        <v>79</v>
      </c>
      <c s="36" t="s">
        <v>53</v>
      </c>
      <c s="37">
        <v>0.457</v>
      </c>
      <c s="36">
        <v>0</v>
      </c>
      <c s="36">
        <f>ROUND(G26*H26,6)</f>
      </c>
      <c r="L26" s="38">
        <v>0</v>
      </c>
      <c s="32">
        <f>ROUND(ROUND(L26,2)*ROUND(G26,3),2)</f>
      </c>
      <c s="36" t="s">
        <v>54</v>
      </c>
      <c>
        <f>(M26*21)/100</f>
      </c>
      <c t="s">
        <v>26</v>
      </c>
    </row>
    <row r="27" spans="1:5" ht="12.75">
      <c r="A27" s="35" t="s">
        <v>55</v>
      </c>
      <c r="E27" s="39" t="s">
        <v>5</v>
      </c>
    </row>
    <row r="28" spans="1:5" ht="114.75">
      <c r="A28" s="35" t="s">
        <v>56</v>
      </c>
      <c r="E28" s="40" t="s">
        <v>80</v>
      </c>
    </row>
    <row r="29" spans="1:5" ht="140.25">
      <c r="A29" t="s">
        <v>58</v>
      </c>
      <c r="E29" s="39" t="s">
        <v>81</v>
      </c>
    </row>
    <row r="30" spans="1:16" ht="12.75">
      <c r="A30" t="s">
        <v>48</v>
      </c>
      <c s="34" t="s">
        <v>82</v>
      </c>
      <c s="34" t="s">
        <v>83</v>
      </c>
      <c s="35" t="s">
        <v>84</v>
      </c>
      <c s="6" t="s">
        <v>85</v>
      </c>
      <c s="36" t="s">
        <v>53</v>
      </c>
      <c s="37">
        <v>0.037</v>
      </c>
      <c s="36">
        <v>0</v>
      </c>
      <c s="36">
        <f>ROUND(G30*H30,6)</f>
      </c>
      <c r="L30" s="38">
        <v>0</v>
      </c>
      <c s="32">
        <f>ROUND(ROUND(L30,2)*ROUND(G30,3),2)</f>
      </c>
      <c s="36" t="s">
        <v>54</v>
      </c>
      <c>
        <f>(M30*21)/100</f>
      </c>
      <c t="s">
        <v>26</v>
      </c>
    </row>
    <row r="31" spans="1:5" ht="12.75">
      <c r="A31" s="35" t="s">
        <v>55</v>
      </c>
      <c r="E31" s="39" t="s">
        <v>5</v>
      </c>
    </row>
    <row r="32" spans="1:5" ht="63.75">
      <c r="A32" s="35" t="s">
        <v>56</v>
      </c>
      <c r="E32" s="40" t="s">
        <v>86</v>
      </c>
    </row>
    <row r="33" spans="1:5" ht="140.25">
      <c r="A33" t="s">
        <v>58</v>
      </c>
      <c r="E33" s="39" t="s">
        <v>87</v>
      </c>
    </row>
    <row r="34" spans="1:16" ht="25.5">
      <c r="A34" t="s">
        <v>48</v>
      </c>
      <c s="34" t="s">
        <v>88</v>
      </c>
      <c s="34" t="s">
        <v>89</v>
      </c>
      <c s="35" t="s">
        <v>90</v>
      </c>
      <c s="6" t="s">
        <v>91</v>
      </c>
      <c s="36" t="s">
        <v>53</v>
      </c>
      <c s="37">
        <v>260.92</v>
      </c>
      <c s="36">
        <v>0</v>
      </c>
      <c s="36">
        <f>ROUND(G34*H34,6)</f>
      </c>
      <c r="L34" s="38">
        <v>0</v>
      </c>
      <c s="32">
        <f>ROUND(ROUND(L34,2)*ROUND(G34,3),2)</f>
      </c>
      <c s="36" t="s">
        <v>54</v>
      </c>
      <c>
        <f>(M34*21)/100</f>
      </c>
      <c t="s">
        <v>26</v>
      </c>
    </row>
    <row r="35" spans="1:5" ht="12.75">
      <c r="A35" s="35" t="s">
        <v>55</v>
      </c>
      <c r="E35" s="39" t="s">
        <v>5</v>
      </c>
    </row>
    <row r="36" spans="1:5" ht="63.75">
      <c r="A36" s="35" t="s">
        <v>56</v>
      </c>
      <c r="E36" s="40" t="s">
        <v>92</v>
      </c>
    </row>
    <row r="37" spans="1:5" ht="140.25">
      <c r="A37" t="s">
        <v>58</v>
      </c>
      <c r="E37" s="39" t="s">
        <v>93</v>
      </c>
    </row>
    <row r="38" spans="1:16" ht="25.5">
      <c r="A38" t="s">
        <v>48</v>
      </c>
      <c s="34" t="s">
        <v>94</v>
      </c>
      <c s="34" t="s">
        <v>95</v>
      </c>
      <c s="35" t="s">
        <v>96</v>
      </c>
      <c s="6" t="s">
        <v>97</v>
      </c>
      <c s="36" t="s">
        <v>53</v>
      </c>
      <c s="37">
        <v>40.184</v>
      </c>
      <c s="36">
        <v>0</v>
      </c>
      <c s="36">
        <f>ROUND(G38*H38,6)</f>
      </c>
      <c r="L38" s="38">
        <v>0</v>
      </c>
      <c s="32">
        <f>ROUND(ROUND(L38,2)*ROUND(G38,3),2)</f>
      </c>
      <c s="36" t="s">
        <v>54</v>
      </c>
      <c>
        <f>(M38*21)/100</f>
      </c>
      <c t="s">
        <v>26</v>
      </c>
    </row>
    <row r="39" spans="1:5" ht="12.75">
      <c r="A39" s="35" t="s">
        <v>55</v>
      </c>
      <c r="E39" s="39" t="s">
        <v>5</v>
      </c>
    </row>
    <row r="40" spans="1:5" ht="114.75">
      <c r="A40" s="35" t="s">
        <v>56</v>
      </c>
      <c r="E40" s="40" t="s">
        <v>98</v>
      </c>
    </row>
    <row r="41" spans="1:5" ht="140.25">
      <c r="A41" t="s">
        <v>58</v>
      </c>
      <c r="E41" s="39" t="s">
        <v>99</v>
      </c>
    </row>
    <row r="42" spans="1:16" ht="25.5">
      <c r="A42" t="s">
        <v>48</v>
      </c>
      <c s="34" t="s">
        <v>100</v>
      </c>
      <c s="34" t="s">
        <v>101</v>
      </c>
      <c s="35" t="s">
        <v>102</v>
      </c>
      <c s="6" t="s">
        <v>103</v>
      </c>
      <c s="36" t="s">
        <v>53</v>
      </c>
      <c s="37">
        <v>0.34</v>
      </c>
      <c s="36">
        <v>0</v>
      </c>
      <c s="36">
        <f>ROUND(G42*H42,6)</f>
      </c>
      <c r="L42" s="38">
        <v>0</v>
      </c>
      <c s="32">
        <f>ROUND(ROUND(L42,2)*ROUND(G42,3),2)</f>
      </c>
      <c s="36" t="s">
        <v>54</v>
      </c>
      <c>
        <f>(M42*21)/100</f>
      </c>
      <c t="s">
        <v>26</v>
      </c>
    </row>
    <row r="43" spans="1:5" ht="12.75">
      <c r="A43" s="35" t="s">
        <v>55</v>
      </c>
      <c r="E43" s="39" t="s">
        <v>5</v>
      </c>
    </row>
    <row r="44" spans="1:5" ht="63.75">
      <c r="A44" s="35" t="s">
        <v>56</v>
      </c>
      <c r="E44" s="40" t="s">
        <v>104</v>
      </c>
    </row>
    <row r="45" spans="1:5" ht="140.25">
      <c r="A45" t="s">
        <v>58</v>
      </c>
      <c r="E45" s="39" t="s">
        <v>105</v>
      </c>
    </row>
    <row r="46" spans="1:16" ht="25.5">
      <c r="A46" t="s">
        <v>48</v>
      </c>
      <c s="34" t="s">
        <v>106</v>
      </c>
      <c s="34" t="s">
        <v>107</v>
      </c>
      <c s="35" t="s">
        <v>108</v>
      </c>
      <c s="6" t="s">
        <v>109</v>
      </c>
      <c s="36" t="s">
        <v>53</v>
      </c>
      <c s="37">
        <v>100.052</v>
      </c>
      <c s="36">
        <v>0</v>
      </c>
      <c s="36">
        <f>ROUND(G46*H46,6)</f>
      </c>
      <c r="L46" s="38">
        <v>0</v>
      </c>
      <c s="32">
        <f>ROUND(ROUND(L46,2)*ROUND(G46,3),2)</f>
      </c>
      <c s="36" t="s">
        <v>54</v>
      </c>
      <c>
        <f>(M46*21)/100</f>
      </c>
      <c t="s">
        <v>26</v>
      </c>
    </row>
    <row r="47" spans="1:5" ht="12.75">
      <c r="A47" s="35" t="s">
        <v>55</v>
      </c>
      <c r="E47" s="39" t="s">
        <v>5</v>
      </c>
    </row>
    <row r="48" spans="1:5" ht="63.75">
      <c r="A48" s="35" t="s">
        <v>56</v>
      </c>
      <c r="E48" s="40" t="s">
        <v>110</v>
      </c>
    </row>
    <row r="49" spans="1:5" ht="127.5">
      <c r="A49" t="s">
        <v>58</v>
      </c>
      <c r="E49" s="39" t="s">
        <v>111</v>
      </c>
    </row>
    <row r="50" spans="1:16" ht="25.5">
      <c r="A50" t="s">
        <v>48</v>
      </c>
      <c s="34" t="s">
        <v>112</v>
      </c>
      <c s="34" t="s">
        <v>113</v>
      </c>
      <c s="35" t="s">
        <v>114</v>
      </c>
      <c s="6" t="s">
        <v>115</v>
      </c>
      <c s="36" t="s">
        <v>53</v>
      </c>
      <c s="37">
        <v>17.681</v>
      </c>
      <c s="36">
        <v>0</v>
      </c>
      <c s="36">
        <f>ROUND(G50*H50,6)</f>
      </c>
      <c r="L50" s="38">
        <v>0</v>
      </c>
      <c s="32">
        <f>ROUND(ROUND(L50,2)*ROUND(G50,3),2)</f>
      </c>
      <c s="36" t="s">
        <v>54</v>
      </c>
      <c>
        <f>(M50*21)/100</f>
      </c>
      <c t="s">
        <v>26</v>
      </c>
    </row>
    <row r="51" spans="1:5" ht="12.75">
      <c r="A51" s="35" t="s">
        <v>55</v>
      </c>
      <c r="E51" s="39" t="s">
        <v>5</v>
      </c>
    </row>
    <row r="52" spans="1:5" ht="63.75">
      <c r="A52" s="35" t="s">
        <v>56</v>
      </c>
      <c r="E52" s="40" t="s">
        <v>116</v>
      </c>
    </row>
    <row r="53" spans="1:5" ht="127.5">
      <c r="A53" t="s">
        <v>58</v>
      </c>
      <c r="E53" s="39" t="s">
        <v>117</v>
      </c>
    </row>
    <row r="54" spans="1:16" ht="25.5">
      <c r="A54" t="s">
        <v>48</v>
      </c>
      <c s="34" t="s">
        <v>118</v>
      </c>
      <c s="34" t="s">
        <v>119</v>
      </c>
      <c s="35" t="s">
        <v>120</v>
      </c>
      <c s="6" t="s">
        <v>121</v>
      </c>
      <c s="36" t="s">
        <v>53</v>
      </c>
      <c s="37">
        <v>38.68</v>
      </c>
      <c s="36">
        <v>0</v>
      </c>
      <c s="36">
        <f>ROUND(G54*H54,6)</f>
      </c>
      <c r="L54" s="38">
        <v>0</v>
      </c>
      <c s="32">
        <f>ROUND(ROUND(L54,2)*ROUND(G54,3),2)</f>
      </c>
      <c s="36" t="s">
        <v>54</v>
      </c>
      <c>
        <f>(M54*21)/100</f>
      </c>
      <c t="s">
        <v>26</v>
      </c>
    </row>
    <row r="55" spans="1:5" ht="12.75">
      <c r="A55" s="35" t="s">
        <v>55</v>
      </c>
      <c r="E55" s="39" t="s">
        <v>5</v>
      </c>
    </row>
    <row r="56" spans="1:5" ht="63.75">
      <c r="A56" s="35" t="s">
        <v>56</v>
      </c>
      <c r="E56" s="40" t="s">
        <v>122</v>
      </c>
    </row>
    <row r="57" spans="1:5" ht="127.5">
      <c r="A57" t="s">
        <v>58</v>
      </c>
      <c r="E57" s="39" t="s">
        <v>123</v>
      </c>
    </row>
    <row r="58" spans="1:16" ht="25.5">
      <c r="A58" t="s">
        <v>48</v>
      </c>
      <c s="34" t="s">
        <v>124</v>
      </c>
      <c s="34" t="s">
        <v>125</v>
      </c>
      <c s="35" t="s">
        <v>126</v>
      </c>
      <c s="6" t="s">
        <v>127</v>
      </c>
      <c s="36" t="s">
        <v>53</v>
      </c>
      <c s="37">
        <v>6.423</v>
      </c>
      <c s="36">
        <v>0</v>
      </c>
      <c s="36">
        <f>ROUND(G58*H58,6)</f>
      </c>
      <c r="L58" s="38">
        <v>0</v>
      </c>
      <c s="32">
        <f>ROUND(ROUND(L58,2)*ROUND(G58,3),2)</f>
      </c>
      <c s="36" t="s">
        <v>54</v>
      </c>
      <c>
        <f>(M58*21)/100</f>
      </c>
      <c t="s">
        <v>26</v>
      </c>
    </row>
    <row r="59" spans="1:5" ht="12.75">
      <c r="A59" s="35" t="s">
        <v>55</v>
      </c>
      <c r="E59" s="39" t="s">
        <v>5</v>
      </c>
    </row>
    <row r="60" spans="1:5" ht="114.75">
      <c r="A60" s="35" t="s">
        <v>56</v>
      </c>
      <c r="E60" s="40" t="s">
        <v>128</v>
      </c>
    </row>
    <row r="61" spans="1:5" ht="127.5">
      <c r="A61" t="s">
        <v>58</v>
      </c>
      <c r="E61" s="39" t="s">
        <v>129</v>
      </c>
    </row>
    <row r="62" spans="1:16" ht="25.5">
      <c r="A62" t="s">
        <v>48</v>
      </c>
      <c s="34" t="s">
        <v>130</v>
      </c>
      <c s="34" t="s">
        <v>131</v>
      </c>
      <c s="35" t="s">
        <v>132</v>
      </c>
      <c s="6" t="s">
        <v>133</v>
      </c>
      <c s="36" t="s">
        <v>53</v>
      </c>
      <c s="37">
        <v>378.59</v>
      </c>
      <c s="36">
        <v>0</v>
      </c>
      <c s="36">
        <f>ROUND(G62*H62,6)</f>
      </c>
      <c r="L62" s="38">
        <v>0</v>
      </c>
      <c s="32">
        <f>ROUND(ROUND(L62,2)*ROUND(G62,3),2)</f>
      </c>
      <c s="36" t="s">
        <v>54</v>
      </c>
      <c>
        <f>(M62*21)/100</f>
      </c>
      <c t="s">
        <v>26</v>
      </c>
    </row>
    <row r="63" spans="1:5" ht="12.75">
      <c r="A63" s="35" t="s">
        <v>55</v>
      </c>
      <c r="E63" s="39" t="s">
        <v>5</v>
      </c>
    </row>
    <row r="64" spans="1:5" ht="165.75">
      <c r="A64" s="35" t="s">
        <v>56</v>
      </c>
      <c r="E64" s="40" t="s">
        <v>134</v>
      </c>
    </row>
    <row r="65" spans="1:5" ht="127.5">
      <c r="A65" t="s">
        <v>58</v>
      </c>
      <c r="E65" s="39" t="s">
        <v>135</v>
      </c>
    </row>
    <row r="66" spans="1:16" ht="25.5">
      <c r="A66" t="s">
        <v>48</v>
      </c>
      <c s="34" t="s">
        <v>136</v>
      </c>
      <c s="34" t="s">
        <v>137</v>
      </c>
      <c s="35" t="s">
        <v>138</v>
      </c>
      <c s="6" t="s">
        <v>139</v>
      </c>
      <c s="36" t="s">
        <v>53</v>
      </c>
      <c s="37">
        <v>22.765</v>
      </c>
      <c s="36">
        <v>0</v>
      </c>
      <c s="36">
        <f>ROUND(G66*H66,6)</f>
      </c>
      <c r="L66" s="38">
        <v>0</v>
      </c>
      <c s="32">
        <f>ROUND(ROUND(L66,2)*ROUND(G66,3),2)</f>
      </c>
      <c s="36" t="s">
        <v>54</v>
      </c>
      <c>
        <f>(M66*21)/100</f>
      </c>
      <c t="s">
        <v>26</v>
      </c>
    </row>
    <row r="67" spans="1:5" ht="12.75">
      <c r="A67" s="35" t="s">
        <v>55</v>
      </c>
      <c r="E67" s="39" t="s">
        <v>5</v>
      </c>
    </row>
    <row r="68" spans="1:5" ht="114.75">
      <c r="A68" s="35" t="s">
        <v>56</v>
      </c>
      <c r="E68" s="40" t="s">
        <v>140</v>
      </c>
    </row>
    <row r="69" spans="1:5" ht="127.5">
      <c r="A69" t="s">
        <v>58</v>
      </c>
      <c r="E69" s="39" t="s">
        <v>141</v>
      </c>
    </row>
    <row r="70" spans="1:16" ht="12.75">
      <c r="A70" t="s">
        <v>48</v>
      </c>
      <c s="34" t="s">
        <v>142</v>
      </c>
      <c s="34" t="s">
        <v>143</v>
      </c>
      <c s="35" t="s">
        <v>144</v>
      </c>
      <c s="6" t="s">
        <v>145</v>
      </c>
      <c s="36" t="s">
        <v>53</v>
      </c>
      <c s="37">
        <v>22.4</v>
      </c>
      <c s="36">
        <v>0</v>
      </c>
      <c s="36">
        <f>ROUND(G70*H70,6)</f>
      </c>
      <c r="L70" s="38">
        <v>0</v>
      </c>
      <c s="32">
        <f>ROUND(ROUND(L70,2)*ROUND(G70,3),2)</f>
      </c>
      <c s="36" t="s">
        <v>54</v>
      </c>
      <c>
        <f>(M70*21)/100</f>
      </c>
      <c t="s">
        <v>26</v>
      </c>
    </row>
    <row r="71" spans="1:5" ht="12.75">
      <c r="A71" s="35" t="s">
        <v>55</v>
      </c>
      <c r="E71" s="39" t="s">
        <v>5</v>
      </c>
    </row>
    <row r="72" spans="1:5" ht="63.75">
      <c r="A72" s="35" t="s">
        <v>56</v>
      </c>
      <c r="E72" s="40" t="s">
        <v>146</v>
      </c>
    </row>
    <row r="73" spans="1:5" ht="127.5">
      <c r="A73" t="s">
        <v>58</v>
      </c>
      <c r="E73" s="39" t="s">
        <v>147</v>
      </c>
    </row>
    <row r="74" spans="1:16" ht="25.5">
      <c r="A74" t="s">
        <v>48</v>
      </c>
      <c s="34" t="s">
        <v>148</v>
      </c>
      <c s="34" t="s">
        <v>149</v>
      </c>
      <c s="35" t="s">
        <v>150</v>
      </c>
      <c s="6" t="s">
        <v>151</v>
      </c>
      <c s="36" t="s">
        <v>53</v>
      </c>
      <c s="37">
        <v>2.2</v>
      </c>
      <c s="36">
        <v>0</v>
      </c>
      <c s="36">
        <f>ROUND(G74*H74,6)</f>
      </c>
      <c r="L74" s="38">
        <v>0</v>
      </c>
      <c s="32">
        <f>ROUND(ROUND(L74,2)*ROUND(G74,3),2)</f>
      </c>
      <c s="36" t="s">
        <v>54</v>
      </c>
      <c>
        <f>(M74*21)/100</f>
      </c>
      <c t="s">
        <v>26</v>
      </c>
    </row>
    <row r="75" spans="1:5" ht="12.75">
      <c r="A75" s="35" t="s">
        <v>55</v>
      </c>
      <c r="E75" s="39" t="s">
        <v>5</v>
      </c>
    </row>
    <row r="76" spans="1:5" ht="63.75">
      <c r="A76" s="35" t="s">
        <v>56</v>
      </c>
      <c r="E76" s="40" t="s">
        <v>152</v>
      </c>
    </row>
    <row r="77" spans="1:5" ht="127.5">
      <c r="A77" t="s">
        <v>58</v>
      </c>
      <c r="E77" s="39" t="s">
        <v>153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4400</v>
      </c>
      <c r="E8" s="30" t="s">
        <v>4399</v>
      </c>
      <c r="J8" s="29">
        <f>0+J9+J22+J87+J92+J177+J206+J247+J272+J277</f>
      </c>
      <c s="29">
        <f>0+K9+K22+K87+K92+K177+K206+K247+K272+K277</f>
      </c>
      <c s="29">
        <f>0+L9+L22+L87+L92+L177+L206+L247+L272+L277</f>
      </c>
      <c s="29">
        <f>0+M9+M22+M87+M92+M177+M206+M247+M272+M277</f>
      </c>
    </row>
    <row r="9" spans="1:13" ht="12.75">
      <c r="A9" t="s">
        <v>45</v>
      </c>
      <c r="C9" s="31" t="s">
        <v>26</v>
      </c>
      <c r="E9" s="33" t="s">
        <v>1289</v>
      </c>
      <c r="J9" s="32">
        <f>0</f>
      </c>
      <c s="32">
        <f>0</f>
      </c>
      <c s="32">
        <f>0+L10+L14+L18</f>
      </c>
      <c s="32">
        <f>0+M10+M14+M18</f>
      </c>
    </row>
    <row r="10" spans="1:16" ht="25.5">
      <c r="A10" t="s">
        <v>48</v>
      </c>
      <c s="34" t="s">
        <v>49</v>
      </c>
      <c s="34" t="s">
        <v>1313</v>
      </c>
      <c s="35" t="s">
        <v>5</v>
      </c>
      <c s="6" t="s">
        <v>1314</v>
      </c>
      <c s="36" t="s">
        <v>1159</v>
      </c>
      <c s="37">
        <v>6.792</v>
      </c>
      <c s="36">
        <v>2.30102</v>
      </c>
      <c s="36">
        <f>ROUND(G10*H10,6)</f>
      </c>
      <c r="L10" s="38">
        <v>0</v>
      </c>
      <c s="32">
        <f>ROUND(ROUND(L10,2)*ROUND(G10,3),2)</f>
      </c>
      <c s="36" t="s">
        <v>188</v>
      </c>
      <c>
        <f>(M10*21)/100</f>
      </c>
      <c t="s">
        <v>26</v>
      </c>
    </row>
    <row r="11" spans="1:5" ht="12.75">
      <c r="A11" s="35" t="s">
        <v>55</v>
      </c>
      <c r="E11" s="39" t="s">
        <v>5</v>
      </c>
    </row>
    <row r="12" spans="1:5" ht="12.75">
      <c r="A12" s="35" t="s">
        <v>56</v>
      </c>
      <c r="E12" s="40" t="s">
        <v>4401</v>
      </c>
    </row>
    <row r="13" spans="1:5" ht="25.5">
      <c r="A13" t="s">
        <v>58</v>
      </c>
      <c r="E13" s="39" t="s">
        <v>1314</v>
      </c>
    </row>
    <row r="14" spans="1:16" ht="12.75">
      <c r="A14" t="s">
        <v>48</v>
      </c>
      <c s="34" t="s">
        <v>26</v>
      </c>
      <c s="34" t="s">
        <v>1316</v>
      </c>
      <c s="35" t="s">
        <v>5</v>
      </c>
      <c s="6" t="s">
        <v>1317</v>
      </c>
      <c s="36" t="s">
        <v>1171</v>
      </c>
      <c s="37">
        <v>29.04</v>
      </c>
      <c s="36">
        <v>0.00264</v>
      </c>
      <c s="36">
        <f>ROUND(G14*H14,6)</f>
      </c>
      <c r="L14" s="38">
        <v>0</v>
      </c>
      <c s="32">
        <f>ROUND(ROUND(L14,2)*ROUND(G14,3),2)</f>
      </c>
      <c s="36" t="s">
        <v>188</v>
      </c>
      <c>
        <f>(M14*21)/100</f>
      </c>
      <c t="s">
        <v>26</v>
      </c>
    </row>
    <row r="15" spans="1:5" ht="12.75">
      <c r="A15" s="35" t="s">
        <v>55</v>
      </c>
      <c r="E15" s="39" t="s">
        <v>5</v>
      </c>
    </row>
    <row r="16" spans="1:5" ht="12.75">
      <c r="A16" s="35" t="s">
        <v>56</v>
      </c>
      <c r="E16" s="40" t="s">
        <v>4402</v>
      </c>
    </row>
    <row r="17" spans="1:5" ht="12.75">
      <c r="A17" t="s">
        <v>58</v>
      </c>
      <c r="E17" s="39" t="s">
        <v>1317</v>
      </c>
    </row>
    <row r="18" spans="1:16" ht="12.75">
      <c r="A18" t="s">
        <v>48</v>
      </c>
      <c s="34" t="s">
        <v>25</v>
      </c>
      <c s="34" t="s">
        <v>1319</v>
      </c>
      <c s="35" t="s">
        <v>5</v>
      </c>
      <c s="6" t="s">
        <v>1320</v>
      </c>
      <c s="36" t="s">
        <v>1171</v>
      </c>
      <c s="37">
        <v>29.04</v>
      </c>
      <c s="36">
        <v>0</v>
      </c>
      <c s="36">
        <f>ROUND(G18*H18,6)</f>
      </c>
      <c r="L18" s="38">
        <v>0</v>
      </c>
      <c s="32">
        <f>ROUND(ROUND(L18,2)*ROUND(G18,3),2)</f>
      </c>
      <c s="36" t="s">
        <v>188</v>
      </c>
      <c>
        <f>(M18*21)/100</f>
      </c>
      <c t="s">
        <v>26</v>
      </c>
    </row>
    <row r="19" spans="1:5" ht="12.75">
      <c r="A19" s="35" t="s">
        <v>55</v>
      </c>
      <c r="E19" s="39" t="s">
        <v>5</v>
      </c>
    </row>
    <row r="20" spans="1:5" ht="12.75">
      <c r="A20" s="35" t="s">
        <v>56</v>
      </c>
      <c r="E20" s="40" t="s">
        <v>5</v>
      </c>
    </row>
    <row r="21" spans="1:5" ht="12.75">
      <c r="A21" t="s">
        <v>58</v>
      </c>
      <c r="E21" s="39" t="s">
        <v>1320</v>
      </c>
    </row>
    <row r="22" spans="1:13" ht="12.75">
      <c r="A22" t="s">
        <v>45</v>
      </c>
      <c r="C22" s="31" t="s">
        <v>25</v>
      </c>
      <c r="E22" s="33" t="s">
        <v>1201</v>
      </c>
      <c r="J22" s="32">
        <f>0</f>
      </c>
      <c s="32">
        <f>0</f>
      </c>
      <c s="32">
        <f>0+L23+L27+L31+L35+L39+L43+L47+L51+L55+L59+L63+L67+L71+L75+L79+L83</f>
      </c>
      <c s="32">
        <f>0+M23+M27+M31+M35+M39+M43+M47+M51+M55+M59+M63+M67+M71+M75+M79+M83</f>
      </c>
    </row>
    <row r="23" spans="1:16" ht="25.5">
      <c r="A23" t="s">
        <v>48</v>
      </c>
      <c s="34" t="s">
        <v>70</v>
      </c>
      <c s="34" t="s">
        <v>4403</v>
      </c>
      <c s="35" t="s">
        <v>5</v>
      </c>
      <c s="6" t="s">
        <v>4404</v>
      </c>
      <c s="36" t="s">
        <v>235</v>
      </c>
      <c s="37">
        <v>1.8</v>
      </c>
      <c s="36">
        <v>0.00018</v>
      </c>
      <c s="36">
        <f>ROUND(G23*H23,6)</f>
      </c>
      <c r="L23" s="38">
        <v>0</v>
      </c>
      <c s="32">
        <f>ROUND(ROUND(L23,2)*ROUND(G23,3),2)</f>
      </c>
      <c s="36" t="s">
        <v>188</v>
      </c>
      <c>
        <f>(M23*21)/100</f>
      </c>
      <c t="s">
        <v>26</v>
      </c>
    </row>
    <row r="24" spans="1:5" ht="12.75">
      <c r="A24" s="35" t="s">
        <v>55</v>
      </c>
      <c r="E24" s="39" t="s">
        <v>5</v>
      </c>
    </row>
    <row r="25" spans="1:5" ht="25.5">
      <c r="A25" s="35" t="s">
        <v>56</v>
      </c>
      <c r="E25" s="40" t="s">
        <v>4405</v>
      </c>
    </row>
    <row r="26" spans="1:5" ht="25.5">
      <c r="A26" t="s">
        <v>58</v>
      </c>
      <c r="E26" s="39" t="s">
        <v>4404</v>
      </c>
    </row>
    <row r="27" spans="1:16" ht="25.5">
      <c r="A27" t="s">
        <v>48</v>
      </c>
      <c s="34" t="s">
        <v>76</v>
      </c>
      <c s="34" t="s">
        <v>4406</v>
      </c>
      <c s="35" t="s">
        <v>5</v>
      </c>
      <c s="6" t="s">
        <v>4407</v>
      </c>
      <c s="36" t="s">
        <v>53</v>
      </c>
      <c s="37">
        <v>2.565</v>
      </c>
      <c s="36">
        <v>0.01954</v>
      </c>
      <c s="36">
        <f>ROUND(G27*H27,6)</f>
      </c>
      <c r="L27" s="38">
        <v>0</v>
      </c>
      <c s="32">
        <f>ROUND(ROUND(L27,2)*ROUND(G27,3),2)</f>
      </c>
      <c s="36" t="s">
        <v>188</v>
      </c>
      <c>
        <f>(M27*21)/100</f>
      </c>
      <c t="s">
        <v>26</v>
      </c>
    </row>
    <row r="28" spans="1:5" ht="12.75">
      <c r="A28" s="35" t="s">
        <v>55</v>
      </c>
      <c r="E28" s="39" t="s">
        <v>5</v>
      </c>
    </row>
    <row r="29" spans="1:5" ht="165.75">
      <c r="A29" s="35" t="s">
        <v>56</v>
      </c>
      <c r="E29" s="40" t="s">
        <v>4408</v>
      </c>
    </row>
    <row r="30" spans="1:5" ht="25.5">
      <c r="A30" t="s">
        <v>58</v>
      </c>
      <c r="E30" s="39" t="s">
        <v>4407</v>
      </c>
    </row>
    <row r="31" spans="1:16" ht="12.75">
      <c r="A31" t="s">
        <v>48</v>
      </c>
      <c s="34" t="s">
        <v>82</v>
      </c>
      <c s="34" t="s">
        <v>4409</v>
      </c>
      <c s="35" t="s">
        <v>5</v>
      </c>
      <c s="6" t="s">
        <v>4410</v>
      </c>
      <c s="36" t="s">
        <v>53</v>
      </c>
      <c s="37">
        <v>1.252</v>
      </c>
      <c s="36">
        <v>1</v>
      </c>
      <c s="36">
        <f>ROUND(G31*H31,6)</f>
      </c>
      <c r="L31" s="38">
        <v>0</v>
      </c>
      <c s="32">
        <f>ROUND(ROUND(L31,2)*ROUND(G31,3),2)</f>
      </c>
      <c s="36" t="s">
        <v>188</v>
      </c>
      <c>
        <f>(M31*21)/100</f>
      </c>
      <c t="s">
        <v>26</v>
      </c>
    </row>
    <row r="32" spans="1:5" ht="12.75">
      <c r="A32" s="35" t="s">
        <v>55</v>
      </c>
      <c r="E32" s="39" t="s">
        <v>5</v>
      </c>
    </row>
    <row r="33" spans="1:5" ht="409.5">
      <c r="A33" s="35" t="s">
        <v>56</v>
      </c>
      <c r="E33" s="40" t="s">
        <v>4411</v>
      </c>
    </row>
    <row r="34" spans="1:5" ht="12.75">
      <c r="A34" t="s">
        <v>58</v>
      </c>
      <c r="E34" s="39" t="s">
        <v>4410</v>
      </c>
    </row>
    <row r="35" spans="1:16" ht="12.75">
      <c r="A35" t="s">
        <v>48</v>
      </c>
      <c s="34" t="s">
        <v>88</v>
      </c>
      <c s="34" t="s">
        <v>4412</v>
      </c>
      <c s="35" t="s">
        <v>5</v>
      </c>
      <c s="6" t="s">
        <v>4413</v>
      </c>
      <c s="36" t="s">
        <v>53</v>
      </c>
      <c s="37">
        <v>1.622</v>
      </c>
      <c s="36">
        <v>1</v>
      </c>
      <c s="36">
        <f>ROUND(G35*H35,6)</f>
      </c>
      <c r="L35" s="38">
        <v>0</v>
      </c>
      <c s="32">
        <f>ROUND(ROUND(L35,2)*ROUND(G35,3),2)</f>
      </c>
      <c s="36" t="s">
        <v>188</v>
      </c>
      <c>
        <f>(M35*21)/100</f>
      </c>
      <c t="s">
        <v>26</v>
      </c>
    </row>
    <row r="36" spans="1:5" ht="12.75">
      <c r="A36" s="35" t="s">
        <v>55</v>
      </c>
      <c r="E36" s="39" t="s">
        <v>5</v>
      </c>
    </row>
    <row r="37" spans="1:5" ht="409.5">
      <c r="A37" s="35" t="s">
        <v>56</v>
      </c>
      <c r="E37" s="40" t="s">
        <v>4414</v>
      </c>
    </row>
    <row r="38" spans="1:5" ht="12.75">
      <c r="A38" t="s">
        <v>58</v>
      </c>
      <c r="E38" s="39" t="s">
        <v>4413</v>
      </c>
    </row>
    <row r="39" spans="1:16" ht="12.75">
      <c r="A39" t="s">
        <v>48</v>
      </c>
      <c s="34" t="s">
        <v>94</v>
      </c>
      <c s="34" t="s">
        <v>4415</v>
      </c>
      <c s="35" t="s">
        <v>5</v>
      </c>
      <c s="6" t="s">
        <v>4416</v>
      </c>
      <c s="36" t="s">
        <v>53</v>
      </c>
      <c s="37">
        <v>0.069</v>
      </c>
      <c s="36">
        <v>1</v>
      </c>
      <c s="36">
        <f>ROUND(G39*H39,6)</f>
      </c>
      <c r="L39" s="38">
        <v>0</v>
      </c>
      <c s="32">
        <f>ROUND(ROUND(L39,2)*ROUND(G39,3),2)</f>
      </c>
      <c s="36" t="s">
        <v>188</v>
      </c>
      <c>
        <f>(M39*21)/100</f>
      </c>
      <c t="s">
        <v>26</v>
      </c>
    </row>
    <row r="40" spans="1:5" ht="12.75">
      <c r="A40" s="35" t="s">
        <v>55</v>
      </c>
      <c r="E40" s="39" t="s">
        <v>5</v>
      </c>
    </row>
    <row r="41" spans="1:5" ht="63.75">
      <c r="A41" s="35" t="s">
        <v>56</v>
      </c>
      <c r="E41" s="40" t="s">
        <v>4417</v>
      </c>
    </row>
    <row r="42" spans="1:5" ht="12.75">
      <c r="A42" t="s">
        <v>58</v>
      </c>
      <c r="E42" s="39" t="s">
        <v>4416</v>
      </c>
    </row>
    <row r="43" spans="1:16" ht="25.5">
      <c r="A43" t="s">
        <v>48</v>
      </c>
      <c s="34" t="s">
        <v>100</v>
      </c>
      <c s="34" t="s">
        <v>4418</v>
      </c>
      <c s="35" t="s">
        <v>5</v>
      </c>
      <c s="6" t="s">
        <v>4419</v>
      </c>
      <c s="36" t="s">
        <v>53</v>
      </c>
      <c s="37">
        <v>1.696</v>
      </c>
      <c s="36">
        <v>0.01709</v>
      </c>
      <c s="36">
        <f>ROUND(G43*H43,6)</f>
      </c>
      <c r="L43" s="38">
        <v>0</v>
      </c>
      <c s="32">
        <f>ROUND(ROUND(L43,2)*ROUND(G43,3),2)</f>
      </c>
      <c s="36" t="s">
        <v>188</v>
      </c>
      <c>
        <f>(M43*21)/100</f>
      </c>
      <c t="s">
        <v>26</v>
      </c>
    </row>
    <row r="44" spans="1:5" ht="12.75">
      <c r="A44" s="35" t="s">
        <v>55</v>
      </c>
      <c r="E44" s="39" t="s">
        <v>5</v>
      </c>
    </row>
    <row r="45" spans="1:5" ht="216.75">
      <c r="A45" s="35" t="s">
        <v>56</v>
      </c>
      <c r="E45" s="40" t="s">
        <v>4420</v>
      </c>
    </row>
    <row r="46" spans="1:5" ht="25.5">
      <c r="A46" t="s">
        <v>58</v>
      </c>
      <c r="E46" s="39" t="s">
        <v>4419</v>
      </c>
    </row>
    <row r="47" spans="1:16" ht="12.75">
      <c r="A47" t="s">
        <v>48</v>
      </c>
      <c s="34" t="s">
        <v>106</v>
      </c>
      <c s="34" t="s">
        <v>4421</v>
      </c>
      <c s="35" t="s">
        <v>5</v>
      </c>
      <c s="6" t="s">
        <v>4422</v>
      </c>
      <c s="36" t="s">
        <v>53</v>
      </c>
      <c s="37">
        <v>0.216</v>
      </c>
      <c s="36">
        <v>1</v>
      </c>
      <c s="36">
        <f>ROUND(G47*H47,6)</f>
      </c>
      <c r="L47" s="38">
        <v>0</v>
      </c>
      <c s="32">
        <f>ROUND(ROUND(L47,2)*ROUND(G47,3),2)</f>
      </c>
      <c s="36" t="s">
        <v>188</v>
      </c>
      <c>
        <f>(M47*21)/100</f>
      </c>
      <c t="s">
        <v>26</v>
      </c>
    </row>
    <row r="48" spans="1:5" ht="12.75">
      <c r="A48" s="35" t="s">
        <v>55</v>
      </c>
      <c r="E48" s="39" t="s">
        <v>5</v>
      </c>
    </row>
    <row r="49" spans="1:5" ht="76.5">
      <c r="A49" s="35" t="s">
        <v>56</v>
      </c>
      <c r="E49" s="40" t="s">
        <v>4423</v>
      </c>
    </row>
    <row r="50" spans="1:5" ht="12.75">
      <c r="A50" t="s">
        <v>58</v>
      </c>
      <c r="E50" s="39" t="s">
        <v>4422</v>
      </c>
    </row>
    <row r="51" spans="1:16" ht="12.75">
      <c r="A51" t="s">
        <v>48</v>
      </c>
      <c s="34" t="s">
        <v>112</v>
      </c>
      <c s="34" t="s">
        <v>4424</v>
      </c>
      <c s="35" t="s">
        <v>5</v>
      </c>
      <c s="6" t="s">
        <v>4425</v>
      </c>
      <c s="36" t="s">
        <v>53</v>
      </c>
      <c s="37">
        <v>0.322</v>
      </c>
      <c s="36">
        <v>1</v>
      </c>
      <c s="36">
        <f>ROUND(G51*H51,6)</f>
      </c>
      <c r="L51" s="38">
        <v>0</v>
      </c>
      <c s="32">
        <f>ROUND(ROUND(L51,2)*ROUND(G51,3),2)</f>
      </c>
      <c s="36" t="s">
        <v>188</v>
      </c>
      <c>
        <f>(M51*21)/100</f>
      </c>
      <c t="s">
        <v>26</v>
      </c>
    </row>
    <row r="52" spans="1:5" ht="12.75">
      <c r="A52" s="35" t="s">
        <v>55</v>
      </c>
      <c r="E52" s="39" t="s">
        <v>5</v>
      </c>
    </row>
    <row r="53" spans="1:5" ht="229.5">
      <c r="A53" s="35" t="s">
        <v>56</v>
      </c>
      <c r="E53" s="40" t="s">
        <v>4426</v>
      </c>
    </row>
    <row r="54" spans="1:5" ht="12.75">
      <c r="A54" t="s">
        <v>58</v>
      </c>
      <c r="E54" s="39" t="s">
        <v>4425</v>
      </c>
    </row>
    <row r="55" spans="1:16" ht="12.75">
      <c r="A55" t="s">
        <v>48</v>
      </c>
      <c s="34" t="s">
        <v>118</v>
      </c>
      <c s="34" t="s">
        <v>4427</v>
      </c>
      <c s="35" t="s">
        <v>5</v>
      </c>
      <c s="6" t="s">
        <v>4428</v>
      </c>
      <c s="36" t="s">
        <v>53</v>
      </c>
      <c s="37">
        <v>0.237</v>
      </c>
      <c s="36">
        <v>1</v>
      </c>
      <c s="36">
        <f>ROUND(G55*H55,6)</f>
      </c>
      <c r="L55" s="38">
        <v>0</v>
      </c>
      <c s="32">
        <f>ROUND(ROUND(L55,2)*ROUND(G55,3),2)</f>
      </c>
      <c s="36" t="s">
        <v>188</v>
      </c>
      <c>
        <f>(M55*21)/100</f>
      </c>
      <c t="s">
        <v>26</v>
      </c>
    </row>
    <row r="56" spans="1:5" ht="12.75">
      <c r="A56" s="35" t="s">
        <v>55</v>
      </c>
      <c r="E56" s="39" t="s">
        <v>5</v>
      </c>
    </row>
    <row r="57" spans="1:5" ht="76.5">
      <c r="A57" s="35" t="s">
        <v>56</v>
      </c>
      <c r="E57" s="40" t="s">
        <v>4429</v>
      </c>
    </row>
    <row r="58" spans="1:5" ht="12.75">
      <c r="A58" t="s">
        <v>58</v>
      </c>
      <c r="E58" s="39" t="s">
        <v>4428</v>
      </c>
    </row>
    <row r="59" spans="1:16" ht="12.75">
      <c r="A59" t="s">
        <v>48</v>
      </c>
      <c s="34" t="s">
        <v>124</v>
      </c>
      <c s="34" t="s">
        <v>4430</v>
      </c>
      <c s="35" t="s">
        <v>5</v>
      </c>
      <c s="6" t="s">
        <v>4431</v>
      </c>
      <c s="36" t="s">
        <v>53</v>
      </c>
      <c s="37">
        <v>1.175</v>
      </c>
      <c s="36">
        <v>1</v>
      </c>
      <c s="36">
        <f>ROUND(G59*H59,6)</f>
      </c>
      <c r="L59" s="38">
        <v>0</v>
      </c>
      <c s="32">
        <f>ROUND(ROUND(L59,2)*ROUND(G59,3),2)</f>
      </c>
      <c s="36" t="s">
        <v>188</v>
      </c>
      <c>
        <f>(M59*21)/100</f>
      </c>
      <c t="s">
        <v>26</v>
      </c>
    </row>
    <row r="60" spans="1:5" ht="12.75">
      <c r="A60" s="35" t="s">
        <v>55</v>
      </c>
      <c r="E60" s="39" t="s">
        <v>5</v>
      </c>
    </row>
    <row r="61" spans="1:5" ht="102">
      <c r="A61" s="35" t="s">
        <v>56</v>
      </c>
      <c r="E61" s="40" t="s">
        <v>4432</v>
      </c>
    </row>
    <row r="62" spans="1:5" ht="12.75">
      <c r="A62" t="s">
        <v>58</v>
      </c>
      <c r="E62" s="39" t="s">
        <v>4431</v>
      </c>
    </row>
    <row r="63" spans="1:16" ht="25.5">
      <c r="A63" t="s">
        <v>48</v>
      </c>
      <c s="34" t="s">
        <v>130</v>
      </c>
      <c s="34" t="s">
        <v>4433</v>
      </c>
      <c s="35" t="s">
        <v>5</v>
      </c>
      <c s="6" t="s">
        <v>4434</v>
      </c>
      <c s="36" t="s">
        <v>53</v>
      </c>
      <c s="37">
        <v>1.65</v>
      </c>
      <c s="36">
        <v>0.01221</v>
      </c>
      <c s="36">
        <f>ROUND(G63*H63,6)</f>
      </c>
      <c r="L63" s="38">
        <v>0</v>
      </c>
      <c s="32">
        <f>ROUND(ROUND(L63,2)*ROUND(G63,3),2)</f>
      </c>
      <c s="36" t="s">
        <v>188</v>
      </c>
      <c>
        <f>(M63*21)/100</f>
      </c>
      <c t="s">
        <v>26</v>
      </c>
    </row>
    <row r="64" spans="1:5" ht="12.75">
      <c r="A64" s="35" t="s">
        <v>55</v>
      </c>
      <c r="E64" s="39" t="s">
        <v>5</v>
      </c>
    </row>
    <row r="65" spans="1:5" ht="127.5">
      <c r="A65" s="35" t="s">
        <v>56</v>
      </c>
      <c r="E65" s="40" t="s">
        <v>4435</v>
      </c>
    </row>
    <row r="66" spans="1:5" ht="25.5">
      <c r="A66" t="s">
        <v>58</v>
      </c>
      <c r="E66" s="39" t="s">
        <v>4434</v>
      </c>
    </row>
    <row r="67" spans="1:16" ht="12.75">
      <c r="A67" t="s">
        <v>48</v>
      </c>
      <c s="34" t="s">
        <v>136</v>
      </c>
      <c s="34" t="s">
        <v>4436</v>
      </c>
      <c s="35" t="s">
        <v>5</v>
      </c>
      <c s="6" t="s">
        <v>4437</v>
      </c>
      <c s="36" t="s">
        <v>53</v>
      </c>
      <c s="37">
        <v>0.765</v>
      </c>
      <c s="36">
        <v>1</v>
      </c>
      <c s="36">
        <f>ROUND(G67*H67,6)</f>
      </c>
      <c r="L67" s="38">
        <v>0</v>
      </c>
      <c s="32">
        <f>ROUND(ROUND(L67,2)*ROUND(G67,3),2)</f>
      </c>
      <c s="36" t="s">
        <v>188</v>
      </c>
      <c>
        <f>(M67*21)/100</f>
      </c>
      <c t="s">
        <v>26</v>
      </c>
    </row>
    <row r="68" spans="1:5" ht="12.75">
      <c r="A68" s="35" t="s">
        <v>55</v>
      </c>
      <c r="E68" s="39" t="s">
        <v>5</v>
      </c>
    </row>
    <row r="69" spans="1:5" ht="102">
      <c r="A69" s="35" t="s">
        <v>56</v>
      </c>
      <c r="E69" s="40" t="s">
        <v>4438</v>
      </c>
    </row>
    <row r="70" spans="1:5" ht="12.75">
      <c r="A70" t="s">
        <v>58</v>
      </c>
      <c r="E70" s="39" t="s">
        <v>4437</v>
      </c>
    </row>
    <row r="71" spans="1:16" ht="12.75">
      <c r="A71" t="s">
        <v>48</v>
      </c>
      <c s="34" t="s">
        <v>142</v>
      </c>
      <c s="34" t="s">
        <v>4439</v>
      </c>
      <c s="35" t="s">
        <v>5</v>
      </c>
      <c s="6" t="s">
        <v>4440</v>
      </c>
      <c s="36" t="s">
        <v>53</v>
      </c>
      <c s="37">
        <v>1.133</v>
      </c>
      <c s="36">
        <v>1</v>
      </c>
      <c s="36">
        <f>ROUND(G71*H71,6)</f>
      </c>
      <c r="L71" s="38">
        <v>0</v>
      </c>
      <c s="32">
        <f>ROUND(ROUND(L71,2)*ROUND(G71,3),2)</f>
      </c>
      <c s="36" t="s">
        <v>188</v>
      </c>
      <c>
        <f>(M71*21)/100</f>
      </c>
      <c t="s">
        <v>26</v>
      </c>
    </row>
    <row r="72" spans="1:5" ht="12.75">
      <c r="A72" s="35" t="s">
        <v>55</v>
      </c>
      <c r="E72" s="39" t="s">
        <v>5</v>
      </c>
    </row>
    <row r="73" spans="1:5" ht="76.5">
      <c r="A73" s="35" t="s">
        <v>56</v>
      </c>
      <c r="E73" s="40" t="s">
        <v>4441</v>
      </c>
    </row>
    <row r="74" spans="1:5" ht="12.75">
      <c r="A74" t="s">
        <v>58</v>
      </c>
      <c r="E74" s="39" t="s">
        <v>4440</v>
      </c>
    </row>
    <row r="75" spans="1:16" ht="25.5">
      <c r="A75" t="s">
        <v>48</v>
      </c>
      <c s="34" t="s">
        <v>148</v>
      </c>
      <c s="34" t="s">
        <v>4442</v>
      </c>
      <c s="35" t="s">
        <v>5</v>
      </c>
      <c s="6" t="s">
        <v>4443</v>
      </c>
      <c s="36" t="s">
        <v>1171</v>
      </c>
      <c s="37">
        <v>21.671</v>
      </c>
      <c s="36">
        <v>0.17818</v>
      </c>
      <c s="36">
        <f>ROUND(G75*H75,6)</f>
      </c>
      <c r="L75" s="38">
        <v>0</v>
      </c>
      <c s="32">
        <f>ROUND(ROUND(L75,2)*ROUND(G75,3),2)</f>
      </c>
      <c s="36" t="s">
        <v>188</v>
      </c>
      <c>
        <f>(M75*21)/100</f>
      </c>
      <c t="s">
        <v>26</v>
      </c>
    </row>
    <row r="76" spans="1:5" ht="12.75">
      <c r="A76" s="35" t="s">
        <v>55</v>
      </c>
      <c r="E76" s="39" t="s">
        <v>5</v>
      </c>
    </row>
    <row r="77" spans="1:5" ht="12.75">
      <c r="A77" s="35" t="s">
        <v>56</v>
      </c>
      <c r="E77" s="40" t="s">
        <v>5</v>
      </c>
    </row>
    <row r="78" spans="1:5" ht="25.5">
      <c r="A78" t="s">
        <v>58</v>
      </c>
      <c r="E78" s="39" t="s">
        <v>4443</v>
      </c>
    </row>
    <row r="79" spans="1:16" ht="25.5">
      <c r="A79" t="s">
        <v>48</v>
      </c>
      <c s="34" t="s">
        <v>225</v>
      </c>
      <c s="34" t="s">
        <v>4444</v>
      </c>
      <c s="35" t="s">
        <v>5</v>
      </c>
      <c s="6" t="s">
        <v>4445</v>
      </c>
      <c s="36" t="s">
        <v>1171</v>
      </c>
      <c s="37">
        <v>0.925</v>
      </c>
      <c s="36">
        <v>0.1733</v>
      </c>
      <c s="36">
        <f>ROUND(G79*H79,6)</f>
      </c>
      <c r="L79" s="38">
        <v>0</v>
      </c>
      <c s="32">
        <f>ROUND(ROUND(L79,2)*ROUND(G79,3),2)</f>
      </c>
      <c s="36" t="s">
        <v>188</v>
      </c>
      <c>
        <f>(M79*21)/100</f>
      </c>
      <c t="s">
        <v>26</v>
      </c>
    </row>
    <row r="80" spans="1:5" ht="12.75">
      <c r="A80" s="35" t="s">
        <v>55</v>
      </c>
      <c r="E80" s="39" t="s">
        <v>5</v>
      </c>
    </row>
    <row r="81" spans="1:5" ht="38.25">
      <c r="A81" s="35" t="s">
        <v>56</v>
      </c>
      <c r="E81" s="40" t="s">
        <v>4446</v>
      </c>
    </row>
    <row r="82" spans="1:5" ht="25.5">
      <c r="A82" t="s">
        <v>58</v>
      </c>
      <c r="E82" s="39" t="s">
        <v>4445</v>
      </c>
    </row>
    <row r="83" spans="1:16" ht="25.5">
      <c r="A83" t="s">
        <v>48</v>
      </c>
      <c s="34" t="s">
        <v>228</v>
      </c>
      <c s="34" t="s">
        <v>4447</v>
      </c>
      <c s="35" t="s">
        <v>5</v>
      </c>
      <c s="6" t="s">
        <v>4448</v>
      </c>
      <c s="36" t="s">
        <v>1171</v>
      </c>
      <c s="37">
        <v>71.682</v>
      </c>
      <c s="36">
        <v>0.00785</v>
      </c>
      <c s="36">
        <f>ROUND(G83*H83,6)</f>
      </c>
      <c r="L83" s="38">
        <v>0</v>
      </c>
      <c s="32">
        <f>ROUND(ROUND(L83,2)*ROUND(G83,3),2)</f>
      </c>
      <c s="36" t="s">
        <v>188</v>
      </c>
      <c>
        <f>(M83*21)/100</f>
      </c>
      <c t="s">
        <v>26</v>
      </c>
    </row>
    <row r="84" spans="1:5" ht="12.75">
      <c r="A84" s="35" t="s">
        <v>55</v>
      </c>
      <c r="E84" s="39" t="s">
        <v>5</v>
      </c>
    </row>
    <row r="85" spans="1:5" ht="12.75">
      <c r="A85" s="35" t="s">
        <v>56</v>
      </c>
      <c r="E85" s="40" t="s">
        <v>5</v>
      </c>
    </row>
    <row r="86" spans="1:5" ht="25.5">
      <c r="A86" t="s">
        <v>58</v>
      </c>
      <c r="E86" s="39" t="s">
        <v>4448</v>
      </c>
    </row>
    <row r="87" spans="1:13" ht="12.75">
      <c r="A87" t="s">
        <v>45</v>
      </c>
      <c r="C87" s="31" t="s">
        <v>70</v>
      </c>
      <c r="E87" s="33" t="s">
        <v>1206</v>
      </c>
      <c r="J87" s="32">
        <f>0</f>
      </c>
      <c s="32">
        <f>0</f>
      </c>
      <c s="32">
        <f>0+L88</f>
      </c>
      <c s="32">
        <f>0+M88</f>
      </c>
    </row>
    <row r="88" spans="1:16" ht="25.5">
      <c r="A88" t="s">
        <v>48</v>
      </c>
      <c s="34" t="s">
        <v>232</v>
      </c>
      <c s="34" t="s">
        <v>4449</v>
      </c>
      <c s="35" t="s">
        <v>5</v>
      </c>
      <c s="6" t="s">
        <v>4450</v>
      </c>
      <c s="36" t="s">
        <v>1159</v>
      </c>
      <c s="37">
        <v>0.09</v>
      </c>
      <c s="36">
        <v>2.46255</v>
      </c>
      <c s="36">
        <f>ROUND(G88*H88,6)</f>
      </c>
      <c r="L88" s="38">
        <v>0</v>
      </c>
      <c s="32">
        <f>ROUND(ROUND(L88,2)*ROUND(G88,3),2)</f>
      </c>
      <c s="36" t="s">
        <v>188</v>
      </c>
      <c>
        <f>(M88*21)/100</f>
      </c>
      <c t="s">
        <v>26</v>
      </c>
    </row>
    <row r="89" spans="1:5" ht="12.75">
      <c r="A89" s="35" t="s">
        <v>55</v>
      </c>
      <c r="E89" s="39" t="s">
        <v>5</v>
      </c>
    </row>
    <row r="90" spans="1:5" ht="25.5">
      <c r="A90" s="35" t="s">
        <v>56</v>
      </c>
      <c r="E90" s="40" t="s">
        <v>4451</v>
      </c>
    </row>
    <row r="91" spans="1:5" ht="25.5">
      <c r="A91" t="s">
        <v>58</v>
      </c>
      <c r="E91" s="39" t="s">
        <v>4450</v>
      </c>
    </row>
    <row r="92" spans="1:13" ht="12.75">
      <c r="A92" t="s">
        <v>45</v>
      </c>
      <c r="C92" s="31" t="s">
        <v>1362</v>
      </c>
      <c r="E92" s="33" t="s">
        <v>1363</v>
      </c>
      <c r="J92" s="32">
        <f>0</f>
      </c>
      <c s="32">
        <f>0</f>
      </c>
      <c s="32">
        <f>0+L93+L97+L101+L105+L109+L113+L117+L121+L125+L129+L133+L137+L141+L145+L149+L153+L157+L161+L165+L169+L173</f>
      </c>
      <c s="32">
        <f>0+M93+M97+M101+M105+M109+M113+M117+M121+M125+M129+M133+M137+M141+M145+M149+M153+M157+M161+M165+M169+M173</f>
      </c>
    </row>
    <row r="93" spans="1:16" ht="12.75">
      <c r="A93" t="s">
        <v>48</v>
      </c>
      <c s="34" t="s">
        <v>287</v>
      </c>
      <c s="34" t="s">
        <v>1370</v>
      </c>
      <c s="35" t="s">
        <v>5</v>
      </c>
      <c s="6" t="s">
        <v>1371</v>
      </c>
      <c s="36" t="s">
        <v>1372</v>
      </c>
      <c s="37">
        <v>54.156</v>
      </c>
      <c s="36">
        <v>7E-05</v>
      </c>
      <c s="36">
        <f>ROUND(G93*H93,6)</f>
      </c>
      <c r="L93" s="38">
        <v>0</v>
      </c>
      <c s="32">
        <f>ROUND(ROUND(L93,2)*ROUND(G93,3),2)</f>
      </c>
      <c s="36" t="s">
        <v>188</v>
      </c>
      <c>
        <f>(M93*21)/100</f>
      </c>
      <c t="s">
        <v>26</v>
      </c>
    </row>
    <row r="94" spans="1:5" ht="12.75">
      <c r="A94" s="35" t="s">
        <v>55</v>
      </c>
      <c r="E94" s="39" t="s">
        <v>5</v>
      </c>
    </row>
    <row r="95" spans="1:5" ht="242.25">
      <c r="A95" s="35" t="s">
        <v>56</v>
      </c>
      <c r="E95" s="40" t="s">
        <v>4452</v>
      </c>
    </row>
    <row r="96" spans="1:5" ht="12.75">
      <c r="A96" t="s">
        <v>58</v>
      </c>
      <c r="E96" s="39" t="s">
        <v>1371</v>
      </c>
    </row>
    <row r="97" spans="1:16" ht="12.75">
      <c r="A97" t="s">
        <v>48</v>
      </c>
      <c s="34" t="s">
        <v>290</v>
      </c>
      <c s="34" t="s">
        <v>4453</v>
      </c>
      <c s="35" t="s">
        <v>5</v>
      </c>
      <c s="6" t="s">
        <v>4454</v>
      </c>
      <c s="36" t="s">
        <v>235</v>
      </c>
      <c s="37">
        <v>67.62</v>
      </c>
      <c s="36">
        <v>0.00032</v>
      </c>
      <c s="36">
        <f>ROUND(G97*H97,6)</f>
      </c>
      <c r="L97" s="38">
        <v>0</v>
      </c>
      <c s="32">
        <f>ROUND(ROUND(L97,2)*ROUND(G97,3),2)</f>
      </c>
      <c s="36" t="s">
        <v>188</v>
      </c>
      <c>
        <f>(M97*21)/100</f>
      </c>
      <c t="s">
        <v>26</v>
      </c>
    </row>
    <row r="98" spans="1:5" ht="12.75">
      <c r="A98" s="35" t="s">
        <v>55</v>
      </c>
      <c r="E98" s="39" t="s">
        <v>5</v>
      </c>
    </row>
    <row r="99" spans="1:5" ht="165.75">
      <c r="A99" s="35" t="s">
        <v>56</v>
      </c>
      <c r="E99" s="40" t="s">
        <v>4455</v>
      </c>
    </row>
    <row r="100" spans="1:5" ht="25.5">
      <c r="A100" t="s">
        <v>58</v>
      </c>
      <c r="E100" s="39" t="s">
        <v>4456</v>
      </c>
    </row>
    <row r="101" spans="1:16" ht="12.75">
      <c r="A101" t="s">
        <v>48</v>
      </c>
      <c s="34" t="s">
        <v>293</v>
      </c>
      <c s="34" t="s">
        <v>4457</v>
      </c>
      <c s="35" t="s">
        <v>5</v>
      </c>
      <c s="6" t="s">
        <v>4458</v>
      </c>
      <c s="36" t="s">
        <v>53</v>
      </c>
      <c s="37">
        <v>0.016</v>
      </c>
      <c s="36">
        <v>1</v>
      </c>
      <c s="36">
        <f>ROUND(G101*H101,6)</f>
      </c>
      <c r="L101" s="38">
        <v>0</v>
      </c>
      <c s="32">
        <f>ROUND(ROUND(L101,2)*ROUND(G101,3),2)</f>
      </c>
      <c s="36" t="s">
        <v>188</v>
      </c>
      <c>
        <f>(M101*21)/100</f>
      </c>
      <c t="s">
        <v>26</v>
      </c>
    </row>
    <row r="102" spans="1:5" ht="12.75">
      <c r="A102" s="35" t="s">
        <v>55</v>
      </c>
      <c r="E102" s="39" t="s">
        <v>5</v>
      </c>
    </row>
    <row r="103" spans="1:5" ht="63.75">
      <c r="A103" s="35" t="s">
        <v>56</v>
      </c>
      <c r="E103" s="40" t="s">
        <v>4459</v>
      </c>
    </row>
    <row r="104" spans="1:5" ht="25.5">
      <c r="A104" t="s">
        <v>58</v>
      </c>
      <c r="E104" s="39" t="s">
        <v>4460</v>
      </c>
    </row>
    <row r="105" spans="1:16" ht="12.75">
      <c r="A105" t="s">
        <v>48</v>
      </c>
      <c s="34" t="s">
        <v>297</v>
      </c>
      <c s="34" t="s">
        <v>4461</v>
      </c>
      <c s="35" t="s">
        <v>5</v>
      </c>
      <c s="6" t="s">
        <v>4462</v>
      </c>
      <c s="36" t="s">
        <v>53</v>
      </c>
      <c s="37">
        <v>0.022</v>
      </c>
      <c s="36">
        <v>1</v>
      </c>
      <c s="36">
        <f>ROUND(G105*H105,6)</f>
      </c>
      <c r="L105" s="38">
        <v>0</v>
      </c>
      <c s="32">
        <f>ROUND(ROUND(L105,2)*ROUND(G105,3),2)</f>
      </c>
      <c s="36" t="s">
        <v>188</v>
      </c>
      <c>
        <f>(M105*21)/100</f>
      </c>
      <c t="s">
        <v>26</v>
      </c>
    </row>
    <row r="106" spans="1:5" ht="12.75">
      <c r="A106" s="35" t="s">
        <v>55</v>
      </c>
      <c r="E106" s="39" t="s">
        <v>5</v>
      </c>
    </row>
    <row r="107" spans="1:5" ht="63.75">
      <c r="A107" s="35" t="s">
        <v>56</v>
      </c>
      <c r="E107" s="40" t="s">
        <v>4463</v>
      </c>
    </row>
    <row r="108" spans="1:5" ht="25.5">
      <c r="A108" t="s">
        <v>58</v>
      </c>
      <c r="E108" s="39" t="s">
        <v>4464</v>
      </c>
    </row>
    <row r="109" spans="1:16" ht="12.75">
      <c r="A109" t="s">
        <v>48</v>
      </c>
      <c s="34" t="s">
        <v>301</v>
      </c>
      <c s="34" t="s">
        <v>1386</v>
      </c>
      <c s="35" t="s">
        <v>5</v>
      </c>
      <c s="6" t="s">
        <v>1387</v>
      </c>
      <c s="36" t="s">
        <v>1372</v>
      </c>
      <c s="37">
        <v>369.05</v>
      </c>
      <c s="36">
        <v>6E-05</v>
      </c>
      <c s="36">
        <f>ROUND(G109*H109,6)</f>
      </c>
      <c r="L109" s="38">
        <v>0</v>
      </c>
      <c s="32">
        <f>ROUND(ROUND(L109,2)*ROUND(G109,3),2)</f>
      </c>
      <c s="36" t="s">
        <v>188</v>
      </c>
      <c>
        <f>(M109*21)/100</f>
      </c>
      <c t="s">
        <v>26</v>
      </c>
    </row>
    <row r="110" spans="1:5" ht="12.75">
      <c r="A110" s="35" t="s">
        <v>55</v>
      </c>
      <c r="E110" s="39" t="s">
        <v>5</v>
      </c>
    </row>
    <row r="111" spans="1:5" ht="409.5">
      <c r="A111" s="35" t="s">
        <v>56</v>
      </c>
      <c r="E111" s="40" t="s">
        <v>4465</v>
      </c>
    </row>
    <row r="112" spans="1:5" ht="12.75">
      <c r="A112" t="s">
        <v>58</v>
      </c>
      <c r="E112" s="39" t="s">
        <v>1387</v>
      </c>
    </row>
    <row r="113" spans="1:16" ht="12.75">
      <c r="A113" t="s">
        <v>48</v>
      </c>
      <c s="34" t="s">
        <v>305</v>
      </c>
      <c s="34" t="s">
        <v>4466</v>
      </c>
      <c s="35" t="s">
        <v>5</v>
      </c>
      <c s="6" t="s">
        <v>4467</v>
      </c>
      <c s="36" t="s">
        <v>235</v>
      </c>
      <c s="37">
        <v>10.133</v>
      </c>
      <c s="36">
        <v>0.03305</v>
      </c>
      <c s="36">
        <f>ROUND(G113*H113,6)</f>
      </c>
      <c r="L113" s="38">
        <v>0</v>
      </c>
      <c s="32">
        <f>ROUND(ROUND(L113,2)*ROUND(G113,3),2)</f>
      </c>
      <c s="36" t="s">
        <v>188</v>
      </c>
      <c>
        <f>(M113*21)/100</f>
      </c>
      <c t="s">
        <v>26</v>
      </c>
    </row>
    <row r="114" spans="1:5" ht="12.75">
      <c r="A114" s="35" t="s">
        <v>55</v>
      </c>
      <c r="E114" s="39" t="s">
        <v>5</v>
      </c>
    </row>
    <row r="115" spans="1:5" ht="409.5">
      <c r="A115" s="35" t="s">
        <v>56</v>
      </c>
      <c r="E115" s="40" t="s">
        <v>4468</v>
      </c>
    </row>
    <row r="116" spans="1:5" ht="25.5">
      <c r="A116" t="s">
        <v>58</v>
      </c>
      <c r="E116" s="39" t="s">
        <v>4469</v>
      </c>
    </row>
    <row r="117" spans="1:16" ht="12.75">
      <c r="A117" t="s">
        <v>48</v>
      </c>
      <c s="34" t="s">
        <v>310</v>
      </c>
      <c s="34" t="s">
        <v>4470</v>
      </c>
      <c s="35" t="s">
        <v>5</v>
      </c>
      <c s="6" t="s">
        <v>4471</v>
      </c>
      <c s="36" t="s">
        <v>235</v>
      </c>
      <c s="37">
        <v>1.26</v>
      </c>
      <c s="36">
        <v>0.04536</v>
      </c>
      <c s="36">
        <f>ROUND(G117*H117,6)</f>
      </c>
      <c r="L117" s="38">
        <v>0</v>
      </c>
      <c s="32">
        <f>ROUND(ROUND(L117,2)*ROUND(G117,3),2)</f>
      </c>
      <c s="36" t="s">
        <v>188</v>
      </c>
      <c>
        <f>(M117*21)/100</f>
      </c>
      <c t="s">
        <v>26</v>
      </c>
    </row>
    <row r="118" spans="1:5" ht="12.75">
      <c r="A118" s="35" t="s">
        <v>55</v>
      </c>
      <c r="E118" s="39" t="s">
        <v>5</v>
      </c>
    </row>
    <row r="119" spans="1:5" ht="178.5">
      <c r="A119" s="35" t="s">
        <v>56</v>
      </c>
      <c r="E119" s="40" t="s">
        <v>4472</v>
      </c>
    </row>
    <row r="120" spans="1:5" ht="25.5">
      <c r="A120" t="s">
        <v>58</v>
      </c>
      <c r="E120" s="39" t="s">
        <v>4473</v>
      </c>
    </row>
    <row r="121" spans="1:16" ht="12.75">
      <c r="A121" t="s">
        <v>48</v>
      </c>
      <c s="34" t="s">
        <v>401</v>
      </c>
      <c s="34" t="s">
        <v>1393</v>
      </c>
      <c s="35" t="s">
        <v>5</v>
      </c>
      <c s="6" t="s">
        <v>1394</v>
      </c>
      <c s="36" t="s">
        <v>1372</v>
      </c>
      <c s="37">
        <v>458.295</v>
      </c>
      <c s="36">
        <v>5E-05</v>
      </c>
      <c s="36">
        <f>ROUND(G121*H121,6)</f>
      </c>
      <c r="L121" s="38">
        <v>0</v>
      </c>
      <c s="32">
        <f>ROUND(ROUND(L121,2)*ROUND(G121,3),2)</f>
      </c>
      <c s="36" t="s">
        <v>188</v>
      </c>
      <c>
        <f>(M121*21)/100</f>
      </c>
      <c t="s">
        <v>26</v>
      </c>
    </row>
    <row r="122" spans="1:5" ht="12.75">
      <c r="A122" s="35" t="s">
        <v>55</v>
      </c>
      <c r="E122" s="39" t="s">
        <v>5</v>
      </c>
    </row>
    <row r="123" spans="1:5" ht="331.5">
      <c r="A123" s="35" t="s">
        <v>56</v>
      </c>
      <c r="E123" s="40" t="s">
        <v>4474</v>
      </c>
    </row>
    <row r="124" spans="1:5" ht="12.75">
      <c r="A124" t="s">
        <v>58</v>
      </c>
      <c r="E124" s="39" t="s">
        <v>1394</v>
      </c>
    </row>
    <row r="125" spans="1:16" ht="12.75">
      <c r="A125" t="s">
        <v>48</v>
      </c>
      <c s="34" t="s">
        <v>404</v>
      </c>
      <c s="34" t="s">
        <v>4421</v>
      </c>
      <c s="35" t="s">
        <v>5</v>
      </c>
      <c s="6" t="s">
        <v>4422</v>
      </c>
      <c s="36" t="s">
        <v>53</v>
      </c>
      <c s="37">
        <v>0.409</v>
      </c>
      <c s="36">
        <v>1</v>
      </c>
      <c s="36">
        <f>ROUND(G125*H125,6)</f>
      </c>
      <c r="L125" s="38">
        <v>0</v>
      </c>
      <c s="32">
        <f>ROUND(ROUND(L125,2)*ROUND(G125,3),2)</f>
      </c>
      <c s="36" t="s">
        <v>188</v>
      </c>
      <c>
        <f>(M125*21)/100</f>
      </c>
      <c t="s">
        <v>26</v>
      </c>
    </row>
    <row r="126" spans="1:5" ht="12.75">
      <c r="A126" s="35" t="s">
        <v>55</v>
      </c>
      <c r="E126" s="39" t="s">
        <v>5</v>
      </c>
    </row>
    <row r="127" spans="1:5" ht="63.75">
      <c r="A127" s="35" t="s">
        <v>56</v>
      </c>
      <c r="E127" s="40" t="s">
        <v>4475</v>
      </c>
    </row>
    <row r="128" spans="1:5" ht="25.5">
      <c r="A128" t="s">
        <v>58</v>
      </c>
      <c r="E128" s="39" t="s">
        <v>4476</v>
      </c>
    </row>
    <row r="129" spans="1:16" ht="12.75">
      <c r="A129" t="s">
        <v>48</v>
      </c>
      <c s="34" t="s">
        <v>406</v>
      </c>
      <c s="34" t="s">
        <v>4477</v>
      </c>
      <c s="35" t="s">
        <v>5</v>
      </c>
      <c s="6" t="s">
        <v>4478</v>
      </c>
      <c s="36" t="s">
        <v>235</v>
      </c>
      <c s="37">
        <v>1.733</v>
      </c>
      <c s="36">
        <v>0.0624</v>
      </c>
      <c s="36">
        <f>ROUND(G129*H129,6)</f>
      </c>
      <c r="L129" s="38">
        <v>0</v>
      </c>
      <c s="32">
        <f>ROUND(ROUND(L129,2)*ROUND(G129,3),2)</f>
      </c>
      <c s="36" t="s">
        <v>188</v>
      </c>
      <c>
        <f>(M129*21)/100</f>
      </c>
      <c t="s">
        <v>26</v>
      </c>
    </row>
    <row r="130" spans="1:5" ht="12.75">
      <c r="A130" s="35" t="s">
        <v>55</v>
      </c>
      <c r="E130" s="39" t="s">
        <v>5</v>
      </c>
    </row>
    <row r="131" spans="1:5" ht="178.5">
      <c r="A131" s="35" t="s">
        <v>56</v>
      </c>
      <c r="E131" s="40" t="s">
        <v>4479</v>
      </c>
    </row>
    <row r="132" spans="1:5" ht="25.5">
      <c r="A132" t="s">
        <v>58</v>
      </c>
      <c r="E132" s="39" t="s">
        <v>4480</v>
      </c>
    </row>
    <row r="133" spans="1:16" ht="12.75">
      <c r="A133" t="s">
        <v>48</v>
      </c>
      <c s="34" t="s">
        <v>410</v>
      </c>
      <c s="34" t="s">
        <v>3857</v>
      </c>
      <c s="35" t="s">
        <v>5</v>
      </c>
      <c s="6" t="s">
        <v>3858</v>
      </c>
      <c s="36" t="s">
        <v>1372</v>
      </c>
      <c s="37">
        <v>4025.322</v>
      </c>
      <c s="36">
        <v>5E-05</v>
      </c>
      <c s="36">
        <f>ROUND(G133*H133,6)</f>
      </c>
      <c r="L133" s="38">
        <v>0</v>
      </c>
      <c s="32">
        <f>ROUND(ROUND(L133,2)*ROUND(G133,3),2)</f>
      </c>
      <c s="36" t="s">
        <v>188</v>
      </c>
      <c>
        <f>(M133*21)/100</f>
      </c>
      <c t="s">
        <v>26</v>
      </c>
    </row>
    <row r="134" spans="1:5" ht="12.75">
      <c r="A134" s="35" t="s">
        <v>55</v>
      </c>
      <c r="E134" s="39" t="s">
        <v>5</v>
      </c>
    </row>
    <row r="135" spans="1:5" ht="344.25">
      <c r="A135" s="35" t="s">
        <v>56</v>
      </c>
      <c r="E135" s="40" t="s">
        <v>4481</v>
      </c>
    </row>
    <row r="136" spans="1:5" ht="12.75">
      <c r="A136" t="s">
        <v>58</v>
      </c>
      <c r="E136" s="39" t="s">
        <v>3858</v>
      </c>
    </row>
    <row r="137" spans="1:16" ht="12.75">
      <c r="A137" t="s">
        <v>48</v>
      </c>
      <c s="34" t="s">
        <v>413</v>
      </c>
      <c s="34" t="s">
        <v>4482</v>
      </c>
      <c s="35" t="s">
        <v>5</v>
      </c>
      <c s="6" t="s">
        <v>4483</v>
      </c>
      <c s="36" t="s">
        <v>53</v>
      </c>
      <c s="37">
        <v>0.389</v>
      </c>
      <c s="36">
        <v>1</v>
      </c>
      <c s="36">
        <f>ROUND(G137*H137,6)</f>
      </c>
      <c r="L137" s="38">
        <v>0</v>
      </c>
      <c s="32">
        <f>ROUND(ROUND(L137,2)*ROUND(G137,3),2)</f>
      </c>
      <c s="36" t="s">
        <v>188</v>
      </c>
      <c>
        <f>(M137*21)/100</f>
      </c>
      <c t="s">
        <v>26</v>
      </c>
    </row>
    <row r="138" spans="1:5" ht="12.75">
      <c r="A138" s="35" t="s">
        <v>55</v>
      </c>
      <c r="E138" s="39" t="s">
        <v>5</v>
      </c>
    </row>
    <row r="139" spans="1:5" ht="229.5">
      <c r="A139" s="35" t="s">
        <v>56</v>
      </c>
      <c r="E139" s="40" t="s">
        <v>4484</v>
      </c>
    </row>
    <row r="140" spans="1:5" ht="25.5">
      <c r="A140" t="s">
        <v>58</v>
      </c>
      <c r="E140" s="39" t="s">
        <v>4485</v>
      </c>
    </row>
    <row r="141" spans="1:16" ht="12.75">
      <c r="A141" t="s">
        <v>48</v>
      </c>
      <c s="34" t="s">
        <v>416</v>
      </c>
      <c s="34" t="s">
        <v>4486</v>
      </c>
      <c s="35" t="s">
        <v>5</v>
      </c>
      <c s="6" t="s">
        <v>4422</v>
      </c>
      <c s="36" t="s">
        <v>53</v>
      </c>
      <c s="37">
        <v>3.048</v>
      </c>
      <c s="36">
        <v>1</v>
      </c>
      <c s="36">
        <f>ROUND(G141*H141,6)</f>
      </c>
      <c r="L141" s="38">
        <v>0</v>
      </c>
      <c s="32">
        <f>ROUND(ROUND(L141,2)*ROUND(G141,3),2)</f>
      </c>
      <c s="36" t="s">
        <v>188</v>
      </c>
      <c>
        <f>(M141*21)/100</f>
      </c>
      <c t="s">
        <v>26</v>
      </c>
    </row>
    <row r="142" spans="1:5" ht="12.75">
      <c r="A142" s="35" t="s">
        <v>55</v>
      </c>
      <c r="E142" s="39" t="s">
        <v>5</v>
      </c>
    </row>
    <row r="143" spans="1:5" ht="178.5">
      <c r="A143" s="35" t="s">
        <v>56</v>
      </c>
      <c r="E143" s="40" t="s">
        <v>4487</v>
      </c>
    </row>
    <row r="144" spans="1:5" ht="25.5">
      <c r="A144" t="s">
        <v>58</v>
      </c>
      <c r="E144" s="39" t="s">
        <v>4476</v>
      </c>
    </row>
    <row r="145" spans="1:16" ht="12.75">
      <c r="A145" t="s">
        <v>48</v>
      </c>
      <c s="34" t="s">
        <v>419</v>
      </c>
      <c s="34" t="s">
        <v>4488</v>
      </c>
      <c s="35" t="s">
        <v>5</v>
      </c>
      <c s="6" t="s">
        <v>4489</v>
      </c>
      <c s="36" t="s">
        <v>53</v>
      </c>
      <c s="37">
        <v>0.42</v>
      </c>
      <c s="36">
        <v>1</v>
      </c>
      <c s="36">
        <f>ROUND(G145*H145,6)</f>
      </c>
      <c r="L145" s="38">
        <v>0</v>
      </c>
      <c s="32">
        <f>ROUND(ROUND(L145,2)*ROUND(G145,3),2)</f>
      </c>
      <c s="36" t="s">
        <v>54</v>
      </c>
      <c>
        <f>(M145*21)/100</f>
      </c>
      <c t="s">
        <v>26</v>
      </c>
    </row>
    <row r="146" spans="1:5" ht="12.75">
      <c r="A146" s="35" t="s">
        <v>55</v>
      </c>
      <c r="E146" s="39" t="s">
        <v>5</v>
      </c>
    </row>
    <row r="147" spans="1:5" ht="76.5">
      <c r="A147" s="35" t="s">
        <v>56</v>
      </c>
      <c r="E147" s="40" t="s">
        <v>4490</v>
      </c>
    </row>
    <row r="148" spans="1:5" ht="25.5">
      <c r="A148" t="s">
        <v>58</v>
      </c>
      <c r="E148" s="39" t="s">
        <v>4491</v>
      </c>
    </row>
    <row r="149" spans="1:16" ht="12.75">
      <c r="A149" t="s">
        <v>48</v>
      </c>
      <c s="34" t="s">
        <v>422</v>
      </c>
      <c s="34" t="s">
        <v>4492</v>
      </c>
      <c s="35" t="s">
        <v>5</v>
      </c>
      <c s="6" t="s">
        <v>4493</v>
      </c>
      <c s="36" t="s">
        <v>53</v>
      </c>
      <c s="37">
        <v>0.366</v>
      </c>
      <c s="36">
        <v>1</v>
      </c>
      <c s="36">
        <f>ROUND(G149*H149,6)</f>
      </c>
      <c r="L149" s="38">
        <v>0</v>
      </c>
      <c s="32">
        <f>ROUND(ROUND(L149,2)*ROUND(G149,3),2)</f>
      </c>
      <c s="36" t="s">
        <v>188</v>
      </c>
      <c>
        <f>(M149*21)/100</f>
      </c>
      <c t="s">
        <v>26</v>
      </c>
    </row>
    <row r="150" spans="1:5" ht="12.75">
      <c r="A150" s="35" t="s">
        <v>55</v>
      </c>
      <c r="E150" s="39" t="s">
        <v>5</v>
      </c>
    </row>
    <row r="151" spans="1:5" ht="102">
      <c r="A151" s="35" t="s">
        <v>56</v>
      </c>
      <c r="E151" s="40" t="s">
        <v>4494</v>
      </c>
    </row>
    <row r="152" spans="1:5" ht="25.5">
      <c r="A152" t="s">
        <v>58</v>
      </c>
      <c r="E152" s="39" t="s">
        <v>4495</v>
      </c>
    </row>
    <row r="153" spans="1:16" ht="25.5">
      <c r="A153" t="s">
        <v>48</v>
      </c>
      <c s="34" t="s">
        <v>425</v>
      </c>
      <c s="34" t="s">
        <v>3871</v>
      </c>
      <c s="35" t="s">
        <v>5</v>
      </c>
      <c s="6" t="s">
        <v>3872</v>
      </c>
      <c s="36" t="s">
        <v>1372</v>
      </c>
      <c s="37">
        <v>2050.416</v>
      </c>
      <c s="36">
        <v>5E-05</v>
      </c>
      <c s="36">
        <f>ROUND(G153*H153,6)</f>
      </c>
      <c r="L153" s="38">
        <v>0</v>
      </c>
      <c s="32">
        <f>ROUND(ROUND(L153,2)*ROUND(G153,3),2)</f>
      </c>
      <c s="36" t="s">
        <v>188</v>
      </c>
      <c>
        <f>(M153*21)/100</f>
      </c>
      <c t="s">
        <v>26</v>
      </c>
    </row>
    <row r="154" spans="1:5" ht="12.75">
      <c r="A154" s="35" t="s">
        <v>55</v>
      </c>
      <c r="E154" s="39" t="s">
        <v>5</v>
      </c>
    </row>
    <row r="155" spans="1:5" ht="178.5">
      <c r="A155" s="35" t="s">
        <v>56</v>
      </c>
      <c r="E155" s="40" t="s">
        <v>4496</v>
      </c>
    </row>
    <row r="156" spans="1:5" ht="25.5">
      <c r="A156" t="s">
        <v>58</v>
      </c>
      <c r="E156" s="39" t="s">
        <v>3872</v>
      </c>
    </row>
    <row r="157" spans="1:16" ht="12.75">
      <c r="A157" t="s">
        <v>48</v>
      </c>
      <c s="34" t="s">
        <v>428</v>
      </c>
      <c s="34" t="s">
        <v>4497</v>
      </c>
      <c s="35" t="s">
        <v>5</v>
      </c>
      <c s="6" t="s">
        <v>4498</v>
      </c>
      <c s="36" t="s">
        <v>53</v>
      </c>
      <c s="37">
        <v>0.236</v>
      </c>
      <c s="36">
        <v>1</v>
      </c>
      <c s="36">
        <f>ROUND(G157*H157,6)</f>
      </c>
      <c r="L157" s="38">
        <v>0</v>
      </c>
      <c s="32">
        <f>ROUND(ROUND(L157,2)*ROUND(G157,3),2)</f>
      </c>
      <c s="36" t="s">
        <v>188</v>
      </c>
      <c>
        <f>(M157*21)/100</f>
      </c>
      <c t="s">
        <v>26</v>
      </c>
    </row>
    <row r="158" spans="1:5" ht="12.75">
      <c r="A158" s="35" t="s">
        <v>55</v>
      </c>
      <c r="E158" s="39" t="s">
        <v>5</v>
      </c>
    </row>
    <row r="159" spans="1:5" ht="102">
      <c r="A159" s="35" t="s">
        <v>56</v>
      </c>
      <c r="E159" s="40" t="s">
        <v>4499</v>
      </c>
    </row>
    <row r="160" spans="1:5" ht="25.5">
      <c r="A160" t="s">
        <v>58</v>
      </c>
      <c r="E160" s="39" t="s">
        <v>4500</v>
      </c>
    </row>
    <row r="161" spans="1:16" ht="12.75">
      <c r="A161" t="s">
        <v>48</v>
      </c>
      <c s="34" t="s">
        <v>429</v>
      </c>
      <c s="34" t="s">
        <v>4501</v>
      </c>
      <c s="35" t="s">
        <v>5</v>
      </c>
      <c s="6" t="s">
        <v>4422</v>
      </c>
      <c s="36" t="s">
        <v>53</v>
      </c>
      <c s="37">
        <v>2.122</v>
      </c>
      <c s="36">
        <v>1</v>
      </c>
      <c s="36">
        <f>ROUND(G161*H161,6)</f>
      </c>
      <c r="L161" s="38">
        <v>0</v>
      </c>
      <c s="32">
        <f>ROUND(ROUND(L161,2)*ROUND(G161,3),2)</f>
      </c>
      <c s="36" t="s">
        <v>188</v>
      </c>
      <c>
        <f>(M161*21)/100</f>
      </c>
      <c t="s">
        <v>26</v>
      </c>
    </row>
    <row r="162" spans="1:5" ht="12.75">
      <c r="A162" s="35" t="s">
        <v>55</v>
      </c>
      <c r="E162" s="39" t="s">
        <v>5</v>
      </c>
    </row>
    <row r="163" spans="1:5" ht="178.5">
      <c r="A163" s="35" t="s">
        <v>56</v>
      </c>
      <c r="E163" s="40" t="s">
        <v>4502</v>
      </c>
    </row>
    <row r="164" spans="1:5" ht="25.5">
      <c r="A164" t="s">
        <v>58</v>
      </c>
      <c r="E164" s="39" t="s">
        <v>4476</v>
      </c>
    </row>
    <row r="165" spans="1:16" ht="25.5">
      <c r="A165" t="s">
        <v>48</v>
      </c>
      <c s="34" t="s">
        <v>432</v>
      </c>
      <c s="34" t="s">
        <v>3895</v>
      </c>
      <c s="35" t="s">
        <v>5</v>
      </c>
      <c s="6" t="s">
        <v>3896</v>
      </c>
      <c s="36" t="s">
        <v>1372</v>
      </c>
      <c s="37">
        <v>1740</v>
      </c>
      <c s="36">
        <v>5E-05</v>
      </c>
      <c s="36">
        <f>ROUND(G165*H165,6)</f>
      </c>
      <c r="L165" s="38">
        <v>0</v>
      </c>
      <c s="32">
        <f>ROUND(ROUND(L165,2)*ROUND(G165,3),2)</f>
      </c>
      <c s="36" t="s">
        <v>188</v>
      </c>
      <c>
        <f>(M165*21)/100</f>
      </c>
      <c t="s">
        <v>26</v>
      </c>
    </row>
    <row r="166" spans="1:5" ht="12.75">
      <c r="A166" s="35" t="s">
        <v>55</v>
      </c>
      <c r="E166" s="39" t="s">
        <v>5</v>
      </c>
    </row>
    <row r="167" spans="1:5" ht="12.75">
      <c r="A167" s="35" t="s">
        <v>56</v>
      </c>
      <c r="E167" s="40" t="s">
        <v>4503</v>
      </c>
    </row>
    <row r="168" spans="1:5" ht="25.5">
      <c r="A168" t="s">
        <v>58</v>
      </c>
      <c r="E168" s="39" t="s">
        <v>3896</v>
      </c>
    </row>
    <row r="169" spans="1:16" ht="12.75">
      <c r="A169" t="s">
        <v>48</v>
      </c>
      <c s="34" t="s">
        <v>433</v>
      </c>
      <c s="34" t="s">
        <v>4504</v>
      </c>
      <c s="35" t="s">
        <v>5</v>
      </c>
      <c s="6" t="s">
        <v>4505</v>
      </c>
      <c s="36" t="s">
        <v>187</v>
      </c>
      <c s="37">
        <v>6</v>
      </c>
      <c s="36">
        <v>0.29</v>
      </c>
      <c s="36">
        <f>ROUND(G169*H169,6)</f>
      </c>
      <c r="L169" s="38">
        <v>0</v>
      </c>
      <c s="32">
        <f>ROUND(ROUND(L169,2)*ROUND(G169,3),2)</f>
      </c>
      <c s="36" t="s">
        <v>54</v>
      </c>
      <c>
        <f>(M169*21)/100</f>
      </c>
      <c t="s">
        <v>26</v>
      </c>
    </row>
    <row r="170" spans="1:5" ht="12.75">
      <c r="A170" s="35" t="s">
        <v>55</v>
      </c>
      <c r="E170" s="39" t="s">
        <v>5</v>
      </c>
    </row>
    <row r="171" spans="1:5" ht="12.75">
      <c r="A171" s="35" t="s">
        <v>56</v>
      </c>
      <c r="E171" s="40" t="s">
        <v>5</v>
      </c>
    </row>
    <row r="172" spans="1:5" ht="25.5">
      <c r="A172" t="s">
        <v>58</v>
      </c>
      <c r="E172" s="39" t="s">
        <v>4506</v>
      </c>
    </row>
    <row r="173" spans="1:16" ht="25.5">
      <c r="A173" t="s">
        <v>48</v>
      </c>
      <c s="34" t="s">
        <v>436</v>
      </c>
      <c s="34" t="s">
        <v>3923</v>
      </c>
      <c s="35" t="s">
        <v>5</v>
      </c>
      <c s="6" t="s">
        <v>3924</v>
      </c>
      <c s="36" t="s">
        <v>53</v>
      </c>
      <c s="37">
        <v>9.729</v>
      </c>
      <c s="36">
        <v>0</v>
      </c>
      <c s="36">
        <f>ROUND(G173*H173,6)</f>
      </c>
      <c r="L173" s="38">
        <v>0</v>
      </c>
      <c s="32">
        <f>ROUND(ROUND(L173,2)*ROUND(G173,3),2)</f>
      </c>
      <c s="36" t="s">
        <v>188</v>
      </c>
      <c>
        <f>(M173*21)/100</f>
      </c>
      <c t="s">
        <v>26</v>
      </c>
    </row>
    <row r="174" spans="1:5" ht="12.75">
      <c r="A174" s="35" t="s">
        <v>55</v>
      </c>
      <c r="E174" s="39" t="s">
        <v>5</v>
      </c>
    </row>
    <row r="175" spans="1:5" ht="12.75">
      <c r="A175" s="35" t="s">
        <v>56</v>
      </c>
      <c r="E175" s="40" t="s">
        <v>5</v>
      </c>
    </row>
    <row r="176" spans="1:5" ht="25.5">
      <c r="A176" t="s">
        <v>58</v>
      </c>
      <c r="E176" s="39" t="s">
        <v>3924</v>
      </c>
    </row>
    <row r="177" spans="1:13" ht="12.75">
      <c r="A177" t="s">
        <v>45</v>
      </c>
      <c r="C177" s="31" t="s">
        <v>4507</v>
      </c>
      <c r="E177" s="33" t="s">
        <v>4508</v>
      </c>
      <c r="J177" s="32">
        <f>0</f>
      </c>
      <c s="32">
        <f>0</f>
      </c>
      <c s="32">
        <f>0+L178+L182+L186+L190+L194+L198+L202</f>
      </c>
      <c s="32">
        <f>0+M178+M182+M186+M190+M194+M198+M202</f>
      </c>
    </row>
    <row r="178" spans="1:16" ht="12.75">
      <c r="A178" t="s">
        <v>48</v>
      </c>
      <c s="34" t="s">
        <v>438</v>
      </c>
      <c s="34" t="s">
        <v>4509</v>
      </c>
      <c s="35" t="s">
        <v>5</v>
      </c>
      <c s="6" t="s">
        <v>4510</v>
      </c>
      <c s="36" t="s">
        <v>1171</v>
      </c>
      <c s="37">
        <v>243.06</v>
      </c>
      <c s="36">
        <v>0</v>
      </c>
      <c s="36">
        <f>ROUND(G178*H178,6)</f>
      </c>
      <c r="L178" s="38">
        <v>0</v>
      </c>
      <c s="32">
        <f>ROUND(ROUND(L178,2)*ROUND(G178,3),2)</f>
      </c>
      <c s="36" t="s">
        <v>188</v>
      </c>
      <c>
        <f>(M178*21)/100</f>
      </c>
      <c t="s">
        <v>26</v>
      </c>
    </row>
    <row r="179" spans="1:5" ht="12.75">
      <c r="A179" s="35" t="s">
        <v>55</v>
      </c>
      <c r="E179" s="39" t="s">
        <v>5</v>
      </c>
    </row>
    <row r="180" spans="1:5" ht="409.5">
      <c r="A180" s="35" t="s">
        <v>56</v>
      </c>
      <c r="E180" s="40" t="s">
        <v>4511</v>
      </c>
    </row>
    <row r="181" spans="1:5" ht="12.75">
      <c r="A181" t="s">
        <v>58</v>
      </c>
      <c r="E181" s="39" t="s">
        <v>4510</v>
      </c>
    </row>
    <row r="182" spans="1:16" ht="25.5">
      <c r="A182" t="s">
        <v>48</v>
      </c>
      <c s="34" t="s">
        <v>441</v>
      </c>
      <c s="34" t="s">
        <v>4512</v>
      </c>
      <c s="35" t="s">
        <v>5</v>
      </c>
      <c s="6" t="s">
        <v>4513</v>
      </c>
      <c s="36" t="s">
        <v>1171</v>
      </c>
      <c s="37">
        <v>1.822</v>
      </c>
      <c s="36">
        <v>0.00105</v>
      </c>
      <c s="36">
        <f>ROUND(G182*H182,6)</f>
      </c>
      <c r="L182" s="38">
        <v>0</v>
      </c>
      <c s="32">
        <f>ROUND(ROUND(L182,2)*ROUND(G182,3),2)</f>
      </c>
      <c s="36" t="s">
        <v>188</v>
      </c>
      <c>
        <f>(M182*21)/100</f>
      </c>
      <c t="s">
        <v>26</v>
      </c>
    </row>
    <row r="183" spans="1:5" ht="12.75">
      <c r="A183" s="35" t="s">
        <v>55</v>
      </c>
      <c r="E183" s="39" t="s">
        <v>5</v>
      </c>
    </row>
    <row r="184" spans="1:5" ht="114.75">
      <c r="A184" s="35" t="s">
        <v>56</v>
      </c>
      <c r="E184" s="40" t="s">
        <v>4514</v>
      </c>
    </row>
    <row r="185" spans="1:5" ht="25.5">
      <c r="A185" t="s">
        <v>58</v>
      </c>
      <c r="E185" s="39" t="s">
        <v>4515</v>
      </c>
    </row>
    <row r="186" spans="1:16" ht="25.5">
      <c r="A186" t="s">
        <v>48</v>
      </c>
      <c s="34" t="s">
        <v>443</v>
      </c>
      <c s="34" t="s">
        <v>4516</v>
      </c>
      <c s="35" t="s">
        <v>5</v>
      </c>
      <c s="6" t="s">
        <v>4517</v>
      </c>
      <c s="36" t="s">
        <v>1171</v>
      </c>
      <c s="37">
        <v>1.822</v>
      </c>
      <c s="36">
        <v>0.00046</v>
      </c>
      <c s="36">
        <f>ROUND(G186*H186,6)</f>
      </c>
      <c r="L186" s="38">
        <v>0</v>
      </c>
      <c s="32">
        <f>ROUND(ROUND(L186,2)*ROUND(G186,3),2)</f>
      </c>
      <c s="36" t="s">
        <v>188</v>
      </c>
      <c>
        <f>(M186*21)/100</f>
      </c>
      <c t="s">
        <v>26</v>
      </c>
    </row>
    <row r="187" spans="1:5" ht="12.75">
      <c r="A187" s="35" t="s">
        <v>55</v>
      </c>
      <c r="E187" s="39" t="s">
        <v>5</v>
      </c>
    </row>
    <row r="188" spans="1:5" ht="114.75">
      <c r="A188" s="35" t="s">
        <v>56</v>
      </c>
      <c r="E188" s="40" t="s">
        <v>4518</v>
      </c>
    </row>
    <row r="189" spans="1:5" ht="25.5">
      <c r="A189" t="s">
        <v>58</v>
      </c>
      <c r="E189" s="39" t="s">
        <v>4519</v>
      </c>
    </row>
    <row r="190" spans="1:16" ht="25.5">
      <c r="A190" t="s">
        <v>48</v>
      </c>
      <c s="34" t="s">
        <v>446</v>
      </c>
      <c s="34" t="s">
        <v>4520</v>
      </c>
      <c s="35" t="s">
        <v>5</v>
      </c>
      <c s="6" t="s">
        <v>4521</v>
      </c>
      <c s="36" t="s">
        <v>1171</v>
      </c>
      <c s="37">
        <v>191.256</v>
      </c>
      <c s="36">
        <v>0.0008</v>
      </c>
      <c s="36">
        <f>ROUND(G190*H190,6)</f>
      </c>
      <c r="L190" s="38">
        <v>0</v>
      </c>
      <c s="32">
        <f>ROUND(ROUND(L190,2)*ROUND(G190,3),2)</f>
      </c>
      <c s="36" t="s">
        <v>188</v>
      </c>
      <c>
        <f>(M190*21)/100</f>
      </c>
      <c t="s">
        <v>26</v>
      </c>
    </row>
    <row r="191" spans="1:5" ht="12.75">
      <c r="A191" s="35" t="s">
        <v>55</v>
      </c>
      <c r="E191" s="39" t="s">
        <v>5</v>
      </c>
    </row>
    <row r="192" spans="1:5" ht="267.75">
      <c r="A192" s="35" t="s">
        <v>56</v>
      </c>
      <c r="E192" s="40" t="s">
        <v>4522</v>
      </c>
    </row>
    <row r="193" spans="1:5" ht="25.5">
      <c r="A193" t="s">
        <v>58</v>
      </c>
      <c r="E193" s="39" t="s">
        <v>4523</v>
      </c>
    </row>
    <row r="194" spans="1:16" ht="25.5">
      <c r="A194" t="s">
        <v>48</v>
      </c>
      <c s="34" t="s">
        <v>447</v>
      </c>
      <c s="34" t="s">
        <v>4524</v>
      </c>
      <c s="35" t="s">
        <v>5</v>
      </c>
      <c s="6" t="s">
        <v>4525</v>
      </c>
      <c s="36" t="s">
        <v>1171</v>
      </c>
      <c s="37">
        <v>191.256</v>
      </c>
      <c s="36">
        <v>0.00035</v>
      </c>
      <c s="36">
        <f>ROUND(G194*H194,6)</f>
      </c>
      <c r="L194" s="38">
        <v>0</v>
      </c>
      <c s="32">
        <f>ROUND(ROUND(L194,2)*ROUND(G194,3),2)</f>
      </c>
      <c s="36" t="s">
        <v>188</v>
      </c>
      <c>
        <f>(M194*21)/100</f>
      </c>
      <c t="s">
        <v>26</v>
      </c>
    </row>
    <row r="195" spans="1:5" ht="12.75">
      <c r="A195" s="35" t="s">
        <v>55</v>
      </c>
      <c r="E195" s="39" t="s">
        <v>5</v>
      </c>
    </row>
    <row r="196" spans="1:5" ht="267.75">
      <c r="A196" s="35" t="s">
        <v>56</v>
      </c>
      <c r="E196" s="40" t="s">
        <v>4526</v>
      </c>
    </row>
    <row r="197" spans="1:5" ht="25.5">
      <c r="A197" t="s">
        <v>58</v>
      </c>
      <c r="E197" s="39" t="s">
        <v>4527</v>
      </c>
    </row>
    <row r="198" spans="1:16" ht="25.5">
      <c r="A198" t="s">
        <v>48</v>
      </c>
      <c s="34" t="s">
        <v>450</v>
      </c>
      <c s="34" t="s">
        <v>4528</v>
      </c>
      <c s="35" t="s">
        <v>5</v>
      </c>
      <c s="6" t="s">
        <v>4529</v>
      </c>
      <c s="36" t="s">
        <v>1171</v>
      </c>
      <c s="37">
        <v>49.982</v>
      </c>
      <c s="36">
        <v>0.00069</v>
      </c>
      <c s="36">
        <f>ROUND(G198*H198,6)</f>
      </c>
      <c r="L198" s="38">
        <v>0</v>
      </c>
      <c s="32">
        <f>ROUND(ROUND(L198,2)*ROUND(G198,3),2)</f>
      </c>
      <c s="36" t="s">
        <v>188</v>
      </c>
      <c>
        <f>(M198*21)/100</f>
      </c>
      <c t="s">
        <v>26</v>
      </c>
    </row>
    <row r="199" spans="1:5" ht="12.75">
      <c r="A199" s="35" t="s">
        <v>55</v>
      </c>
      <c r="E199" s="39" t="s">
        <v>5</v>
      </c>
    </row>
    <row r="200" spans="1:5" ht="165.75">
      <c r="A200" s="35" t="s">
        <v>56</v>
      </c>
      <c r="E200" s="40" t="s">
        <v>4530</v>
      </c>
    </row>
    <row r="201" spans="1:5" ht="25.5">
      <c r="A201" t="s">
        <v>58</v>
      </c>
      <c r="E201" s="39" t="s">
        <v>4531</v>
      </c>
    </row>
    <row r="202" spans="1:16" ht="25.5">
      <c r="A202" t="s">
        <v>48</v>
      </c>
      <c s="34" t="s">
        <v>452</v>
      </c>
      <c s="34" t="s">
        <v>4532</v>
      </c>
      <c s="35" t="s">
        <v>5</v>
      </c>
      <c s="6" t="s">
        <v>4533</v>
      </c>
      <c s="36" t="s">
        <v>1171</v>
      </c>
      <c s="37">
        <v>49.982</v>
      </c>
      <c s="36">
        <v>0.0003</v>
      </c>
      <c s="36">
        <f>ROUND(G202*H202,6)</f>
      </c>
      <c r="L202" s="38">
        <v>0</v>
      </c>
      <c s="32">
        <f>ROUND(ROUND(L202,2)*ROUND(G202,3),2)</f>
      </c>
      <c s="36" t="s">
        <v>188</v>
      </c>
      <c>
        <f>(M202*21)/100</f>
      </c>
      <c t="s">
        <v>26</v>
      </c>
    </row>
    <row r="203" spans="1:5" ht="12.75">
      <c r="A203" s="35" t="s">
        <v>55</v>
      </c>
      <c r="E203" s="39" t="s">
        <v>5</v>
      </c>
    </row>
    <row r="204" spans="1:5" ht="165.75">
      <c r="A204" s="35" t="s">
        <v>56</v>
      </c>
      <c r="E204" s="40" t="s">
        <v>4534</v>
      </c>
    </row>
    <row r="205" spans="1:5" ht="25.5">
      <c r="A205" t="s">
        <v>58</v>
      </c>
      <c r="E205" s="39" t="s">
        <v>4535</v>
      </c>
    </row>
    <row r="206" spans="1:13" ht="12.75">
      <c r="A206" t="s">
        <v>45</v>
      </c>
      <c r="C206" s="31" t="s">
        <v>100</v>
      </c>
      <c r="E206" s="33" t="s">
        <v>1276</v>
      </c>
      <c r="J206" s="32">
        <f>0</f>
      </c>
      <c s="32">
        <f>0</f>
      </c>
      <c s="32">
        <f>0+L207+L211+L215+L219+L223+L227+L231+L235+L239+L243</f>
      </c>
      <c s="32">
        <f>0+M207+M211+M215+M219+M223+M227+M231+M235+M239+M243</f>
      </c>
    </row>
    <row r="207" spans="1:16" ht="25.5">
      <c r="A207" t="s">
        <v>48</v>
      </c>
      <c s="34" t="s">
        <v>236</v>
      </c>
      <c s="34" t="s">
        <v>4536</v>
      </c>
      <c s="35" t="s">
        <v>5</v>
      </c>
      <c s="6" t="s">
        <v>4537</v>
      </c>
      <c s="36" t="s">
        <v>235</v>
      </c>
      <c s="37">
        <v>1.8</v>
      </c>
      <c s="36">
        <v>0.11163</v>
      </c>
      <c s="36">
        <f>ROUND(G207*H207,6)</f>
      </c>
      <c r="L207" s="38">
        <v>0</v>
      </c>
      <c s="32">
        <f>ROUND(ROUND(L207,2)*ROUND(G207,3),2)</f>
      </c>
      <c s="36" t="s">
        <v>188</v>
      </c>
      <c>
        <f>(M207*21)/100</f>
      </c>
      <c t="s">
        <v>26</v>
      </c>
    </row>
    <row r="208" spans="1:5" ht="12.75">
      <c r="A208" s="35" t="s">
        <v>55</v>
      </c>
      <c r="E208" s="39" t="s">
        <v>5</v>
      </c>
    </row>
    <row r="209" spans="1:5" ht="12.75">
      <c r="A209" s="35" t="s">
        <v>56</v>
      </c>
      <c r="E209" s="40" t="s">
        <v>4538</v>
      </c>
    </row>
    <row r="210" spans="1:5" ht="25.5">
      <c r="A210" t="s">
        <v>58</v>
      </c>
      <c r="E210" s="39" t="s">
        <v>4537</v>
      </c>
    </row>
    <row r="211" spans="1:16" ht="12.75">
      <c r="A211" t="s">
        <v>48</v>
      </c>
      <c s="34" t="s">
        <v>239</v>
      </c>
      <c s="34" t="s">
        <v>4539</v>
      </c>
      <c s="35" t="s">
        <v>5</v>
      </c>
      <c s="6" t="s">
        <v>4540</v>
      </c>
      <c s="36" t="s">
        <v>187</v>
      </c>
      <c s="37">
        <v>6</v>
      </c>
      <c s="36">
        <v>0.15</v>
      </c>
      <c s="36">
        <f>ROUND(G211*H211,6)</f>
      </c>
      <c r="L211" s="38">
        <v>0</v>
      </c>
      <c s="32">
        <f>ROUND(ROUND(L211,2)*ROUND(G211,3),2)</f>
      </c>
      <c s="36" t="s">
        <v>54</v>
      </c>
      <c>
        <f>(M211*21)/100</f>
      </c>
      <c t="s">
        <v>26</v>
      </c>
    </row>
    <row r="212" spans="1:5" ht="12.75">
      <c r="A212" s="35" t="s">
        <v>55</v>
      </c>
      <c r="E212" s="39" t="s">
        <v>5</v>
      </c>
    </row>
    <row r="213" spans="1:5" ht="12.75">
      <c r="A213" s="35" t="s">
        <v>56</v>
      </c>
      <c r="E213" s="40" t="s">
        <v>5</v>
      </c>
    </row>
    <row r="214" spans="1:5" ht="12.75">
      <c r="A214" t="s">
        <v>58</v>
      </c>
      <c r="E214" s="39" t="s">
        <v>4540</v>
      </c>
    </row>
    <row r="215" spans="1:16" ht="25.5">
      <c r="A215" t="s">
        <v>48</v>
      </c>
      <c s="34" t="s">
        <v>241</v>
      </c>
      <c s="34" t="s">
        <v>4541</v>
      </c>
      <c s="35" t="s">
        <v>5</v>
      </c>
      <c s="6" t="s">
        <v>4542</v>
      </c>
      <c s="36" t="s">
        <v>187</v>
      </c>
      <c s="37">
        <v>20</v>
      </c>
      <c s="36">
        <v>0.00067</v>
      </c>
      <c s="36">
        <f>ROUND(G215*H215,6)</f>
      </c>
      <c r="L215" s="38">
        <v>0</v>
      </c>
      <c s="32">
        <f>ROUND(ROUND(L215,2)*ROUND(G215,3),2)</f>
      </c>
      <c s="36" t="s">
        <v>188</v>
      </c>
      <c>
        <f>(M215*21)/100</f>
      </c>
      <c t="s">
        <v>26</v>
      </c>
    </row>
    <row r="216" spans="1:5" ht="12.75">
      <c r="A216" s="35" t="s">
        <v>55</v>
      </c>
      <c r="E216" s="39" t="s">
        <v>5</v>
      </c>
    </row>
    <row r="217" spans="1:5" ht="242.25">
      <c r="A217" s="35" t="s">
        <v>56</v>
      </c>
      <c r="E217" s="40" t="s">
        <v>4543</v>
      </c>
    </row>
    <row r="218" spans="1:5" ht="25.5">
      <c r="A218" t="s">
        <v>58</v>
      </c>
      <c r="E218" s="39" t="s">
        <v>4542</v>
      </c>
    </row>
    <row r="219" spans="1:16" ht="25.5">
      <c r="A219" t="s">
        <v>48</v>
      </c>
      <c s="34" t="s">
        <v>244</v>
      </c>
      <c s="34" t="s">
        <v>4544</v>
      </c>
      <c s="35" t="s">
        <v>5</v>
      </c>
      <c s="6" t="s">
        <v>4545</v>
      </c>
      <c s="36" t="s">
        <v>187</v>
      </c>
      <c s="37">
        <v>6</v>
      </c>
      <c s="36">
        <v>0</v>
      </c>
      <c s="36">
        <f>ROUND(G219*H219,6)</f>
      </c>
      <c r="L219" s="38">
        <v>0</v>
      </c>
      <c s="32">
        <f>ROUND(ROUND(L219,2)*ROUND(G219,3),2)</f>
      </c>
      <c s="36" t="s">
        <v>188</v>
      </c>
      <c>
        <f>(M219*21)/100</f>
      </c>
      <c t="s">
        <v>26</v>
      </c>
    </row>
    <row r="220" spans="1:5" ht="12.75">
      <c r="A220" s="35" t="s">
        <v>55</v>
      </c>
      <c r="E220" s="39" t="s">
        <v>5</v>
      </c>
    </row>
    <row r="221" spans="1:5" ht="12.75">
      <c r="A221" s="35" t="s">
        <v>56</v>
      </c>
      <c r="E221" s="40" t="s">
        <v>4546</v>
      </c>
    </row>
    <row r="222" spans="1:5" ht="25.5">
      <c r="A222" t="s">
        <v>58</v>
      </c>
      <c r="E222" s="39" t="s">
        <v>4545</v>
      </c>
    </row>
    <row r="223" spans="1:16" ht="25.5">
      <c r="A223" t="s">
        <v>48</v>
      </c>
      <c s="34" t="s">
        <v>247</v>
      </c>
      <c s="34" t="s">
        <v>4547</v>
      </c>
      <c s="35" t="s">
        <v>5</v>
      </c>
      <c s="6" t="s">
        <v>4548</v>
      </c>
      <c s="36" t="s">
        <v>235</v>
      </c>
      <c s="37">
        <v>59</v>
      </c>
      <c s="36">
        <v>0</v>
      </c>
      <c s="36">
        <f>ROUND(G223*H223,6)</f>
      </c>
      <c r="L223" s="38">
        <v>0</v>
      </c>
      <c s="32">
        <f>ROUND(ROUND(L223,2)*ROUND(G223,3),2)</f>
      </c>
      <c s="36" t="s">
        <v>188</v>
      </c>
      <c>
        <f>(M223*21)/100</f>
      </c>
      <c t="s">
        <v>26</v>
      </c>
    </row>
    <row r="224" spans="1:5" ht="12.75">
      <c r="A224" s="35" t="s">
        <v>55</v>
      </c>
      <c r="E224" s="39" t="s">
        <v>5</v>
      </c>
    </row>
    <row r="225" spans="1:5" ht="409.5">
      <c r="A225" s="35" t="s">
        <v>56</v>
      </c>
      <c r="E225" s="40" t="s">
        <v>4549</v>
      </c>
    </row>
    <row r="226" spans="1:5" ht="25.5">
      <c r="A226" t="s">
        <v>58</v>
      </c>
      <c r="E226" s="39" t="s">
        <v>4548</v>
      </c>
    </row>
    <row r="227" spans="1:16" ht="38.25">
      <c r="A227" t="s">
        <v>48</v>
      </c>
      <c s="34" t="s">
        <v>250</v>
      </c>
      <c s="34" t="s">
        <v>4550</v>
      </c>
      <c s="35" t="s">
        <v>5</v>
      </c>
      <c s="6" t="s">
        <v>4551</v>
      </c>
      <c s="36" t="s">
        <v>235</v>
      </c>
      <c s="37">
        <v>67</v>
      </c>
      <c s="36">
        <v>0</v>
      </c>
      <c s="36">
        <f>ROUND(G227*H227,6)</f>
      </c>
      <c r="L227" s="38">
        <v>0</v>
      </c>
      <c s="32">
        <f>ROUND(ROUND(L227,2)*ROUND(G227,3),2)</f>
      </c>
      <c s="36" t="s">
        <v>188</v>
      </c>
      <c>
        <f>(M227*21)/100</f>
      </c>
      <c t="s">
        <v>26</v>
      </c>
    </row>
    <row r="228" spans="1:5" ht="12.75">
      <c r="A228" s="35" t="s">
        <v>55</v>
      </c>
      <c r="E228" s="39" t="s">
        <v>5</v>
      </c>
    </row>
    <row r="229" spans="1:5" ht="409.5">
      <c r="A229" s="35" t="s">
        <v>56</v>
      </c>
      <c r="E229" s="40" t="s">
        <v>4552</v>
      </c>
    </row>
    <row r="230" spans="1:5" ht="38.25">
      <c r="A230" t="s">
        <v>58</v>
      </c>
      <c r="E230" s="39" t="s">
        <v>4551</v>
      </c>
    </row>
    <row r="231" spans="1:16" ht="38.25">
      <c r="A231" t="s">
        <v>48</v>
      </c>
      <c s="34" t="s">
        <v>253</v>
      </c>
      <c s="34" t="s">
        <v>4553</v>
      </c>
      <c s="35" t="s">
        <v>5</v>
      </c>
      <c s="6" t="s">
        <v>4554</v>
      </c>
      <c s="36" t="s">
        <v>235</v>
      </c>
      <c s="37">
        <v>34.7</v>
      </c>
      <c s="36">
        <v>0</v>
      </c>
      <c s="36">
        <f>ROUND(G231*H231,6)</f>
      </c>
      <c r="L231" s="38">
        <v>0</v>
      </c>
      <c s="32">
        <f>ROUND(ROUND(L231,2)*ROUND(G231,3),2)</f>
      </c>
      <c s="36" t="s">
        <v>188</v>
      </c>
      <c>
        <f>(M231*21)/100</f>
      </c>
      <c t="s">
        <v>26</v>
      </c>
    </row>
    <row r="232" spans="1:5" ht="12.75">
      <c r="A232" s="35" t="s">
        <v>55</v>
      </c>
      <c r="E232" s="39" t="s">
        <v>5</v>
      </c>
    </row>
    <row r="233" spans="1:5" ht="395.25">
      <c r="A233" s="35" t="s">
        <v>56</v>
      </c>
      <c r="E233" s="40" t="s">
        <v>4555</v>
      </c>
    </row>
    <row r="234" spans="1:5" ht="38.25">
      <c r="A234" t="s">
        <v>58</v>
      </c>
      <c r="E234" s="39" t="s">
        <v>4554</v>
      </c>
    </row>
    <row r="235" spans="1:16" ht="25.5">
      <c r="A235" t="s">
        <v>48</v>
      </c>
      <c s="34" t="s">
        <v>256</v>
      </c>
      <c s="34" t="s">
        <v>4556</v>
      </c>
      <c s="35" t="s">
        <v>5</v>
      </c>
      <c s="6" t="s">
        <v>4557</v>
      </c>
      <c s="36" t="s">
        <v>235</v>
      </c>
      <c s="37">
        <v>9.3</v>
      </c>
      <c s="36">
        <v>0</v>
      </c>
      <c s="36">
        <f>ROUND(G235*H235,6)</f>
      </c>
      <c r="L235" s="38">
        <v>0</v>
      </c>
      <c s="32">
        <f>ROUND(ROUND(L235,2)*ROUND(G235,3),2)</f>
      </c>
      <c s="36" t="s">
        <v>188</v>
      </c>
      <c>
        <f>(M235*21)/100</f>
      </c>
      <c t="s">
        <v>26</v>
      </c>
    </row>
    <row r="236" spans="1:5" ht="12.75">
      <c r="A236" s="35" t="s">
        <v>55</v>
      </c>
      <c r="E236" s="39" t="s">
        <v>5</v>
      </c>
    </row>
    <row r="237" spans="1:5" ht="229.5">
      <c r="A237" s="35" t="s">
        <v>56</v>
      </c>
      <c r="E237" s="40" t="s">
        <v>4558</v>
      </c>
    </row>
    <row r="238" spans="1:5" ht="25.5">
      <c r="A238" t="s">
        <v>58</v>
      </c>
      <c r="E238" s="39" t="s">
        <v>4557</v>
      </c>
    </row>
    <row r="239" spans="1:16" ht="38.25">
      <c r="A239" t="s">
        <v>48</v>
      </c>
      <c s="34" t="s">
        <v>260</v>
      </c>
      <c s="34" t="s">
        <v>4559</v>
      </c>
      <c s="35" t="s">
        <v>5</v>
      </c>
      <c s="6" t="s">
        <v>4560</v>
      </c>
      <c s="36" t="s">
        <v>235</v>
      </c>
      <c s="37">
        <v>5.8</v>
      </c>
      <c s="36">
        <v>0</v>
      </c>
      <c s="36">
        <f>ROUND(G239*H239,6)</f>
      </c>
      <c r="L239" s="38">
        <v>0</v>
      </c>
      <c s="32">
        <f>ROUND(ROUND(L239,2)*ROUND(G239,3),2)</f>
      </c>
      <c s="36" t="s">
        <v>188</v>
      </c>
      <c>
        <f>(M239*21)/100</f>
      </c>
      <c t="s">
        <v>26</v>
      </c>
    </row>
    <row r="240" spans="1:5" ht="12.75">
      <c r="A240" s="35" t="s">
        <v>55</v>
      </c>
      <c r="E240" s="39" t="s">
        <v>5</v>
      </c>
    </row>
    <row r="241" spans="1:5" ht="178.5">
      <c r="A241" s="35" t="s">
        <v>56</v>
      </c>
      <c r="E241" s="40" t="s">
        <v>4561</v>
      </c>
    </row>
    <row r="242" spans="1:5" ht="38.25">
      <c r="A242" t="s">
        <v>58</v>
      </c>
      <c r="E242" s="39" t="s">
        <v>4560</v>
      </c>
    </row>
    <row r="243" spans="1:16" ht="12.75">
      <c r="A243" t="s">
        <v>48</v>
      </c>
      <c s="34" t="s">
        <v>263</v>
      </c>
      <c s="34" t="s">
        <v>4562</v>
      </c>
      <c s="35" t="s">
        <v>5</v>
      </c>
      <c s="6" t="s">
        <v>4563</v>
      </c>
      <c s="36" t="s">
        <v>235</v>
      </c>
      <c s="37">
        <v>17.4</v>
      </c>
      <c s="36">
        <v>0</v>
      </c>
      <c s="36">
        <f>ROUND(G243*H243,6)</f>
      </c>
      <c r="L243" s="38">
        <v>0</v>
      </c>
      <c s="32">
        <f>ROUND(ROUND(L243,2)*ROUND(G243,3),2)</f>
      </c>
      <c s="36" t="s">
        <v>188</v>
      </c>
      <c>
        <f>(M243*21)/100</f>
      </c>
      <c t="s">
        <v>26</v>
      </c>
    </row>
    <row r="244" spans="1:5" ht="12.75">
      <c r="A244" s="35" t="s">
        <v>55</v>
      </c>
      <c r="E244" s="39" t="s">
        <v>5</v>
      </c>
    </row>
    <row r="245" spans="1:5" ht="344.25">
      <c r="A245" s="35" t="s">
        <v>56</v>
      </c>
      <c r="E245" s="40" t="s">
        <v>4564</v>
      </c>
    </row>
    <row r="246" spans="1:5" ht="12.75">
      <c r="A246" t="s">
        <v>58</v>
      </c>
      <c r="E246" s="39" t="s">
        <v>4563</v>
      </c>
    </row>
    <row r="247" spans="1:13" ht="12.75">
      <c r="A247" t="s">
        <v>45</v>
      </c>
      <c r="C247" s="31" t="s">
        <v>46</v>
      </c>
      <c r="E247" s="33" t="s">
        <v>47</v>
      </c>
      <c r="J247" s="32">
        <f>0</f>
      </c>
      <c s="32">
        <f>0</f>
      </c>
      <c s="32">
        <f>0+L248+L252+L256+L260+L264+L268</f>
      </c>
      <c s="32">
        <f>0+M248+M252+M256+M260+M264+M268</f>
      </c>
    </row>
    <row r="248" spans="1:16" ht="12.75">
      <c r="A248" t="s">
        <v>48</v>
      </c>
      <c s="34" t="s">
        <v>266</v>
      </c>
      <c s="34" t="s">
        <v>1567</v>
      </c>
      <c s="35" t="s">
        <v>5</v>
      </c>
      <c s="6" t="s">
        <v>1568</v>
      </c>
      <c s="36" t="s">
        <v>53</v>
      </c>
      <c s="37">
        <v>11.396</v>
      </c>
      <c s="36">
        <v>0</v>
      </c>
      <c s="36">
        <f>ROUND(G248*H248,6)</f>
      </c>
      <c r="L248" s="38">
        <v>0</v>
      </c>
      <c s="32">
        <f>ROUND(ROUND(L248,2)*ROUND(G248,3),2)</f>
      </c>
      <c s="36" t="s">
        <v>188</v>
      </c>
      <c>
        <f>(M248*21)/100</f>
      </c>
      <c t="s">
        <v>26</v>
      </c>
    </row>
    <row r="249" spans="1:5" ht="12.75">
      <c r="A249" s="35" t="s">
        <v>55</v>
      </c>
      <c r="E249" s="39" t="s">
        <v>5</v>
      </c>
    </row>
    <row r="250" spans="1:5" ht="12.75">
      <c r="A250" s="35" t="s">
        <v>56</v>
      </c>
      <c r="E250" s="40" t="s">
        <v>5</v>
      </c>
    </row>
    <row r="251" spans="1:5" ht="12.75">
      <c r="A251" t="s">
        <v>58</v>
      </c>
      <c r="E251" s="39" t="s">
        <v>1568</v>
      </c>
    </row>
    <row r="252" spans="1:16" ht="25.5">
      <c r="A252" t="s">
        <v>48</v>
      </c>
      <c s="34" t="s">
        <v>269</v>
      </c>
      <c s="34" t="s">
        <v>2018</v>
      </c>
      <c s="35" t="s">
        <v>5</v>
      </c>
      <c s="6" t="s">
        <v>2019</v>
      </c>
      <c s="36" t="s">
        <v>53</v>
      </c>
      <c s="37">
        <v>8.029</v>
      </c>
      <c s="36">
        <v>0</v>
      </c>
      <c s="36">
        <f>ROUND(G252*H252,6)</f>
      </c>
      <c r="L252" s="38">
        <v>0</v>
      </c>
      <c s="32">
        <f>ROUND(ROUND(L252,2)*ROUND(G252,3),2)</f>
      </c>
      <c s="36" t="s">
        <v>188</v>
      </c>
      <c>
        <f>(M252*21)/100</f>
      </c>
      <c t="s">
        <v>26</v>
      </c>
    </row>
    <row r="253" spans="1:5" ht="12.75">
      <c r="A253" s="35" t="s">
        <v>55</v>
      </c>
      <c r="E253" s="39" t="s">
        <v>5</v>
      </c>
    </row>
    <row r="254" spans="1:5" ht="12.75">
      <c r="A254" s="35" t="s">
        <v>56</v>
      </c>
      <c r="E254" s="40" t="s">
        <v>4565</v>
      </c>
    </row>
    <row r="255" spans="1:5" ht="25.5">
      <c r="A255" t="s">
        <v>58</v>
      </c>
      <c r="E255" s="39" t="s">
        <v>2019</v>
      </c>
    </row>
    <row r="256" spans="1:16" ht="25.5">
      <c r="A256" t="s">
        <v>48</v>
      </c>
      <c s="34" t="s">
        <v>272</v>
      </c>
      <c s="34" t="s">
        <v>1569</v>
      </c>
      <c s="35" t="s">
        <v>5</v>
      </c>
      <c s="6" t="s">
        <v>1570</v>
      </c>
      <c s="36" t="s">
        <v>53</v>
      </c>
      <c s="37">
        <v>3.368</v>
      </c>
      <c s="36">
        <v>0</v>
      </c>
      <c s="36">
        <f>ROUND(G256*H256,6)</f>
      </c>
      <c r="L256" s="38">
        <v>0</v>
      </c>
      <c s="32">
        <f>ROUND(ROUND(L256,2)*ROUND(G256,3),2)</f>
      </c>
      <c s="36" t="s">
        <v>188</v>
      </c>
      <c>
        <f>(M256*21)/100</f>
      </c>
      <c t="s">
        <v>26</v>
      </c>
    </row>
    <row r="257" spans="1:5" ht="12.75">
      <c r="A257" s="35" t="s">
        <v>55</v>
      </c>
      <c r="E257" s="39" t="s">
        <v>5</v>
      </c>
    </row>
    <row r="258" spans="1:5" ht="12.75">
      <c r="A258" s="35" t="s">
        <v>56</v>
      </c>
      <c r="E258" s="40" t="s">
        <v>4566</v>
      </c>
    </row>
    <row r="259" spans="1:5" ht="25.5">
      <c r="A259" t="s">
        <v>58</v>
      </c>
      <c r="E259" s="39" t="s">
        <v>1570</v>
      </c>
    </row>
    <row r="260" spans="1:16" ht="25.5">
      <c r="A260" t="s">
        <v>48</v>
      </c>
      <c s="34" t="s">
        <v>275</v>
      </c>
      <c s="34" t="s">
        <v>2022</v>
      </c>
      <c s="35" t="s">
        <v>5</v>
      </c>
      <c s="6" t="s">
        <v>2023</v>
      </c>
      <c s="36" t="s">
        <v>53</v>
      </c>
      <c s="37">
        <v>11.396</v>
      </c>
      <c s="36">
        <v>0</v>
      </c>
      <c s="36">
        <f>ROUND(G260*H260,6)</f>
      </c>
      <c r="L260" s="38">
        <v>0</v>
      </c>
      <c s="32">
        <f>ROUND(ROUND(L260,2)*ROUND(G260,3),2)</f>
      </c>
      <c s="36" t="s">
        <v>188</v>
      </c>
      <c>
        <f>(M260*21)/100</f>
      </c>
      <c t="s">
        <v>26</v>
      </c>
    </row>
    <row r="261" spans="1:5" ht="12.75">
      <c r="A261" s="35" t="s">
        <v>55</v>
      </c>
      <c r="E261" s="39" t="s">
        <v>5</v>
      </c>
    </row>
    <row r="262" spans="1:5" ht="12.75">
      <c r="A262" s="35" t="s">
        <v>56</v>
      </c>
      <c r="E262" s="40" t="s">
        <v>5</v>
      </c>
    </row>
    <row r="263" spans="1:5" ht="25.5">
      <c r="A263" t="s">
        <v>58</v>
      </c>
      <c r="E263" s="39" t="s">
        <v>2023</v>
      </c>
    </row>
    <row r="264" spans="1:16" ht="25.5">
      <c r="A264" t="s">
        <v>48</v>
      </c>
      <c s="34" t="s">
        <v>278</v>
      </c>
      <c s="34" t="s">
        <v>50</v>
      </c>
      <c s="35" t="s">
        <v>51</v>
      </c>
      <c s="6" t="s">
        <v>52</v>
      </c>
      <c s="36" t="s">
        <v>53</v>
      </c>
      <c s="37">
        <v>3.368</v>
      </c>
      <c s="36">
        <v>0</v>
      </c>
      <c s="36">
        <f>ROUND(G264*H264,6)</f>
      </c>
      <c r="L264" s="38">
        <v>0</v>
      </c>
      <c s="32">
        <f>ROUND(ROUND(L264,2)*ROUND(G264,3),2)</f>
      </c>
      <c s="36" t="s">
        <v>54</v>
      </c>
      <c>
        <f>(M264*21)/100</f>
      </c>
      <c t="s">
        <v>26</v>
      </c>
    </row>
    <row r="265" spans="1:5" ht="12.75">
      <c r="A265" s="35" t="s">
        <v>55</v>
      </c>
      <c r="E265" s="39" t="s">
        <v>5</v>
      </c>
    </row>
    <row r="266" spans="1:5" ht="63.75">
      <c r="A266" s="35" t="s">
        <v>56</v>
      </c>
      <c r="E266" s="40" t="s">
        <v>4567</v>
      </c>
    </row>
    <row r="267" spans="1:5" ht="165.75">
      <c r="A267" t="s">
        <v>58</v>
      </c>
      <c r="E267" s="39" t="s">
        <v>1574</v>
      </c>
    </row>
    <row r="268" spans="1:16" ht="25.5">
      <c r="A268" t="s">
        <v>48</v>
      </c>
      <c s="34" t="s">
        <v>281</v>
      </c>
      <c s="34" t="s">
        <v>60</v>
      </c>
      <c s="35" t="s">
        <v>61</v>
      </c>
      <c s="6" t="s">
        <v>62</v>
      </c>
      <c s="36" t="s">
        <v>53</v>
      </c>
      <c s="37">
        <v>8.029</v>
      </c>
      <c s="36">
        <v>0</v>
      </c>
      <c s="36">
        <f>ROUND(G268*H268,6)</f>
      </c>
      <c r="L268" s="38">
        <v>0</v>
      </c>
      <c s="32">
        <f>ROUND(ROUND(L268,2)*ROUND(G268,3),2)</f>
      </c>
      <c s="36" t="s">
        <v>54</v>
      </c>
      <c>
        <f>(M268*21)/100</f>
      </c>
      <c t="s">
        <v>26</v>
      </c>
    </row>
    <row r="269" spans="1:5" ht="12.75">
      <c r="A269" s="35" t="s">
        <v>55</v>
      </c>
      <c r="E269" s="39" t="s">
        <v>5</v>
      </c>
    </row>
    <row r="270" spans="1:5" ht="63.75">
      <c r="A270" s="35" t="s">
        <v>56</v>
      </c>
      <c r="E270" s="40" t="s">
        <v>4568</v>
      </c>
    </row>
    <row r="271" spans="1:5" ht="165.75">
      <c r="A271" t="s">
        <v>58</v>
      </c>
      <c r="E271" s="39" t="s">
        <v>4569</v>
      </c>
    </row>
    <row r="272" spans="1:13" ht="12.75">
      <c r="A272" t="s">
        <v>45</v>
      </c>
      <c r="C272" s="31" t="s">
        <v>1282</v>
      </c>
      <c r="E272" s="33" t="s">
        <v>1283</v>
      </c>
      <c r="J272" s="32">
        <f>0</f>
      </c>
      <c s="32">
        <f>0</f>
      </c>
      <c s="32">
        <f>0+L273</f>
      </c>
      <c s="32">
        <f>0+M273</f>
      </c>
    </row>
    <row r="273" spans="1:16" ht="38.25">
      <c r="A273" t="s">
        <v>48</v>
      </c>
      <c s="34" t="s">
        <v>284</v>
      </c>
      <c s="34" t="s">
        <v>2040</v>
      </c>
      <c s="35" t="s">
        <v>5</v>
      </c>
      <c s="6" t="s">
        <v>2041</v>
      </c>
      <c s="36" t="s">
        <v>53</v>
      </c>
      <c s="37">
        <v>28.516</v>
      </c>
      <c s="36">
        <v>0</v>
      </c>
      <c s="36">
        <f>ROUND(G273*H273,6)</f>
      </c>
      <c r="L273" s="38">
        <v>0</v>
      </c>
      <c s="32">
        <f>ROUND(ROUND(L273,2)*ROUND(G273,3),2)</f>
      </c>
      <c s="36" t="s">
        <v>188</v>
      </c>
      <c>
        <f>(M273*21)/100</f>
      </c>
      <c t="s">
        <v>26</v>
      </c>
    </row>
    <row r="274" spans="1:5" ht="12.75">
      <c r="A274" s="35" t="s">
        <v>55</v>
      </c>
      <c r="E274" s="39" t="s">
        <v>5</v>
      </c>
    </row>
    <row r="275" spans="1:5" ht="12.75">
      <c r="A275" s="35" t="s">
        <v>56</v>
      </c>
      <c r="E275" s="40" t="s">
        <v>5</v>
      </c>
    </row>
    <row r="276" spans="1:5" ht="38.25">
      <c r="A276" t="s">
        <v>58</v>
      </c>
      <c r="E276" s="39" t="s">
        <v>2042</v>
      </c>
    </row>
    <row r="277" spans="1:13" ht="12.75">
      <c r="A277" t="s">
        <v>45</v>
      </c>
      <c r="C277" s="31" t="s">
        <v>308</v>
      </c>
      <c r="E277" s="33" t="s">
        <v>309</v>
      </c>
      <c r="J277" s="32">
        <f>0</f>
      </c>
      <c s="32">
        <f>0</f>
      </c>
      <c s="32">
        <f>0+L278</f>
      </c>
      <c s="32">
        <f>0+M278</f>
      </c>
    </row>
    <row r="278" spans="1:16" ht="12.75">
      <c r="A278" t="s">
        <v>48</v>
      </c>
      <c s="34" t="s">
        <v>454</v>
      </c>
      <c s="34" t="s">
        <v>311</v>
      </c>
      <c s="35" t="s">
        <v>5</v>
      </c>
      <c s="6" t="s">
        <v>312</v>
      </c>
      <c s="36" t="s">
        <v>161</v>
      </c>
      <c s="37">
        <v>1</v>
      </c>
      <c s="36">
        <v>0</v>
      </c>
      <c s="36">
        <f>ROUND(G278*H278,6)</f>
      </c>
      <c r="L278" s="38">
        <v>0</v>
      </c>
      <c s="32">
        <f>ROUND(ROUND(L278,2)*ROUND(G278,3),2)</f>
      </c>
      <c s="36" t="s">
        <v>188</v>
      </c>
      <c>
        <f>(M278*21)/100</f>
      </c>
      <c t="s">
        <v>26</v>
      </c>
    </row>
    <row r="279" spans="1:5" ht="12.75">
      <c r="A279" s="35" t="s">
        <v>55</v>
      </c>
      <c r="E279" s="39" t="s">
        <v>5</v>
      </c>
    </row>
    <row r="280" spans="1:5" ht="12.75">
      <c r="A280" s="35" t="s">
        <v>56</v>
      </c>
      <c r="E280" s="40" t="s">
        <v>5</v>
      </c>
    </row>
    <row r="281" spans="1:5" ht="12.75">
      <c r="A281" t="s">
        <v>58</v>
      </c>
      <c r="E281"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COUNTIFS(L8:L670,"=0",A8:A670,"P")+COUNTIFS(L8:L670,"",A8:A670,"P")+SUM(Q8:Q670)</f>
      </c>
    </row>
    <row r="8" spans="1:13" ht="12.75">
      <c r="A8" t="s">
        <v>43</v>
      </c>
      <c r="C8" s="28" t="s">
        <v>4572</v>
      </c>
      <c r="E8" s="30" t="s">
        <v>4571</v>
      </c>
      <c r="J8" s="29">
        <f>0+J9+J78+J87+J92+J189+J418+J439+J456+J585+J594+J635+J664+J669</f>
      </c>
      <c s="29">
        <f>0+K9+K78+K87+K92+K189+K418+K439+K456+K585+K594+K635+K664+K669</f>
      </c>
      <c s="29">
        <f>0+L9+L78+L87+L92+L189+L418+L439+L456+L585+L594+L635+L664+L669</f>
      </c>
      <c s="29">
        <f>0+M9+M78+M87+M92+M189+M418+M439+M456+M585+M594+M635+M664+M669</f>
      </c>
    </row>
    <row r="9" spans="1:13" ht="12.75">
      <c r="A9" t="s">
        <v>45</v>
      </c>
      <c r="C9" s="31" t="s">
        <v>49</v>
      </c>
      <c r="E9" s="33" t="s">
        <v>1156</v>
      </c>
      <c r="J9" s="32">
        <f>0</f>
      </c>
      <c s="32">
        <f>0</f>
      </c>
      <c s="32">
        <f>0+L10+L14+L18+L22+L26+L30+L34+L38+L42+L46+L50+L54+L58+L62+L66+L70+L74</f>
      </c>
      <c s="32">
        <f>0+M10+M14+M18+M22+M26+M30+M34+M38+M42+M46+M50+M54+M58+M62+M66+M70+M74</f>
      </c>
    </row>
    <row r="10" spans="1:16" ht="25.5">
      <c r="A10" t="s">
        <v>48</v>
      </c>
      <c s="34" t="s">
        <v>49</v>
      </c>
      <c s="34" t="s">
        <v>1163</v>
      </c>
      <c s="35" t="s">
        <v>5</v>
      </c>
      <c s="6" t="s">
        <v>1164</v>
      </c>
      <c s="36" t="s">
        <v>1159</v>
      </c>
      <c s="37">
        <v>315.159</v>
      </c>
      <c s="36">
        <v>0</v>
      </c>
      <c s="36">
        <f>ROUND(G10*H10,6)</f>
      </c>
      <c r="L10" s="38">
        <v>0</v>
      </c>
      <c s="32">
        <f>ROUND(ROUND(L10,2)*ROUND(G10,3),2)</f>
      </c>
      <c s="36" t="s">
        <v>188</v>
      </c>
      <c>
        <f>(M10*21)/100</f>
      </c>
      <c t="s">
        <v>26</v>
      </c>
    </row>
    <row r="11" spans="1:5" ht="12.75">
      <c r="A11" s="35" t="s">
        <v>55</v>
      </c>
      <c r="E11" s="39" t="s">
        <v>5</v>
      </c>
    </row>
    <row r="12" spans="1:5" ht="12.75">
      <c r="A12" s="35" t="s">
        <v>56</v>
      </c>
      <c r="E12" s="40" t="s">
        <v>4573</v>
      </c>
    </row>
    <row r="13" spans="1:5" ht="25.5">
      <c r="A13" t="s">
        <v>58</v>
      </c>
      <c r="E13" s="39" t="s">
        <v>1164</v>
      </c>
    </row>
    <row r="14" spans="1:16" ht="12.75">
      <c r="A14" t="s">
        <v>48</v>
      </c>
      <c s="34" t="s">
        <v>26</v>
      </c>
      <c s="34" t="s">
        <v>4574</v>
      </c>
      <c s="35" t="s">
        <v>5</v>
      </c>
      <c s="6" t="s">
        <v>4575</v>
      </c>
      <c s="36" t="s">
        <v>1159</v>
      </c>
      <c s="37">
        <v>50.85</v>
      </c>
      <c s="36">
        <v>0</v>
      </c>
      <c s="36">
        <f>ROUND(G14*H14,6)</f>
      </c>
      <c r="L14" s="38">
        <v>0</v>
      </c>
      <c s="32">
        <f>ROUND(ROUND(L14,2)*ROUND(G14,3),2)</f>
      </c>
      <c s="36" t="s">
        <v>188</v>
      </c>
      <c>
        <f>(M14*21)/100</f>
      </c>
      <c t="s">
        <v>26</v>
      </c>
    </row>
    <row r="15" spans="1:5" ht="12.75">
      <c r="A15" s="35" t="s">
        <v>55</v>
      </c>
      <c r="E15" s="39" t="s">
        <v>5</v>
      </c>
    </row>
    <row r="16" spans="1:5" ht="12.75">
      <c r="A16" s="35" t="s">
        <v>56</v>
      </c>
      <c r="E16" s="40" t="s">
        <v>4576</v>
      </c>
    </row>
    <row r="17" spans="1:5" ht="12.75">
      <c r="A17" t="s">
        <v>58</v>
      </c>
      <c r="E17" s="39" t="s">
        <v>4575</v>
      </c>
    </row>
    <row r="18" spans="1:16" ht="25.5">
      <c r="A18" t="s">
        <v>48</v>
      </c>
      <c s="34" t="s">
        <v>25</v>
      </c>
      <c s="34" t="s">
        <v>2047</v>
      </c>
      <c s="35" t="s">
        <v>5</v>
      </c>
      <c s="6" t="s">
        <v>2048</v>
      </c>
      <c s="36" t="s">
        <v>1171</v>
      </c>
      <c s="37">
        <v>435</v>
      </c>
      <c s="36">
        <v>0.00084</v>
      </c>
      <c s="36">
        <f>ROUND(G18*H18,6)</f>
      </c>
      <c r="L18" s="38">
        <v>0</v>
      </c>
      <c s="32">
        <f>ROUND(ROUND(L18,2)*ROUND(G18,3),2)</f>
      </c>
      <c s="36" t="s">
        <v>188</v>
      </c>
      <c>
        <f>(M18*21)/100</f>
      </c>
      <c t="s">
        <v>26</v>
      </c>
    </row>
    <row r="19" spans="1:5" ht="12.75">
      <c r="A19" s="35" t="s">
        <v>55</v>
      </c>
      <c r="E19" s="39" t="s">
        <v>5</v>
      </c>
    </row>
    <row r="20" spans="1:5" ht="12.75">
      <c r="A20" s="35" t="s">
        <v>56</v>
      </c>
      <c r="E20" s="40" t="s">
        <v>5</v>
      </c>
    </row>
    <row r="21" spans="1:5" ht="25.5">
      <c r="A21" t="s">
        <v>58</v>
      </c>
      <c r="E21" s="39" t="s">
        <v>2048</v>
      </c>
    </row>
    <row r="22" spans="1:16" ht="25.5">
      <c r="A22" t="s">
        <v>48</v>
      </c>
      <c s="34" t="s">
        <v>70</v>
      </c>
      <c s="34" t="s">
        <v>2051</v>
      </c>
      <c s="35" t="s">
        <v>5</v>
      </c>
      <c s="6" t="s">
        <v>2052</v>
      </c>
      <c s="36" t="s">
        <v>1171</v>
      </c>
      <c s="37">
        <v>435</v>
      </c>
      <c s="36">
        <v>0</v>
      </c>
      <c s="36">
        <f>ROUND(G22*H22,6)</f>
      </c>
      <c r="L22" s="38">
        <v>0</v>
      </c>
      <c s="32">
        <f>ROUND(ROUND(L22,2)*ROUND(G22,3),2)</f>
      </c>
      <c s="36" t="s">
        <v>188</v>
      </c>
      <c>
        <f>(M22*21)/100</f>
      </c>
      <c t="s">
        <v>26</v>
      </c>
    </row>
    <row r="23" spans="1:5" ht="12.75">
      <c r="A23" s="35" t="s">
        <v>55</v>
      </c>
      <c r="E23" s="39" t="s">
        <v>5</v>
      </c>
    </row>
    <row r="24" spans="1:5" ht="12.75">
      <c r="A24" s="35" t="s">
        <v>56</v>
      </c>
      <c r="E24" s="40" t="s">
        <v>5</v>
      </c>
    </row>
    <row r="25" spans="1:5" ht="25.5">
      <c r="A25" t="s">
        <v>58</v>
      </c>
      <c r="E25" s="39" t="s">
        <v>2052</v>
      </c>
    </row>
    <row r="26" spans="1:16" ht="25.5">
      <c r="A26" t="s">
        <v>48</v>
      </c>
      <c s="34" t="s">
        <v>76</v>
      </c>
      <c s="34" t="s">
        <v>1172</v>
      </c>
      <c s="35" t="s">
        <v>5</v>
      </c>
      <c s="6" t="s">
        <v>1173</v>
      </c>
      <c s="36" t="s">
        <v>1171</v>
      </c>
      <c s="37">
        <v>150</v>
      </c>
      <c s="36">
        <v>0</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25.5">
      <c r="A29" t="s">
        <v>58</v>
      </c>
      <c r="E29" s="39" t="s">
        <v>1173</v>
      </c>
    </row>
    <row r="30" spans="1:16" ht="38.25">
      <c r="A30" t="s">
        <v>48</v>
      </c>
      <c s="34" t="s">
        <v>82</v>
      </c>
      <c s="34" t="s">
        <v>4577</v>
      </c>
      <c s="35" t="s">
        <v>5</v>
      </c>
      <c s="6" t="s">
        <v>4578</v>
      </c>
      <c s="36" t="s">
        <v>1159</v>
      </c>
      <c s="37">
        <v>62.1</v>
      </c>
      <c s="36">
        <v>0</v>
      </c>
      <c s="36">
        <f>ROUND(G30*H30,6)</f>
      </c>
      <c r="L30" s="38">
        <v>0</v>
      </c>
      <c s="32">
        <f>ROUND(ROUND(L30,2)*ROUND(G30,3),2)</f>
      </c>
      <c s="36" t="s">
        <v>188</v>
      </c>
      <c>
        <f>(M30*21)/100</f>
      </c>
      <c t="s">
        <v>26</v>
      </c>
    </row>
    <row r="31" spans="1:5" ht="12.75">
      <c r="A31" s="35" t="s">
        <v>55</v>
      </c>
      <c r="E31" s="39" t="s">
        <v>5</v>
      </c>
    </row>
    <row r="32" spans="1:5" ht="12.75">
      <c r="A32" s="35" t="s">
        <v>56</v>
      </c>
      <c r="E32" s="40" t="s">
        <v>5</v>
      </c>
    </row>
    <row r="33" spans="1:5" ht="38.25">
      <c r="A33" t="s">
        <v>58</v>
      </c>
      <c r="E33" s="39" t="s">
        <v>4579</v>
      </c>
    </row>
    <row r="34" spans="1:16" ht="38.25">
      <c r="A34" t="s">
        <v>48</v>
      </c>
      <c s="34" t="s">
        <v>88</v>
      </c>
      <c s="34" t="s">
        <v>4580</v>
      </c>
      <c s="35" t="s">
        <v>5</v>
      </c>
      <c s="6" t="s">
        <v>4578</v>
      </c>
      <c s="36" t="s">
        <v>1159</v>
      </c>
      <c s="37">
        <v>30.6</v>
      </c>
      <c s="36">
        <v>0</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38.25">
      <c r="A37" t="s">
        <v>58</v>
      </c>
      <c r="E37" s="39" t="s">
        <v>4581</v>
      </c>
    </row>
    <row r="38" spans="1:16" ht="38.25">
      <c r="A38" t="s">
        <v>48</v>
      </c>
      <c s="34" t="s">
        <v>94</v>
      </c>
      <c s="34" t="s">
        <v>4582</v>
      </c>
      <c s="35" t="s">
        <v>5</v>
      </c>
      <c s="6" t="s">
        <v>4583</v>
      </c>
      <c s="36" t="s">
        <v>1159</v>
      </c>
      <c s="37">
        <v>30.6</v>
      </c>
      <c s="36">
        <v>0</v>
      </c>
      <c s="36">
        <f>ROUND(G38*H38,6)</f>
      </c>
      <c r="L38" s="38">
        <v>0</v>
      </c>
      <c s="32">
        <f>ROUND(ROUND(L38,2)*ROUND(G38,3),2)</f>
      </c>
      <c s="36" t="s">
        <v>188</v>
      </c>
      <c>
        <f>(M38*21)/100</f>
      </c>
      <c t="s">
        <v>26</v>
      </c>
    </row>
    <row r="39" spans="1:5" ht="12.75">
      <c r="A39" s="35" t="s">
        <v>55</v>
      </c>
      <c r="E39" s="39" t="s">
        <v>5</v>
      </c>
    </row>
    <row r="40" spans="1:5" ht="12.75">
      <c r="A40" s="35" t="s">
        <v>56</v>
      </c>
      <c r="E40" s="40" t="s">
        <v>5</v>
      </c>
    </row>
    <row r="41" spans="1:5" ht="38.25">
      <c r="A41" t="s">
        <v>58</v>
      </c>
      <c r="E41" s="39" t="s">
        <v>4583</v>
      </c>
    </row>
    <row r="42" spans="1:16" ht="38.25">
      <c r="A42" t="s">
        <v>48</v>
      </c>
      <c s="34" t="s">
        <v>100</v>
      </c>
      <c s="34" t="s">
        <v>4584</v>
      </c>
      <c s="35" t="s">
        <v>5</v>
      </c>
      <c s="6" t="s">
        <v>1460</v>
      </c>
      <c s="36" t="s">
        <v>1159</v>
      </c>
      <c s="37">
        <v>92.7</v>
      </c>
      <c s="36">
        <v>0</v>
      </c>
      <c s="36">
        <f>ROUND(G42*H42,6)</f>
      </c>
      <c r="L42" s="38">
        <v>0</v>
      </c>
      <c s="32">
        <f>ROUND(ROUND(L42,2)*ROUND(G42,3),2)</f>
      </c>
      <c s="36" t="s">
        <v>188</v>
      </c>
      <c>
        <f>(M42*21)/100</f>
      </c>
      <c t="s">
        <v>26</v>
      </c>
    </row>
    <row r="43" spans="1:5" ht="12.75">
      <c r="A43" s="35" t="s">
        <v>55</v>
      </c>
      <c r="E43" s="39" t="s">
        <v>5</v>
      </c>
    </row>
    <row r="44" spans="1:5" ht="12.75">
      <c r="A44" s="35" t="s">
        <v>56</v>
      </c>
      <c r="E44" s="40" t="s">
        <v>5</v>
      </c>
    </row>
    <row r="45" spans="1:5" ht="38.25">
      <c r="A45" t="s">
        <v>58</v>
      </c>
      <c r="E45" s="39" t="s">
        <v>4585</v>
      </c>
    </row>
    <row r="46" spans="1:16" ht="38.25">
      <c r="A46" t="s">
        <v>48</v>
      </c>
      <c s="34" t="s">
        <v>106</v>
      </c>
      <c s="34" t="s">
        <v>4586</v>
      </c>
      <c s="35" t="s">
        <v>5</v>
      </c>
      <c s="6" t="s">
        <v>1460</v>
      </c>
      <c s="36" t="s">
        <v>1159</v>
      </c>
      <c s="37">
        <v>463.5</v>
      </c>
      <c s="36">
        <v>0</v>
      </c>
      <c s="36">
        <f>ROUND(G46*H46,6)</f>
      </c>
      <c r="L46" s="38">
        <v>0</v>
      </c>
      <c s="32">
        <f>ROUND(ROUND(L46,2)*ROUND(G46,3),2)</f>
      </c>
      <c s="36" t="s">
        <v>188</v>
      </c>
      <c>
        <f>(M46*21)/100</f>
      </c>
      <c t="s">
        <v>26</v>
      </c>
    </row>
    <row r="47" spans="1:5" ht="12.75">
      <c r="A47" s="35" t="s">
        <v>55</v>
      </c>
      <c r="E47" s="39" t="s">
        <v>5</v>
      </c>
    </row>
    <row r="48" spans="1:5" ht="12.75">
      <c r="A48" s="35" t="s">
        <v>56</v>
      </c>
      <c r="E48" s="40" t="s">
        <v>5</v>
      </c>
    </row>
    <row r="49" spans="1:5" ht="51">
      <c r="A49" t="s">
        <v>58</v>
      </c>
      <c r="E49" s="39" t="s">
        <v>4587</v>
      </c>
    </row>
    <row r="50" spans="1:16" ht="25.5">
      <c r="A50" t="s">
        <v>48</v>
      </c>
      <c s="34" t="s">
        <v>112</v>
      </c>
      <c s="34" t="s">
        <v>2061</v>
      </c>
      <c s="35" t="s">
        <v>5</v>
      </c>
      <c s="6" t="s">
        <v>2062</v>
      </c>
      <c s="36" t="s">
        <v>1159</v>
      </c>
      <c s="37">
        <v>20.482</v>
      </c>
      <c s="36">
        <v>0</v>
      </c>
      <c s="36">
        <f>ROUND(G50*H50,6)</f>
      </c>
      <c r="L50" s="38">
        <v>0</v>
      </c>
      <c s="32">
        <f>ROUND(ROUND(L50,2)*ROUND(G50,3),2)</f>
      </c>
      <c s="36" t="s">
        <v>188</v>
      </c>
      <c>
        <f>(M50*21)/100</f>
      </c>
      <c t="s">
        <v>26</v>
      </c>
    </row>
    <row r="51" spans="1:5" ht="12.75">
      <c r="A51" s="35" t="s">
        <v>55</v>
      </c>
      <c r="E51" s="39" t="s">
        <v>5</v>
      </c>
    </row>
    <row r="52" spans="1:5" ht="12.75">
      <c r="A52" s="35" t="s">
        <v>56</v>
      </c>
      <c r="E52" s="40" t="s">
        <v>4588</v>
      </c>
    </row>
    <row r="53" spans="1:5" ht="25.5">
      <c r="A53" t="s">
        <v>58</v>
      </c>
      <c r="E53" s="39" t="s">
        <v>2062</v>
      </c>
    </row>
    <row r="54" spans="1:16" ht="25.5">
      <c r="A54" t="s">
        <v>48</v>
      </c>
      <c s="34" t="s">
        <v>118</v>
      </c>
      <c s="34" t="s">
        <v>4589</v>
      </c>
      <c s="35" t="s">
        <v>5</v>
      </c>
      <c s="6" t="s">
        <v>4590</v>
      </c>
      <c s="36" t="s">
        <v>1159</v>
      </c>
      <c s="37">
        <v>252.12</v>
      </c>
      <c s="36">
        <v>0</v>
      </c>
      <c s="36">
        <f>ROUND(G54*H54,6)</f>
      </c>
      <c r="L54" s="38">
        <v>0</v>
      </c>
      <c s="32">
        <f>ROUND(ROUND(L54,2)*ROUND(G54,3),2)</f>
      </c>
      <c s="36" t="s">
        <v>188</v>
      </c>
      <c>
        <f>(M54*21)/100</f>
      </c>
      <c t="s">
        <v>26</v>
      </c>
    </row>
    <row r="55" spans="1:5" ht="12.75">
      <c r="A55" s="35" t="s">
        <v>55</v>
      </c>
      <c r="E55" s="39" t="s">
        <v>5</v>
      </c>
    </row>
    <row r="56" spans="1:5" ht="12.75">
      <c r="A56" s="35" t="s">
        <v>56</v>
      </c>
      <c r="E56" s="40" t="s">
        <v>4591</v>
      </c>
    </row>
    <row r="57" spans="1:5" ht="25.5">
      <c r="A57" t="s">
        <v>58</v>
      </c>
      <c r="E57" s="39" t="s">
        <v>4590</v>
      </c>
    </row>
    <row r="58" spans="1:16" ht="25.5">
      <c r="A58" t="s">
        <v>48</v>
      </c>
      <c s="34" t="s">
        <v>124</v>
      </c>
      <c s="34" t="s">
        <v>2058</v>
      </c>
      <c s="35" t="s">
        <v>5</v>
      </c>
      <c s="6" t="s">
        <v>2059</v>
      </c>
      <c s="36" t="s">
        <v>1159</v>
      </c>
      <c s="37">
        <v>252.12</v>
      </c>
      <c s="36">
        <v>0</v>
      </c>
      <c s="36">
        <f>ROUND(G58*H58,6)</f>
      </c>
      <c r="L58" s="38">
        <v>0</v>
      </c>
      <c s="32">
        <f>ROUND(ROUND(L58,2)*ROUND(G58,3),2)</f>
      </c>
      <c s="36" t="s">
        <v>188</v>
      </c>
      <c>
        <f>(M58*21)/100</f>
      </c>
      <c t="s">
        <v>26</v>
      </c>
    </row>
    <row r="59" spans="1:5" ht="12.75">
      <c r="A59" s="35" t="s">
        <v>55</v>
      </c>
      <c r="E59" s="39" t="s">
        <v>5</v>
      </c>
    </row>
    <row r="60" spans="1:5" ht="12.75">
      <c r="A60" s="35" t="s">
        <v>56</v>
      </c>
      <c r="E60" s="40" t="s">
        <v>4591</v>
      </c>
    </row>
    <row r="61" spans="1:5" ht="25.5">
      <c r="A61" t="s">
        <v>58</v>
      </c>
      <c r="E61" s="39" t="s">
        <v>2059</v>
      </c>
    </row>
    <row r="62" spans="1:16" ht="38.25">
      <c r="A62" t="s">
        <v>48</v>
      </c>
      <c s="34" t="s">
        <v>130</v>
      </c>
      <c s="34" t="s">
        <v>4592</v>
      </c>
      <c s="35" t="s">
        <v>5</v>
      </c>
      <c s="6" t="s">
        <v>4593</v>
      </c>
      <c s="36" t="s">
        <v>1159</v>
      </c>
      <c s="37">
        <v>23.408</v>
      </c>
      <c s="36">
        <v>0</v>
      </c>
      <c s="36">
        <f>ROUND(G62*H62,6)</f>
      </c>
      <c r="L62" s="38">
        <v>0</v>
      </c>
      <c s="32">
        <f>ROUND(ROUND(L62,2)*ROUND(G62,3),2)</f>
      </c>
      <c s="36" t="s">
        <v>188</v>
      </c>
      <c>
        <f>(M62*21)/100</f>
      </c>
      <c t="s">
        <v>26</v>
      </c>
    </row>
    <row r="63" spans="1:5" ht="12.75">
      <c r="A63" s="35" t="s">
        <v>55</v>
      </c>
      <c r="E63" s="39" t="s">
        <v>5</v>
      </c>
    </row>
    <row r="64" spans="1:5" ht="12.75">
      <c r="A64" s="35" t="s">
        <v>56</v>
      </c>
      <c r="E64" s="40" t="s">
        <v>4594</v>
      </c>
    </row>
    <row r="65" spans="1:5" ht="38.25">
      <c r="A65" t="s">
        <v>58</v>
      </c>
      <c r="E65" s="39" t="s">
        <v>4595</v>
      </c>
    </row>
    <row r="66" spans="1:16" ht="12.75">
      <c r="A66" t="s">
        <v>48</v>
      </c>
      <c s="34" t="s">
        <v>136</v>
      </c>
      <c s="34" t="s">
        <v>4596</v>
      </c>
      <c s="35" t="s">
        <v>5</v>
      </c>
      <c s="6" t="s">
        <v>4597</v>
      </c>
      <c s="36" t="s">
        <v>53</v>
      </c>
      <c s="37">
        <v>37.453</v>
      </c>
      <c s="36">
        <v>1</v>
      </c>
      <c s="36">
        <f>ROUND(G66*H66,6)</f>
      </c>
      <c r="L66" s="38">
        <v>0</v>
      </c>
      <c s="32">
        <f>ROUND(ROUND(L66,2)*ROUND(G66,3),2)</f>
      </c>
      <c s="36" t="s">
        <v>188</v>
      </c>
      <c>
        <f>(M66*21)/100</f>
      </c>
      <c t="s">
        <v>26</v>
      </c>
    </row>
    <row r="67" spans="1:5" ht="12.75">
      <c r="A67" s="35" t="s">
        <v>55</v>
      </c>
      <c r="E67" s="39" t="s">
        <v>5</v>
      </c>
    </row>
    <row r="68" spans="1:5" ht="12.75">
      <c r="A68" s="35" t="s">
        <v>56</v>
      </c>
      <c r="E68" s="40" t="s">
        <v>5</v>
      </c>
    </row>
    <row r="69" spans="1:5" ht="12.75">
      <c r="A69" t="s">
        <v>58</v>
      </c>
      <c r="E69" s="39" t="s">
        <v>4597</v>
      </c>
    </row>
    <row r="70" spans="1:16" ht="38.25">
      <c r="A70" t="s">
        <v>48</v>
      </c>
      <c s="34" t="s">
        <v>142</v>
      </c>
      <c s="34" t="s">
        <v>1195</v>
      </c>
      <c s="35" t="s">
        <v>5</v>
      </c>
      <c s="6" t="s">
        <v>1196</v>
      </c>
      <c s="36" t="s">
        <v>1159</v>
      </c>
      <c s="37">
        <v>47.88</v>
      </c>
      <c s="36">
        <v>0</v>
      </c>
      <c s="36">
        <f>ROUND(G70*H70,6)</f>
      </c>
      <c r="L70" s="38">
        <v>0</v>
      </c>
      <c s="32">
        <f>ROUND(ROUND(L70,2)*ROUND(G70,3),2)</f>
      </c>
      <c s="36" t="s">
        <v>188</v>
      </c>
      <c>
        <f>(M70*21)/100</f>
      </c>
      <c t="s">
        <v>26</v>
      </c>
    </row>
    <row r="71" spans="1:5" ht="12.75">
      <c r="A71" s="35" t="s">
        <v>55</v>
      </c>
      <c r="E71" s="39" t="s">
        <v>5</v>
      </c>
    </row>
    <row r="72" spans="1:5" ht="12.75">
      <c r="A72" s="35" t="s">
        <v>56</v>
      </c>
      <c r="E72" s="40" t="s">
        <v>4598</v>
      </c>
    </row>
    <row r="73" spans="1:5" ht="38.25">
      <c r="A73" t="s">
        <v>58</v>
      </c>
      <c r="E73" s="39" t="s">
        <v>1198</v>
      </c>
    </row>
    <row r="74" spans="1:16" ht="12.75">
      <c r="A74" t="s">
        <v>48</v>
      </c>
      <c s="34" t="s">
        <v>148</v>
      </c>
      <c s="34" t="s">
        <v>4599</v>
      </c>
      <c s="35" t="s">
        <v>5</v>
      </c>
      <c s="6" t="s">
        <v>4597</v>
      </c>
      <c s="36" t="s">
        <v>53</v>
      </c>
      <c s="37">
        <v>76.608</v>
      </c>
      <c s="36">
        <v>1</v>
      </c>
      <c s="36">
        <f>ROUND(G74*H74,6)</f>
      </c>
      <c r="L74" s="38">
        <v>0</v>
      </c>
      <c s="32">
        <f>ROUND(ROUND(L74,2)*ROUND(G74,3),2)</f>
      </c>
      <c s="36" t="s">
        <v>188</v>
      </c>
      <c>
        <f>(M74*21)/100</f>
      </c>
      <c t="s">
        <v>26</v>
      </c>
    </row>
    <row r="75" spans="1:5" ht="12.75">
      <c r="A75" s="35" t="s">
        <v>55</v>
      </c>
      <c r="E75" s="39" t="s">
        <v>5</v>
      </c>
    </row>
    <row r="76" spans="1:5" ht="12.75">
      <c r="A76" s="35" t="s">
        <v>56</v>
      </c>
      <c r="E76" s="40" t="s">
        <v>5</v>
      </c>
    </row>
    <row r="77" spans="1:5" ht="12.75">
      <c r="A77" t="s">
        <v>58</v>
      </c>
      <c r="E77" s="39" t="s">
        <v>4597</v>
      </c>
    </row>
    <row r="78" spans="1:13" ht="12.75">
      <c r="A78" t="s">
        <v>45</v>
      </c>
      <c r="C78" s="31" t="s">
        <v>70</v>
      </c>
      <c r="E78" s="33" t="s">
        <v>1206</v>
      </c>
      <c r="J78" s="32">
        <f>0</f>
      </c>
      <c s="32">
        <f>0</f>
      </c>
      <c s="32">
        <f>0+L79+L83</f>
      </c>
      <c s="32">
        <f>0+M79+M83</f>
      </c>
    </row>
    <row r="79" spans="1:16" ht="25.5">
      <c r="A79" t="s">
        <v>48</v>
      </c>
      <c s="34" t="s">
        <v>225</v>
      </c>
      <c s="34" t="s">
        <v>1207</v>
      </c>
      <c s="35" t="s">
        <v>5</v>
      </c>
      <c s="6" t="s">
        <v>1208</v>
      </c>
      <c s="36" t="s">
        <v>1159</v>
      </c>
      <c s="37">
        <v>13.062</v>
      </c>
      <c s="36">
        <v>1.89077</v>
      </c>
      <c s="36">
        <f>ROUND(G79*H79,6)</f>
      </c>
      <c r="L79" s="38">
        <v>0</v>
      </c>
      <c s="32">
        <f>ROUND(ROUND(L79,2)*ROUND(G79,3),2)</f>
      </c>
      <c s="36" t="s">
        <v>188</v>
      </c>
      <c>
        <f>(M79*21)/100</f>
      </c>
      <c t="s">
        <v>26</v>
      </c>
    </row>
    <row r="80" spans="1:5" ht="12.75">
      <c r="A80" s="35" t="s">
        <v>55</v>
      </c>
      <c r="E80" s="39" t="s">
        <v>5</v>
      </c>
    </row>
    <row r="81" spans="1:5" ht="12.75">
      <c r="A81" s="35" t="s">
        <v>56</v>
      </c>
      <c r="E81" s="40" t="s">
        <v>4600</v>
      </c>
    </row>
    <row r="82" spans="1:5" ht="25.5">
      <c r="A82" t="s">
        <v>58</v>
      </c>
      <c r="E82" s="39" t="s">
        <v>1208</v>
      </c>
    </row>
    <row r="83" spans="1:16" ht="25.5">
      <c r="A83" t="s">
        <v>48</v>
      </c>
      <c s="34" t="s">
        <v>228</v>
      </c>
      <c s="34" t="s">
        <v>4601</v>
      </c>
      <c s="35" t="s">
        <v>5</v>
      </c>
      <c s="6" t="s">
        <v>1208</v>
      </c>
      <c s="36" t="s">
        <v>1159</v>
      </c>
      <c s="37">
        <v>7.022</v>
      </c>
      <c s="36">
        <v>1.89077</v>
      </c>
      <c s="36">
        <f>ROUND(G83*H83,6)</f>
      </c>
      <c r="L83" s="38">
        <v>0</v>
      </c>
      <c s="32">
        <f>ROUND(ROUND(L83,2)*ROUND(G83,3),2)</f>
      </c>
      <c s="36" t="s">
        <v>188</v>
      </c>
      <c>
        <f>(M83*21)/100</f>
      </c>
      <c t="s">
        <v>26</v>
      </c>
    </row>
    <row r="84" spans="1:5" ht="12.75">
      <c r="A84" s="35" t="s">
        <v>55</v>
      </c>
      <c r="E84" s="39" t="s">
        <v>5</v>
      </c>
    </row>
    <row r="85" spans="1:5" ht="12.75">
      <c r="A85" s="35" t="s">
        <v>56</v>
      </c>
      <c r="E85" s="40" t="s">
        <v>4602</v>
      </c>
    </row>
    <row r="86" spans="1:5" ht="25.5">
      <c r="A86" t="s">
        <v>58</v>
      </c>
      <c r="E86" s="39" t="s">
        <v>1208</v>
      </c>
    </row>
    <row r="87" spans="1:13" ht="12.75">
      <c r="A87" t="s">
        <v>45</v>
      </c>
      <c r="C87" s="31" t="s">
        <v>76</v>
      </c>
      <c r="E87" s="33" t="s">
        <v>1226</v>
      </c>
      <c r="J87" s="32">
        <f>0</f>
      </c>
      <c s="32">
        <f>0</f>
      </c>
      <c s="32">
        <f>0+L88</f>
      </c>
      <c s="32">
        <f>0+M88</f>
      </c>
    </row>
    <row r="88" spans="1:16" ht="12.75">
      <c r="A88" t="s">
        <v>48</v>
      </c>
      <c s="34" t="s">
        <v>232</v>
      </c>
      <c s="34" t="s">
        <v>1227</v>
      </c>
      <c s="35" t="s">
        <v>5</v>
      </c>
      <c s="6" t="s">
        <v>1228</v>
      </c>
      <c s="36" t="s">
        <v>187</v>
      </c>
      <c s="37">
        <v>10</v>
      </c>
      <c s="36">
        <v>0.003</v>
      </c>
      <c s="36">
        <f>ROUND(G88*H88,6)</f>
      </c>
      <c r="L88" s="38">
        <v>0</v>
      </c>
      <c s="32">
        <f>ROUND(ROUND(L88,2)*ROUND(G88,3),2)</f>
      </c>
      <c s="36" t="s">
        <v>54</v>
      </c>
      <c>
        <f>(M88*21)/100</f>
      </c>
      <c t="s">
        <v>26</v>
      </c>
    </row>
    <row r="89" spans="1:5" ht="12.75">
      <c r="A89" s="35" t="s">
        <v>55</v>
      </c>
      <c r="E89" s="39" t="s">
        <v>5</v>
      </c>
    </row>
    <row r="90" spans="1:5" ht="12.75">
      <c r="A90" s="35" t="s">
        <v>56</v>
      </c>
      <c r="E90" s="40" t="s">
        <v>5</v>
      </c>
    </row>
    <row r="91" spans="1:5" ht="12.75">
      <c r="A91" t="s">
        <v>58</v>
      </c>
      <c r="E91" s="39" t="s">
        <v>1228</v>
      </c>
    </row>
    <row r="92" spans="1:13" ht="12.75">
      <c r="A92" t="s">
        <v>45</v>
      </c>
      <c r="C92" s="31" t="s">
        <v>1639</v>
      </c>
      <c r="E92" s="33" t="s">
        <v>1640</v>
      </c>
      <c r="J92" s="32">
        <f>0</f>
      </c>
      <c s="32">
        <f>0</f>
      </c>
      <c s="32">
        <f>0+L93+L97+L101+L105+L109+L113+L117+L121+L125+L129+L133+L137+L141+L145+L149+L153+L157+L161+L165+L169+L173+L177+L181+L185</f>
      </c>
      <c s="32">
        <f>0+M93+M97+M101+M105+M109+M113+M117+M121+M125+M129+M133+M137+M141+M145+M149+M153+M157+M161+M165+M169+M173+M177+M181+M185</f>
      </c>
    </row>
    <row r="93" spans="1:16" ht="12.75">
      <c r="A93" t="s">
        <v>48</v>
      </c>
      <c s="34" t="s">
        <v>290</v>
      </c>
      <c s="34" t="s">
        <v>4603</v>
      </c>
      <c s="35" t="s">
        <v>5</v>
      </c>
      <c s="6" t="s">
        <v>4604</v>
      </c>
      <c s="36" t="s">
        <v>187</v>
      </c>
      <c s="37">
        <v>1</v>
      </c>
      <c s="36">
        <v>0.03203</v>
      </c>
      <c s="36">
        <f>ROUND(G93*H93,6)</f>
      </c>
      <c r="L93" s="38">
        <v>0</v>
      </c>
      <c s="32">
        <f>ROUND(ROUND(L93,2)*ROUND(G93,3),2)</f>
      </c>
      <c s="36" t="s">
        <v>188</v>
      </c>
      <c>
        <f>(M93*21)/100</f>
      </c>
      <c t="s">
        <v>26</v>
      </c>
    </row>
    <row r="94" spans="1:5" ht="12.75">
      <c r="A94" s="35" t="s">
        <v>55</v>
      </c>
      <c r="E94" s="39" t="s">
        <v>5</v>
      </c>
    </row>
    <row r="95" spans="1:5" ht="12.75">
      <c r="A95" s="35" t="s">
        <v>56</v>
      </c>
      <c r="E95" s="40" t="s">
        <v>5</v>
      </c>
    </row>
    <row r="96" spans="1:5" ht="12.75">
      <c r="A96" t="s">
        <v>58</v>
      </c>
      <c r="E96" s="39" t="s">
        <v>4604</v>
      </c>
    </row>
    <row r="97" spans="1:16" ht="12.75">
      <c r="A97" t="s">
        <v>48</v>
      </c>
      <c s="34" t="s">
        <v>293</v>
      </c>
      <c s="34" t="s">
        <v>4605</v>
      </c>
      <c s="35" t="s">
        <v>5</v>
      </c>
      <c s="6" t="s">
        <v>4606</v>
      </c>
      <c s="36" t="s">
        <v>235</v>
      </c>
      <c s="37">
        <v>75</v>
      </c>
      <c s="36">
        <v>0</v>
      </c>
      <c s="36">
        <f>ROUND(G97*H97,6)</f>
      </c>
      <c r="L97" s="38">
        <v>0</v>
      </c>
      <c s="32">
        <f>ROUND(ROUND(L97,2)*ROUND(G97,3),2)</f>
      </c>
      <c s="36" t="s">
        <v>188</v>
      </c>
      <c>
        <f>(M97*21)/100</f>
      </c>
      <c t="s">
        <v>26</v>
      </c>
    </row>
    <row r="98" spans="1:5" ht="12.75">
      <c r="A98" s="35" t="s">
        <v>55</v>
      </c>
      <c r="E98" s="39" t="s">
        <v>5</v>
      </c>
    </row>
    <row r="99" spans="1:5" ht="12.75">
      <c r="A99" s="35" t="s">
        <v>56</v>
      </c>
      <c r="E99" s="40" t="s">
        <v>5</v>
      </c>
    </row>
    <row r="100" spans="1:5" ht="12.75">
      <c r="A100" t="s">
        <v>58</v>
      </c>
      <c r="E100" s="39" t="s">
        <v>4606</v>
      </c>
    </row>
    <row r="101" spans="1:16" ht="25.5">
      <c r="A101" t="s">
        <v>48</v>
      </c>
      <c s="34" t="s">
        <v>297</v>
      </c>
      <c s="34" t="s">
        <v>1641</v>
      </c>
      <c s="35" t="s">
        <v>5</v>
      </c>
      <c s="6" t="s">
        <v>1642</v>
      </c>
      <c s="36" t="s">
        <v>235</v>
      </c>
      <c s="37">
        <v>75</v>
      </c>
      <c s="36">
        <v>0</v>
      </c>
      <c s="36">
        <f>ROUND(G101*H101,6)</f>
      </c>
      <c r="L101" s="38">
        <v>0</v>
      </c>
      <c s="32">
        <f>ROUND(ROUND(L101,2)*ROUND(G101,3),2)</f>
      </c>
      <c s="36" t="s">
        <v>188</v>
      </c>
      <c>
        <f>(M101*21)/100</f>
      </c>
      <c t="s">
        <v>26</v>
      </c>
    </row>
    <row r="102" spans="1:5" ht="12.75">
      <c r="A102" s="35" t="s">
        <v>55</v>
      </c>
      <c r="E102" s="39" t="s">
        <v>5</v>
      </c>
    </row>
    <row r="103" spans="1:5" ht="12.75">
      <c r="A103" s="35" t="s">
        <v>56</v>
      </c>
      <c r="E103" s="40" t="s">
        <v>5</v>
      </c>
    </row>
    <row r="104" spans="1:5" ht="25.5">
      <c r="A104" t="s">
        <v>58</v>
      </c>
      <c r="E104" s="39" t="s">
        <v>1642</v>
      </c>
    </row>
    <row r="105" spans="1:16" ht="25.5">
      <c r="A105" t="s">
        <v>48</v>
      </c>
      <c s="34" t="s">
        <v>301</v>
      </c>
      <c s="34" t="s">
        <v>4607</v>
      </c>
      <c s="35" t="s">
        <v>5</v>
      </c>
      <c s="6" t="s">
        <v>4608</v>
      </c>
      <c s="36" t="s">
        <v>235</v>
      </c>
      <c s="37">
        <v>30</v>
      </c>
      <c s="36">
        <v>0</v>
      </c>
      <c s="36">
        <f>ROUND(G105*H105,6)</f>
      </c>
      <c r="L105" s="38">
        <v>0</v>
      </c>
      <c s="32">
        <f>ROUND(ROUND(L105,2)*ROUND(G105,3),2)</f>
      </c>
      <c s="36" t="s">
        <v>188</v>
      </c>
      <c>
        <f>(M105*21)/100</f>
      </c>
      <c t="s">
        <v>26</v>
      </c>
    </row>
    <row r="106" spans="1:5" ht="12.75">
      <c r="A106" s="35" t="s">
        <v>55</v>
      </c>
      <c r="E106" s="39" t="s">
        <v>5</v>
      </c>
    </row>
    <row r="107" spans="1:5" ht="12.75">
      <c r="A107" s="35" t="s">
        <v>56</v>
      </c>
      <c r="E107" s="40" t="s">
        <v>5</v>
      </c>
    </row>
    <row r="108" spans="1:5" ht="25.5">
      <c r="A108" t="s">
        <v>58</v>
      </c>
      <c r="E108" s="39" t="s">
        <v>4608</v>
      </c>
    </row>
    <row r="109" spans="1:16" ht="12.75">
      <c r="A109" t="s">
        <v>48</v>
      </c>
      <c s="34" t="s">
        <v>305</v>
      </c>
      <c s="34" t="s">
        <v>1643</v>
      </c>
      <c s="35" t="s">
        <v>5</v>
      </c>
      <c s="6" t="s">
        <v>1644</v>
      </c>
      <c s="36" t="s">
        <v>235</v>
      </c>
      <c s="37">
        <v>56</v>
      </c>
      <c s="36">
        <v>0.00142</v>
      </c>
      <c s="36">
        <f>ROUND(G109*H109,6)</f>
      </c>
      <c r="L109" s="38">
        <v>0</v>
      </c>
      <c s="32">
        <f>ROUND(ROUND(L109,2)*ROUND(G109,3),2)</f>
      </c>
      <c s="36" t="s">
        <v>188</v>
      </c>
      <c>
        <f>(M109*21)/100</f>
      </c>
      <c t="s">
        <v>26</v>
      </c>
    </row>
    <row r="110" spans="1:5" ht="12.75">
      <c r="A110" s="35" t="s">
        <v>55</v>
      </c>
      <c r="E110" s="39" t="s">
        <v>5</v>
      </c>
    </row>
    <row r="111" spans="1:5" ht="114.75">
      <c r="A111" s="35" t="s">
        <v>56</v>
      </c>
      <c r="E111" s="40" t="s">
        <v>4609</v>
      </c>
    </row>
    <row r="112" spans="1:5" ht="12.75">
      <c r="A112" t="s">
        <v>58</v>
      </c>
      <c r="E112" s="39" t="s">
        <v>1644</v>
      </c>
    </row>
    <row r="113" spans="1:16" ht="12.75">
      <c r="A113" t="s">
        <v>48</v>
      </c>
      <c s="34" t="s">
        <v>310</v>
      </c>
      <c s="34" t="s">
        <v>4610</v>
      </c>
      <c s="35" t="s">
        <v>5</v>
      </c>
      <c s="6" t="s">
        <v>4611</v>
      </c>
      <c s="36" t="s">
        <v>235</v>
      </c>
      <c s="37">
        <v>111</v>
      </c>
      <c s="36">
        <v>0.00744</v>
      </c>
      <c s="36">
        <f>ROUND(G113*H113,6)</f>
      </c>
      <c r="L113" s="38">
        <v>0</v>
      </c>
      <c s="32">
        <f>ROUND(ROUND(L113,2)*ROUND(G113,3),2)</f>
      </c>
      <c s="36" t="s">
        <v>188</v>
      </c>
      <c>
        <f>(M113*21)/100</f>
      </c>
      <c t="s">
        <v>26</v>
      </c>
    </row>
    <row r="114" spans="1:5" ht="12.75">
      <c r="A114" s="35" t="s">
        <v>55</v>
      </c>
      <c r="E114" s="39" t="s">
        <v>5</v>
      </c>
    </row>
    <row r="115" spans="1:5" ht="114.75">
      <c r="A115" s="35" t="s">
        <v>56</v>
      </c>
      <c r="E115" s="40" t="s">
        <v>4612</v>
      </c>
    </row>
    <row r="116" spans="1:5" ht="12.75">
      <c r="A116" t="s">
        <v>58</v>
      </c>
      <c r="E116" s="39" t="s">
        <v>4611</v>
      </c>
    </row>
    <row r="117" spans="1:16" ht="12.75">
      <c r="A117" t="s">
        <v>48</v>
      </c>
      <c s="34" t="s">
        <v>401</v>
      </c>
      <c s="34" t="s">
        <v>4613</v>
      </c>
      <c s="35" t="s">
        <v>5</v>
      </c>
      <c s="6" t="s">
        <v>4614</v>
      </c>
      <c s="36" t="s">
        <v>235</v>
      </c>
      <c s="37">
        <v>39</v>
      </c>
      <c s="36">
        <v>0.01232</v>
      </c>
      <c s="36">
        <f>ROUND(G117*H117,6)</f>
      </c>
      <c r="L117" s="38">
        <v>0</v>
      </c>
      <c s="32">
        <f>ROUND(ROUND(L117,2)*ROUND(G117,3),2)</f>
      </c>
      <c s="36" t="s">
        <v>188</v>
      </c>
      <c>
        <f>(M117*21)/100</f>
      </c>
      <c t="s">
        <v>26</v>
      </c>
    </row>
    <row r="118" spans="1:5" ht="12.75">
      <c r="A118" s="35" t="s">
        <v>55</v>
      </c>
      <c r="E118" s="39" t="s">
        <v>5</v>
      </c>
    </row>
    <row r="119" spans="1:5" ht="63.75">
      <c r="A119" s="35" t="s">
        <v>56</v>
      </c>
      <c r="E119" s="40" t="s">
        <v>4615</v>
      </c>
    </row>
    <row r="120" spans="1:5" ht="12.75">
      <c r="A120" t="s">
        <v>58</v>
      </c>
      <c r="E120" s="39" t="s">
        <v>4614</v>
      </c>
    </row>
    <row r="121" spans="1:16" ht="12.75">
      <c r="A121" t="s">
        <v>48</v>
      </c>
      <c s="34" t="s">
        <v>404</v>
      </c>
      <c s="34" t="s">
        <v>4616</v>
      </c>
      <c s="35" t="s">
        <v>5</v>
      </c>
      <c s="6" t="s">
        <v>4617</v>
      </c>
      <c s="36" t="s">
        <v>235</v>
      </c>
      <c s="37">
        <v>30</v>
      </c>
      <c s="36">
        <v>0.01975</v>
      </c>
      <c s="36">
        <f>ROUND(G121*H121,6)</f>
      </c>
      <c r="L121" s="38">
        <v>0</v>
      </c>
      <c s="32">
        <f>ROUND(ROUND(L121,2)*ROUND(G121,3),2)</f>
      </c>
      <c s="36" t="s">
        <v>188</v>
      </c>
      <c>
        <f>(M121*21)/100</f>
      </c>
      <c t="s">
        <v>26</v>
      </c>
    </row>
    <row r="122" spans="1:5" ht="12.75">
      <c r="A122" s="35" t="s">
        <v>55</v>
      </c>
      <c r="E122" s="39" t="s">
        <v>5</v>
      </c>
    </row>
    <row r="123" spans="1:5" ht="63.75">
      <c r="A123" s="35" t="s">
        <v>56</v>
      </c>
      <c r="E123" s="40" t="s">
        <v>4618</v>
      </c>
    </row>
    <row r="124" spans="1:5" ht="12.75">
      <c r="A124" t="s">
        <v>58</v>
      </c>
      <c r="E124" s="39" t="s">
        <v>4617</v>
      </c>
    </row>
    <row r="125" spans="1:16" ht="12.75">
      <c r="A125" t="s">
        <v>48</v>
      </c>
      <c s="34" t="s">
        <v>406</v>
      </c>
      <c s="34" t="s">
        <v>4619</v>
      </c>
      <c s="35" t="s">
        <v>5</v>
      </c>
      <c s="6" t="s">
        <v>4620</v>
      </c>
      <c s="36" t="s">
        <v>235</v>
      </c>
      <c s="37">
        <v>20</v>
      </c>
      <c s="36">
        <v>0.00059</v>
      </c>
      <c s="36">
        <f>ROUND(G125*H125,6)</f>
      </c>
      <c r="L125" s="38">
        <v>0</v>
      </c>
      <c s="32">
        <f>ROUND(ROUND(L125,2)*ROUND(G125,3),2)</f>
      </c>
      <c s="36" t="s">
        <v>188</v>
      </c>
      <c>
        <f>(M125*21)/100</f>
      </c>
      <c t="s">
        <v>26</v>
      </c>
    </row>
    <row r="126" spans="1:5" ht="12.75">
      <c r="A126" s="35" t="s">
        <v>55</v>
      </c>
      <c r="E126" s="39" t="s">
        <v>5</v>
      </c>
    </row>
    <row r="127" spans="1:5" ht="165.75">
      <c r="A127" s="35" t="s">
        <v>56</v>
      </c>
      <c r="E127" s="40" t="s">
        <v>4621</v>
      </c>
    </row>
    <row r="128" spans="1:5" ht="12.75">
      <c r="A128" t="s">
        <v>58</v>
      </c>
      <c r="E128" s="39" t="s">
        <v>4620</v>
      </c>
    </row>
    <row r="129" spans="1:16" ht="12.75">
      <c r="A129" t="s">
        <v>48</v>
      </c>
      <c s="34" t="s">
        <v>410</v>
      </c>
      <c s="34" t="s">
        <v>4622</v>
      </c>
      <c s="35" t="s">
        <v>5</v>
      </c>
      <c s="6" t="s">
        <v>4623</v>
      </c>
      <c s="36" t="s">
        <v>235</v>
      </c>
      <c s="37">
        <v>290</v>
      </c>
      <c s="36">
        <v>0.00201</v>
      </c>
      <c s="36">
        <f>ROUND(G129*H129,6)</f>
      </c>
      <c r="L129" s="38">
        <v>0</v>
      </c>
      <c s="32">
        <f>ROUND(ROUND(L129,2)*ROUND(G129,3),2)</f>
      </c>
      <c s="36" t="s">
        <v>188</v>
      </c>
      <c>
        <f>(M129*21)/100</f>
      </c>
      <c t="s">
        <v>26</v>
      </c>
    </row>
    <row r="130" spans="1:5" ht="12.75">
      <c r="A130" s="35" t="s">
        <v>55</v>
      </c>
      <c r="E130" s="39" t="s">
        <v>5</v>
      </c>
    </row>
    <row r="131" spans="1:5" ht="267.75">
      <c r="A131" s="35" t="s">
        <v>56</v>
      </c>
      <c r="E131" s="40" t="s">
        <v>4624</v>
      </c>
    </row>
    <row r="132" spans="1:5" ht="12.75">
      <c r="A132" t="s">
        <v>58</v>
      </c>
      <c r="E132" s="39" t="s">
        <v>4623</v>
      </c>
    </row>
    <row r="133" spans="1:16" ht="12.75">
      <c r="A133" t="s">
        <v>48</v>
      </c>
      <c s="34" t="s">
        <v>413</v>
      </c>
      <c s="34" t="s">
        <v>4625</v>
      </c>
      <c s="35" t="s">
        <v>5</v>
      </c>
      <c s="6" t="s">
        <v>4626</v>
      </c>
      <c s="36" t="s">
        <v>235</v>
      </c>
      <c s="37">
        <v>96</v>
      </c>
      <c s="36">
        <v>0.00145</v>
      </c>
      <c s="36">
        <f>ROUND(G133*H133,6)</f>
      </c>
      <c r="L133" s="38">
        <v>0</v>
      </c>
      <c s="32">
        <f>ROUND(ROUND(L133,2)*ROUND(G133,3),2)</f>
      </c>
      <c s="36" t="s">
        <v>188</v>
      </c>
      <c>
        <f>(M133*21)/100</f>
      </c>
      <c t="s">
        <v>26</v>
      </c>
    </row>
    <row r="134" spans="1:5" ht="12.75">
      <c r="A134" s="35" t="s">
        <v>55</v>
      </c>
      <c r="E134" s="39" t="s">
        <v>5</v>
      </c>
    </row>
    <row r="135" spans="1:5" ht="63.75">
      <c r="A135" s="35" t="s">
        <v>56</v>
      </c>
      <c r="E135" s="40" t="s">
        <v>4627</v>
      </c>
    </row>
    <row r="136" spans="1:5" ht="12.75">
      <c r="A136" t="s">
        <v>58</v>
      </c>
      <c r="E136" s="39" t="s">
        <v>4626</v>
      </c>
    </row>
    <row r="137" spans="1:16" ht="12.75">
      <c r="A137" t="s">
        <v>48</v>
      </c>
      <c s="34" t="s">
        <v>416</v>
      </c>
      <c s="34" t="s">
        <v>4628</v>
      </c>
      <c s="35" t="s">
        <v>5</v>
      </c>
      <c s="6" t="s">
        <v>4629</v>
      </c>
      <c s="36" t="s">
        <v>235</v>
      </c>
      <c s="37">
        <v>23.5</v>
      </c>
      <c s="36">
        <v>0.00041</v>
      </c>
      <c s="36">
        <f>ROUND(G137*H137,6)</f>
      </c>
      <c r="L137" s="38">
        <v>0</v>
      </c>
      <c s="32">
        <f>ROUND(ROUND(L137,2)*ROUND(G137,3),2)</f>
      </c>
      <c s="36" t="s">
        <v>188</v>
      </c>
      <c>
        <f>(M137*21)/100</f>
      </c>
      <c t="s">
        <v>26</v>
      </c>
    </row>
    <row r="138" spans="1:5" ht="12.75">
      <c r="A138" s="35" t="s">
        <v>55</v>
      </c>
      <c r="E138" s="39" t="s">
        <v>5</v>
      </c>
    </row>
    <row r="139" spans="1:5" ht="165.75">
      <c r="A139" s="35" t="s">
        <v>56</v>
      </c>
      <c r="E139" s="40" t="s">
        <v>4630</v>
      </c>
    </row>
    <row r="140" spans="1:5" ht="12.75">
      <c r="A140" t="s">
        <v>58</v>
      </c>
      <c r="E140" s="39" t="s">
        <v>4629</v>
      </c>
    </row>
    <row r="141" spans="1:16" ht="12.75">
      <c r="A141" t="s">
        <v>48</v>
      </c>
      <c s="34" t="s">
        <v>419</v>
      </c>
      <c s="34" t="s">
        <v>4631</v>
      </c>
      <c s="35" t="s">
        <v>5</v>
      </c>
      <c s="6" t="s">
        <v>4632</v>
      </c>
      <c s="36" t="s">
        <v>235</v>
      </c>
      <c s="37">
        <v>96</v>
      </c>
      <c s="36">
        <v>0.00048</v>
      </c>
      <c s="36">
        <f>ROUND(G141*H141,6)</f>
      </c>
      <c r="L141" s="38">
        <v>0</v>
      </c>
      <c s="32">
        <f>ROUND(ROUND(L141,2)*ROUND(G141,3),2)</f>
      </c>
      <c s="36" t="s">
        <v>188</v>
      </c>
      <c>
        <f>(M141*21)/100</f>
      </c>
      <c t="s">
        <v>26</v>
      </c>
    </row>
    <row r="142" spans="1:5" ht="12.75">
      <c r="A142" s="35" t="s">
        <v>55</v>
      </c>
      <c r="E142" s="39" t="s">
        <v>5</v>
      </c>
    </row>
    <row r="143" spans="1:5" ht="216.75">
      <c r="A143" s="35" t="s">
        <v>56</v>
      </c>
      <c r="E143" s="40" t="s">
        <v>4633</v>
      </c>
    </row>
    <row r="144" spans="1:5" ht="12.75">
      <c r="A144" t="s">
        <v>58</v>
      </c>
      <c r="E144" s="39" t="s">
        <v>4632</v>
      </c>
    </row>
    <row r="145" spans="1:16" ht="12.75">
      <c r="A145" t="s">
        <v>48</v>
      </c>
      <c s="34" t="s">
        <v>422</v>
      </c>
      <c s="34" t="s">
        <v>4634</v>
      </c>
      <c s="35" t="s">
        <v>5</v>
      </c>
      <c s="6" t="s">
        <v>4635</v>
      </c>
      <c s="36" t="s">
        <v>187</v>
      </c>
      <c s="37">
        <v>25</v>
      </c>
      <c s="36">
        <v>0</v>
      </c>
      <c s="36">
        <f>ROUND(G145*H145,6)</f>
      </c>
      <c r="L145" s="38">
        <v>0</v>
      </c>
      <c s="32">
        <f>ROUND(ROUND(L145,2)*ROUND(G145,3),2)</f>
      </c>
      <c s="36" t="s">
        <v>188</v>
      </c>
      <c>
        <f>(M145*21)/100</f>
      </c>
      <c t="s">
        <v>26</v>
      </c>
    </row>
    <row r="146" spans="1:5" ht="12.75">
      <c r="A146" s="35" t="s">
        <v>55</v>
      </c>
      <c r="E146" s="39" t="s">
        <v>5</v>
      </c>
    </row>
    <row r="147" spans="1:5" ht="12.75">
      <c r="A147" s="35" t="s">
        <v>56</v>
      </c>
      <c r="E147" s="40" t="s">
        <v>5</v>
      </c>
    </row>
    <row r="148" spans="1:5" ht="12.75">
      <c r="A148" t="s">
        <v>58</v>
      </c>
      <c r="E148" s="39" t="s">
        <v>4635</v>
      </c>
    </row>
    <row r="149" spans="1:16" ht="12.75">
      <c r="A149" t="s">
        <v>48</v>
      </c>
      <c s="34" t="s">
        <v>425</v>
      </c>
      <c s="34" t="s">
        <v>4636</v>
      </c>
      <c s="35" t="s">
        <v>5</v>
      </c>
      <c s="6" t="s">
        <v>4637</v>
      </c>
      <c s="36" t="s">
        <v>187</v>
      </c>
      <c s="37">
        <v>39</v>
      </c>
      <c s="36">
        <v>0</v>
      </c>
      <c s="36">
        <f>ROUND(G149*H149,6)</f>
      </c>
      <c r="L149" s="38">
        <v>0</v>
      </c>
      <c s="32">
        <f>ROUND(ROUND(L149,2)*ROUND(G149,3),2)</f>
      </c>
      <c s="36" t="s">
        <v>188</v>
      </c>
      <c>
        <f>(M149*21)/100</f>
      </c>
      <c t="s">
        <v>26</v>
      </c>
    </row>
    <row r="150" spans="1:5" ht="12.75">
      <c r="A150" s="35" t="s">
        <v>55</v>
      </c>
      <c r="E150" s="39" t="s">
        <v>5</v>
      </c>
    </row>
    <row r="151" spans="1:5" ht="12.75">
      <c r="A151" s="35" t="s">
        <v>56</v>
      </c>
      <c r="E151" s="40" t="s">
        <v>5</v>
      </c>
    </row>
    <row r="152" spans="1:5" ht="12.75">
      <c r="A152" t="s">
        <v>58</v>
      </c>
      <c r="E152" s="39" t="s">
        <v>4637</v>
      </c>
    </row>
    <row r="153" spans="1:16" ht="12.75">
      <c r="A153" t="s">
        <v>48</v>
      </c>
      <c s="34" t="s">
        <v>428</v>
      </c>
      <c s="34" t="s">
        <v>4638</v>
      </c>
      <c s="35" t="s">
        <v>5</v>
      </c>
      <c s="6" t="s">
        <v>4639</v>
      </c>
      <c s="36" t="s">
        <v>187</v>
      </c>
      <c s="37">
        <v>16</v>
      </c>
      <c s="36">
        <v>0</v>
      </c>
      <c s="36">
        <f>ROUND(G153*H153,6)</f>
      </c>
      <c r="L153" s="38">
        <v>0</v>
      </c>
      <c s="32">
        <f>ROUND(ROUND(L153,2)*ROUND(G153,3),2)</f>
      </c>
      <c s="36" t="s">
        <v>188</v>
      </c>
      <c>
        <f>(M153*21)/100</f>
      </c>
      <c t="s">
        <v>26</v>
      </c>
    </row>
    <row r="154" spans="1:5" ht="12.75">
      <c r="A154" s="35" t="s">
        <v>55</v>
      </c>
      <c r="E154" s="39" t="s">
        <v>5</v>
      </c>
    </row>
    <row r="155" spans="1:5" ht="12.75">
      <c r="A155" s="35" t="s">
        <v>56</v>
      </c>
      <c r="E155" s="40" t="s">
        <v>5</v>
      </c>
    </row>
    <row r="156" spans="1:5" ht="12.75">
      <c r="A156" t="s">
        <v>58</v>
      </c>
      <c r="E156" s="39" t="s">
        <v>4639</v>
      </c>
    </row>
    <row r="157" spans="1:16" ht="12.75">
      <c r="A157" t="s">
        <v>48</v>
      </c>
      <c s="34" t="s">
        <v>429</v>
      </c>
      <c s="34" t="s">
        <v>4640</v>
      </c>
      <c s="35" t="s">
        <v>5</v>
      </c>
      <c s="6" t="s">
        <v>4641</v>
      </c>
      <c s="36" t="s">
        <v>187</v>
      </c>
      <c s="37">
        <v>3</v>
      </c>
      <c s="36">
        <v>0.00148</v>
      </c>
      <c s="36">
        <f>ROUND(G157*H157,6)</f>
      </c>
      <c r="L157" s="38">
        <v>0</v>
      </c>
      <c s="32">
        <f>ROUND(ROUND(L157,2)*ROUND(G157,3),2)</f>
      </c>
      <c s="36" t="s">
        <v>188</v>
      </c>
      <c>
        <f>(M157*21)/100</f>
      </c>
      <c t="s">
        <v>26</v>
      </c>
    </row>
    <row r="158" spans="1:5" ht="12.75">
      <c r="A158" s="35" t="s">
        <v>55</v>
      </c>
      <c r="E158" s="39" t="s">
        <v>5</v>
      </c>
    </row>
    <row r="159" spans="1:5" ht="12.75">
      <c r="A159" s="35" t="s">
        <v>56</v>
      </c>
      <c r="E159" s="40" t="s">
        <v>5</v>
      </c>
    </row>
    <row r="160" spans="1:5" ht="12.75">
      <c r="A160" t="s">
        <v>58</v>
      </c>
      <c r="E160" s="39" t="s">
        <v>4641</v>
      </c>
    </row>
    <row r="161" spans="1:16" ht="12.75">
      <c r="A161" t="s">
        <v>48</v>
      </c>
      <c s="34" t="s">
        <v>432</v>
      </c>
      <c s="34" t="s">
        <v>4642</v>
      </c>
      <c s="35" t="s">
        <v>5</v>
      </c>
      <c s="6" t="s">
        <v>4643</v>
      </c>
      <c s="36" t="s">
        <v>187</v>
      </c>
      <c s="37">
        <v>8</v>
      </c>
      <c s="36">
        <v>0.00535</v>
      </c>
      <c s="36">
        <f>ROUND(G161*H161,6)</f>
      </c>
      <c r="L161" s="38">
        <v>0</v>
      </c>
      <c s="32">
        <f>ROUND(ROUND(L161,2)*ROUND(G161,3),2)</f>
      </c>
      <c s="36" t="s">
        <v>188</v>
      </c>
      <c>
        <f>(M161*21)/100</f>
      </c>
      <c t="s">
        <v>26</v>
      </c>
    </row>
    <row r="162" spans="1:5" ht="12.75">
      <c r="A162" s="35" t="s">
        <v>55</v>
      </c>
      <c r="E162" s="39" t="s">
        <v>5</v>
      </c>
    </row>
    <row r="163" spans="1:5" ht="165.75">
      <c r="A163" s="35" t="s">
        <v>56</v>
      </c>
      <c r="E163" s="40" t="s">
        <v>4644</v>
      </c>
    </row>
    <row r="164" spans="1:5" ht="12.75">
      <c r="A164" t="s">
        <v>58</v>
      </c>
      <c r="E164" s="39" t="s">
        <v>4643</v>
      </c>
    </row>
    <row r="165" spans="1:16" ht="25.5">
      <c r="A165" t="s">
        <v>48</v>
      </c>
      <c s="34" t="s">
        <v>433</v>
      </c>
      <c s="34" t="s">
        <v>4645</v>
      </c>
      <c s="35" t="s">
        <v>5</v>
      </c>
      <c s="6" t="s">
        <v>4646</v>
      </c>
      <c s="36" t="s">
        <v>187</v>
      </c>
      <c s="37">
        <v>11</v>
      </c>
      <c s="36">
        <v>0.00102</v>
      </c>
      <c s="36">
        <f>ROUND(G165*H165,6)</f>
      </c>
      <c r="L165" s="38">
        <v>0</v>
      </c>
      <c s="32">
        <f>ROUND(ROUND(L165,2)*ROUND(G165,3),2)</f>
      </c>
      <c s="36" t="s">
        <v>188</v>
      </c>
      <c>
        <f>(M165*21)/100</f>
      </c>
      <c t="s">
        <v>26</v>
      </c>
    </row>
    <row r="166" spans="1:5" ht="12.75">
      <c r="A166" s="35" t="s">
        <v>55</v>
      </c>
      <c r="E166" s="39" t="s">
        <v>5</v>
      </c>
    </row>
    <row r="167" spans="1:5" ht="165.75">
      <c r="A167" s="35" t="s">
        <v>56</v>
      </c>
      <c r="E167" s="40" t="s">
        <v>4647</v>
      </c>
    </row>
    <row r="168" spans="1:5" ht="25.5">
      <c r="A168" t="s">
        <v>58</v>
      </c>
      <c r="E168" s="39" t="s">
        <v>4646</v>
      </c>
    </row>
    <row r="169" spans="1:16" ht="12.75">
      <c r="A169" t="s">
        <v>48</v>
      </c>
      <c s="34" t="s">
        <v>436</v>
      </c>
      <c s="34" t="s">
        <v>4648</v>
      </c>
      <c s="35" t="s">
        <v>5</v>
      </c>
      <c s="6" t="s">
        <v>4649</v>
      </c>
      <c s="36" t="s">
        <v>187</v>
      </c>
      <c s="37">
        <v>17</v>
      </c>
      <c s="36">
        <v>0.0015</v>
      </c>
      <c s="36">
        <f>ROUND(G169*H169,6)</f>
      </c>
      <c r="L169" s="38">
        <v>0</v>
      </c>
      <c s="32">
        <f>ROUND(ROUND(L169,2)*ROUND(G169,3),2)</f>
      </c>
      <c s="36" t="s">
        <v>188</v>
      </c>
      <c>
        <f>(M169*21)/100</f>
      </c>
      <c t="s">
        <v>26</v>
      </c>
    </row>
    <row r="170" spans="1:5" ht="12.75">
      <c r="A170" s="35" t="s">
        <v>55</v>
      </c>
      <c r="E170" s="39" t="s">
        <v>5</v>
      </c>
    </row>
    <row r="171" spans="1:5" ht="12.75">
      <c r="A171" s="35" t="s">
        <v>56</v>
      </c>
      <c r="E171" s="40" t="s">
        <v>5</v>
      </c>
    </row>
    <row r="172" spans="1:5" ht="12.75">
      <c r="A172" t="s">
        <v>58</v>
      </c>
      <c r="E172" s="39" t="s">
        <v>4649</v>
      </c>
    </row>
    <row r="173" spans="1:16" ht="12.75">
      <c r="A173" t="s">
        <v>48</v>
      </c>
      <c s="34" t="s">
        <v>438</v>
      </c>
      <c s="34" t="s">
        <v>4650</v>
      </c>
      <c s="35" t="s">
        <v>5</v>
      </c>
      <c s="6" t="s">
        <v>4651</v>
      </c>
      <c s="36" t="s">
        <v>187</v>
      </c>
      <c s="37">
        <v>15</v>
      </c>
      <c s="36">
        <v>0</v>
      </c>
      <c s="36">
        <f>ROUND(G173*H173,6)</f>
      </c>
      <c r="L173" s="38">
        <v>0</v>
      </c>
      <c s="32">
        <f>ROUND(ROUND(L173,2)*ROUND(G173,3),2)</f>
      </c>
      <c s="36" t="s">
        <v>188</v>
      </c>
      <c>
        <f>(M173*21)/100</f>
      </c>
      <c t="s">
        <v>26</v>
      </c>
    </row>
    <row r="174" spans="1:5" ht="12.75">
      <c r="A174" s="35" t="s">
        <v>55</v>
      </c>
      <c r="E174" s="39" t="s">
        <v>5</v>
      </c>
    </row>
    <row r="175" spans="1:5" ht="12.75">
      <c r="A175" s="35" t="s">
        <v>56</v>
      </c>
      <c r="E175" s="40" t="s">
        <v>5</v>
      </c>
    </row>
    <row r="176" spans="1:5" ht="12.75">
      <c r="A176" t="s">
        <v>58</v>
      </c>
      <c r="E176" s="39" t="s">
        <v>4651</v>
      </c>
    </row>
    <row r="177" spans="1:16" ht="12.75">
      <c r="A177" t="s">
        <v>48</v>
      </c>
      <c s="34" t="s">
        <v>441</v>
      </c>
      <c s="34" t="s">
        <v>4652</v>
      </c>
      <c s="35" t="s">
        <v>5</v>
      </c>
      <c s="6" t="s">
        <v>4653</v>
      </c>
      <c s="36" t="s">
        <v>187</v>
      </c>
      <c s="37">
        <v>1</v>
      </c>
      <c s="36">
        <v>0.00221</v>
      </c>
      <c s="36">
        <f>ROUND(G177*H177,6)</f>
      </c>
      <c r="L177" s="38">
        <v>0</v>
      </c>
      <c s="32">
        <f>ROUND(ROUND(L177,2)*ROUND(G177,3),2)</f>
      </c>
      <c s="36" t="s">
        <v>188</v>
      </c>
      <c>
        <f>(M177*21)/100</f>
      </c>
      <c t="s">
        <v>26</v>
      </c>
    </row>
    <row r="178" spans="1:5" ht="12.75">
      <c r="A178" s="35" t="s">
        <v>55</v>
      </c>
      <c r="E178" s="39" t="s">
        <v>5</v>
      </c>
    </row>
    <row r="179" spans="1:5" ht="12.75">
      <c r="A179" s="35" t="s">
        <v>56</v>
      </c>
      <c r="E179" s="40" t="s">
        <v>5</v>
      </c>
    </row>
    <row r="180" spans="1:5" ht="12.75">
      <c r="A180" t="s">
        <v>58</v>
      </c>
      <c r="E180" s="39" t="s">
        <v>4653</v>
      </c>
    </row>
    <row r="181" spans="1:16" ht="12.75">
      <c r="A181" t="s">
        <v>48</v>
      </c>
      <c s="34" t="s">
        <v>443</v>
      </c>
      <c s="34" t="s">
        <v>4654</v>
      </c>
      <c s="35" t="s">
        <v>5</v>
      </c>
      <c s="6" t="s">
        <v>4655</v>
      </c>
      <c s="36" t="s">
        <v>187</v>
      </c>
      <c s="37">
        <v>12</v>
      </c>
      <c s="36">
        <v>0.00029</v>
      </c>
      <c s="36">
        <f>ROUND(G181*H181,6)</f>
      </c>
      <c r="L181" s="38">
        <v>0</v>
      </c>
      <c s="32">
        <f>ROUND(ROUND(L181,2)*ROUND(G181,3),2)</f>
      </c>
      <c s="36" t="s">
        <v>188</v>
      </c>
      <c>
        <f>(M181*21)/100</f>
      </c>
      <c t="s">
        <v>26</v>
      </c>
    </row>
    <row r="182" spans="1:5" ht="12.75">
      <c r="A182" s="35" t="s">
        <v>55</v>
      </c>
      <c r="E182" s="39" t="s">
        <v>5</v>
      </c>
    </row>
    <row r="183" spans="1:5" ht="12.75">
      <c r="A183" s="35" t="s">
        <v>56</v>
      </c>
      <c r="E183" s="40" t="s">
        <v>5</v>
      </c>
    </row>
    <row r="184" spans="1:5" ht="12.75">
      <c r="A184" t="s">
        <v>58</v>
      </c>
      <c r="E184" s="39" t="s">
        <v>4655</v>
      </c>
    </row>
    <row r="185" spans="1:16" ht="25.5">
      <c r="A185" t="s">
        <v>48</v>
      </c>
      <c s="34" t="s">
        <v>446</v>
      </c>
      <c s="34" t="s">
        <v>2434</v>
      </c>
      <c s="35" t="s">
        <v>5</v>
      </c>
      <c s="6" t="s">
        <v>2435</v>
      </c>
      <c s="36" t="s">
        <v>53</v>
      </c>
      <c s="37">
        <v>2.629</v>
      </c>
      <c s="36">
        <v>0</v>
      </c>
      <c s="36">
        <f>ROUND(G185*H185,6)</f>
      </c>
      <c r="L185" s="38">
        <v>0</v>
      </c>
      <c s="32">
        <f>ROUND(ROUND(L185,2)*ROUND(G185,3),2)</f>
      </c>
      <c s="36" t="s">
        <v>188</v>
      </c>
      <c>
        <f>(M185*21)/100</f>
      </c>
      <c t="s">
        <v>26</v>
      </c>
    </row>
    <row r="186" spans="1:5" ht="12.75">
      <c r="A186" s="35" t="s">
        <v>55</v>
      </c>
      <c r="E186" s="39" t="s">
        <v>5</v>
      </c>
    </row>
    <row r="187" spans="1:5" ht="12.75">
      <c r="A187" s="35" t="s">
        <v>56</v>
      </c>
      <c r="E187" s="40" t="s">
        <v>5</v>
      </c>
    </row>
    <row r="188" spans="1:5" ht="25.5">
      <c r="A188" t="s">
        <v>58</v>
      </c>
      <c r="E188" s="39" t="s">
        <v>2435</v>
      </c>
    </row>
    <row r="189" spans="1:13" ht="12.75">
      <c r="A189" t="s">
        <v>45</v>
      </c>
      <c r="C189" s="31" t="s">
        <v>1647</v>
      </c>
      <c r="E189" s="33" t="s">
        <v>1648</v>
      </c>
      <c r="J189" s="32">
        <f>0</f>
      </c>
      <c s="32">
        <f>0</f>
      </c>
      <c s="32">
        <f>0+L190+L194+L198+L202+L206+L210+L214+L218+L222+L226+L230+L234+L238+L242+L246+L250+L254+L258+L262+L266+L270+L274+L278+L282+L286+L290+L294+L298+L302+L306+L310+L314+L318+L322+L326+L330+L334+L338+L342+L346+L350+L354+L358+L362+L366+L370+L374+L378+L382+L386+L390+L394+L398+L402+L406+L410+L414</f>
      </c>
      <c s="32">
        <f>0+M190+M194+M198+M202+M206+M210+M214+M218+M222+M226+M230+M234+M238+M242+M246+M250+M254+M258+M262+M266+M270+M274+M278+M282+M286+M290+M294+M298+M302+M306+M310+M314+M318+M322+M326+M330+M334+M338+M342+M346+M350+M354+M358+M362+M366+M370+M374+M378+M382+M386+M390+M394+M398+M402+M406+M410+M414</f>
      </c>
    </row>
    <row r="190" spans="1:16" ht="12.75">
      <c r="A190" t="s">
        <v>48</v>
      </c>
      <c s="34" t="s">
        <v>447</v>
      </c>
      <c s="34" t="s">
        <v>4656</v>
      </c>
      <c s="35" t="s">
        <v>5</v>
      </c>
      <c s="6" t="s">
        <v>4657</v>
      </c>
      <c s="36" t="s">
        <v>235</v>
      </c>
      <c s="37">
        <v>48</v>
      </c>
      <c s="36">
        <v>0.00309</v>
      </c>
      <c s="36">
        <f>ROUND(G190*H190,6)</f>
      </c>
      <c r="L190" s="38">
        <v>0</v>
      </c>
      <c s="32">
        <f>ROUND(ROUND(L190,2)*ROUND(G190,3),2)</f>
      </c>
      <c s="36" t="s">
        <v>188</v>
      </c>
      <c>
        <f>(M190*21)/100</f>
      </c>
      <c t="s">
        <v>26</v>
      </c>
    </row>
    <row r="191" spans="1:5" ht="12.75">
      <c r="A191" s="35" t="s">
        <v>55</v>
      </c>
      <c r="E191" s="39" t="s">
        <v>5</v>
      </c>
    </row>
    <row r="192" spans="1:5" ht="165.75">
      <c r="A192" s="35" t="s">
        <v>56</v>
      </c>
      <c r="E192" s="40" t="s">
        <v>4658</v>
      </c>
    </row>
    <row r="193" spans="1:5" ht="12.75">
      <c r="A193" t="s">
        <v>58</v>
      </c>
      <c r="E193" s="39" t="s">
        <v>4657</v>
      </c>
    </row>
    <row r="194" spans="1:16" ht="12.75">
      <c r="A194" t="s">
        <v>48</v>
      </c>
      <c s="34" t="s">
        <v>450</v>
      </c>
      <c s="34" t="s">
        <v>4659</v>
      </c>
      <c s="35" t="s">
        <v>5</v>
      </c>
      <c s="6" t="s">
        <v>4660</v>
      </c>
      <c s="36" t="s">
        <v>235</v>
      </c>
      <c s="37">
        <v>19</v>
      </c>
      <c s="36">
        <v>0.00451</v>
      </c>
      <c s="36">
        <f>ROUND(G194*H194,6)</f>
      </c>
      <c r="L194" s="38">
        <v>0</v>
      </c>
      <c s="32">
        <f>ROUND(ROUND(L194,2)*ROUND(G194,3),2)</f>
      </c>
      <c s="36" t="s">
        <v>188</v>
      </c>
      <c>
        <f>(M194*21)/100</f>
      </c>
      <c t="s">
        <v>26</v>
      </c>
    </row>
    <row r="195" spans="1:5" ht="12.75">
      <c r="A195" s="35" t="s">
        <v>55</v>
      </c>
      <c r="E195" s="39" t="s">
        <v>5</v>
      </c>
    </row>
    <row r="196" spans="1:5" ht="165.75">
      <c r="A196" s="35" t="s">
        <v>56</v>
      </c>
      <c r="E196" s="40" t="s">
        <v>4661</v>
      </c>
    </row>
    <row r="197" spans="1:5" ht="12.75">
      <c r="A197" t="s">
        <v>58</v>
      </c>
      <c r="E197" s="39" t="s">
        <v>4660</v>
      </c>
    </row>
    <row r="198" spans="1:16" ht="12.75">
      <c r="A198" t="s">
        <v>48</v>
      </c>
      <c s="34" t="s">
        <v>452</v>
      </c>
      <c s="34" t="s">
        <v>1651</v>
      </c>
      <c s="35" t="s">
        <v>5</v>
      </c>
      <c s="6" t="s">
        <v>1652</v>
      </c>
      <c s="36" t="s">
        <v>235</v>
      </c>
      <c s="37">
        <v>25</v>
      </c>
      <c s="36">
        <v>0</v>
      </c>
      <c s="36">
        <f>ROUND(G198*H198,6)</f>
      </c>
      <c r="L198" s="38">
        <v>0</v>
      </c>
      <c s="32">
        <f>ROUND(ROUND(L198,2)*ROUND(G198,3),2)</f>
      </c>
      <c s="36" t="s">
        <v>188</v>
      </c>
      <c>
        <f>(M198*21)/100</f>
      </c>
      <c t="s">
        <v>26</v>
      </c>
    </row>
    <row r="199" spans="1:5" ht="12.75">
      <c r="A199" s="35" t="s">
        <v>55</v>
      </c>
      <c r="E199" s="39" t="s">
        <v>5</v>
      </c>
    </row>
    <row r="200" spans="1:5" ht="12.75">
      <c r="A200" s="35" t="s">
        <v>56</v>
      </c>
      <c r="E200" s="40" t="s">
        <v>5</v>
      </c>
    </row>
    <row r="201" spans="1:5" ht="12.75">
      <c r="A201" t="s">
        <v>58</v>
      </c>
      <c r="E201" s="39" t="s">
        <v>1652</v>
      </c>
    </row>
    <row r="202" spans="1:16" ht="12.75">
      <c r="A202" t="s">
        <v>48</v>
      </c>
      <c s="34" t="s">
        <v>454</v>
      </c>
      <c s="34" t="s">
        <v>4662</v>
      </c>
      <c s="35" t="s">
        <v>5</v>
      </c>
      <c s="6" t="s">
        <v>4663</v>
      </c>
      <c s="36" t="s">
        <v>235</v>
      </c>
      <c s="37">
        <v>75</v>
      </c>
      <c s="36">
        <v>0</v>
      </c>
      <c s="36">
        <f>ROUND(G202*H202,6)</f>
      </c>
      <c r="L202" s="38">
        <v>0</v>
      </c>
      <c s="32">
        <f>ROUND(ROUND(L202,2)*ROUND(G202,3),2)</f>
      </c>
      <c s="36" t="s">
        <v>188</v>
      </c>
      <c>
        <f>(M202*21)/100</f>
      </c>
      <c t="s">
        <v>26</v>
      </c>
    </row>
    <row r="203" spans="1:5" ht="12.75">
      <c r="A203" s="35" t="s">
        <v>55</v>
      </c>
      <c r="E203" s="39" t="s">
        <v>5</v>
      </c>
    </row>
    <row r="204" spans="1:5" ht="12.75">
      <c r="A204" s="35" t="s">
        <v>56</v>
      </c>
      <c r="E204" s="40" t="s">
        <v>5</v>
      </c>
    </row>
    <row r="205" spans="1:5" ht="12.75">
      <c r="A205" t="s">
        <v>58</v>
      </c>
      <c r="E205" s="39" t="s">
        <v>4663</v>
      </c>
    </row>
    <row r="206" spans="1:16" ht="12.75">
      <c r="A206" t="s">
        <v>48</v>
      </c>
      <c s="34" t="s">
        <v>456</v>
      </c>
      <c s="34" t="s">
        <v>4664</v>
      </c>
      <c s="35" t="s">
        <v>5</v>
      </c>
      <c s="6" t="s">
        <v>4665</v>
      </c>
      <c s="36" t="s">
        <v>235</v>
      </c>
      <c s="37">
        <v>50</v>
      </c>
      <c s="36">
        <v>0</v>
      </c>
      <c s="36">
        <f>ROUND(G206*H206,6)</f>
      </c>
      <c r="L206" s="38">
        <v>0</v>
      </c>
      <c s="32">
        <f>ROUND(ROUND(L206,2)*ROUND(G206,3),2)</f>
      </c>
      <c s="36" t="s">
        <v>188</v>
      </c>
      <c>
        <f>(M206*21)/100</f>
      </c>
      <c t="s">
        <v>26</v>
      </c>
    </row>
    <row r="207" spans="1:5" ht="12.75">
      <c r="A207" s="35" t="s">
        <v>55</v>
      </c>
      <c r="E207" s="39" t="s">
        <v>5</v>
      </c>
    </row>
    <row r="208" spans="1:5" ht="12.75">
      <c r="A208" s="35" t="s">
        <v>56</v>
      </c>
      <c r="E208" s="40" t="s">
        <v>5</v>
      </c>
    </row>
    <row r="209" spans="1:5" ht="12.75">
      <c r="A209" t="s">
        <v>58</v>
      </c>
      <c r="E209" s="39" t="s">
        <v>4665</v>
      </c>
    </row>
    <row r="210" spans="1:16" ht="12.75">
      <c r="A210" t="s">
        <v>48</v>
      </c>
      <c s="34" t="s">
        <v>459</v>
      </c>
      <c s="34" t="s">
        <v>4666</v>
      </c>
      <c s="35" t="s">
        <v>5</v>
      </c>
      <c s="6" t="s">
        <v>4667</v>
      </c>
      <c s="36" t="s">
        <v>235</v>
      </c>
      <c s="37">
        <v>647</v>
      </c>
      <c s="36">
        <v>0.00034</v>
      </c>
      <c s="36">
        <f>ROUND(G210*H210,6)</f>
      </c>
      <c r="L210" s="38">
        <v>0</v>
      </c>
      <c s="32">
        <f>ROUND(ROUND(L210,2)*ROUND(G210,3),2)</f>
      </c>
      <c s="36" t="s">
        <v>188</v>
      </c>
      <c>
        <f>(M210*21)/100</f>
      </c>
      <c t="s">
        <v>26</v>
      </c>
    </row>
    <row r="211" spans="1:5" ht="12.75">
      <c r="A211" s="35" t="s">
        <v>55</v>
      </c>
      <c r="E211" s="39" t="s">
        <v>5</v>
      </c>
    </row>
    <row r="212" spans="1:5" ht="216.75">
      <c r="A212" s="35" t="s">
        <v>56</v>
      </c>
      <c r="E212" s="40" t="s">
        <v>4668</v>
      </c>
    </row>
    <row r="213" spans="1:5" ht="12.75">
      <c r="A213" t="s">
        <v>58</v>
      </c>
      <c r="E213" s="39" t="s">
        <v>4667</v>
      </c>
    </row>
    <row r="214" spans="1:16" ht="12.75">
      <c r="A214" t="s">
        <v>48</v>
      </c>
      <c s="34" t="s">
        <v>461</v>
      </c>
      <c s="34" t="s">
        <v>4669</v>
      </c>
      <c s="35" t="s">
        <v>5</v>
      </c>
      <c s="6" t="s">
        <v>4670</v>
      </c>
      <c s="36" t="s">
        <v>235</v>
      </c>
      <c s="37">
        <v>666.41</v>
      </c>
      <c s="36">
        <v>0.00012</v>
      </c>
      <c s="36">
        <f>ROUND(G214*H214,6)</f>
      </c>
      <c r="L214" s="38">
        <v>0</v>
      </c>
      <c s="32">
        <f>ROUND(ROUND(L214,2)*ROUND(G214,3),2)</f>
      </c>
      <c s="36" t="s">
        <v>188</v>
      </c>
      <c>
        <f>(M214*21)/100</f>
      </c>
      <c t="s">
        <v>26</v>
      </c>
    </row>
    <row r="215" spans="1:5" ht="12.75">
      <c r="A215" s="35" t="s">
        <v>55</v>
      </c>
      <c r="E215" s="39" t="s">
        <v>5</v>
      </c>
    </row>
    <row r="216" spans="1:5" ht="63.75">
      <c r="A216" s="35" t="s">
        <v>56</v>
      </c>
      <c r="E216" s="40" t="s">
        <v>4671</v>
      </c>
    </row>
    <row r="217" spans="1:5" ht="12.75">
      <c r="A217" t="s">
        <v>58</v>
      </c>
      <c r="E217" s="39" t="s">
        <v>4670</v>
      </c>
    </row>
    <row r="218" spans="1:16" ht="12.75">
      <c r="A218" t="s">
        <v>48</v>
      </c>
      <c s="34" t="s">
        <v>463</v>
      </c>
      <c s="34" t="s">
        <v>4672</v>
      </c>
      <c s="35" t="s">
        <v>5</v>
      </c>
      <c s="6" t="s">
        <v>4673</v>
      </c>
      <c s="36" t="s">
        <v>235</v>
      </c>
      <c s="37">
        <v>153</v>
      </c>
      <c s="36">
        <v>0.00043</v>
      </c>
      <c s="36">
        <f>ROUND(G218*H218,6)</f>
      </c>
      <c r="L218" s="38">
        <v>0</v>
      </c>
      <c s="32">
        <f>ROUND(ROUND(L218,2)*ROUND(G218,3),2)</f>
      </c>
      <c s="36" t="s">
        <v>188</v>
      </c>
      <c>
        <f>(M218*21)/100</f>
      </c>
      <c t="s">
        <v>26</v>
      </c>
    </row>
    <row r="219" spans="1:5" ht="12.75">
      <c r="A219" s="35" t="s">
        <v>55</v>
      </c>
      <c r="E219" s="39" t="s">
        <v>5</v>
      </c>
    </row>
    <row r="220" spans="1:5" ht="216.75">
      <c r="A220" s="35" t="s">
        <v>56</v>
      </c>
      <c r="E220" s="40" t="s">
        <v>4674</v>
      </c>
    </row>
    <row r="221" spans="1:5" ht="12.75">
      <c r="A221" t="s">
        <v>58</v>
      </c>
      <c r="E221" s="39" t="s">
        <v>4673</v>
      </c>
    </row>
    <row r="222" spans="1:16" ht="12.75">
      <c r="A222" t="s">
        <v>48</v>
      </c>
      <c s="34" t="s">
        <v>465</v>
      </c>
      <c s="34" t="s">
        <v>4675</v>
      </c>
      <c s="35" t="s">
        <v>5</v>
      </c>
      <c s="6" t="s">
        <v>4676</v>
      </c>
      <c s="36" t="s">
        <v>235</v>
      </c>
      <c s="37">
        <v>157.59</v>
      </c>
      <c s="36">
        <v>0.00016</v>
      </c>
      <c s="36">
        <f>ROUND(G222*H222,6)</f>
      </c>
      <c r="L222" s="38">
        <v>0</v>
      </c>
      <c s="32">
        <f>ROUND(ROUND(L222,2)*ROUND(G222,3),2)</f>
      </c>
      <c s="36" t="s">
        <v>188</v>
      </c>
      <c>
        <f>(M222*21)/100</f>
      </c>
      <c t="s">
        <v>26</v>
      </c>
    </row>
    <row r="223" spans="1:5" ht="12.75">
      <c r="A223" s="35" t="s">
        <v>55</v>
      </c>
      <c r="E223" s="39" t="s">
        <v>5</v>
      </c>
    </row>
    <row r="224" spans="1:5" ht="63.75">
      <c r="A224" s="35" t="s">
        <v>56</v>
      </c>
      <c r="E224" s="40" t="s">
        <v>4677</v>
      </c>
    </row>
    <row r="225" spans="1:5" ht="12.75">
      <c r="A225" t="s">
        <v>58</v>
      </c>
      <c r="E225" s="39" t="s">
        <v>4676</v>
      </c>
    </row>
    <row r="226" spans="1:16" ht="12.75">
      <c r="A226" t="s">
        <v>48</v>
      </c>
      <c s="34" t="s">
        <v>467</v>
      </c>
      <c s="34" t="s">
        <v>4678</v>
      </c>
      <c s="35" t="s">
        <v>5</v>
      </c>
      <c s="6" t="s">
        <v>4679</v>
      </c>
      <c s="36" t="s">
        <v>235</v>
      </c>
      <c s="37">
        <v>166</v>
      </c>
      <c s="36">
        <v>0.00051</v>
      </c>
      <c s="36">
        <f>ROUND(G226*H226,6)</f>
      </c>
      <c r="L226" s="38">
        <v>0</v>
      </c>
      <c s="32">
        <f>ROUND(ROUND(L226,2)*ROUND(G226,3),2)</f>
      </c>
      <c s="36" t="s">
        <v>188</v>
      </c>
      <c>
        <f>(M226*21)/100</f>
      </c>
      <c t="s">
        <v>26</v>
      </c>
    </row>
    <row r="227" spans="1:5" ht="12.75">
      <c r="A227" s="35" t="s">
        <v>55</v>
      </c>
      <c r="E227" s="39" t="s">
        <v>5</v>
      </c>
    </row>
    <row r="228" spans="1:5" ht="165.75">
      <c r="A228" s="35" t="s">
        <v>56</v>
      </c>
      <c r="E228" s="40" t="s">
        <v>4680</v>
      </c>
    </row>
    <row r="229" spans="1:5" ht="12.75">
      <c r="A229" t="s">
        <v>58</v>
      </c>
      <c r="E229" s="39" t="s">
        <v>4679</v>
      </c>
    </row>
    <row r="230" spans="1:16" ht="12.75">
      <c r="A230" t="s">
        <v>48</v>
      </c>
      <c s="34" t="s">
        <v>470</v>
      </c>
      <c s="34" t="s">
        <v>4681</v>
      </c>
      <c s="35" t="s">
        <v>5</v>
      </c>
      <c s="6" t="s">
        <v>4682</v>
      </c>
      <c s="36" t="s">
        <v>235</v>
      </c>
      <c s="37">
        <v>170.98</v>
      </c>
      <c s="36">
        <v>0.00026</v>
      </c>
      <c s="36">
        <f>ROUND(G230*H230,6)</f>
      </c>
      <c r="L230" s="38">
        <v>0</v>
      </c>
      <c s="32">
        <f>ROUND(ROUND(L230,2)*ROUND(G230,3),2)</f>
      </c>
      <c s="36" t="s">
        <v>188</v>
      </c>
      <c>
        <f>(M230*21)/100</f>
      </c>
      <c t="s">
        <v>26</v>
      </c>
    </row>
    <row r="231" spans="1:5" ht="12.75">
      <c r="A231" s="35" t="s">
        <v>55</v>
      </c>
      <c r="E231" s="39" t="s">
        <v>5</v>
      </c>
    </row>
    <row r="232" spans="1:5" ht="63.75">
      <c r="A232" s="35" t="s">
        <v>56</v>
      </c>
      <c r="E232" s="40" t="s">
        <v>4683</v>
      </c>
    </row>
    <row r="233" spans="1:5" ht="12.75">
      <c r="A233" t="s">
        <v>58</v>
      </c>
      <c r="E233" s="39" t="s">
        <v>4682</v>
      </c>
    </row>
    <row r="234" spans="1:16" ht="12.75">
      <c r="A234" t="s">
        <v>48</v>
      </c>
      <c s="34" t="s">
        <v>473</v>
      </c>
      <c s="34" t="s">
        <v>4684</v>
      </c>
      <c s="35" t="s">
        <v>5</v>
      </c>
      <c s="6" t="s">
        <v>4685</v>
      </c>
      <c s="36" t="s">
        <v>235</v>
      </c>
      <c s="37">
        <v>127</v>
      </c>
      <c s="36">
        <v>0.00066</v>
      </c>
      <c s="36">
        <f>ROUND(G234*H234,6)</f>
      </c>
      <c r="L234" s="38">
        <v>0</v>
      </c>
      <c s="32">
        <f>ROUND(ROUND(L234,2)*ROUND(G234,3),2)</f>
      </c>
      <c s="36" t="s">
        <v>188</v>
      </c>
      <c>
        <f>(M234*21)/100</f>
      </c>
      <c t="s">
        <v>26</v>
      </c>
    </row>
    <row r="235" spans="1:5" ht="12.75">
      <c r="A235" s="35" t="s">
        <v>55</v>
      </c>
      <c r="E235" s="39" t="s">
        <v>5</v>
      </c>
    </row>
    <row r="236" spans="1:5" ht="216.75">
      <c r="A236" s="35" t="s">
        <v>56</v>
      </c>
      <c r="E236" s="40" t="s">
        <v>4686</v>
      </c>
    </row>
    <row r="237" spans="1:5" ht="12.75">
      <c r="A237" t="s">
        <v>58</v>
      </c>
      <c r="E237" s="39" t="s">
        <v>4685</v>
      </c>
    </row>
    <row r="238" spans="1:16" ht="12.75">
      <c r="A238" t="s">
        <v>48</v>
      </c>
      <c s="34" t="s">
        <v>474</v>
      </c>
      <c s="34" t="s">
        <v>4687</v>
      </c>
      <c s="35" t="s">
        <v>5</v>
      </c>
      <c s="6" t="s">
        <v>4688</v>
      </c>
      <c s="36" t="s">
        <v>235</v>
      </c>
      <c s="37">
        <v>130.81</v>
      </c>
      <c s="36">
        <v>0.00041</v>
      </c>
      <c s="36">
        <f>ROUND(G238*H238,6)</f>
      </c>
      <c r="L238" s="38">
        <v>0</v>
      </c>
      <c s="32">
        <f>ROUND(ROUND(L238,2)*ROUND(G238,3),2)</f>
      </c>
      <c s="36" t="s">
        <v>188</v>
      </c>
      <c>
        <f>(M238*21)/100</f>
      </c>
      <c t="s">
        <v>26</v>
      </c>
    </row>
    <row r="239" spans="1:5" ht="12.75">
      <c r="A239" s="35" t="s">
        <v>55</v>
      </c>
      <c r="E239" s="39" t="s">
        <v>5</v>
      </c>
    </row>
    <row r="240" spans="1:5" ht="63.75">
      <c r="A240" s="35" t="s">
        <v>56</v>
      </c>
      <c r="E240" s="40" t="s">
        <v>4689</v>
      </c>
    </row>
    <row r="241" spans="1:5" ht="12.75">
      <c r="A241" t="s">
        <v>58</v>
      </c>
      <c r="E241" s="39" t="s">
        <v>4688</v>
      </c>
    </row>
    <row r="242" spans="1:16" ht="12.75">
      <c r="A242" t="s">
        <v>48</v>
      </c>
      <c s="34" t="s">
        <v>476</v>
      </c>
      <c s="34" t="s">
        <v>4690</v>
      </c>
      <c s="35" t="s">
        <v>5</v>
      </c>
      <c s="6" t="s">
        <v>4691</v>
      </c>
      <c s="36" t="s">
        <v>235</v>
      </c>
      <c s="37">
        <v>76</v>
      </c>
      <c s="36">
        <v>0.00081</v>
      </c>
      <c s="36">
        <f>ROUND(G242*H242,6)</f>
      </c>
      <c r="L242" s="38">
        <v>0</v>
      </c>
      <c s="32">
        <f>ROUND(ROUND(L242,2)*ROUND(G242,3),2)</f>
      </c>
      <c s="36" t="s">
        <v>188</v>
      </c>
      <c>
        <f>(M242*21)/100</f>
      </c>
      <c t="s">
        <v>26</v>
      </c>
    </row>
    <row r="243" spans="1:5" ht="12.75">
      <c r="A243" s="35" t="s">
        <v>55</v>
      </c>
      <c r="E243" s="39" t="s">
        <v>5</v>
      </c>
    </row>
    <row r="244" spans="1:5" ht="114.75">
      <c r="A244" s="35" t="s">
        <v>56</v>
      </c>
      <c r="E244" s="40" t="s">
        <v>4692</v>
      </c>
    </row>
    <row r="245" spans="1:5" ht="12.75">
      <c r="A245" t="s">
        <v>58</v>
      </c>
      <c r="E245" s="39" t="s">
        <v>4691</v>
      </c>
    </row>
    <row r="246" spans="1:16" ht="12.75">
      <c r="A246" t="s">
        <v>48</v>
      </c>
      <c s="34" t="s">
        <v>477</v>
      </c>
      <c s="34" t="s">
        <v>4693</v>
      </c>
      <c s="35" t="s">
        <v>5</v>
      </c>
      <c s="6" t="s">
        <v>4694</v>
      </c>
      <c s="36" t="s">
        <v>235</v>
      </c>
      <c s="37">
        <v>78.28</v>
      </c>
      <c s="36">
        <v>0.00064</v>
      </c>
      <c s="36">
        <f>ROUND(G246*H246,6)</f>
      </c>
      <c r="L246" s="38">
        <v>0</v>
      </c>
      <c s="32">
        <f>ROUND(ROUND(L246,2)*ROUND(G246,3),2)</f>
      </c>
      <c s="36" t="s">
        <v>188</v>
      </c>
      <c>
        <f>(M246*21)/100</f>
      </c>
      <c t="s">
        <v>26</v>
      </c>
    </row>
    <row r="247" spans="1:5" ht="12.75">
      <c r="A247" s="35" t="s">
        <v>55</v>
      </c>
      <c r="E247" s="39" t="s">
        <v>5</v>
      </c>
    </row>
    <row r="248" spans="1:5" ht="63.75">
      <c r="A248" s="35" t="s">
        <v>56</v>
      </c>
      <c r="E248" s="40" t="s">
        <v>4695</v>
      </c>
    </row>
    <row r="249" spans="1:5" ht="12.75">
      <c r="A249" t="s">
        <v>58</v>
      </c>
      <c r="E249" s="39" t="s">
        <v>4694</v>
      </c>
    </row>
    <row r="250" spans="1:16" ht="12.75">
      <c r="A250" t="s">
        <v>48</v>
      </c>
      <c s="34" t="s">
        <v>479</v>
      </c>
      <c s="34" t="s">
        <v>4696</v>
      </c>
      <c s="35" t="s">
        <v>5</v>
      </c>
      <c s="6" t="s">
        <v>4697</v>
      </c>
      <c s="36" t="s">
        <v>235</v>
      </c>
      <c s="37">
        <v>20</v>
      </c>
      <c s="36">
        <v>0.00101</v>
      </c>
      <c s="36">
        <f>ROUND(G250*H250,6)</f>
      </c>
      <c r="L250" s="38">
        <v>0</v>
      </c>
      <c s="32">
        <f>ROUND(ROUND(L250,2)*ROUND(G250,3),2)</f>
      </c>
      <c s="36" t="s">
        <v>188</v>
      </c>
      <c>
        <f>(M250*21)/100</f>
      </c>
      <c t="s">
        <v>26</v>
      </c>
    </row>
    <row r="251" spans="1:5" ht="12.75">
      <c r="A251" s="35" t="s">
        <v>55</v>
      </c>
      <c r="E251" s="39" t="s">
        <v>5</v>
      </c>
    </row>
    <row r="252" spans="1:5" ht="63.75">
      <c r="A252" s="35" t="s">
        <v>56</v>
      </c>
      <c r="E252" s="40" t="s">
        <v>4698</v>
      </c>
    </row>
    <row r="253" spans="1:5" ht="12.75">
      <c r="A253" t="s">
        <v>58</v>
      </c>
      <c r="E253" s="39" t="s">
        <v>4697</v>
      </c>
    </row>
    <row r="254" spans="1:16" ht="12.75">
      <c r="A254" t="s">
        <v>48</v>
      </c>
      <c s="34" t="s">
        <v>481</v>
      </c>
      <c s="34" t="s">
        <v>4699</v>
      </c>
      <c s="35" t="s">
        <v>5</v>
      </c>
      <c s="6" t="s">
        <v>4700</v>
      </c>
      <c s="36" t="s">
        <v>235</v>
      </c>
      <c s="37">
        <v>20.6</v>
      </c>
      <c s="36">
        <v>0.001</v>
      </c>
      <c s="36">
        <f>ROUND(G254*H254,6)</f>
      </c>
      <c r="L254" s="38">
        <v>0</v>
      </c>
      <c s="32">
        <f>ROUND(ROUND(L254,2)*ROUND(G254,3),2)</f>
      </c>
      <c s="36" t="s">
        <v>188</v>
      </c>
      <c>
        <f>(M254*21)/100</f>
      </c>
      <c t="s">
        <v>26</v>
      </c>
    </row>
    <row r="255" spans="1:5" ht="12.75">
      <c r="A255" s="35" t="s">
        <v>55</v>
      </c>
      <c r="E255" s="39" t="s">
        <v>5</v>
      </c>
    </row>
    <row r="256" spans="1:5" ht="63.75">
      <c r="A256" s="35" t="s">
        <v>56</v>
      </c>
      <c r="E256" s="40" t="s">
        <v>4701</v>
      </c>
    </row>
    <row r="257" spans="1:5" ht="12.75">
      <c r="A257" t="s">
        <v>58</v>
      </c>
      <c r="E257" s="39" t="s">
        <v>4700</v>
      </c>
    </row>
    <row r="258" spans="1:16" ht="38.25">
      <c r="A258" t="s">
        <v>48</v>
      </c>
      <c s="34" t="s">
        <v>484</v>
      </c>
      <c s="34" t="s">
        <v>4702</v>
      </c>
      <c s="35" t="s">
        <v>5</v>
      </c>
      <c s="6" t="s">
        <v>4703</v>
      </c>
      <c s="36" t="s">
        <v>235</v>
      </c>
      <c s="37">
        <v>218</v>
      </c>
      <c s="36">
        <v>4E-05</v>
      </c>
      <c s="36">
        <f>ROUND(G258*H258,6)</f>
      </c>
      <c r="L258" s="38">
        <v>0</v>
      </c>
      <c s="32">
        <f>ROUND(ROUND(L258,2)*ROUND(G258,3),2)</f>
      </c>
      <c s="36" t="s">
        <v>188</v>
      </c>
      <c>
        <f>(M258*21)/100</f>
      </c>
      <c t="s">
        <v>26</v>
      </c>
    </row>
    <row r="259" spans="1:5" ht="12.75">
      <c r="A259" s="35" t="s">
        <v>55</v>
      </c>
      <c r="E259" s="39" t="s">
        <v>5</v>
      </c>
    </row>
    <row r="260" spans="1:5" ht="216.75">
      <c r="A260" s="35" t="s">
        <v>56</v>
      </c>
      <c r="E260" s="40" t="s">
        <v>4704</v>
      </c>
    </row>
    <row r="261" spans="1:5" ht="38.25">
      <c r="A261" t="s">
        <v>58</v>
      </c>
      <c r="E261" s="39" t="s">
        <v>4703</v>
      </c>
    </row>
    <row r="262" spans="1:16" ht="38.25">
      <c r="A262" t="s">
        <v>48</v>
      </c>
      <c s="34" t="s">
        <v>487</v>
      </c>
      <c s="34" t="s">
        <v>4705</v>
      </c>
      <c s="35" t="s">
        <v>5</v>
      </c>
      <c s="6" t="s">
        <v>4706</v>
      </c>
      <c s="36" t="s">
        <v>235</v>
      </c>
      <c s="37">
        <v>153</v>
      </c>
      <c s="36">
        <v>4E-05</v>
      </c>
      <c s="36">
        <f>ROUND(G262*H262,6)</f>
      </c>
      <c r="L262" s="38">
        <v>0</v>
      </c>
      <c s="32">
        <f>ROUND(ROUND(L262,2)*ROUND(G262,3),2)</f>
      </c>
      <c s="36" t="s">
        <v>188</v>
      </c>
      <c>
        <f>(M262*21)/100</f>
      </c>
      <c t="s">
        <v>26</v>
      </c>
    </row>
    <row r="263" spans="1:5" ht="12.75">
      <c r="A263" s="35" t="s">
        <v>55</v>
      </c>
      <c r="E263" s="39" t="s">
        <v>5</v>
      </c>
    </row>
    <row r="264" spans="1:5" ht="216.75">
      <c r="A264" s="35" t="s">
        <v>56</v>
      </c>
      <c r="E264" s="40" t="s">
        <v>4707</v>
      </c>
    </row>
    <row r="265" spans="1:5" ht="38.25">
      <c r="A265" t="s">
        <v>58</v>
      </c>
      <c r="E265" s="39" t="s">
        <v>4706</v>
      </c>
    </row>
    <row r="266" spans="1:16" ht="38.25">
      <c r="A266" t="s">
        <v>48</v>
      </c>
      <c s="34" t="s">
        <v>490</v>
      </c>
      <c s="34" t="s">
        <v>4708</v>
      </c>
      <c s="35" t="s">
        <v>5</v>
      </c>
      <c s="6" t="s">
        <v>4709</v>
      </c>
      <c s="36" t="s">
        <v>235</v>
      </c>
      <c s="37">
        <v>77</v>
      </c>
      <c s="36">
        <v>7E-05</v>
      </c>
      <c s="36">
        <f>ROUND(G266*H266,6)</f>
      </c>
      <c r="L266" s="38">
        <v>0</v>
      </c>
      <c s="32">
        <f>ROUND(ROUND(L266,2)*ROUND(G266,3),2)</f>
      </c>
      <c s="36" t="s">
        <v>188</v>
      </c>
      <c>
        <f>(M266*21)/100</f>
      </c>
      <c t="s">
        <v>26</v>
      </c>
    </row>
    <row r="267" spans="1:5" ht="12.75">
      <c r="A267" s="35" t="s">
        <v>55</v>
      </c>
      <c r="E267" s="39" t="s">
        <v>5</v>
      </c>
    </row>
    <row r="268" spans="1:5" ht="216.75">
      <c r="A268" s="35" t="s">
        <v>56</v>
      </c>
      <c r="E268" s="40" t="s">
        <v>4710</v>
      </c>
    </row>
    <row r="269" spans="1:5" ht="38.25">
      <c r="A269" t="s">
        <v>58</v>
      </c>
      <c r="E269" s="39" t="s">
        <v>4709</v>
      </c>
    </row>
    <row r="270" spans="1:16" ht="38.25">
      <c r="A270" t="s">
        <v>48</v>
      </c>
      <c s="34" t="s">
        <v>493</v>
      </c>
      <c s="34" t="s">
        <v>4711</v>
      </c>
      <c s="35" t="s">
        <v>5</v>
      </c>
      <c s="6" t="s">
        <v>4712</v>
      </c>
      <c s="36" t="s">
        <v>235</v>
      </c>
      <c s="37">
        <v>50</v>
      </c>
      <c s="36">
        <v>8E-05</v>
      </c>
      <c s="36">
        <f>ROUND(G270*H270,6)</f>
      </c>
      <c r="L270" s="38">
        <v>0</v>
      </c>
      <c s="32">
        <f>ROUND(ROUND(L270,2)*ROUND(G270,3),2)</f>
      </c>
      <c s="36" t="s">
        <v>188</v>
      </c>
      <c>
        <f>(M270*21)/100</f>
      </c>
      <c t="s">
        <v>26</v>
      </c>
    </row>
    <row r="271" spans="1:5" ht="12.75">
      <c r="A271" s="35" t="s">
        <v>55</v>
      </c>
      <c r="E271" s="39" t="s">
        <v>5</v>
      </c>
    </row>
    <row r="272" spans="1:5" ht="63.75">
      <c r="A272" s="35" t="s">
        <v>56</v>
      </c>
      <c r="E272" s="40" t="s">
        <v>4713</v>
      </c>
    </row>
    <row r="273" spans="1:5" ht="38.25">
      <c r="A273" t="s">
        <v>58</v>
      </c>
      <c r="E273" s="39" t="s">
        <v>4712</v>
      </c>
    </row>
    <row r="274" spans="1:16" ht="38.25">
      <c r="A274" t="s">
        <v>48</v>
      </c>
      <c s="34" t="s">
        <v>496</v>
      </c>
      <c s="34" t="s">
        <v>4714</v>
      </c>
      <c s="35" t="s">
        <v>5</v>
      </c>
      <c s="6" t="s">
        <v>4715</v>
      </c>
      <c s="36" t="s">
        <v>235</v>
      </c>
      <c s="37">
        <v>20</v>
      </c>
      <c s="36">
        <v>0.0001</v>
      </c>
      <c s="36">
        <f>ROUND(G274*H274,6)</f>
      </c>
      <c r="L274" s="38">
        <v>0</v>
      </c>
      <c s="32">
        <f>ROUND(ROUND(L274,2)*ROUND(G274,3),2)</f>
      </c>
      <c s="36" t="s">
        <v>188</v>
      </c>
      <c>
        <f>(M274*21)/100</f>
      </c>
      <c t="s">
        <v>26</v>
      </c>
    </row>
    <row r="275" spans="1:5" ht="12.75">
      <c r="A275" s="35" t="s">
        <v>55</v>
      </c>
      <c r="E275" s="39" t="s">
        <v>5</v>
      </c>
    </row>
    <row r="276" spans="1:5" ht="63.75">
      <c r="A276" s="35" t="s">
        <v>56</v>
      </c>
      <c r="E276" s="40" t="s">
        <v>4716</v>
      </c>
    </row>
    <row r="277" spans="1:5" ht="38.25">
      <c r="A277" t="s">
        <v>58</v>
      </c>
      <c r="E277" s="39" t="s">
        <v>4715</v>
      </c>
    </row>
    <row r="278" spans="1:16" ht="38.25">
      <c r="A278" t="s">
        <v>48</v>
      </c>
      <c s="34" t="s">
        <v>499</v>
      </c>
      <c s="34" t="s">
        <v>4717</v>
      </c>
      <c s="35" t="s">
        <v>5</v>
      </c>
      <c s="6" t="s">
        <v>4718</v>
      </c>
      <c s="36" t="s">
        <v>235</v>
      </c>
      <c s="37">
        <v>429</v>
      </c>
      <c s="36">
        <v>0.0002</v>
      </c>
      <c s="36">
        <f>ROUND(G278*H278,6)</f>
      </c>
      <c r="L278" s="38">
        <v>0</v>
      </c>
      <c s="32">
        <f>ROUND(ROUND(L278,2)*ROUND(G278,3),2)</f>
      </c>
      <c s="36" t="s">
        <v>188</v>
      </c>
      <c>
        <f>(M278*21)/100</f>
      </c>
      <c t="s">
        <v>26</v>
      </c>
    </row>
    <row r="279" spans="1:5" ht="12.75">
      <c r="A279" s="35" t="s">
        <v>55</v>
      </c>
      <c r="E279" s="39" t="s">
        <v>5</v>
      </c>
    </row>
    <row r="280" spans="1:5" ht="216.75">
      <c r="A280" s="35" t="s">
        <v>56</v>
      </c>
      <c r="E280" s="40" t="s">
        <v>4719</v>
      </c>
    </row>
    <row r="281" spans="1:5" ht="38.25">
      <c r="A281" t="s">
        <v>58</v>
      </c>
      <c r="E281" s="39" t="s">
        <v>4718</v>
      </c>
    </row>
    <row r="282" spans="1:16" ht="38.25">
      <c r="A282" t="s">
        <v>48</v>
      </c>
      <c s="34" t="s">
        <v>502</v>
      </c>
      <c s="34" t="s">
        <v>4720</v>
      </c>
      <c s="35" t="s">
        <v>5</v>
      </c>
      <c s="6" t="s">
        <v>4721</v>
      </c>
      <c s="36" t="s">
        <v>235</v>
      </c>
      <c s="37">
        <v>216</v>
      </c>
      <c s="36">
        <v>0.00024</v>
      </c>
      <c s="36">
        <f>ROUND(G282*H282,6)</f>
      </c>
      <c r="L282" s="38">
        <v>0</v>
      </c>
      <c s="32">
        <f>ROUND(ROUND(L282,2)*ROUND(G282,3),2)</f>
      </c>
      <c s="36" t="s">
        <v>188</v>
      </c>
      <c>
        <f>(M282*21)/100</f>
      </c>
      <c t="s">
        <v>26</v>
      </c>
    </row>
    <row r="283" spans="1:5" ht="12.75">
      <c r="A283" s="35" t="s">
        <v>55</v>
      </c>
      <c r="E283" s="39" t="s">
        <v>5</v>
      </c>
    </row>
    <row r="284" spans="1:5" ht="216.75">
      <c r="A284" s="35" t="s">
        <v>56</v>
      </c>
      <c r="E284" s="40" t="s">
        <v>4722</v>
      </c>
    </row>
    <row r="285" spans="1:5" ht="38.25">
      <c r="A285" t="s">
        <v>58</v>
      </c>
      <c r="E285" s="39" t="s">
        <v>4721</v>
      </c>
    </row>
    <row r="286" spans="1:16" ht="38.25">
      <c r="A286" t="s">
        <v>48</v>
      </c>
      <c s="34" t="s">
        <v>506</v>
      </c>
      <c s="34" t="s">
        <v>4723</v>
      </c>
      <c s="35" t="s">
        <v>5</v>
      </c>
      <c s="6" t="s">
        <v>4724</v>
      </c>
      <c s="36" t="s">
        <v>235</v>
      </c>
      <c s="37">
        <v>11</v>
      </c>
      <c s="36">
        <v>0.00027</v>
      </c>
      <c s="36">
        <f>ROUND(G286*H286,6)</f>
      </c>
      <c r="L286" s="38">
        <v>0</v>
      </c>
      <c s="32">
        <f>ROUND(ROUND(L286,2)*ROUND(G286,3),2)</f>
      </c>
      <c s="36" t="s">
        <v>188</v>
      </c>
      <c>
        <f>(M286*21)/100</f>
      </c>
      <c t="s">
        <v>26</v>
      </c>
    </row>
    <row r="287" spans="1:5" ht="12.75">
      <c r="A287" s="35" t="s">
        <v>55</v>
      </c>
      <c r="E287" s="39" t="s">
        <v>5</v>
      </c>
    </row>
    <row r="288" spans="1:5" ht="63.75">
      <c r="A288" s="35" t="s">
        <v>56</v>
      </c>
      <c r="E288" s="40" t="s">
        <v>4725</v>
      </c>
    </row>
    <row r="289" spans="1:5" ht="38.25">
      <c r="A289" t="s">
        <v>58</v>
      </c>
      <c r="E289" s="39" t="s">
        <v>4724</v>
      </c>
    </row>
    <row r="290" spans="1:16" ht="12.75">
      <c r="A290" t="s">
        <v>48</v>
      </c>
      <c s="34" t="s">
        <v>509</v>
      </c>
      <c s="34" t="s">
        <v>4726</v>
      </c>
      <c s="35" t="s">
        <v>5</v>
      </c>
      <c s="6" t="s">
        <v>4727</v>
      </c>
      <c s="36" t="s">
        <v>235</v>
      </c>
      <c s="37">
        <v>55</v>
      </c>
      <c s="36">
        <v>0</v>
      </c>
      <c s="36">
        <f>ROUND(G290*H290,6)</f>
      </c>
      <c r="L290" s="38">
        <v>0</v>
      </c>
      <c s="32">
        <f>ROUND(ROUND(L290,2)*ROUND(G290,3),2)</f>
      </c>
      <c s="36" t="s">
        <v>188</v>
      </c>
      <c>
        <f>(M290*21)/100</f>
      </c>
      <c t="s">
        <v>26</v>
      </c>
    </row>
    <row r="291" spans="1:5" ht="12.75">
      <c r="A291" s="35" t="s">
        <v>55</v>
      </c>
      <c r="E291" s="39" t="s">
        <v>5</v>
      </c>
    </row>
    <row r="292" spans="1:5" ht="12.75">
      <c r="A292" s="35" t="s">
        <v>56</v>
      </c>
      <c r="E292" s="40" t="s">
        <v>5</v>
      </c>
    </row>
    <row r="293" spans="1:5" ht="12.75">
      <c r="A293" t="s">
        <v>58</v>
      </c>
      <c r="E293" s="39" t="s">
        <v>4727</v>
      </c>
    </row>
    <row r="294" spans="1:16" ht="12.75">
      <c r="A294" t="s">
        <v>48</v>
      </c>
      <c s="34" t="s">
        <v>512</v>
      </c>
      <c s="34" t="s">
        <v>4728</v>
      </c>
      <c s="35" t="s">
        <v>5</v>
      </c>
      <c s="6" t="s">
        <v>4729</v>
      </c>
      <c s="36" t="s">
        <v>235</v>
      </c>
      <c s="37">
        <v>100</v>
      </c>
      <c s="36">
        <v>0</v>
      </c>
      <c s="36">
        <f>ROUND(G294*H294,6)</f>
      </c>
      <c r="L294" s="38">
        <v>0</v>
      </c>
      <c s="32">
        <f>ROUND(ROUND(L294,2)*ROUND(G294,3),2)</f>
      </c>
      <c s="36" t="s">
        <v>188</v>
      </c>
      <c>
        <f>(M294*21)/100</f>
      </c>
      <c t="s">
        <v>26</v>
      </c>
    </row>
    <row r="295" spans="1:5" ht="12.75">
      <c r="A295" s="35" t="s">
        <v>55</v>
      </c>
      <c r="E295" s="39" t="s">
        <v>5</v>
      </c>
    </row>
    <row r="296" spans="1:5" ht="12.75">
      <c r="A296" s="35" t="s">
        <v>56</v>
      </c>
      <c r="E296" s="40" t="s">
        <v>5</v>
      </c>
    </row>
    <row r="297" spans="1:5" ht="12.75">
      <c r="A297" t="s">
        <v>58</v>
      </c>
      <c r="E297" s="39" t="s">
        <v>4729</v>
      </c>
    </row>
    <row r="298" spans="1:16" ht="12.75">
      <c r="A298" t="s">
        <v>48</v>
      </c>
      <c s="34" t="s">
        <v>514</v>
      </c>
      <c s="34" t="s">
        <v>4730</v>
      </c>
      <c s="35" t="s">
        <v>5</v>
      </c>
      <c s="6" t="s">
        <v>4731</v>
      </c>
      <c s="36" t="s">
        <v>187</v>
      </c>
      <c s="37">
        <v>143</v>
      </c>
      <c s="36">
        <v>0</v>
      </c>
      <c s="36">
        <f>ROUND(G298*H298,6)</f>
      </c>
      <c r="L298" s="38">
        <v>0</v>
      </c>
      <c s="32">
        <f>ROUND(ROUND(L298,2)*ROUND(G298,3),2)</f>
      </c>
      <c s="36" t="s">
        <v>188</v>
      </c>
      <c>
        <f>(M298*21)/100</f>
      </c>
      <c t="s">
        <v>26</v>
      </c>
    </row>
    <row r="299" spans="1:5" ht="12.75">
      <c r="A299" s="35" t="s">
        <v>55</v>
      </c>
      <c r="E299" s="39" t="s">
        <v>5</v>
      </c>
    </row>
    <row r="300" spans="1:5" ht="12.75">
      <c r="A300" s="35" t="s">
        <v>56</v>
      </c>
      <c r="E300" s="40" t="s">
        <v>5</v>
      </c>
    </row>
    <row r="301" spans="1:5" ht="12.75">
      <c r="A301" t="s">
        <v>58</v>
      </c>
      <c r="E301" s="39" t="s">
        <v>4731</v>
      </c>
    </row>
    <row r="302" spans="1:16" ht="12.75">
      <c r="A302" t="s">
        <v>48</v>
      </c>
      <c s="34" t="s">
        <v>516</v>
      </c>
      <c s="34" t="s">
        <v>4732</v>
      </c>
      <c s="35" t="s">
        <v>5</v>
      </c>
      <c s="6" t="s">
        <v>4733</v>
      </c>
      <c s="36" t="s">
        <v>161</v>
      </c>
      <c s="37">
        <v>1</v>
      </c>
      <c s="36">
        <v>0.00057</v>
      </c>
      <c s="36">
        <f>ROUND(G302*H302,6)</f>
      </c>
      <c r="L302" s="38">
        <v>0</v>
      </c>
      <c s="32">
        <f>ROUND(ROUND(L302,2)*ROUND(G302,3),2)</f>
      </c>
      <c s="36" t="s">
        <v>188</v>
      </c>
      <c>
        <f>(M302*21)/100</f>
      </c>
      <c t="s">
        <v>26</v>
      </c>
    </row>
    <row r="303" spans="1:5" ht="12.75">
      <c r="A303" s="35" t="s">
        <v>55</v>
      </c>
      <c r="E303" s="39" t="s">
        <v>5</v>
      </c>
    </row>
    <row r="304" spans="1:5" ht="63.75">
      <c r="A304" s="35" t="s">
        <v>56</v>
      </c>
      <c r="E304" s="40" t="s">
        <v>4734</v>
      </c>
    </row>
    <row r="305" spans="1:5" ht="12.75">
      <c r="A305" t="s">
        <v>58</v>
      </c>
      <c r="E305" s="39" t="s">
        <v>4733</v>
      </c>
    </row>
    <row r="306" spans="1:16" ht="12.75">
      <c r="A306" t="s">
        <v>48</v>
      </c>
      <c s="34" t="s">
        <v>878</v>
      </c>
      <c s="34" t="s">
        <v>4735</v>
      </c>
      <c s="35" t="s">
        <v>5</v>
      </c>
      <c s="6" t="s">
        <v>4736</v>
      </c>
      <c s="36" t="s">
        <v>187</v>
      </c>
      <c s="37">
        <v>1</v>
      </c>
      <c s="36">
        <v>0.00076</v>
      </c>
      <c s="36">
        <f>ROUND(G306*H306,6)</f>
      </c>
      <c r="L306" s="38">
        <v>0</v>
      </c>
      <c s="32">
        <f>ROUND(ROUND(L306,2)*ROUND(G306,3),2)</f>
      </c>
      <c s="36" t="s">
        <v>188</v>
      </c>
      <c>
        <f>(M306*21)/100</f>
      </c>
      <c t="s">
        <v>26</v>
      </c>
    </row>
    <row r="307" spans="1:5" ht="12.75">
      <c r="A307" s="35" t="s">
        <v>55</v>
      </c>
      <c r="E307" s="39" t="s">
        <v>5</v>
      </c>
    </row>
    <row r="308" spans="1:5" ht="63.75">
      <c r="A308" s="35" t="s">
        <v>56</v>
      </c>
      <c r="E308" s="40" t="s">
        <v>4737</v>
      </c>
    </row>
    <row r="309" spans="1:5" ht="12.75">
      <c r="A309" t="s">
        <v>58</v>
      </c>
      <c r="E309" s="39" t="s">
        <v>4736</v>
      </c>
    </row>
    <row r="310" spans="1:16" ht="12.75">
      <c r="A310" t="s">
        <v>48</v>
      </c>
      <c s="34" t="s">
        <v>519</v>
      </c>
      <c s="34" t="s">
        <v>4738</v>
      </c>
      <c s="35" t="s">
        <v>5</v>
      </c>
      <c s="6" t="s">
        <v>4739</v>
      </c>
      <c s="36" t="s">
        <v>187</v>
      </c>
      <c s="37">
        <v>2</v>
      </c>
      <c s="36">
        <v>0.00107</v>
      </c>
      <c s="36">
        <f>ROUND(G310*H310,6)</f>
      </c>
      <c r="L310" s="38">
        <v>0</v>
      </c>
      <c s="32">
        <f>ROUND(ROUND(L310,2)*ROUND(G310,3),2)</f>
      </c>
      <c s="36" t="s">
        <v>188</v>
      </c>
      <c>
        <f>(M310*21)/100</f>
      </c>
      <c t="s">
        <v>26</v>
      </c>
    </row>
    <row r="311" spans="1:5" ht="12.75">
      <c r="A311" s="35" t="s">
        <v>55</v>
      </c>
      <c r="E311" s="39" t="s">
        <v>5</v>
      </c>
    </row>
    <row r="312" spans="1:5" ht="63.75">
      <c r="A312" s="35" t="s">
        <v>56</v>
      </c>
      <c r="E312" s="40" t="s">
        <v>4740</v>
      </c>
    </row>
    <row r="313" spans="1:5" ht="12.75">
      <c r="A313" t="s">
        <v>58</v>
      </c>
      <c r="E313" s="39" t="s">
        <v>4739</v>
      </c>
    </row>
    <row r="314" spans="1:16" ht="12.75">
      <c r="A314" t="s">
        <v>48</v>
      </c>
      <c s="34" t="s">
        <v>885</v>
      </c>
      <c s="34" t="s">
        <v>4741</v>
      </c>
      <c s="35" t="s">
        <v>5</v>
      </c>
      <c s="6" t="s">
        <v>4742</v>
      </c>
      <c s="36" t="s">
        <v>187</v>
      </c>
      <c s="37">
        <v>3</v>
      </c>
      <c s="36">
        <v>0.00168</v>
      </c>
      <c s="36">
        <f>ROUND(G314*H314,6)</f>
      </c>
      <c r="L314" s="38">
        <v>0</v>
      </c>
      <c s="32">
        <f>ROUND(ROUND(L314,2)*ROUND(G314,3),2)</f>
      </c>
      <c s="36" t="s">
        <v>188</v>
      </c>
      <c>
        <f>(M314*21)/100</f>
      </c>
      <c t="s">
        <v>26</v>
      </c>
    </row>
    <row r="315" spans="1:5" ht="12.75">
      <c r="A315" s="35" t="s">
        <v>55</v>
      </c>
      <c r="E315" s="39" t="s">
        <v>5</v>
      </c>
    </row>
    <row r="316" spans="1:5" ht="63.75">
      <c r="A316" s="35" t="s">
        <v>56</v>
      </c>
      <c r="E316" s="40" t="s">
        <v>4743</v>
      </c>
    </row>
    <row r="317" spans="1:5" ht="12.75">
      <c r="A317" t="s">
        <v>58</v>
      </c>
      <c r="E317" s="39" t="s">
        <v>4742</v>
      </c>
    </row>
    <row r="318" spans="1:16" ht="25.5">
      <c r="A318" t="s">
        <v>48</v>
      </c>
      <c s="34" t="s">
        <v>888</v>
      </c>
      <c s="34" t="s">
        <v>4744</v>
      </c>
      <c s="35" t="s">
        <v>5</v>
      </c>
      <c s="6" t="s">
        <v>4745</v>
      </c>
      <c s="36" t="s">
        <v>187</v>
      </c>
      <c s="37">
        <v>4</v>
      </c>
      <c s="36">
        <v>0.00057</v>
      </c>
      <c s="36">
        <f>ROUND(G318*H318,6)</f>
      </c>
      <c r="L318" s="38">
        <v>0</v>
      </c>
      <c s="32">
        <f>ROUND(ROUND(L318,2)*ROUND(G318,3),2)</f>
      </c>
      <c s="36" t="s">
        <v>188</v>
      </c>
      <c>
        <f>(M318*21)/100</f>
      </c>
      <c t="s">
        <v>26</v>
      </c>
    </row>
    <row r="319" spans="1:5" ht="12.75">
      <c r="A319" s="35" t="s">
        <v>55</v>
      </c>
      <c r="E319" s="39" t="s">
        <v>5</v>
      </c>
    </row>
    <row r="320" spans="1:5" ht="63.75">
      <c r="A320" s="35" t="s">
        <v>56</v>
      </c>
      <c r="E320" s="40" t="s">
        <v>4746</v>
      </c>
    </row>
    <row r="321" spans="1:5" ht="25.5">
      <c r="A321" t="s">
        <v>58</v>
      </c>
      <c r="E321" s="39" t="s">
        <v>4745</v>
      </c>
    </row>
    <row r="322" spans="1:16" ht="25.5">
      <c r="A322" t="s">
        <v>48</v>
      </c>
      <c s="34" t="s">
        <v>891</v>
      </c>
      <c s="34" t="s">
        <v>4747</v>
      </c>
      <c s="35" t="s">
        <v>5</v>
      </c>
      <c s="6" t="s">
        <v>4748</v>
      </c>
      <c s="36" t="s">
        <v>187</v>
      </c>
      <c s="37">
        <v>1</v>
      </c>
      <c s="36">
        <v>0.0008</v>
      </c>
      <c s="36">
        <f>ROUND(G322*H322,6)</f>
      </c>
      <c r="L322" s="38">
        <v>0</v>
      </c>
      <c s="32">
        <f>ROUND(ROUND(L322,2)*ROUND(G322,3),2)</f>
      </c>
      <c s="36" t="s">
        <v>188</v>
      </c>
      <c>
        <f>(M322*21)/100</f>
      </c>
      <c t="s">
        <v>26</v>
      </c>
    </row>
    <row r="323" spans="1:5" ht="12.75">
      <c r="A323" s="35" t="s">
        <v>55</v>
      </c>
      <c r="E323" s="39" t="s">
        <v>5</v>
      </c>
    </row>
    <row r="324" spans="1:5" ht="63.75">
      <c r="A324" s="35" t="s">
        <v>56</v>
      </c>
      <c r="E324" s="40" t="s">
        <v>4749</v>
      </c>
    </row>
    <row r="325" spans="1:5" ht="25.5">
      <c r="A325" t="s">
        <v>58</v>
      </c>
      <c r="E325" s="39" t="s">
        <v>4748</v>
      </c>
    </row>
    <row r="326" spans="1:16" ht="25.5">
      <c r="A326" t="s">
        <v>48</v>
      </c>
      <c s="34" t="s">
        <v>894</v>
      </c>
      <c s="34" t="s">
        <v>4750</v>
      </c>
      <c s="35" t="s">
        <v>5</v>
      </c>
      <c s="6" t="s">
        <v>4751</v>
      </c>
      <c s="36" t="s">
        <v>187</v>
      </c>
      <c s="37">
        <v>1</v>
      </c>
      <c s="36">
        <v>0.00182</v>
      </c>
      <c s="36">
        <f>ROUND(G326*H326,6)</f>
      </c>
      <c r="L326" s="38">
        <v>0</v>
      </c>
      <c s="32">
        <f>ROUND(ROUND(L326,2)*ROUND(G326,3),2)</f>
      </c>
      <c s="36" t="s">
        <v>188</v>
      </c>
      <c>
        <f>(M326*21)/100</f>
      </c>
      <c t="s">
        <v>26</v>
      </c>
    </row>
    <row r="327" spans="1:5" ht="12.75">
      <c r="A327" s="35" t="s">
        <v>55</v>
      </c>
      <c r="E327" s="39" t="s">
        <v>5</v>
      </c>
    </row>
    <row r="328" spans="1:5" ht="63.75">
      <c r="A328" s="35" t="s">
        <v>56</v>
      </c>
      <c r="E328" s="40" t="s">
        <v>4752</v>
      </c>
    </row>
    <row r="329" spans="1:5" ht="25.5">
      <c r="A329" t="s">
        <v>58</v>
      </c>
      <c r="E329" s="39" t="s">
        <v>4751</v>
      </c>
    </row>
    <row r="330" spans="1:16" ht="25.5">
      <c r="A330" t="s">
        <v>48</v>
      </c>
      <c s="34" t="s">
        <v>1103</v>
      </c>
      <c s="34" t="s">
        <v>4753</v>
      </c>
      <c s="35" t="s">
        <v>5</v>
      </c>
      <c s="6" t="s">
        <v>4754</v>
      </c>
      <c s="36" t="s">
        <v>187</v>
      </c>
      <c s="37">
        <v>7</v>
      </c>
      <c s="36">
        <v>2E-05</v>
      </c>
      <c s="36">
        <f>ROUND(G330*H330,6)</f>
      </c>
      <c r="L330" s="38">
        <v>0</v>
      </c>
      <c s="32">
        <f>ROUND(ROUND(L330,2)*ROUND(G330,3),2)</f>
      </c>
      <c s="36" t="s">
        <v>188</v>
      </c>
      <c>
        <f>(M330*21)/100</f>
      </c>
      <c t="s">
        <v>26</v>
      </c>
    </row>
    <row r="331" spans="1:5" ht="12.75">
      <c r="A331" s="35" t="s">
        <v>55</v>
      </c>
      <c r="E331" s="39" t="s">
        <v>5</v>
      </c>
    </row>
    <row r="332" spans="1:5" ht="63.75">
      <c r="A332" s="35" t="s">
        <v>56</v>
      </c>
      <c r="E332" s="40" t="s">
        <v>4755</v>
      </c>
    </row>
    <row r="333" spans="1:5" ht="25.5">
      <c r="A333" t="s">
        <v>58</v>
      </c>
      <c r="E333" s="39" t="s">
        <v>4754</v>
      </c>
    </row>
    <row r="334" spans="1:16" ht="12.75">
      <c r="A334" t="s">
        <v>48</v>
      </c>
      <c s="34" t="s">
        <v>1105</v>
      </c>
      <c s="34" t="s">
        <v>4756</v>
      </c>
      <c s="35" t="s">
        <v>5</v>
      </c>
      <c s="6" t="s">
        <v>4757</v>
      </c>
      <c s="36" t="s">
        <v>187</v>
      </c>
      <c s="37">
        <v>7</v>
      </c>
      <c s="36">
        <v>0</v>
      </c>
      <c s="36">
        <f>ROUND(G334*H334,6)</f>
      </c>
      <c r="L334" s="38">
        <v>0</v>
      </c>
      <c s="32">
        <f>ROUND(ROUND(L334,2)*ROUND(G334,3),2)</f>
      </c>
      <c s="36" t="s">
        <v>54</v>
      </c>
      <c>
        <f>(M334*21)/100</f>
      </c>
      <c t="s">
        <v>26</v>
      </c>
    </row>
    <row r="335" spans="1:5" ht="12.75">
      <c r="A335" s="35" t="s">
        <v>55</v>
      </c>
      <c r="E335" s="39" t="s">
        <v>5</v>
      </c>
    </row>
    <row r="336" spans="1:5" ht="12.75">
      <c r="A336" s="35" t="s">
        <v>56</v>
      </c>
      <c r="E336" s="40" t="s">
        <v>5</v>
      </c>
    </row>
    <row r="337" spans="1:5" ht="12.75">
      <c r="A337" t="s">
        <v>58</v>
      </c>
      <c r="E337" s="39" t="s">
        <v>4757</v>
      </c>
    </row>
    <row r="338" spans="1:16" ht="25.5">
      <c r="A338" t="s">
        <v>48</v>
      </c>
      <c s="34" t="s">
        <v>1107</v>
      </c>
      <c s="34" t="s">
        <v>4758</v>
      </c>
      <c s="35" t="s">
        <v>5</v>
      </c>
      <c s="6" t="s">
        <v>4759</v>
      </c>
      <c s="36" t="s">
        <v>187</v>
      </c>
      <c s="37">
        <v>1</v>
      </c>
      <c s="36">
        <v>2E-05</v>
      </c>
      <c s="36">
        <f>ROUND(G338*H338,6)</f>
      </c>
      <c r="L338" s="38">
        <v>0</v>
      </c>
      <c s="32">
        <f>ROUND(ROUND(L338,2)*ROUND(G338,3),2)</f>
      </c>
      <c s="36" t="s">
        <v>188</v>
      </c>
      <c>
        <f>(M338*21)/100</f>
      </c>
      <c t="s">
        <v>26</v>
      </c>
    </row>
    <row r="339" spans="1:5" ht="12.75">
      <c r="A339" s="35" t="s">
        <v>55</v>
      </c>
      <c r="E339" s="39" t="s">
        <v>5</v>
      </c>
    </row>
    <row r="340" spans="1:5" ht="63.75">
      <c r="A340" s="35" t="s">
        <v>56</v>
      </c>
      <c r="E340" s="40" t="s">
        <v>4760</v>
      </c>
    </row>
    <row r="341" spans="1:5" ht="25.5">
      <c r="A341" t="s">
        <v>58</v>
      </c>
      <c r="E341" s="39" t="s">
        <v>4759</v>
      </c>
    </row>
    <row r="342" spans="1:16" ht="12.75">
      <c r="A342" t="s">
        <v>48</v>
      </c>
      <c s="34" t="s">
        <v>1837</v>
      </c>
      <c s="34" t="s">
        <v>4761</v>
      </c>
      <c s="35" t="s">
        <v>5</v>
      </c>
      <c s="6" t="s">
        <v>4762</v>
      </c>
      <c s="36" t="s">
        <v>187</v>
      </c>
      <c s="37">
        <v>1</v>
      </c>
      <c s="36">
        <v>0</v>
      </c>
      <c s="36">
        <f>ROUND(G342*H342,6)</f>
      </c>
      <c r="L342" s="38">
        <v>0</v>
      </c>
      <c s="32">
        <f>ROUND(ROUND(L342,2)*ROUND(G342,3),2)</f>
      </c>
      <c s="36" t="s">
        <v>54</v>
      </c>
      <c>
        <f>(M342*21)/100</f>
      </c>
      <c t="s">
        <v>26</v>
      </c>
    </row>
    <row r="343" spans="1:5" ht="12.75">
      <c r="A343" s="35" t="s">
        <v>55</v>
      </c>
      <c r="E343" s="39" t="s">
        <v>5</v>
      </c>
    </row>
    <row r="344" spans="1:5" ht="12.75">
      <c r="A344" s="35" t="s">
        <v>56</v>
      </c>
      <c r="E344" s="40" t="s">
        <v>5</v>
      </c>
    </row>
    <row r="345" spans="1:5" ht="12.75">
      <c r="A345" t="s">
        <v>58</v>
      </c>
      <c r="E345" s="39" t="s">
        <v>4762</v>
      </c>
    </row>
    <row r="346" spans="1:16" ht="25.5">
      <c r="A346" t="s">
        <v>48</v>
      </c>
      <c s="34" t="s">
        <v>1841</v>
      </c>
      <c s="34" t="s">
        <v>4763</v>
      </c>
      <c s="35" t="s">
        <v>5</v>
      </c>
      <c s="6" t="s">
        <v>4764</v>
      </c>
      <c s="36" t="s">
        <v>187</v>
      </c>
      <c s="37">
        <v>1</v>
      </c>
      <c s="36">
        <v>2E-05</v>
      </c>
      <c s="36">
        <f>ROUND(G346*H346,6)</f>
      </c>
      <c r="L346" s="38">
        <v>0</v>
      </c>
      <c s="32">
        <f>ROUND(ROUND(L346,2)*ROUND(G346,3),2)</f>
      </c>
      <c s="36" t="s">
        <v>188</v>
      </c>
      <c>
        <f>(M346*21)/100</f>
      </c>
      <c t="s">
        <v>26</v>
      </c>
    </row>
    <row r="347" spans="1:5" ht="12.75">
      <c r="A347" s="35" t="s">
        <v>55</v>
      </c>
      <c r="E347" s="39" t="s">
        <v>5</v>
      </c>
    </row>
    <row r="348" spans="1:5" ht="63.75">
      <c r="A348" s="35" t="s">
        <v>56</v>
      </c>
      <c r="E348" s="40" t="s">
        <v>4765</v>
      </c>
    </row>
    <row r="349" spans="1:5" ht="25.5">
      <c r="A349" t="s">
        <v>58</v>
      </c>
      <c r="E349" s="39" t="s">
        <v>4764</v>
      </c>
    </row>
    <row r="350" spans="1:16" ht="12.75">
      <c r="A350" t="s">
        <v>48</v>
      </c>
      <c s="34" t="s">
        <v>1844</v>
      </c>
      <c s="34" t="s">
        <v>4766</v>
      </c>
      <c s="35" t="s">
        <v>5</v>
      </c>
      <c s="6" t="s">
        <v>4767</v>
      </c>
      <c s="36" t="s">
        <v>187</v>
      </c>
      <c s="37">
        <v>1</v>
      </c>
      <c s="36">
        <v>0.0056</v>
      </c>
      <c s="36">
        <f>ROUND(G350*H350,6)</f>
      </c>
      <c r="L350" s="38">
        <v>0</v>
      </c>
      <c s="32">
        <f>ROUND(ROUND(L350,2)*ROUND(G350,3),2)</f>
      </c>
      <c s="36" t="s">
        <v>188</v>
      </c>
      <c>
        <f>(M350*21)/100</f>
      </c>
      <c t="s">
        <v>26</v>
      </c>
    </row>
    <row r="351" spans="1:5" ht="12.75">
      <c r="A351" s="35" t="s">
        <v>55</v>
      </c>
      <c r="E351" s="39" t="s">
        <v>5</v>
      </c>
    </row>
    <row r="352" spans="1:5" ht="12.75">
      <c r="A352" s="35" t="s">
        <v>56</v>
      </c>
      <c r="E352" s="40" t="s">
        <v>5</v>
      </c>
    </row>
    <row r="353" spans="1:5" ht="12.75">
      <c r="A353" t="s">
        <v>58</v>
      </c>
      <c r="E353" s="39" t="s">
        <v>4767</v>
      </c>
    </row>
    <row r="354" spans="1:16" ht="12.75">
      <c r="A354" t="s">
        <v>48</v>
      </c>
      <c s="34" t="s">
        <v>1848</v>
      </c>
      <c s="34" t="s">
        <v>4768</v>
      </c>
      <c s="35" t="s">
        <v>5</v>
      </c>
      <c s="6" t="s">
        <v>4769</v>
      </c>
      <c s="36" t="s">
        <v>187</v>
      </c>
      <c s="37">
        <v>20</v>
      </c>
      <c s="36">
        <v>0.00075</v>
      </c>
      <c s="36">
        <f>ROUND(G354*H354,6)</f>
      </c>
      <c r="L354" s="38">
        <v>0</v>
      </c>
      <c s="32">
        <f>ROUND(ROUND(L354,2)*ROUND(G354,3),2)</f>
      </c>
      <c s="36" t="s">
        <v>188</v>
      </c>
      <c>
        <f>(M354*21)/100</f>
      </c>
      <c t="s">
        <v>26</v>
      </c>
    </row>
    <row r="355" spans="1:5" ht="12.75">
      <c r="A355" s="35" t="s">
        <v>55</v>
      </c>
      <c r="E355" s="39" t="s">
        <v>5</v>
      </c>
    </row>
    <row r="356" spans="1:5" ht="114.75">
      <c r="A356" s="35" t="s">
        <v>56</v>
      </c>
      <c r="E356" s="40" t="s">
        <v>4770</v>
      </c>
    </row>
    <row r="357" spans="1:5" ht="12.75">
      <c r="A357" t="s">
        <v>58</v>
      </c>
      <c r="E357" s="39" t="s">
        <v>4769</v>
      </c>
    </row>
    <row r="358" spans="1:16" ht="12.75">
      <c r="A358" t="s">
        <v>48</v>
      </c>
      <c s="34" t="s">
        <v>1852</v>
      </c>
      <c s="34" t="s">
        <v>4771</v>
      </c>
      <c s="35" t="s">
        <v>5</v>
      </c>
      <c s="6" t="s">
        <v>4772</v>
      </c>
      <c s="36" t="s">
        <v>187</v>
      </c>
      <c s="37">
        <v>21</v>
      </c>
      <c s="36">
        <v>0.00097</v>
      </c>
      <c s="36">
        <f>ROUND(G358*H358,6)</f>
      </c>
      <c r="L358" s="38">
        <v>0</v>
      </c>
      <c s="32">
        <f>ROUND(ROUND(L358,2)*ROUND(G358,3),2)</f>
      </c>
      <c s="36" t="s">
        <v>188</v>
      </c>
      <c>
        <f>(M358*21)/100</f>
      </c>
      <c t="s">
        <v>26</v>
      </c>
    </row>
    <row r="359" spans="1:5" ht="12.75">
      <c r="A359" s="35" t="s">
        <v>55</v>
      </c>
      <c r="E359" s="39" t="s">
        <v>5</v>
      </c>
    </row>
    <row r="360" spans="1:5" ht="216.75">
      <c r="A360" s="35" t="s">
        <v>56</v>
      </c>
      <c r="E360" s="40" t="s">
        <v>4773</v>
      </c>
    </row>
    <row r="361" spans="1:5" ht="12.75">
      <c r="A361" t="s">
        <v>58</v>
      </c>
      <c r="E361" s="39" t="s">
        <v>4772</v>
      </c>
    </row>
    <row r="362" spans="1:16" ht="12.75">
      <c r="A362" t="s">
        <v>48</v>
      </c>
      <c s="34" t="s">
        <v>1856</v>
      </c>
      <c s="34" t="s">
        <v>4774</v>
      </c>
      <c s="35" t="s">
        <v>5</v>
      </c>
      <c s="6" t="s">
        <v>4775</v>
      </c>
      <c s="36" t="s">
        <v>187</v>
      </c>
      <c s="37">
        <v>1</v>
      </c>
      <c s="36">
        <v>0.00123</v>
      </c>
      <c s="36">
        <f>ROUND(G362*H362,6)</f>
      </c>
      <c r="L362" s="38">
        <v>0</v>
      </c>
      <c s="32">
        <f>ROUND(ROUND(L362,2)*ROUND(G362,3),2)</f>
      </c>
      <c s="36" t="s">
        <v>188</v>
      </c>
      <c>
        <f>(M362*21)/100</f>
      </c>
      <c t="s">
        <v>26</v>
      </c>
    </row>
    <row r="363" spans="1:5" ht="12.75">
      <c r="A363" s="35" t="s">
        <v>55</v>
      </c>
      <c r="E363" s="39" t="s">
        <v>5</v>
      </c>
    </row>
    <row r="364" spans="1:5" ht="63.75">
      <c r="A364" s="35" t="s">
        <v>56</v>
      </c>
      <c r="E364" s="40" t="s">
        <v>4776</v>
      </c>
    </row>
    <row r="365" spans="1:5" ht="12.75">
      <c r="A365" t="s">
        <v>58</v>
      </c>
      <c r="E365" s="39" t="s">
        <v>4775</v>
      </c>
    </row>
    <row r="366" spans="1:16" ht="25.5">
      <c r="A366" t="s">
        <v>48</v>
      </c>
      <c s="34" t="s">
        <v>1862</v>
      </c>
      <c s="34" t="s">
        <v>4777</v>
      </c>
      <c s="35" t="s">
        <v>5</v>
      </c>
      <c s="6" t="s">
        <v>4778</v>
      </c>
      <c s="36" t="s">
        <v>187</v>
      </c>
      <c s="37">
        <v>6</v>
      </c>
      <c s="36">
        <v>0.00061</v>
      </c>
      <c s="36">
        <f>ROUND(G366*H366,6)</f>
      </c>
      <c r="L366" s="38">
        <v>0</v>
      </c>
      <c s="32">
        <f>ROUND(ROUND(L366,2)*ROUND(G366,3),2)</f>
      </c>
      <c s="36" t="s">
        <v>188</v>
      </c>
      <c>
        <f>(M366*21)/100</f>
      </c>
      <c t="s">
        <v>26</v>
      </c>
    </row>
    <row r="367" spans="1:5" ht="12.75">
      <c r="A367" s="35" t="s">
        <v>55</v>
      </c>
      <c r="E367" s="39" t="s">
        <v>5</v>
      </c>
    </row>
    <row r="368" spans="1:5" ht="63.75">
      <c r="A368" s="35" t="s">
        <v>56</v>
      </c>
      <c r="E368" s="40" t="s">
        <v>4779</v>
      </c>
    </row>
    <row r="369" spans="1:5" ht="25.5">
      <c r="A369" t="s">
        <v>58</v>
      </c>
      <c r="E369" s="39" t="s">
        <v>4778</v>
      </c>
    </row>
    <row r="370" spans="1:16" ht="12.75">
      <c r="A370" t="s">
        <v>48</v>
      </c>
      <c s="34" t="s">
        <v>1866</v>
      </c>
      <c s="34" t="s">
        <v>4780</v>
      </c>
      <c s="35" t="s">
        <v>5</v>
      </c>
      <c s="6" t="s">
        <v>4781</v>
      </c>
      <c s="36" t="s">
        <v>187</v>
      </c>
      <c s="37">
        <v>6</v>
      </c>
      <c s="36">
        <v>0</v>
      </c>
      <c s="36">
        <f>ROUND(G370*H370,6)</f>
      </c>
      <c r="L370" s="38">
        <v>0</v>
      </c>
      <c s="32">
        <f>ROUND(ROUND(L370,2)*ROUND(G370,3),2)</f>
      </c>
      <c s="36" t="s">
        <v>54</v>
      </c>
      <c>
        <f>(M370*21)/100</f>
      </c>
      <c t="s">
        <v>26</v>
      </c>
    </row>
    <row r="371" spans="1:5" ht="12.75">
      <c r="A371" s="35" t="s">
        <v>55</v>
      </c>
      <c r="E371" s="39" t="s">
        <v>5</v>
      </c>
    </row>
    <row r="372" spans="1:5" ht="12.75">
      <c r="A372" s="35" t="s">
        <v>56</v>
      </c>
      <c r="E372" s="40" t="s">
        <v>5</v>
      </c>
    </row>
    <row r="373" spans="1:5" ht="12.75">
      <c r="A373" t="s">
        <v>58</v>
      </c>
      <c r="E373" s="39" t="s">
        <v>4781</v>
      </c>
    </row>
    <row r="374" spans="1:16" ht="25.5">
      <c r="A374" t="s">
        <v>48</v>
      </c>
      <c s="34" t="s">
        <v>1870</v>
      </c>
      <c s="34" t="s">
        <v>4782</v>
      </c>
      <c s="35" t="s">
        <v>5</v>
      </c>
      <c s="6" t="s">
        <v>4783</v>
      </c>
      <c s="36" t="s">
        <v>187</v>
      </c>
      <c s="37">
        <v>9</v>
      </c>
      <c s="36">
        <v>0.00076</v>
      </c>
      <c s="36">
        <f>ROUND(G374*H374,6)</f>
      </c>
      <c r="L374" s="38">
        <v>0</v>
      </c>
      <c s="32">
        <f>ROUND(ROUND(L374,2)*ROUND(G374,3),2)</f>
      </c>
      <c s="36" t="s">
        <v>188</v>
      </c>
      <c>
        <f>(M374*21)/100</f>
      </c>
      <c t="s">
        <v>26</v>
      </c>
    </row>
    <row r="375" spans="1:5" ht="12.75">
      <c r="A375" s="35" t="s">
        <v>55</v>
      </c>
      <c r="E375" s="39" t="s">
        <v>5</v>
      </c>
    </row>
    <row r="376" spans="1:5" ht="63.75">
      <c r="A376" s="35" t="s">
        <v>56</v>
      </c>
      <c r="E376" s="40" t="s">
        <v>4784</v>
      </c>
    </row>
    <row r="377" spans="1:5" ht="25.5">
      <c r="A377" t="s">
        <v>58</v>
      </c>
      <c r="E377" s="39" t="s">
        <v>4783</v>
      </c>
    </row>
    <row r="378" spans="1:16" ht="12.75">
      <c r="A378" t="s">
        <v>48</v>
      </c>
      <c s="34" t="s">
        <v>1874</v>
      </c>
      <c s="34" t="s">
        <v>4785</v>
      </c>
      <c s="35" t="s">
        <v>5</v>
      </c>
      <c s="6" t="s">
        <v>4786</v>
      </c>
      <c s="36" t="s">
        <v>187</v>
      </c>
      <c s="37">
        <v>9</v>
      </c>
      <c s="36">
        <v>0</v>
      </c>
      <c s="36">
        <f>ROUND(G378*H378,6)</f>
      </c>
      <c r="L378" s="38">
        <v>0</v>
      </c>
      <c s="32">
        <f>ROUND(ROUND(L378,2)*ROUND(G378,3),2)</f>
      </c>
      <c s="36" t="s">
        <v>54</v>
      </c>
      <c>
        <f>(M378*21)/100</f>
      </c>
      <c t="s">
        <v>26</v>
      </c>
    </row>
    <row r="379" spans="1:5" ht="12.75">
      <c r="A379" s="35" t="s">
        <v>55</v>
      </c>
      <c r="E379" s="39" t="s">
        <v>5</v>
      </c>
    </row>
    <row r="380" spans="1:5" ht="12.75">
      <c r="A380" s="35" t="s">
        <v>56</v>
      </c>
      <c r="E380" s="40" t="s">
        <v>5</v>
      </c>
    </row>
    <row r="381" spans="1:5" ht="12.75">
      <c r="A381" t="s">
        <v>58</v>
      </c>
      <c r="E381" s="39" t="s">
        <v>4786</v>
      </c>
    </row>
    <row r="382" spans="1:16" ht="25.5">
      <c r="A382" t="s">
        <v>48</v>
      </c>
      <c s="34" t="s">
        <v>1880</v>
      </c>
      <c s="34" t="s">
        <v>4787</v>
      </c>
      <c s="35" t="s">
        <v>5</v>
      </c>
      <c s="6" t="s">
        <v>4788</v>
      </c>
      <c s="36" t="s">
        <v>187</v>
      </c>
      <c s="37">
        <v>4</v>
      </c>
      <c s="36">
        <v>0.00093</v>
      </c>
      <c s="36">
        <f>ROUND(G382*H382,6)</f>
      </c>
      <c r="L382" s="38">
        <v>0</v>
      </c>
      <c s="32">
        <f>ROUND(ROUND(L382,2)*ROUND(G382,3),2)</f>
      </c>
      <c s="36" t="s">
        <v>188</v>
      </c>
      <c>
        <f>(M382*21)/100</f>
      </c>
      <c t="s">
        <v>26</v>
      </c>
    </row>
    <row r="383" spans="1:5" ht="12.75">
      <c r="A383" s="35" t="s">
        <v>55</v>
      </c>
      <c r="E383" s="39" t="s">
        <v>5</v>
      </c>
    </row>
    <row r="384" spans="1:5" ht="63.75">
      <c r="A384" s="35" t="s">
        <v>56</v>
      </c>
      <c r="E384" s="40" t="s">
        <v>4789</v>
      </c>
    </row>
    <row r="385" spans="1:5" ht="25.5">
      <c r="A385" t="s">
        <v>58</v>
      </c>
      <c r="E385" s="39" t="s">
        <v>4788</v>
      </c>
    </row>
    <row r="386" spans="1:16" ht="12.75">
      <c r="A386" t="s">
        <v>48</v>
      </c>
      <c s="34" t="s">
        <v>1886</v>
      </c>
      <c s="34" t="s">
        <v>4790</v>
      </c>
      <c s="35" t="s">
        <v>5</v>
      </c>
      <c s="6" t="s">
        <v>4791</v>
      </c>
      <c s="36" t="s">
        <v>187</v>
      </c>
      <c s="37">
        <v>4</v>
      </c>
      <c s="36">
        <v>0</v>
      </c>
      <c s="36">
        <f>ROUND(G386*H386,6)</f>
      </c>
      <c r="L386" s="38">
        <v>0</v>
      </c>
      <c s="32">
        <f>ROUND(ROUND(L386,2)*ROUND(G386,3),2)</f>
      </c>
      <c s="36" t="s">
        <v>54</v>
      </c>
      <c>
        <f>(M386*21)/100</f>
      </c>
      <c t="s">
        <v>26</v>
      </c>
    </row>
    <row r="387" spans="1:5" ht="12.75">
      <c r="A387" s="35" t="s">
        <v>55</v>
      </c>
      <c r="E387" s="39" t="s">
        <v>5</v>
      </c>
    </row>
    <row r="388" spans="1:5" ht="12.75">
      <c r="A388" s="35" t="s">
        <v>56</v>
      </c>
      <c r="E388" s="40" t="s">
        <v>5</v>
      </c>
    </row>
    <row r="389" spans="1:5" ht="12.75">
      <c r="A389" t="s">
        <v>58</v>
      </c>
      <c r="E389" s="39" t="s">
        <v>4791</v>
      </c>
    </row>
    <row r="390" spans="1:16" ht="25.5">
      <c r="A390" t="s">
        <v>48</v>
      </c>
      <c s="34" t="s">
        <v>1890</v>
      </c>
      <c s="34" t="s">
        <v>4792</v>
      </c>
      <c s="35" t="s">
        <v>5</v>
      </c>
      <c s="6" t="s">
        <v>4793</v>
      </c>
      <c s="36" t="s">
        <v>161</v>
      </c>
      <c s="37">
        <v>8</v>
      </c>
      <c s="36">
        <v>0.0282</v>
      </c>
      <c s="36">
        <f>ROUND(G390*H390,6)</f>
      </c>
      <c r="L390" s="38">
        <v>0</v>
      </c>
      <c s="32">
        <f>ROUND(ROUND(L390,2)*ROUND(G390,3),2)</f>
      </c>
      <c s="36" t="s">
        <v>188</v>
      </c>
      <c>
        <f>(M390*21)/100</f>
      </c>
      <c t="s">
        <v>26</v>
      </c>
    </row>
    <row r="391" spans="1:5" ht="12.75">
      <c r="A391" s="35" t="s">
        <v>55</v>
      </c>
      <c r="E391" s="39" t="s">
        <v>5</v>
      </c>
    </row>
    <row r="392" spans="1:5" ht="165.75">
      <c r="A392" s="35" t="s">
        <v>56</v>
      </c>
      <c r="E392" s="40" t="s">
        <v>4794</v>
      </c>
    </row>
    <row r="393" spans="1:5" ht="38.25">
      <c r="A393" t="s">
        <v>58</v>
      </c>
      <c r="E393" s="39" t="s">
        <v>4795</v>
      </c>
    </row>
    <row r="394" spans="1:16" ht="25.5">
      <c r="A394" t="s">
        <v>48</v>
      </c>
      <c s="34" t="s">
        <v>1896</v>
      </c>
      <c s="34" t="s">
        <v>4796</v>
      </c>
      <c s="35" t="s">
        <v>5</v>
      </c>
      <c s="6" t="s">
        <v>4797</v>
      </c>
      <c s="36" t="s">
        <v>187</v>
      </c>
      <c s="37">
        <v>20</v>
      </c>
      <c s="36">
        <v>0.00127</v>
      </c>
      <c s="36">
        <f>ROUND(G394*H394,6)</f>
      </c>
      <c r="L394" s="38">
        <v>0</v>
      </c>
      <c s="32">
        <f>ROUND(ROUND(L394,2)*ROUND(G394,3),2)</f>
      </c>
      <c s="36" t="s">
        <v>188</v>
      </c>
      <c>
        <f>(M394*21)/100</f>
      </c>
      <c t="s">
        <v>26</v>
      </c>
    </row>
    <row r="395" spans="1:5" ht="12.75">
      <c r="A395" s="35" t="s">
        <v>55</v>
      </c>
      <c r="E395" s="39" t="s">
        <v>5</v>
      </c>
    </row>
    <row r="396" spans="1:5" ht="165.75">
      <c r="A396" s="35" t="s">
        <v>56</v>
      </c>
      <c r="E396" s="40" t="s">
        <v>4798</v>
      </c>
    </row>
    <row r="397" spans="1:5" ht="25.5">
      <c r="A397" t="s">
        <v>58</v>
      </c>
      <c r="E397" s="39" t="s">
        <v>4797</v>
      </c>
    </row>
    <row r="398" spans="1:16" ht="25.5">
      <c r="A398" t="s">
        <v>48</v>
      </c>
      <c s="34" t="s">
        <v>1830</v>
      </c>
      <c s="34" t="s">
        <v>4799</v>
      </c>
      <c s="35" t="s">
        <v>5</v>
      </c>
      <c s="6" t="s">
        <v>4800</v>
      </c>
      <c s="36" t="s">
        <v>187</v>
      </c>
      <c s="37">
        <v>1</v>
      </c>
      <c s="36">
        <v>0.00189</v>
      </c>
      <c s="36">
        <f>ROUND(G398*H398,6)</f>
      </c>
      <c r="L398" s="38">
        <v>0</v>
      </c>
      <c s="32">
        <f>ROUND(ROUND(L398,2)*ROUND(G398,3),2)</f>
      </c>
      <c s="36" t="s">
        <v>188</v>
      </c>
      <c>
        <f>(M398*21)/100</f>
      </c>
      <c t="s">
        <v>26</v>
      </c>
    </row>
    <row r="399" spans="1:5" ht="12.75">
      <c r="A399" s="35" t="s">
        <v>55</v>
      </c>
      <c r="E399" s="39" t="s">
        <v>5</v>
      </c>
    </row>
    <row r="400" spans="1:5" ht="63.75">
      <c r="A400" s="35" t="s">
        <v>56</v>
      </c>
      <c r="E400" s="40" t="s">
        <v>4801</v>
      </c>
    </row>
    <row r="401" spans="1:5" ht="25.5">
      <c r="A401" t="s">
        <v>58</v>
      </c>
      <c r="E401" s="39" t="s">
        <v>4800</v>
      </c>
    </row>
    <row r="402" spans="1:16" ht="25.5">
      <c r="A402" t="s">
        <v>48</v>
      </c>
      <c s="34" t="s">
        <v>1905</v>
      </c>
      <c s="34" t="s">
        <v>4802</v>
      </c>
      <c s="35" t="s">
        <v>5</v>
      </c>
      <c s="6" t="s">
        <v>4803</v>
      </c>
      <c s="36" t="s">
        <v>187</v>
      </c>
      <c s="37">
        <v>20</v>
      </c>
      <c s="36">
        <v>0.00125</v>
      </c>
      <c s="36">
        <f>ROUND(G402*H402,6)</f>
      </c>
      <c r="L402" s="38">
        <v>0</v>
      </c>
      <c s="32">
        <f>ROUND(ROUND(L402,2)*ROUND(G402,3),2)</f>
      </c>
      <c s="36" t="s">
        <v>188</v>
      </c>
      <c>
        <f>(M402*21)/100</f>
      </c>
      <c t="s">
        <v>26</v>
      </c>
    </row>
    <row r="403" spans="1:5" ht="12.75">
      <c r="A403" s="35" t="s">
        <v>55</v>
      </c>
      <c r="E403" s="39" t="s">
        <v>5</v>
      </c>
    </row>
    <row r="404" spans="1:5" ht="165.75">
      <c r="A404" s="35" t="s">
        <v>56</v>
      </c>
      <c r="E404" s="40" t="s">
        <v>4804</v>
      </c>
    </row>
    <row r="405" spans="1:5" ht="25.5">
      <c r="A405" t="s">
        <v>58</v>
      </c>
      <c r="E405" s="39" t="s">
        <v>4803</v>
      </c>
    </row>
    <row r="406" spans="1:16" ht="25.5">
      <c r="A406" t="s">
        <v>48</v>
      </c>
      <c s="34" t="s">
        <v>1909</v>
      </c>
      <c s="34" t="s">
        <v>4805</v>
      </c>
      <c s="35" t="s">
        <v>5</v>
      </c>
      <c s="6" t="s">
        <v>4806</v>
      </c>
      <c s="36" t="s">
        <v>187</v>
      </c>
      <c s="37">
        <v>1</v>
      </c>
      <c s="36">
        <v>0.00492</v>
      </c>
      <c s="36">
        <f>ROUND(G406*H406,6)</f>
      </c>
      <c r="L406" s="38">
        <v>0</v>
      </c>
      <c s="32">
        <f>ROUND(ROUND(L406,2)*ROUND(G406,3),2)</f>
      </c>
      <c s="36" t="s">
        <v>188</v>
      </c>
      <c>
        <f>(M406*21)/100</f>
      </c>
      <c t="s">
        <v>26</v>
      </c>
    </row>
    <row r="407" spans="1:5" ht="12.75">
      <c r="A407" s="35" t="s">
        <v>55</v>
      </c>
      <c r="E407" s="39" t="s">
        <v>5</v>
      </c>
    </row>
    <row r="408" spans="1:5" ht="63.75">
      <c r="A408" s="35" t="s">
        <v>56</v>
      </c>
      <c r="E408" s="40" t="s">
        <v>4807</v>
      </c>
    </row>
    <row r="409" spans="1:5" ht="25.5">
      <c r="A409" t="s">
        <v>58</v>
      </c>
      <c r="E409" s="39" t="s">
        <v>4806</v>
      </c>
    </row>
    <row r="410" spans="1:16" ht="25.5">
      <c r="A410" t="s">
        <v>48</v>
      </c>
      <c s="34" t="s">
        <v>1913</v>
      </c>
      <c s="34" t="s">
        <v>1588</v>
      </c>
      <c s="35" t="s">
        <v>5</v>
      </c>
      <c s="6" t="s">
        <v>4808</v>
      </c>
      <c s="36" t="s">
        <v>187</v>
      </c>
      <c s="37">
        <v>3</v>
      </c>
      <c s="36">
        <v>0</v>
      </c>
      <c s="36">
        <f>ROUND(G410*H410,6)</f>
      </c>
      <c r="L410" s="38">
        <v>0</v>
      </c>
      <c s="32">
        <f>ROUND(ROUND(L410,2)*ROUND(G410,3),2)</f>
      </c>
      <c s="36" t="s">
        <v>54</v>
      </c>
      <c>
        <f>(M410*21)/100</f>
      </c>
      <c t="s">
        <v>26</v>
      </c>
    </row>
    <row r="411" spans="1:5" ht="12.75">
      <c r="A411" s="35" t="s">
        <v>55</v>
      </c>
      <c r="E411" s="39" t="s">
        <v>5</v>
      </c>
    </row>
    <row r="412" spans="1:5" ht="12.75">
      <c r="A412" s="35" t="s">
        <v>56</v>
      </c>
      <c r="E412" s="40" t="s">
        <v>5</v>
      </c>
    </row>
    <row r="413" spans="1:5" ht="25.5">
      <c r="A413" t="s">
        <v>58</v>
      </c>
      <c r="E413" s="39" t="s">
        <v>4808</v>
      </c>
    </row>
    <row r="414" spans="1:16" ht="25.5">
      <c r="A414" t="s">
        <v>48</v>
      </c>
      <c s="34" t="s">
        <v>2043</v>
      </c>
      <c s="34" t="s">
        <v>4809</v>
      </c>
      <c s="35" t="s">
        <v>5</v>
      </c>
      <c s="6" t="s">
        <v>4810</v>
      </c>
      <c s="36" t="s">
        <v>53</v>
      </c>
      <c s="37">
        <v>1.566</v>
      </c>
      <c s="36">
        <v>0</v>
      </c>
      <c s="36">
        <f>ROUND(G414*H414,6)</f>
      </c>
      <c r="L414" s="38">
        <v>0</v>
      </c>
      <c s="32">
        <f>ROUND(ROUND(L414,2)*ROUND(G414,3),2)</f>
      </c>
      <c s="36" t="s">
        <v>188</v>
      </c>
      <c>
        <f>(M414*21)/100</f>
      </c>
      <c t="s">
        <v>26</v>
      </c>
    </row>
    <row r="415" spans="1:5" ht="12.75">
      <c r="A415" s="35" t="s">
        <v>55</v>
      </c>
      <c r="E415" s="39" t="s">
        <v>5</v>
      </c>
    </row>
    <row r="416" spans="1:5" ht="12.75">
      <c r="A416" s="35" t="s">
        <v>56</v>
      </c>
      <c r="E416" s="40" t="s">
        <v>5</v>
      </c>
    </row>
    <row r="417" spans="1:5" ht="25.5">
      <c r="A417" t="s">
        <v>58</v>
      </c>
      <c r="E417" s="39" t="s">
        <v>4810</v>
      </c>
    </row>
    <row r="418" spans="1:13" ht="12.75">
      <c r="A418" t="s">
        <v>45</v>
      </c>
      <c r="C418" s="31" t="s">
        <v>4811</v>
      </c>
      <c r="E418" s="33" t="s">
        <v>4812</v>
      </c>
      <c r="J418" s="32">
        <f>0</f>
      </c>
      <c s="32">
        <f>0</f>
      </c>
      <c s="32">
        <f>0+L419+L423+L427+L431+L435</f>
      </c>
      <c s="32">
        <f>0+M419+M423+M427+M431+M435</f>
      </c>
    </row>
    <row r="419" spans="1:16" ht="12.75">
      <c r="A419" t="s">
        <v>48</v>
      </c>
      <c s="34" t="s">
        <v>2313</v>
      </c>
      <c s="34" t="s">
        <v>4813</v>
      </c>
      <c s="35" t="s">
        <v>5</v>
      </c>
      <c s="6" t="s">
        <v>4814</v>
      </c>
      <c s="36" t="s">
        <v>235</v>
      </c>
      <c s="37">
        <v>30</v>
      </c>
      <c s="36">
        <v>0.00011</v>
      </c>
      <c s="36">
        <f>ROUND(G419*H419,6)</f>
      </c>
      <c r="L419" s="38">
        <v>0</v>
      </c>
      <c s="32">
        <f>ROUND(ROUND(L419,2)*ROUND(G419,3),2)</f>
      </c>
      <c s="36" t="s">
        <v>188</v>
      </c>
      <c>
        <f>(M419*21)/100</f>
      </c>
      <c t="s">
        <v>26</v>
      </c>
    </row>
    <row r="420" spans="1:5" ht="12.75">
      <c r="A420" s="35" t="s">
        <v>55</v>
      </c>
      <c r="E420" s="39" t="s">
        <v>5</v>
      </c>
    </row>
    <row r="421" spans="1:5" ht="12.75">
      <c r="A421" s="35" t="s">
        <v>56</v>
      </c>
      <c r="E421" s="40" t="s">
        <v>5</v>
      </c>
    </row>
    <row r="422" spans="1:5" ht="12.75">
      <c r="A422" t="s">
        <v>58</v>
      </c>
      <c r="E422" s="39" t="s">
        <v>4814</v>
      </c>
    </row>
    <row r="423" spans="1:16" ht="12.75">
      <c r="A423" t="s">
        <v>48</v>
      </c>
      <c s="34" t="s">
        <v>2319</v>
      </c>
      <c s="34" t="s">
        <v>4815</v>
      </c>
      <c s="35" t="s">
        <v>5</v>
      </c>
      <c s="6" t="s">
        <v>4816</v>
      </c>
      <c s="36" t="s">
        <v>235</v>
      </c>
      <c s="37">
        <v>50</v>
      </c>
      <c s="36">
        <v>0.00039</v>
      </c>
      <c s="36">
        <f>ROUND(G423*H423,6)</f>
      </c>
      <c r="L423" s="38">
        <v>0</v>
      </c>
      <c s="32">
        <f>ROUND(ROUND(L423,2)*ROUND(G423,3),2)</f>
      </c>
      <c s="36" t="s">
        <v>188</v>
      </c>
      <c>
        <f>(M423*21)/100</f>
      </c>
      <c t="s">
        <v>26</v>
      </c>
    </row>
    <row r="424" spans="1:5" ht="12.75">
      <c r="A424" s="35" t="s">
        <v>55</v>
      </c>
      <c r="E424" s="39" t="s">
        <v>5</v>
      </c>
    </row>
    <row r="425" spans="1:5" ht="12.75">
      <c r="A425" s="35" t="s">
        <v>56</v>
      </c>
      <c r="E425" s="40" t="s">
        <v>5</v>
      </c>
    </row>
    <row r="426" spans="1:5" ht="12.75">
      <c r="A426" t="s">
        <v>58</v>
      </c>
      <c r="E426" s="39" t="s">
        <v>4816</v>
      </c>
    </row>
    <row r="427" spans="1:16" ht="12.75">
      <c r="A427" t="s">
        <v>48</v>
      </c>
      <c s="34" t="s">
        <v>2323</v>
      </c>
      <c s="34" t="s">
        <v>4817</v>
      </c>
      <c s="35" t="s">
        <v>5</v>
      </c>
      <c s="6" t="s">
        <v>4818</v>
      </c>
      <c s="36" t="s">
        <v>235</v>
      </c>
      <c s="37">
        <v>156</v>
      </c>
      <c s="36">
        <v>0.00024</v>
      </c>
      <c s="36">
        <f>ROUND(G427*H427,6)</f>
      </c>
      <c r="L427" s="38">
        <v>0</v>
      </c>
      <c s="32">
        <f>ROUND(ROUND(L427,2)*ROUND(G427,3),2)</f>
      </c>
      <c s="36" t="s">
        <v>188</v>
      </c>
      <c>
        <f>(M427*21)/100</f>
      </c>
      <c t="s">
        <v>26</v>
      </c>
    </row>
    <row r="428" spans="1:5" ht="12.75">
      <c r="A428" s="35" t="s">
        <v>55</v>
      </c>
      <c r="E428" s="39" t="s">
        <v>5</v>
      </c>
    </row>
    <row r="429" spans="1:5" ht="12.75">
      <c r="A429" s="35" t="s">
        <v>56</v>
      </c>
      <c r="E429" s="40" t="s">
        <v>5</v>
      </c>
    </row>
    <row r="430" spans="1:5" ht="12.75">
      <c r="A430" t="s">
        <v>58</v>
      </c>
      <c r="E430" s="39" t="s">
        <v>4818</v>
      </c>
    </row>
    <row r="431" spans="1:16" ht="12.75">
      <c r="A431" t="s">
        <v>48</v>
      </c>
      <c s="34" t="s">
        <v>2327</v>
      </c>
      <c s="34" t="s">
        <v>4819</v>
      </c>
      <c s="35" t="s">
        <v>5</v>
      </c>
      <c s="6" t="s">
        <v>4820</v>
      </c>
      <c s="36" t="s">
        <v>4821</v>
      </c>
      <c s="37">
        <v>6</v>
      </c>
      <c s="36">
        <v>0</v>
      </c>
      <c s="36">
        <f>ROUND(G431*H431,6)</f>
      </c>
      <c r="L431" s="38">
        <v>0</v>
      </c>
      <c s="32">
        <f>ROUND(ROUND(L431,2)*ROUND(G431,3),2)</f>
      </c>
      <c s="36" t="s">
        <v>188</v>
      </c>
      <c>
        <f>(M431*21)/100</f>
      </c>
      <c t="s">
        <v>26</v>
      </c>
    </row>
    <row r="432" spans="1:5" ht="12.75">
      <c r="A432" s="35" t="s">
        <v>55</v>
      </c>
      <c r="E432" s="39" t="s">
        <v>5</v>
      </c>
    </row>
    <row r="433" spans="1:5" ht="12.75">
      <c r="A433" s="35" t="s">
        <v>56</v>
      </c>
      <c r="E433" s="40" t="s">
        <v>5</v>
      </c>
    </row>
    <row r="434" spans="1:5" ht="12.75">
      <c r="A434" t="s">
        <v>58</v>
      </c>
      <c r="E434" s="39" t="s">
        <v>4820</v>
      </c>
    </row>
    <row r="435" spans="1:16" ht="12.75">
      <c r="A435" t="s">
        <v>48</v>
      </c>
      <c s="34" t="s">
        <v>2331</v>
      </c>
      <c s="34" t="s">
        <v>4822</v>
      </c>
      <c s="35" t="s">
        <v>5</v>
      </c>
      <c s="6" t="s">
        <v>4823</v>
      </c>
      <c s="36" t="s">
        <v>187</v>
      </c>
      <c s="37">
        <v>12</v>
      </c>
      <c s="36">
        <v>0.00028</v>
      </c>
      <c s="36">
        <f>ROUND(G435*H435,6)</f>
      </c>
      <c r="L435" s="38">
        <v>0</v>
      </c>
      <c s="32">
        <f>ROUND(ROUND(L435,2)*ROUND(G435,3),2)</f>
      </c>
      <c s="36" t="s">
        <v>188</v>
      </c>
      <c>
        <f>(M435*21)/100</f>
      </c>
      <c t="s">
        <v>26</v>
      </c>
    </row>
    <row r="436" spans="1:5" ht="12.75">
      <c r="A436" s="35" t="s">
        <v>55</v>
      </c>
      <c r="E436" s="39" t="s">
        <v>5</v>
      </c>
    </row>
    <row r="437" spans="1:5" ht="12.75">
      <c r="A437" s="35" t="s">
        <v>56</v>
      </c>
      <c r="E437" s="40" t="s">
        <v>5</v>
      </c>
    </row>
    <row r="438" spans="1:5" ht="12.75">
      <c r="A438" t="s">
        <v>58</v>
      </c>
      <c r="E438" s="39" t="s">
        <v>4823</v>
      </c>
    </row>
    <row r="439" spans="1:13" ht="12.75">
      <c r="A439" t="s">
        <v>45</v>
      </c>
      <c r="C439" s="31" t="s">
        <v>1229</v>
      </c>
      <c r="E439" s="33" t="s">
        <v>1230</v>
      </c>
      <c r="J439" s="32">
        <f>0</f>
      </c>
      <c s="32">
        <f>0</f>
      </c>
      <c s="32">
        <f>0+L440+L444+L448+L452</f>
      </c>
      <c s="32">
        <f>0+M440+M444+M448+M452</f>
      </c>
    </row>
    <row r="440" spans="1:16" ht="25.5">
      <c r="A440" t="s">
        <v>48</v>
      </c>
      <c s="34" t="s">
        <v>1966</v>
      </c>
      <c s="34" t="s">
        <v>1231</v>
      </c>
      <c s="35" t="s">
        <v>5</v>
      </c>
      <c s="6" t="s">
        <v>1232</v>
      </c>
      <c s="36" t="s">
        <v>187</v>
      </c>
      <c s="37">
        <v>1</v>
      </c>
      <c s="36">
        <v>3E-05</v>
      </c>
      <c s="36">
        <f>ROUND(G440*H440,6)</f>
      </c>
      <c r="L440" s="38">
        <v>0</v>
      </c>
      <c s="32">
        <f>ROUND(ROUND(L440,2)*ROUND(G440,3),2)</f>
      </c>
      <c s="36" t="s">
        <v>188</v>
      </c>
      <c>
        <f>(M440*21)/100</f>
      </c>
      <c t="s">
        <v>26</v>
      </c>
    </row>
    <row r="441" spans="1:5" ht="12.75">
      <c r="A441" s="35" t="s">
        <v>55</v>
      </c>
      <c r="E441" s="39" t="s">
        <v>5</v>
      </c>
    </row>
    <row r="442" spans="1:5" ht="12.75">
      <c r="A442" s="35" t="s">
        <v>56</v>
      </c>
      <c r="E442" s="40" t="s">
        <v>5</v>
      </c>
    </row>
    <row r="443" spans="1:5" ht="25.5">
      <c r="A443" t="s">
        <v>58</v>
      </c>
      <c r="E443" s="39" t="s">
        <v>1232</v>
      </c>
    </row>
    <row r="444" spans="1:16" ht="12.75">
      <c r="A444" t="s">
        <v>48</v>
      </c>
      <c s="34" t="s">
        <v>2335</v>
      </c>
      <c s="34" t="s">
        <v>1233</v>
      </c>
      <c s="35" t="s">
        <v>5</v>
      </c>
      <c s="6" t="s">
        <v>1234</v>
      </c>
      <c s="36" t="s">
        <v>187</v>
      </c>
      <c s="37">
        <v>1</v>
      </c>
      <c s="36">
        <v>0</v>
      </c>
      <c s="36">
        <f>ROUND(G444*H444,6)</f>
      </c>
      <c r="L444" s="38">
        <v>0</v>
      </c>
      <c s="32">
        <f>ROUND(ROUND(L444,2)*ROUND(G444,3),2)</f>
      </c>
      <c s="36" t="s">
        <v>54</v>
      </c>
      <c>
        <f>(M444*21)/100</f>
      </c>
      <c t="s">
        <v>26</v>
      </c>
    </row>
    <row r="445" spans="1:5" ht="12.75">
      <c r="A445" s="35" t="s">
        <v>55</v>
      </c>
      <c r="E445" s="39" t="s">
        <v>5</v>
      </c>
    </row>
    <row r="446" spans="1:5" ht="12.75">
      <c r="A446" s="35" t="s">
        <v>56</v>
      </c>
      <c r="E446" s="40" t="s">
        <v>5</v>
      </c>
    </row>
    <row r="447" spans="1:5" ht="25.5">
      <c r="A447" t="s">
        <v>58</v>
      </c>
      <c r="E447" s="39" t="s">
        <v>1235</v>
      </c>
    </row>
    <row r="448" spans="1:16" ht="12.75">
      <c r="A448" t="s">
        <v>48</v>
      </c>
      <c s="34" t="s">
        <v>2339</v>
      </c>
      <c s="34" t="s">
        <v>4824</v>
      </c>
      <c s="35" t="s">
        <v>5</v>
      </c>
      <c s="6" t="s">
        <v>4825</v>
      </c>
      <c s="36" t="s">
        <v>161</v>
      </c>
      <c s="37">
        <v>1</v>
      </c>
      <c s="36">
        <v>0.00203</v>
      </c>
      <c s="36">
        <f>ROUND(G448*H448,6)</f>
      </c>
      <c r="L448" s="38">
        <v>0</v>
      </c>
      <c s="32">
        <f>ROUND(ROUND(L448,2)*ROUND(G448,3),2)</f>
      </c>
      <c s="36" t="s">
        <v>188</v>
      </c>
      <c>
        <f>(M448*21)/100</f>
      </c>
      <c t="s">
        <v>26</v>
      </c>
    </row>
    <row r="449" spans="1:5" ht="12.75">
      <c r="A449" s="35" t="s">
        <v>55</v>
      </c>
      <c r="E449" s="39" t="s">
        <v>5</v>
      </c>
    </row>
    <row r="450" spans="1:5" ht="63.75">
      <c r="A450" s="35" t="s">
        <v>56</v>
      </c>
      <c r="E450" s="40" t="s">
        <v>4826</v>
      </c>
    </row>
    <row r="451" spans="1:5" ht="12.75">
      <c r="A451" t="s">
        <v>58</v>
      </c>
      <c r="E451" s="39" t="s">
        <v>4825</v>
      </c>
    </row>
    <row r="452" spans="1:16" ht="25.5">
      <c r="A452" t="s">
        <v>48</v>
      </c>
      <c s="34" t="s">
        <v>2343</v>
      </c>
      <c s="34" t="s">
        <v>1236</v>
      </c>
      <c s="35" t="s">
        <v>5</v>
      </c>
      <c s="6" t="s">
        <v>1237</v>
      </c>
      <c s="36" t="s">
        <v>53</v>
      </c>
      <c s="37">
        <v>0.008</v>
      </c>
      <c s="36">
        <v>0</v>
      </c>
      <c s="36">
        <f>ROUND(G452*H452,6)</f>
      </c>
      <c r="L452" s="38">
        <v>0</v>
      </c>
      <c s="32">
        <f>ROUND(ROUND(L452,2)*ROUND(G452,3),2)</f>
      </c>
      <c s="36" t="s">
        <v>188</v>
      </c>
      <c>
        <f>(M452*21)/100</f>
      </c>
      <c t="s">
        <v>26</v>
      </c>
    </row>
    <row r="453" spans="1:5" ht="12.75">
      <c r="A453" s="35" t="s">
        <v>55</v>
      </c>
      <c r="E453" s="39" t="s">
        <v>5</v>
      </c>
    </row>
    <row r="454" spans="1:5" ht="12.75">
      <c r="A454" s="35" t="s">
        <v>56</v>
      </c>
      <c r="E454" s="40" t="s">
        <v>5</v>
      </c>
    </row>
    <row r="455" spans="1:5" ht="25.5">
      <c r="A455" t="s">
        <v>58</v>
      </c>
      <c r="E455" s="39" t="s">
        <v>1237</v>
      </c>
    </row>
    <row r="456" spans="1:13" ht="12.75">
      <c r="A456" t="s">
        <v>45</v>
      </c>
      <c r="C456" s="31" t="s">
        <v>4827</v>
      </c>
      <c r="E456" s="33" t="s">
        <v>4828</v>
      </c>
      <c r="J456" s="32">
        <f>0</f>
      </c>
      <c s="32">
        <f>0</f>
      </c>
      <c s="32">
        <f>0+L457+L461+L465+L469+L473+L477+L481+L485+L489+L493+L497+L501+L505+L509+L513+L517+L521+L525+L529+L533+L537+L541+L545+L549+L553+L557+L561+L565+L569+L573+L577+L581</f>
      </c>
      <c s="32">
        <f>0+M457+M461+M465+M469+M473+M477+M481+M485+M489+M493+M497+M501+M505+M509+M513+M517+M521+M525+M529+M533+M537+M541+M545+M549+M553+M557+M561+M565+M569+M573+M577+M581</f>
      </c>
    </row>
    <row r="457" spans="1:16" ht="12.75">
      <c r="A457" t="s">
        <v>48</v>
      </c>
      <c s="34" t="s">
        <v>2345</v>
      </c>
      <c s="34" t="s">
        <v>4829</v>
      </c>
      <c s="35" t="s">
        <v>5</v>
      </c>
      <c s="6" t="s">
        <v>4830</v>
      </c>
      <c s="36" t="s">
        <v>161</v>
      </c>
      <c s="37">
        <v>15</v>
      </c>
      <c s="36">
        <v>0</v>
      </c>
      <c s="36">
        <f>ROUND(G457*H457,6)</f>
      </c>
      <c r="L457" s="38">
        <v>0</v>
      </c>
      <c s="32">
        <f>ROUND(ROUND(L457,2)*ROUND(G457,3),2)</f>
      </c>
      <c s="36" t="s">
        <v>188</v>
      </c>
      <c>
        <f>(M457*21)/100</f>
      </c>
      <c t="s">
        <v>26</v>
      </c>
    </row>
    <row r="458" spans="1:5" ht="12.75">
      <c r="A458" s="35" t="s">
        <v>55</v>
      </c>
      <c r="E458" s="39" t="s">
        <v>5</v>
      </c>
    </row>
    <row r="459" spans="1:5" ht="165.75">
      <c r="A459" s="35" t="s">
        <v>56</v>
      </c>
      <c r="E459" s="40" t="s">
        <v>4831</v>
      </c>
    </row>
    <row r="460" spans="1:5" ht="12.75">
      <c r="A460" t="s">
        <v>58</v>
      </c>
      <c r="E460" s="39" t="s">
        <v>4830</v>
      </c>
    </row>
    <row r="461" spans="1:16" ht="25.5">
      <c r="A461" t="s">
        <v>48</v>
      </c>
      <c s="34" t="s">
        <v>2350</v>
      </c>
      <c s="34" t="s">
        <v>4832</v>
      </c>
      <c s="35" t="s">
        <v>5</v>
      </c>
      <c s="6" t="s">
        <v>4833</v>
      </c>
      <c s="36" t="s">
        <v>161</v>
      </c>
      <c s="37">
        <v>15</v>
      </c>
      <c s="36">
        <v>0.01697</v>
      </c>
      <c s="36">
        <f>ROUND(G461*H461,6)</f>
      </c>
      <c r="L461" s="38">
        <v>0</v>
      </c>
      <c s="32">
        <f>ROUND(ROUND(L461,2)*ROUND(G461,3),2)</f>
      </c>
      <c s="36" t="s">
        <v>188</v>
      </c>
      <c>
        <f>(M461*21)/100</f>
      </c>
      <c t="s">
        <v>26</v>
      </c>
    </row>
    <row r="462" spans="1:5" ht="12.75">
      <c r="A462" s="35" t="s">
        <v>55</v>
      </c>
      <c r="E462" s="39" t="s">
        <v>5</v>
      </c>
    </row>
    <row r="463" spans="1:5" ht="165.75">
      <c r="A463" s="35" t="s">
        <v>56</v>
      </c>
      <c r="E463" s="40" t="s">
        <v>4834</v>
      </c>
    </row>
    <row r="464" spans="1:5" ht="25.5">
      <c r="A464" t="s">
        <v>58</v>
      </c>
      <c r="E464" s="39" t="s">
        <v>4833</v>
      </c>
    </row>
    <row r="465" spans="1:16" ht="12.75">
      <c r="A465" t="s">
        <v>48</v>
      </c>
      <c s="34" t="s">
        <v>2353</v>
      </c>
      <c s="34" t="s">
        <v>4835</v>
      </c>
      <c s="35" t="s">
        <v>5</v>
      </c>
      <c s="6" t="s">
        <v>4836</v>
      </c>
      <c s="36" t="s">
        <v>187</v>
      </c>
      <c s="37">
        <v>1</v>
      </c>
      <c s="36">
        <v>0.00119</v>
      </c>
      <c s="36">
        <f>ROUND(G465*H465,6)</f>
      </c>
      <c r="L465" s="38">
        <v>0</v>
      </c>
      <c s="32">
        <f>ROUND(ROUND(L465,2)*ROUND(G465,3),2)</f>
      </c>
      <c s="36" t="s">
        <v>188</v>
      </c>
      <c>
        <f>(M465*21)/100</f>
      </c>
      <c t="s">
        <v>26</v>
      </c>
    </row>
    <row r="466" spans="1:5" ht="12.75">
      <c r="A466" s="35" t="s">
        <v>55</v>
      </c>
      <c r="E466" s="39" t="s">
        <v>5</v>
      </c>
    </row>
    <row r="467" spans="1:5" ht="63.75">
      <c r="A467" s="35" t="s">
        <v>56</v>
      </c>
      <c r="E467" s="40" t="s">
        <v>4837</v>
      </c>
    </row>
    <row r="468" spans="1:5" ht="12.75">
      <c r="A468" t="s">
        <v>58</v>
      </c>
      <c r="E468" s="39" t="s">
        <v>4836</v>
      </c>
    </row>
    <row r="469" spans="1:16" ht="12.75">
      <c r="A469" t="s">
        <v>48</v>
      </c>
      <c s="34" t="s">
        <v>2357</v>
      </c>
      <c s="34" t="s">
        <v>4838</v>
      </c>
      <c s="35" t="s">
        <v>5</v>
      </c>
      <c s="6" t="s">
        <v>4839</v>
      </c>
      <c s="36" t="s">
        <v>187</v>
      </c>
      <c s="37">
        <v>1</v>
      </c>
      <c s="36">
        <v>0.0219</v>
      </c>
      <c s="36">
        <f>ROUND(G469*H469,6)</f>
      </c>
      <c r="L469" s="38">
        <v>0</v>
      </c>
      <c s="32">
        <f>ROUND(ROUND(L469,2)*ROUND(G469,3),2)</f>
      </c>
      <c s="36" t="s">
        <v>188</v>
      </c>
      <c>
        <f>(M469*21)/100</f>
      </c>
      <c t="s">
        <v>26</v>
      </c>
    </row>
    <row r="470" spans="1:5" ht="12.75">
      <c r="A470" s="35" t="s">
        <v>55</v>
      </c>
      <c r="E470" s="39" t="s">
        <v>5</v>
      </c>
    </row>
    <row r="471" spans="1:5" ht="12.75">
      <c r="A471" s="35" t="s">
        <v>56</v>
      </c>
      <c r="E471" s="40" t="s">
        <v>5</v>
      </c>
    </row>
    <row r="472" spans="1:5" ht="12.75">
      <c r="A472" t="s">
        <v>58</v>
      </c>
      <c r="E472" s="39" t="s">
        <v>4839</v>
      </c>
    </row>
    <row r="473" spans="1:16" ht="12.75">
      <c r="A473" t="s">
        <v>48</v>
      </c>
      <c s="34" t="s">
        <v>2362</v>
      </c>
      <c s="34" t="s">
        <v>4840</v>
      </c>
      <c s="35" t="s">
        <v>5</v>
      </c>
      <c s="6" t="s">
        <v>4841</v>
      </c>
      <c s="36" t="s">
        <v>161</v>
      </c>
      <c s="37">
        <v>17</v>
      </c>
      <c s="36">
        <v>0</v>
      </c>
      <c s="36">
        <f>ROUND(G473*H473,6)</f>
      </c>
      <c r="L473" s="38">
        <v>0</v>
      </c>
      <c s="32">
        <f>ROUND(ROUND(L473,2)*ROUND(G473,3),2)</f>
      </c>
      <c s="36" t="s">
        <v>188</v>
      </c>
      <c>
        <f>(M473*21)/100</f>
      </c>
      <c t="s">
        <v>26</v>
      </c>
    </row>
    <row r="474" spans="1:5" ht="12.75">
      <c r="A474" s="35" t="s">
        <v>55</v>
      </c>
      <c r="E474" s="39" t="s">
        <v>5</v>
      </c>
    </row>
    <row r="475" spans="1:5" ht="165.75">
      <c r="A475" s="35" t="s">
        <v>56</v>
      </c>
      <c r="E475" s="40" t="s">
        <v>4842</v>
      </c>
    </row>
    <row r="476" spans="1:5" ht="12.75">
      <c r="A476" t="s">
        <v>58</v>
      </c>
      <c r="E476" s="39" t="s">
        <v>4841</v>
      </c>
    </row>
    <row r="477" spans="1:16" ht="25.5">
      <c r="A477" t="s">
        <v>48</v>
      </c>
      <c s="34" t="s">
        <v>2366</v>
      </c>
      <c s="34" t="s">
        <v>4843</v>
      </c>
      <c s="35" t="s">
        <v>5</v>
      </c>
      <c s="6" t="s">
        <v>4844</v>
      </c>
      <c s="36" t="s">
        <v>161</v>
      </c>
      <c s="37">
        <v>18</v>
      </c>
      <c s="36">
        <v>0.01647</v>
      </c>
      <c s="36">
        <f>ROUND(G477*H477,6)</f>
      </c>
      <c r="L477" s="38">
        <v>0</v>
      </c>
      <c s="32">
        <f>ROUND(ROUND(L477,2)*ROUND(G477,3),2)</f>
      </c>
      <c s="36" t="s">
        <v>188</v>
      </c>
      <c>
        <f>(M477*21)/100</f>
      </c>
      <c t="s">
        <v>26</v>
      </c>
    </row>
    <row r="478" spans="1:5" ht="12.75">
      <c r="A478" s="35" t="s">
        <v>55</v>
      </c>
      <c r="E478" s="39" t="s">
        <v>5</v>
      </c>
    </row>
    <row r="479" spans="1:5" ht="165.75">
      <c r="A479" s="35" t="s">
        <v>56</v>
      </c>
      <c r="E479" s="40" t="s">
        <v>4845</v>
      </c>
    </row>
    <row r="480" spans="1:5" ht="25.5">
      <c r="A480" t="s">
        <v>58</v>
      </c>
      <c r="E480" s="39" t="s">
        <v>4844</v>
      </c>
    </row>
    <row r="481" spans="1:16" ht="25.5">
      <c r="A481" t="s">
        <v>48</v>
      </c>
      <c s="34" t="s">
        <v>2369</v>
      </c>
      <c s="34" t="s">
        <v>4846</v>
      </c>
      <c s="35" t="s">
        <v>5</v>
      </c>
      <c s="6" t="s">
        <v>4847</v>
      </c>
      <c s="36" t="s">
        <v>161</v>
      </c>
      <c s="37">
        <v>5</v>
      </c>
      <c s="36">
        <v>0.01047</v>
      </c>
      <c s="36">
        <f>ROUND(G481*H481,6)</f>
      </c>
      <c r="L481" s="38">
        <v>0</v>
      </c>
      <c s="32">
        <f>ROUND(ROUND(L481,2)*ROUND(G481,3),2)</f>
      </c>
      <c s="36" t="s">
        <v>188</v>
      </c>
      <c>
        <f>(M481*21)/100</f>
      </c>
      <c t="s">
        <v>26</v>
      </c>
    </row>
    <row r="482" spans="1:5" ht="12.75">
      <c r="A482" s="35" t="s">
        <v>55</v>
      </c>
      <c r="E482" s="39" t="s">
        <v>5</v>
      </c>
    </row>
    <row r="483" spans="1:5" ht="165.75">
      <c r="A483" s="35" t="s">
        <v>56</v>
      </c>
      <c r="E483" s="40" t="s">
        <v>4848</v>
      </c>
    </row>
    <row r="484" spans="1:5" ht="25.5">
      <c r="A484" t="s">
        <v>58</v>
      </c>
      <c r="E484" s="39" t="s">
        <v>4847</v>
      </c>
    </row>
    <row r="485" spans="1:16" ht="12.75">
      <c r="A485" t="s">
        <v>48</v>
      </c>
      <c s="34" t="s">
        <v>2374</v>
      </c>
      <c s="34" t="s">
        <v>4849</v>
      </c>
      <c s="35" t="s">
        <v>5</v>
      </c>
      <c s="6" t="s">
        <v>4850</v>
      </c>
      <c s="36" t="s">
        <v>161</v>
      </c>
      <c s="37">
        <v>1</v>
      </c>
      <c s="36">
        <v>0.00173</v>
      </c>
      <c s="36">
        <f>ROUND(G485*H485,6)</f>
      </c>
      <c r="L485" s="38">
        <v>0</v>
      </c>
      <c s="32">
        <f>ROUND(ROUND(L485,2)*ROUND(G485,3),2)</f>
      </c>
      <c s="36" t="s">
        <v>188</v>
      </c>
      <c>
        <f>(M485*21)/100</f>
      </c>
      <c t="s">
        <v>26</v>
      </c>
    </row>
    <row r="486" spans="1:5" ht="12.75">
      <c r="A486" s="35" t="s">
        <v>55</v>
      </c>
      <c r="E486" s="39" t="s">
        <v>5</v>
      </c>
    </row>
    <row r="487" spans="1:5" ht="63.75">
      <c r="A487" s="35" t="s">
        <v>56</v>
      </c>
      <c r="E487" s="40" t="s">
        <v>4851</v>
      </c>
    </row>
    <row r="488" spans="1:5" ht="12.75">
      <c r="A488" t="s">
        <v>58</v>
      </c>
      <c r="E488" s="39" t="s">
        <v>4850</v>
      </c>
    </row>
    <row r="489" spans="1:16" ht="12.75">
      <c r="A489" t="s">
        <v>48</v>
      </c>
      <c s="34" t="s">
        <v>2378</v>
      </c>
      <c s="34" t="s">
        <v>4852</v>
      </c>
      <c s="35" t="s">
        <v>5</v>
      </c>
      <c s="6" t="s">
        <v>4853</v>
      </c>
      <c s="36" t="s">
        <v>187</v>
      </c>
      <c s="37">
        <v>1</v>
      </c>
      <c s="36">
        <v>0.0176</v>
      </c>
      <c s="36">
        <f>ROUND(G489*H489,6)</f>
      </c>
      <c r="L489" s="38">
        <v>0</v>
      </c>
      <c s="32">
        <f>ROUND(ROUND(L489,2)*ROUND(G489,3),2)</f>
      </c>
      <c s="36" t="s">
        <v>188</v>
      </c>
      <c>
        <f>(M489*21)/100</f>
      </c>
      <c t="s">
        <v>26</v>
      </c>
    </row>
    <row r="490" spans="1:5" ht="12.75">
      <c r="A490" s="35" t="s">
        <v>55</v>
      </c>
      <c r="E490" s="39" t="s">
        <v>5</v>
      </c>
    </row>
    <row r="491" spans="1:5" ht="12.75">
      <c r="A491" s="35" t="s">
        <v>56</v>
      </c>
      <c r="E491" s="40" t="s">
        <v>5</v>
      </c>
    </row>
    <row r="492" spans="1:5" ht="12.75">
      <c r="A492" t="s">
        <v>58</v>
      </c>
      <c r="E492" s="39" t="s">
        <v>4853</v>
      </c>
    </row>
    <row r="493" spans="1:16" ht="12.75">
      <c r="A493" t="s">
        <v>48</v>
      </c>
      <c s="34" t="s">
        <v>2382</v>
      </c>
      <c s="34" t="s">
        <v>4854</v>
      </c>
      <c s="35" t="s">
        <v>5</v>
      </c>
      <c s="6" t="s">
        <v>4855</v>
      </c>
      <c s="36" t="s">
        <v>161</v>
      </c>
      <c s="37">
        <v>8</v>
      </c>
      <c s="36">
        <v>0</v>
      </c>
      <c s="36">
        <f>ROUND(G493*H493,6)</f>
      </c>
      <c r="L493" s="38">
        <v>0</v>
      </c>
      <c s="32">
        <f>ROUND(ROUND(L493,2)*ROUND(G493,3),2)</f>
      </c>
      <c s="36" t="s">
        <v>188</v>
      </c>
      <c>
        <f>(M493*21)/100</f>
      </c>
      <c t="s">
        <v>26</v>
      </c>
    </row>
    <row r="494" spans="1:5" ht="12.75">
      <c r="A494" s="35" t="s">
        <v>55</v>
      </c>
      <c r="E494" s="39" t="s">
        <v>5</v>
      </c>
    </row>
    <row r="495" spans="1:5" ht="165.75">
      <c r="A495" s="35" t="s">
        <v>56</v>
      </c>
      <c r="E495" s="40" t="s">
        <v>4856</v>
      </c>
    </row>
    <row r="496" spans="1:5" ht="12.75">
      <c r="A496" t="s">
        <v>58</v>
      </c>
      <c r="E496" s="39" t="s">
        <v>4855</v>
      </c>
    </row>
    <row r="497" spans="1:16" ht="25.5">
      <c r="A497" t="s">
        <v>48</v>
      </c>
      <c s="34" t="s">
        <v>2387</v>
      </c>
      <c s="34" t="s">
        <v>4857</v>
      </c>
      <c s="35" t="s">
        <v>5</v>
      </c>
      <c s="6" t="s">
        <v>4858</v>
      </c>
      <c s="36" t="s">
        <v>161</v>
      </c>
      <c s="37">
        <v>1</v>
      </c>
      <c s="36">
        <v>0.01737</v>
      </c>
      <c s="36">
        <f>ROUND(G497*H497,6)</f>
      </c>
      <c r="L497" s="38">
        <v>0</v>
      </c>
      <c s="32">
        <f>ROUND(ROUND(L497,2)*ROUND(G497,3),2)</f>
      </c>
      <c s="36" t="s">
        <v>188</v>
      </c>
      <c>
        <f>(M497*21)/100</f>
      </c>
      <c t="s">
        <v>26</v>
      </c>
    </row>
    <row r="498" spans="1:5" ht="12.75">
      <c r="A498" s="35" t="s">
        <v>55</v>
      </c>
      <c r="E498" s="39" t="s">
        <v>5</v>
      </c>
    </row>
    <row r="499" spans="1:5" ht="63.75">
      <c r="A499" s="35" t="s">
        <v>56</v>
      </c>
      <c r="E499" s="40" t="s">
        <v>4859</v>
      </c>
    </row>
    <row r="500" spans="1:5" ht="25.5">
      <c r="A500" t="s">
        <v>58</v>
      </c>
      <c r="E500" s="39" t="s">
        <v>4858</v>
      </c>
    </row>
    <row r="501" spans="1:16" ht="25.5">
      <c r="A501" t="s">
        <v>48</v>
      </c>
      <c s="34" t="s">
        <v>2391</v>
      </c>
      <c s="34" t="s">
        <v>4860</v>
      </c>
      <c s="35" t="s">
        <v>5</v>
      </c>
      <c s="6" t="s">
        <v>4861</v>
      </c>
      <c s="36" t="s">
        <v>161</v>
      </c>
      <c s="37">
        <v>1</v>
      </c>
      <c s="36">
        <v>0.02087</v>
      </c>
      <c s="36">
        <f>ROUND(G501*H501,6)</f>
      </c>
      <c r="L501" s="38">
        <v>0</v>
      </c>
      <c s="32">
        <f>ROUND(ROUND(L501,2)*ROUND(G501,3),2)</f>
      </c>
      <c s="36" t="s">
        <v>188</v>
      </c>
      <c>
        <f>(M501*21)/100</f>
      </c>
      <c t="s">
        <v>26</v>
      </c>
    </row>
    <row r="502" spans="1:5" ht="12.75">
      <c r="A502" s="35" t="s">
        <v>55</v>
      </c>
      <c r="E502" s="39" t="s">
        <v>5</v>
      </c>
    </row>
    <row r="503" spans="1:5" ht="63.75">
      <c r="A503" s="35" t="s">
        <v>56</v>
      </c>
      <c r="E503" s="40" t="s">
        <v>4862</v>
      </c>
    </row>
    <row r="504" spans="1:5" ht="25.5">
      <c r="A504" t="s">
        <v>58</v>
      </c>
      <c r="E504" s="39" t="s">
        <v>4861</v>
      </c>
    </row>
    <row r="505" spans="1:16" ht="25.5">
      <c r="A505" t="s">
        <v>48</v>
      </c>
      <c s="34" t="s">
        <v>2396</v>
      </c>
      <c s="34" t="s">
        <v>4863</v>
      </c>
      <c s="35" t="s">
        <v>5</v>
      </c>
      <c s="6" t="s">
        <v>4864</v>
      </c>
      <c s="36" t="s">
        <v>161</v>
      </c>
      <c s="37">
        <v>2</v>
      </c>
      <c s="36">
        <v>0.02387</v>
      </c>
      <c s="36">
        <f>ROUND(G505*H505,6)</f>
      </c>
      <c r="L505" s="38">
        <v>0</v>
      </c>
      <c s="32">
        <f>ROUND(ROUND(L505,2)*ROUND(G505,3),2)</f>
      </c>
      <c s="36" t="s">
        <v>188</v>
      </c>
      <c>
        <f>(M505*21)/100</f>
      </c>
      <c t="s">
        <v>26</v>
      </c>
    </row>
    <row r="506" spans="1:5" ht="12.75">
      <c r="A506" s="35" t="s">
        <v>55</v>
      </c>
      <c r="E506" s="39" t="s">
        <v>5</v>
      </c>
    </row>
    <row r="507" spans="1:5" ht="63.75">
      <c r="A507" s="35" t="s">
        <v>56</v>
      </c>
      <c r="E507" s="40" t="s">
        <v>4865</v>
      </c>
    </row>
    <row r="508" spans="1:5" ht="25.5">
      <c r="A508" t="s">
        <v>58</v>
      </c>
      <c r="E508" s="39" t="s">
        <v>4864</v>
      </c>
    </row>
    <row r="509" spans="1:16" ht="12.75">
      <c r="A509" t="s">
        <v>48</v>
      </c>
      <c s="34" t="s">
        <v>2401</v>
      </c>
      <c s="34" t="s">
        <v>4866</v>
      </c>
      <c s="35" t="s">
        <v>5</v>
      </c>
      <c s="6" t="s">
        <v>4867</v>
      </c>
      <c s="36" t="s">
        <v>161</v>
      </c>
      <c s="37">
        <v>3</v>
      </c>
      <c s="36">
        <v>0</v>
      </c>
      <c s="36">
        <f>ROUND(G509*H509,6)</f>
      </c>
      <c r="L509" s="38">
        <v>0</v>
      </c>
      <c s="32">
        <f>ROUND(ROUND(L509,2)*ROUND(G509,3),2)</f>
      </c>
      <c s="36" t="s">
        <v>188</v>
      </c>
      <c>
        <f>(M509*21)/100</f>
      </c>
      <c t="s">
        <v>26</v>
      </c>
    </row>
    <row r="510" spans="1:5" ht="12.75">
      <c r="A510" s="35" t="s">
        <v>55</v>
      </c>
      <c r="E510" s="39" t="s">
        <v>5</v>
      </c>
    </row>
    <row r="511" spans="1:5" ht="165.75">
      <c r="A511" s="35" t="s">
        <v>56</v>
      </c>
      <c r="E511" s="40" t="s">
        <v>4868</v>
      </c>
    </row>
    <row r="512" spans="1:5" ht="12.75">
      <c r="A512" t="s">
        <v>58</v>
      </c>
      <c r="E512" s="39" t="s">
        <v>4867</v>
      </c>
    </row>
    <row r="513" spans="1:16" ht="12.75">
      <c r="A513" t="s">
        <v>48</v>
      </c>
      <c s="34" t="s">
        <v>2405</v>
      </c>
      <c s="34" t="s">
        <v>4869</v>
      </c>
      <c s="35" t="s">
        <v>5</v>
      </c>
      <c s="6" t="s">
        <v>4870</v>
      </c>
      <c s="36" t="s">
        <v>161</v>
      </c>
      <c s="37">
        <v>1</v>
      </c>
      <c s="36">
        <v>0.02341</v>
      </c>
      <c s="36">
        <f>ROUND(G513*H513,6)</f>
      </c>
      <c r="L513" s="38">
        <v>0</v>
      </c>
      <c s="32">
        <f>ROUND(ROUND(L513,2)*ROUND(G513,3),2)</f>
      </c>
      <c s="36" t="s">
        <v>188</v>
      </c>
      <c>
        <f>(M513*21)/100</f>
      </c>
      <c t="s">
        <v>26</v>
      </c>
    </row>
    <row r="514" spans="1:5" ht="12.75">
      <c r="A514" s="35" t="s">
        <v>55</v>
      </c>
      <c r="E514" s="39" t="s">
        <v>5</v>
      </c>
    </row>
    <row r="515" spans="1:5" ht="63.75">
      <c r="A515" s="35" t="s">
        <v>56</v>
      </c>
      <c r="E515" s="40" t="s">
        <v>4871</v>
      </c>
    </row>
    <row r="516" spans="1:5" ht="12.75">
      <c r="A516" t="s">
        <v>58</v>
      </c>
      <c r="E516" s="39" t="s">
        <v>4870</v>
      </c>
    </row>
    <row r="517" spans="1:16" ht="38.25">
      <c r="A517" t="s">
        <v>48</v>
      </c>
      <c s="34" t="s">
        <v>2410</v>
      </c>
      <c s="34" t="s">
        <v>4872</v>
      </c>
      <c s="35" t="s">
        <v>5</v>
      </c>
      <c s="6" t="s">
        <v>4873</v>
      </c>
      <c s="36" t="s">
        <v>161</v>
      </c>
      <c s="37">
        <v>1</v>
      </c>
      <c s="36">
        <v>0.04351</v>
      </c>
      <c s="36">
        <f>ROUND(G517*H517,6)</f>
      </c>
      <c r="L517" s="38">
        <v>0</v>
      </c>
      <c s="32">
        <f>ROUND(ROUND(L517,2)*ROUND(G517,3),2)</f>
      </c>
      <c s="36" t="s">
        <v>188</v>
      </c>
      <c>
        <f>(M517*21)/100</f>
      </c>
      <c t="s">
        <v>26</v>
      </c>
    </row>
    <row r="518" spans="1:5" ht="12.75">
      <c r="A518" s="35" t="s">
        <v>55</v>
      </c>
      <c r="E518" s="39" t="s">
        <v>5</v>
      </c>
    </row>
    <row r="519" spans="1:5" ht="63.75">
      <c r="A519" s="35" t="s">
        <v>56</v>
      </c>
      <c r="E519" s="40" t="s">
        <v>4874</v>
      </c>
    </row>
    <row r="520" spans="1:5" ht="38.25">
      <c r="A520" t="s">
        <v>58</v>
      </c>
      <c r="E520" s="39" t="s">
        <v>4873</v>
      </c>
    </row>
    <row r="521" spans="1:16" ht="25.5">
      <c r="A521" t="s">
        <v>48</v>
      </c>
      <c s="34" t="s">
        <v>2415</v>
      </c>
      <c s="34" t="s">
        <v>4875</v>
      </c>
      <c s="35" t="s">
        <v>5</v>
      </c>
      <c s="6" t="s">
        <v>4876</v>
      </c>
      <c s="36" t="s">
        <v>161</v>
      </c>
      <c s="37">
        <v>11</v>
      </c>
      <c s="36">
        <v>0</v>
      </c>
      <c s="36">
        <f>ROUND(G521*H521,6)</f>
      </c>
      <c r="L521" s="38">
        <v>0</v>
      </c>
      <c s="32">
        <f>ROUND(ROUND(L521,2)*ROUND(G521,3),2)</f>
      </c>
      <c s="36" t="s">
        <v>188</v>
      </c>
      <c>
        <f>(M521*21)/100</f>
      </c>
      <c t="s">
        <v>26</v>
      </c>
    </row>
    <row r="522" spans="1:5" ht="12.75">
      <c r="A522" s="35" t="s">
        <v>55</v>
      </c>
      <c r="E522" s="39" t="s">
        <v>5</v>
      </c>
    </row>
    <row r="523" spans="1:5" ht="165.75">
      <c r="A523" s="35" t="s">
        <v>56</v>
      </c>
      <c r="E523" s="40" t="s">
        <v>4877</v>
      </c>
    </row>
    <row r="524" spans="1:5" ht="25.5">
      <c r="A524" t="s">
        <v>58</v>
      </c>
      <c r="E524" s="39" t="s">
        <v>4876</v>
      </c>
    </row>
    <row r="525" spans="1:16" ht="12.75">
      <c r="A525" t="s">
        <v>48</v>
      </c>
      <c s="34" t="s">
        <v>2419</v>
      </c>
      <c s="34" t="s">
        <v>4878</v>
      </c>
      <c s="35" t="s">
        <v>5</v>
      </c>
      <c s="6" t="s">
        <v>4879</v>
      </c>
      <c s="36" t="s">
        <v>161</v>
      </c>
      <c s="37">
        <v>6</v>
      </c>
      <c s="36">
        <v>0.00064</v>
      </c>
      <c s="36">
        <f>ROUND(G525*H525,6)</f>
      </c>
      <c r="L525" s="38">
        <v>0</v>
      </c>
      <c s="32">
        <f>ROUND(ROUND(L525,2)*ROUND(G525,3),2)</f>
      </c>
      <c s="36" t="s">
        <v>188</v>
      </c>
      <c>
        <f>(M525*21)/100</f>
      </c>
      <c t="s">
        <v>26</v>
      </c>
    </row>
    <row r="526" spans="1:5" ht="12.75">
      <c r="A526" s="35" t="s">
        <v>55</v>
      </c>
      <c r="E526" s="39" t="s">
        <v>5</v>
      </c>
    </row>
    <row r="527" spans="1:5" ht="63.75">
      <c r="A527" s="35" t="s">
        <v>56</v>
      </c>
      <c r="E527" s="40" t="s">
        <v>4880</v>
      </c>
    </row>
    <row r="528" spans="1:5" ht="12.75">
      <c r="A528" t="s">
        <v>58</v>
      </c>
      <c r="E528" s="39" t="s">
        <v>4879</v>
      </c>
    </row>
    <row r="529" spans="1:16" ht="12.75">
      <c r="A529" t="s">
        <v>48</v>
      </c>
      <c s="34" t="s">
        <v>2421</v>
      </c>
      <c s="34" t="s">
        <v>4881</v>
      </c>
      <c s="35" t="s">
        <v>5</v>
      </c>
      <c s="6" t="s">
        <v>4882</v>
      </c>
      <c s="36" t="s">
        <v>187</v>
      </c>
      <c s="37">
        <v>6</v>
      </c>
      <c s="36">
        <v>0</v>
      </c>
      <c s="36">
        <f>ROUND(G529*H529,6)</f>
      </c>
      <c r="L529" s="38">
        <v>0</v>
      </c>
      <c s="32">
        <f>ROUND(ROUND(L529,2)*ROUND(G529,3),2)</f>
      </c>
      <c s="36" t="s">
        <v>54</v>
      </c>
      <c>
        <f>(M529*21)/100</f>
      </c>
      <c t="s">
        <v>26</v>
      </c>
    </row>
    <row r="530" spans="1:5" ht="12.75">
      <c r="A530" s="35" t="s">
        <v>55</v>
      </c>
      <c r="E530" s="39" t="s">
        <v>5</v>
      </c>
    </row>
    <row r="531" spans="1:5" ht="12.75">
      <c r="A531" s="35" t="s">
        <v>56</v>
      </c>
      <c r="E531" s="40" t="s">
        <v>5</v>
      </c>
    </row>
    <row r="532" spans="1:5" ht="12.75">
      <c r="A532" t="s">
        <v>58</v>
      </c>
      <c r="E532" s="39" t="s">
        <v>4882</v>
      </c>
    </row>
    <row r="533" spans="1:16" ht="12.75">
      <c r="A533" t="s">
        <v>48</v>
      </c>
      <c s="34" t="s">
        <v>2424</v>
      </c>
      <c s="34" t="s">
        <v>4883</v>
      </c>
      <c s="35" t="s">
        <v>5</v>
      </c>
      <c s="6" t="s">
        <v>4884</v>
      </c>
      <c s="36" t="s">
        <v>161</v>
      </c>
      <c s="37">
        <v>80</v>
      </c>
      <c s="36">
        <v>0.00024</v>
      </c>
      <c s="36">
        <f>ROUND(G533*H533,6)</f>
      </c>
      <c r="L533" s="38">
        <v>0</v>
      </c>
      <c s="32">
        <f>ROUND(ROUND(L533,2)*ROUND(G533,3),2)</f>
      </c>
      <c s="36" t="s">
        <v>188</v>
      </c>
      <c>
        <f>(M533*21)/100</f>
      </c>
      <c t="s">
        <v>26</v>
      </c>
    </row>
    <row r="534" spans="1:5" ht="12.75">
      <c r="A534" s="35" t="s">
        <v>55</v>
      </c>
      <c r="E534" s="39" t="s">
        <v>5</v>
      </c>
    </row>
    <row r="535" spans="1:5" ht="165.75">
      <c r="A535" s="35" t="s">
        <v>56</v>
      </c>
      <c r="E535" s="40" t="s">
        <v>4885</v>
      </c>
    </row>
    <row r="536" spans="1:5" ht="12.75">
      <c r="A536" t="s">
        <v>58</v>
      </c>
      <c r="E536" s="39" t="s">
        <v>4884</v>
      </c>
    </row>
    <row r="537" spans="1:16" ht="12.75">
      <c r="A537" t="s">
        <v>48</v>
      </c>
      <c s="34" t="s">
        <v>2427</v>
      </c>
      <c s="34" t="s">
        <v>4886</v>
      </c>
      <c s="35" t="s">
        <v>5</v>
      </c>
      <c s="6" t="s">
        <v>4887</v>
      </c>
      <c s="36" t="s">
        <v>161</v>
      </c>
      <c s="37">
        <v>11</v>
      </c>
      <c s="36">
        <v>9E-05</v>
      </c>
      <c s="36">
        <f>ROUND(G537*H537,6)</f>
      </c>
      <c r="L537" s="38">
        <v>0</v>
      </c>
      <c s="32">
        <f>ROUND(ROUND(L537,2)*ROUND(G537,3),2)</f>
      </c>
      <c s="36" t="s">
        <v>188</v>
      </c>
      <c>
        <f>(M537*21)/100</f>
      </c>
      <c t="s">
        <v>26</v>
      </c>
    </row>
    <row r="538" spans="1:5" ht="12.75">
      <c r="A538" s="35" t="s">
        <v>55</v>
      </c>
      <c r="E538" s="39" t="s">
        <v>5</v>
      </c>
    </row>
    <row r="539" spans="1:5" ht="165.75">
      <c r="A539" s="35" t="s">
        <v>56</v>
      </c>
      <c r="E539" s="40" t="s">
        <v>4888</v>
      </c>
    </row>
    <row r="540" spans="1:5" ht="12.75">
      <c r="A540" t="s">
        <v>58</v>
      </c>
      <c r="E540" s="39" t="s">
        <v>4887</v>
      </c>
    </row>
    <row r="541" spans="1:16" ht="12.75">
      <c r="A541" t="s">
        <v>48</v>
      </c>
      <c s="34" t="s">
        <v>1851</v>
      </c>
      <c s="34" t="s">
        <v>4889</v>
      </c>
      <c s="35" t="s">
        <v>5</v>
      </c>
      <c s="6" t="s">
        <v>4890</v>
      </c>
      <c s="36" t="s">
        <v>187</v>
      </c>
      <c s="37">
        <v>11</v>
      </c>
      <c s="36">
        <v>0.002</v>
      </c>
      <c s="36">
        <f>ROUND(G541*H541,6)</f>
      </c>
      <c r="L541" s="38">
        <v>0</v>
      </c>
      <c s="32">
        <f>ROUND(ROUND(L541,2)*ROUND(G541,3),2)</f>
      </c>
      <c s="36" t="s">
        <v>188</v>
      </c>
      <c>
        <f>(M541*21)/100</f>
      </c>
      <c t="s">
        <v>26</v>
      </c>
    </row>
    <row r="542" spans="1:5" ht="12.75">
      <c r="A542" s="35" t="s">
        <v>55</v>
      </c>
      <c r="E542" s="39" t="s">
        <v>5</v>
      </c>
    </row>
    <row r="543" spans="1:5" ht="12.75">
      <c r="A543" s="35" t="s">
        <v>56</v>
      </c>
      <c r="E543" s="40" t="s">
        <v>5</v>
      </c>
    </row>
    <row r="544" spans="1:5" ht="12.75">
      <c r="A544" t="s">
        <v>58</v>
      </c>
      <c r="E544" s="39" t="s">
        <v>4890</v>
      </c>
    </row>
    <row r="545" spans="1:16" ht="25.5">
      <c r="A545" t="s">
        <v>48</v>
      </c>
      <c s="34" t="s">
        <v>2433</v>
      </c>
      <c s="34" t="s">
        <v>4891</v>
      </c>
      <c s="35" t="s">
        <v>5</v>
      </c>
      <c s="6" t="s">
        <v>4892</v>
      </c>
      <c s="36" t="s">
        <v>161</v>
      </c>
      <c s="37">
        <v>4</v>
      </c>
      <c s="36">
        <v>0.00172</v>
      </c>
      <c s="36">
        <f>ROUND(G545*H545,6)</f>
      </c>
      <c r="L545" s="38">
        <v>0</v>
      </c>
      <c s="32">
        <f>ROUND(ROUND(L545,2)*ROUND(G545,3),2)</f>
      </c>
      <c s="36" t="s">
        <v>188</v>
      </c>
      <c>
        <f>(M545*21)/100</f>
      </c>
      <c t="s">
        <v>26</v>
      </c>
    </row>
    <row r="546" spans="1:5" ht="12.75">
      <c r="A546" s="35" t="s">
        <v>55</v>
      </c>
      <c r="E546" s="39" t="s">
        <v>5</v>
      </c>
    </row>
    <row r="547" spans="1:5" ht="63.75">
      <c r="A547" s="35" t="s">
        <v>56</v>
      </c>
      <c r="E547" s="40" t="s">
        <v>4893</v>
      </c>
    </row>
    <row r="548" spans="1:5" ht="25.5">
      <c r="A548" t="s">
        <v>58</v>
      </c>
      <c r="E548" s="39" t="s">
        <v>4892</v>
      </c>
    </row>
    <row r="549" spans="1:16" ht="12.75">
      <c r="A549" t="s">
        <v>48</v>
      </c>
      <c s="34" t="s">
        <v>2436</v>
      </c>
      <c s="34" t="s">
        <v>4894</v>
      </c>
      <c s="35" t="s">
        <v>5</v>
      </c>
      <c s="6" t="s">
        <v>4895</v>
      </c>
      <c s="36" t="s">
        <v>161</v>
      </c>
      <c s="37">
        <v>17</v>
      </c>
      <c s="36">
        <v>0.0018</v>
      </c>
      <c s="36">
        <f>ROUND(G549*H549,6)</f>
      </c>
      <c r="L549" s="38">
        <v>0</v>
      </c>
      <c s="32">
        <f>ROUND(ROUND(L549,2)*ROUND(G549,3),2)</f>
      </c>
      <c s="36" t="s">
        <v>188</v>
      </c>
      <c>
        <f>(M549*21)/100</f>
      </c>
      <c t="s">
        <v>26</v>
      </c>
    </row>
    <row r="550" spans="1:5" ht="12.75">
      <c r="A550" s="35" t="s">
        <v>55</v>
      </c>
      <c r="E550" s="39" t="s">
        <v>5</v>
      </c>
    </row>
    <row r="551" spans="1:5" ht="165.75">
      <c r="A551" s="35" t="s">
        <v>56</v>
      </c>
      <c r="E551" s="40" t="s">
        <v>4896</v>
      </c>
    </row>
    <row r="552" spans="1:5" ht="12.75">
      <c r="A552" t="s">
        <v>58</v>
      </c>
      <c r="E552" s="39" t="s">
        <v>4895</v>
      </c>
    </row>
    <row r="553" spans="1:16" ht="12.75">
      <c r="A553" t="s">
        <v>48</v>
      </c>
      <c s="34" t="s">
        <v>2439</v>
      </c>
      <c s="34" t="s">
        <v>4897</v>
      </c>
      <c s="35" t="s">
        <v>5</v>
      </c>
      <c s="6" t="s">
        <v>4898</v>
      </c>
      <c s="36" t="s">
        <v>161</v>
      </c>
      <c s="37">
        <v>24</v>
      </c>
      <c s="36">
        <v>0.0018</v>
      </c>
      <c s="36">
        <f>ROUND(G553*H553,6)</f>
      </c>
      <c r="L553" s="38">
        <v>0</v>
      </c>
      <c s="32">
        <f>ROUND(ROUND(L553,2)*ROUND(G553,3),2)</f>
      </c>
      <c s="36" t="s">
        <v>188</v>
      </c>
      <c>
        <f>(M553*21)/100</f>
      </c>
      <c t="s">
        <v>26</v>
      </c>
    </row>
    <row r="554" spans="1:5" ht="12.75">
      <c r="A554" s="35" t="s">
        <v>55</v>
      </c>
      <c r="E554" s="39" t="s">
        <v>5</v>
      </c>
    </row>
    <row r="555" spans="1:5" ht="165.75">
      <c r="A555" s="35" t="s">
        <v>56</v>
      </c>
      <c r="E555" s="40" t="s">
        <v>4899</v>
      </c>
    </row>
    <row r="556" spans="1:5" ht="12.75">
      <c r="A556" t="s">
        <v>58</v>
      </c>
      <c r="E556" s="39" t="s">
        <v>4898</v>
      </c>
    </row>
    <row r="557" spans="1:16" ht="12.75">
      <c r="A557" t="s">
        <v>48</v>
      </c>
      <c s="34" t="s">
        <v>2442</v>
      </c>
      <c s="34" t="s">
        <v>4900</v>
      </c>
      <c s="35" t="s">
        <v>5</v>
      </c>
      <c s="6" t="s">
        <v>4901</v>
      </c>
      <c s="36" t="s">
        <v>161</v>
      </c>
      <c s="37">
        <v>4</v>
      </c>
      <c s="36">
        <v>0.00196</v>
      </c>
      <c s="36">
        <f>ROUND(G557*H557,6)</f>
      </c>
      <c r="L557" s="38">
        <v>0</v>
      </c>
      <c s="32">
        <f>ROUND(ROUND(L557,2)*ROUND(G557,3),2)</f>
      </c>
      <c s="36" t="s">
        <v>188</v>
      </c>
      <c>
        <f>(M557*21)/100</f>
      </c>
      <c t="s">
        <v>26</v>
      </c>
    </row>
    <row r="558" spans="1:5" ht="12.75">
      <c r="A558" s="35" t="s">
        <v>55</v>
      </c>
      <c r="E558" s="39" t="s">
        <v>5</v>
      </c>
    </row>
    <row r="559" spans="1:5" ht="114.75">
      <c r="A559" s="35" t="s">
        <v>56</v>
      </c>
      <c r="E559" s="40" t="s">
        <v>4902</v>
      </c>
    </row>
    <row r="560" spans="1:5" ht="12.75">
      <c r="A560" t="s">
        <v>58</v>
      </c>
      <c r="E560" s="39" t="s">
        <v>4901</v>
      </c>
    </row>
    <row r="561" spans="1:16" ht="12.75">
      <c r="A561" t="s">
        <v>48</v>
      </c>
      <c s="34" t="s">
        <v>2445</v>
      </c>
      <c s="34" t="s">
        <v>4903</v>
      </c>
      <c s="35" t="s">
        <v>5</v>
      </c>
      <c s="6" t="s">
        <v>4904</v>
      </c>
      <c s="36" t="s">
        <v>161</v>
      </c>
      <c s="37">
        <v>9</v>
      </c>
      <c s="36">
        <v>0.00184</v>
      </c>
      <c s="36">
        <f>ROUND(G561*H561,6)</f>
      </c>
      <c r="L561" s="38">
        <v>0</v>
      </c>
      <c s="32">
        <f>ROUND(ROUND(L561,2)*ROUND(G561,3),2)</f>
      </c>
      <c s="36" t="s">
        <v>188</v>
      </c>
      <c>
        <f>(M561*21)/100</f>
      </c>
      <c t="s">
        <v>26</v>
      </c>
    </row>
    <row r="562" spans="1:5" ht="12.75">
      <c r="A562" s="35" t="s">
        <v>55</v>
      </c>
      <c r="E562" s="39" t="s">
        <v>5</v>
      </c>
    </row>
    <row r="563" spans="1:5" ht="165.75">
      <c r="A563" s="35" t="s">
        <v>56</v>
      </c>
      <c r="E563" s="40" t="s">
        <v>4905</v>
      </c>
    </row>
    <row r="564" spans="1:5" ht="12.75">
      <c r="A564" t="s">
        <v>58</v>
      </c>
      <c r="E564" s="39" t="s">
        <v>4904</v>
      </c>
    </row>
    <row r="565" spans="1:16" ht="12.75">
      <c r="A565" t="s">
        <v>48</v>
      </c>
      <c s="34" t="s">
        <v>2449</v>
      </c>
      <c s="34" t="s">
        <v>4906</v>
      </c>
      <c s="35" t="s">
        <v>5</v>
      </c>
      <c s="6" t="s">
        <v>4907</v>
      </c>
      <c s="36" t="s">
        <v>187</v>
      </c>
      <c s="37">
        <v>4</v>
      </c>
      <c s="36">
        <v>0.00028</v>
      </c>
      <c s="36">
        <f>ROUND(G565*H565,6)</f>
      </c>
      <c r="L565" s="38">
        <v>0</v>
      </c>
      <c s="32">
        <f>ROUND(ROUND(L565,2)*ROUND(G565,3),2)</f>
      </c>
      <c s="36" t="s">
        <v>188</v>
      </c>
      <c>
        <f>(M565*21)/100</f>
      </c>
      <c t="s">
        <v>26</v>
      </c>
    </row>
    <row r="566" spans="1:5" ht="12.75">
      <c r="A566" s="35" t="s">
        <v>55</v>
      </c>
      <c r="E566" s="39" t="s">
        <v>5</v>
      </c>
    </row>
    <row r="567" spans="1:5" ht="63.75">
      <c r="A567" s="35" t="s">
        <v>56</v>
      </c>
      <c r="E567" s="40" t="s">
        <v>4908</v>
      </c>
    </row>
    <row r="568" spans="1:5" ht="12.75">
      <c r="A568" t="s">
        <v>58</v>
      </c>
      <c r="E568" s="39" t="s">
        <v>4907</v>
      </c>
    </row>
    <row r="569" spans="1:16" ht="25.5">
      <c r="A569" t="s">
        <v>48</v>
      </c>
      <c s="34" t="s">
        <v>2453</v>
      </c>
      <c s="34" t="s">
        <v>4909</v>
      </c>
      <c s="35" t="s">
        <v>5</v>
      </c>
      <c s="6" t="s">
        <v>4910</v>
      </c>
      <c s="36" t="s">
        <v>187</v>
      </c>
      <c s="37">
        <v>11</v>
      </c>
      <c s="36">
        <v>0.00047</v>
      </c>
      <c s="36">
        <f>ROUND(G569*H569,6)</f>
      </c>
      <c r="L569" s="38">
        <v>0</v>
      </c>
      <c s="32">
        <f>ROUND(ROUND(L569,2)*ROUND(G569,3),2)</f>
      </c>
      <c s="36" t="s">
        <v>188</v>
      </c>
      <c>
        <f>(M569*21)/100</f>
      </c>
      <c t="s">
        <v>26</v>
      </c>
    </row>
    <row r="570" spans="1:5" ht="12.75">
      <c r="A570" s="35" t="s">
        <v>55</v>
      </c>
      <c r="E570" s="39" t="s">
        <v>5</v>
      </c>
    </row>
    <row r="571" spans="1:5" ht="165.75">
      <c r="A571" s="35" t="s">
        <v>56</v>
      </c>
      <c r="E571" s="40" t="s">
        <v>4911</v>
      </c>
    </row>
    <row r="572" spans="1:5" ht="25.5">
      <c r="A572" t="s">
        <v>58</v>
      </c>
      <c r="E572" s="39" t="s">
        <v>4910</v>
      </c>
    </row>
    <row r="573" spans="1:16" ht="12.75">
      <c r="A573" t="s">
        <v>48</v>
      </c>
      <c s="34" t="s">
        <v>2456</v>
      </c>
      <c s="34" t="s">
        <v>4912</v>
      </c>
      <c s="35" t="s">
        <v>5</v>
      </c>
      <c s="6" t="s">
        <v>4913</v>
      </c>
      <c s="36" t="s">
        <v>187</v>
      </c>
      <c s="37">
        <v>23</v>
      </c>
      <c s="36">
        <v>0.00031</v>
      </c>
      <c s="36">
        <f>ROUND(G573*H573,6)</f>
      </c>
      <c r="L573" s="38">
        <v>0</v>
      </c>
      <c s="32">
        <f>ROUND(ROUND(L573,2)*ROUND(G573,3),2)</f>
      </c>
      <c s="36" t="s">
        <v>188</v>
      </c>
      <c>
        <f>(M573*21)/100</f>
      </c>
      <c t="s">
        <v>26</v>
      </c>
    </row>
    <row r="574" spans="1:5" ht="12.75">
      <c r="A574" s="35" t="s">
        <v>55</v>
      </c>
      <c r="E574" s="39" t="s">
        <v>5</v>
      </c>
    </row>
    <row r="575" spans="1:5" ht="165.75">
      <c r="A575" s="35" t="s">
        <v>56</v>
      </c>
      <c r="E575" s="40" t="s">
        <v>4914</v>
      </c>
    </row>
    <row r="576" spans="1:5" ht="12.75">
      <c r="A576" t="s">
        <v>58</v>
      </c>
      <c r="E576" s="39" t="s">
        <v>4913</v>
      </c>
    </row>
    <row r="577" spans="1:16" ht="12.75">
      <c r="A577" t="s">
        <v>48</v>
      </c>
      <c s="34" t="s">
        <v>2459</v>
      </c>
      <c s="34" t="s">
        <v>4915</v>
      </c>
      <c s="35" t="s">
        <v>5</v>
      </c>
      <c s="6" t="s">
        <v>4913</v>
      </c>
      <c s="36" t="s">
        <v>187</v>
      </c>
      <c s="37">
        <v>22</v>
      </c>
      <c s="36">
        <v>0.00031</v>
      </c>
      <c s="36">
        <f>ROUND(G577*H577,6)</f>
      </c>
      <c r="L577" s="38">
        <v>0</v>
      </c>
      <c s="32">
        <f>ROUND(ROUND(L577,2)*ROUND(G577,3),2)</f>
      </c>
      <c s="36" t="s">
        <v>188</v>
      </c>
      <c>
        <f>(M577*21)/100</f>
      </c>
      <c t="s">
        <v>26</v>
      </c>
    </row>
    <row r="578" spans="1:5" ht="12.75">
      <c r="A578" s="35" t="s">
        <v>55</v>
      </c>
      <c r="E578" s="39" t="s">
        <v>5</v>
      </c>
    </row>
    <row r="579" spans="1:5" ht="165.75">
      <c r="A579" s="35" t="s">
        <v>56</v>
      </c>
      <c r="E579" s="40" t="s">
        <v>4916</v>
      </c>
    </row>
    <row r="580" spans="1:5" ht="12.75">
      <c r="A580" t="s">
        <v>58</v>
      </c>
      <c r="E580" s="39" t="s">
        <v>4913</v>
      </c>
    </row>
    <row r="581" spans="1:16" ht="25.5">
      <c r="A581" t="s">
        <v>48</v>
      </c>
      <c s="34" t="s">
        <v>2462</v>
      </c>
      <c s="34" t="s">
        <v>4917</v>
      </c>
      <c s="35" t="s">
        <v>5</v>
      </c>
      <c s="6" t="s">
        <v>4918</v>
      </c>
      <c s="36" t="s">
        <v>53</v>
      </c>
      <c s="37">
        <v>0.993</v>
      </c>
      <c s="36">
        <v>0</v>
      </c>
      <c s="36">
        <f>ROUND(G581*H581,6)</f>
      </c>
      <c r="L581" s="38">
        <v>0</v>
      </c>
      <c s="32">
        <f>ROUND(ROUND(L581,2)*ROUND(G581,3),2)</f>
      </c>
      <c s="36" t="s">
        <v>188</v>
      </c>
      <c>
        <f>(M581*21)/100</f>
      </c>
      <c t="s">
        <v>26</v>
      </c>
    </row>
    <row r="582" spans="1:5" ht="12.75">
      <c r="A582" s="35" t="s">
        <v>55</v>
      </c>
      <c r="E582" s="39" t="s">
        <v>5</v>
      </c>
    </row>
    <row r="583" spans="1:5" ht="12.75">
      <c r="A583" s="35" t="s">
        <v>56</v>
      </c>
      <c r="E583" s="40" t="s">
        <v>5</v>
      </c>
    </row>
    <row r="584" spans="1:5" ht="25.5">
      <c r="A584" t="s">
        <v>58</v>
      </c>
      <c r="E584" s="39" t="s">
        <v>4918</v>
      </c>
    </row>
    <row r="585" spans="1:13" ht="12.75">
      <c r="A585" t="s">
        <v>45</v>
      </c>
      <c r="C585" s="31" t="s">
        <v>4919</v>
      </c>
      <c r="E585" s="33" t="s">
        <v>4920</v>
      </c>
      <c r="J585" s="32">
        <f>0</f>
      </c>
      <c s="32">
        <f>0</f>
      </c>
      <c s="32">
        <f>0+L586+L590</f>
      </c>
      <c s="32">
        <f>0+M586+M590</f>
      </c>
    </row>
    <row r="586" spans="1:16" ht="25.5">
      <c r="A586" t="s">
        <v>48</v>
      </c>
      <c s="34" t="s">
        <v>2465</v>
      </c>
      <c s="34" t="s">
        <v>4921</v>
      </c>
      <c s="35" t="s">
        <v>5</v>
      </c>
      <c s="6" t="s">
        <v>4922</v>
      </c>
      <c s="36" t="s">
        <v>161</v>
      </c>
      <c s="37">
        <v>15</v>
      </c>
      <c s="36">
        <v>0.0092</v>
      </c>
      <c s="36">
        <f>ROUND(G586*H586,6)</f>
      </c>
      <c r="L586" s="38">
        <v>0</v>
      </c>
      <c s="32">
        <f>ROUND(ROUND(L586,2)*ROUND(G586,3),2)</f>
      </c>
      <c s="36" t="s">
        <v>188</v>
      </c>
      <c>
        <f>(M586*21)/100</f>
      </c>
      <c t="s">
        <v>26</v>
      </c>
    </row>
    <row r="587" spans="1:5" ht="12.75">
      <c r="A587" s="35" t="s">
        <v>55</v>
      </c>
      <c r="E587" s="39" t="s">
        <v>5</v>
      </c>
    </row>
    <row r="588" spans="1:5" ht="165.75">
      <c r="A588" s="35" t="s">
        <v>56</v>
      </c>
      <c r="E588" s="40" t="s">
        <v>4923</v>
      </c>
    </row>
    <row r="589" spans="1:5" ht="25.5">
      <c r="A589" t="s">
        <v>58</v>
      </c>
      <c r="E589" s="39" t="s">
        <v>4922</v>
      </c>
    </row>
    <row r="590" spans="1:16" ht="38.25">
      <c r="A590" t="s">
        <v>48</v>
      </c>
      <c s="34" t="s">
        <v>2468</v>
      </c>
      <c s="34" t="s">
        <v>4924</v>
      </c>
      <c s="35" t="s">
        <v>5</v>
      </c>
      <c s="6" t="s">
        <v>4925</v>
      </c>
      <c s="36" t="s">
        <v>53</v>
      </c>
      <c s="37">
        <v>0.138</v>
      </c>
      <c s="36">
        <v>0</v>
      </c>
      <c s="36">
        <f>ROUND(G590*H590,6)</f>
      </c>
      <c r="L590" s="38">
        <v>0</v>
      </c>
      <c s="32">
        <f>ROUND(ROUND(L590,2)*ROUND(G590,3),2)</f>
      </c>
      <c s="36" t="s">
        <v>188</v>
      </c>
      <c>
        <f>(M590*21)/100</f>
      </c>
      <c t="s">
        <v>26</v>
      </c>
    </row>
    <row r="591" spans="1:5" ht="12.75">
      <c r="A591" s="35" t="s">
        <v>55</v>
      </c>
      <c r="E591" s="39" t="s">
        <v>5</v>
      </c>
    </row>
    <row r="592" spans="1:5" ht="12.75">
      <c r="A592" s="35" t="s">
        <v>56</v>
      </c>
      <c r="E592" s="40" t="s">
        <v>5</v>
      </c>
    </row>
    <row r="593" spans="1:5" ht="38.25">
      <c r="A593" t="s">
        <v>58</v>
      </c>
      <c r="E593" s="39" t="s">
        <v>4925</v>
      </c>
    </row>
    <row r="594" spans="1:13" ht="12.75">
      <c r="A594" t="s">
        <v>45</v>
      </c>
      <c r="C594" s="31" t="s">
        <v>94</v>
      </c>
      <c r="E594" s="33" t="s">
        <v>1238</v>
      </c>
      <c r="J594" s="32">
        <f>0</f>
      </c>
      <c s="32">
        <f>0</f>
      </c>
      <c s="32">
        <f>0+L595+L599+L603+L607+L611+L615+L619+L623+L627+L631</f>
      </c>
      <c s="32">
        <f>0+M595+M599+M603+M607+M611+M615+M619+M623+M627+M631</f>
      </c>
    </row>
    <row r="595" spans="1:16" ht="25.5">
      <c r="A595" t="s">
        <v>48</v>
      </c>
      <c s="34" t="s">
        <v>236</v>
      </c>
      <c s="34" t="s">
        <v>1264</v>
      </c>
      <c s="35" t="s">
        <v>5</v>
      </c>
      <c s="6" t="s">
        <v>1265</v>
      </c>
      <c s="36" t="s">
        <v>187</v>
      </c>
      <c s="37">
        <v>5</v>
      </c>
      <c s="36">
        <v>0.03573</v>
      </c>
      <c s="36">
        <f>ROUND(G595*H595,6)</f>
      </c>
      <c r="L595" s="38">
        <v>0</v>
      </c>
      <c s="32">
        <f>ROUND(ROUND(L595,2)*ROUND(G595,3),2)</f>
      </c>
      <c s="36" t="s">
        <v>188</v>
      </c>
      <c>
        <f>(M595*21)/100</f>
      </c>
      <c t="s">
        <v>26</v>
      </c>
    </row>
    <row r="596" spans="1:5" ht="12.75">
      <c r="A596" s="35" t="s">
        <v>55</v>
      </c>
      <c r="E596" s="39" t="s">
        <v>5</v>
      </c>
    </row>
    <row r="597" spans="1:5" ht="12.75">
      <c r="A597" s="35" t="s">
        <v>56</v>
      </c>
      <c r="E597" s="40" t="s">
        <v>5</v>
      </c>
    </row>
    <row r="598" spans="1:5" ht="25.5">
      <c r="A598" t="s">
        <v>58</v>
      </c>
      <c r="E598" s="39" t="s">
        <v>1265</v>
      </c>
    </row>
    <row r="599" spans="1:16" ht="12.75">
      <c r="A599" t="s">
        <v>48</v>
      </c>
      <c s="34" t="s">
        <v>239</v>
      </c>
      <c s="34" t="s">
        <v>1222</v>
      </c>
      <c s="35" t="s">
        <v>5</v>
      </c>
      <c s="6" t="s">
        <v>1223</v>
      </c>
      <c s="36" t="s">
        <v>187</v>
      </c>
      <c s="37">
        <v>4</v>
      </c>
      <c s="36">
        <v>0.068</v>
      </c>
      <c s="36">
        <f>ROUND(G599*H599,6)</f>
      </c>
      <c r="L599" s="38">
        <v>0</v>
      </c>
      <c s="32">
        <f>ROUND(ROUND(L599,2)*ROUND(G599,3),2)</f>
      </c>
      <c s="36" t="s">
        <v>188</v>
      </c>
      <c>
        <f>(M599*21)/100</f>
      </c>
      <c t="s">
        <v>26</v>
      </c>
    </row>
    <row r="600" spans="1:5" ht="12.75">
      <c r="A600" s="35" t="s">
        <v>55</v>
      </c>
      <c r="E600" s="39" t="s">
        <v>5</v>
      </c>
    </row>
    <row r="601" spans="1:5" ht="12.75">
      <c r="A601" s="35" t="s">
        <v>56</v>
      </c>
      <c r="E601" s="40" t="s">
        <v>5</v>
      </c>
    </row>
    <row r="602" spans="1:5" ht="12.75">
      <c r="A602" t="s">
        <v>58</v>
      </c>
      <c r="E602" s="39" t="s">
        <v>1223</v>
      </c>
    </row>
    <row r="603" spans="1:16" ht="12.75">
      <c r="A603" t="s">
        <v>48</v>
      </c>
      <c s="34" t="s">
        <v>241</v>
      </c>
      <c s="34" t="s">
        <v>4926</v>
      </c>
      <c s="35" t="s">
        <v>5</v>
      </c>
      <c s="6" t="s">
        <v>4927</v>
      </c>
      <c s="36" t="s">
        <v>187</v>
      </c>
      <c s="37">
        <v>4</v>
      </c>
      <c s="36">
        <v>0.051</v>
      </c>
      <c s="36">
        <f>ROUND(G603*H603,6)</f>
      </c>
      <c r="L603" s="38">
        <v>0</v>
      </c>
      <c s="32">
        <f>ROUND(ROUND(L603,2)*ROUND(G603,3),2)</f>
      </c>
      <c s="36" t="s">
        <v>188</v>
      </c>
      <c>
        <f>(M603*21)/100</f>
      </c>
      <c t="s">
        <v>26</v>
      </c>
    </row>
    <row r="604" spans="1:5" ht="12.75">
      <c r="A604" s="35" t="s">
        <v>55</v>
      </c>
      <c r="E604" s="39" t="s">
        <v>5</v>
      </c>
    </row>
    <row r="605" spans="1:5" ht="12.75">
      <c r="A605" s="35" t="s">
        <v>56</v>
      </c>
      <c r="E605" s="40" t="s">
        <v>5</v>
      </c>
    </row>
    <row r="606" spans="1:5" ht="12.75">
      <c r="A606" t="s">
        <v>58</v>
      </c>
      <c r="E606" s="39" t="s">
        <v>4927</v>
      </c>
    </row>
    <row r="607" spans="1:16" ht="12.75">
      <c r="A607" t="s">
        <v>48</v>
      </c>
      <c s="34" t="s">
        <v>244</v>
      </c>
      <c s="34" t="s">
        <v>1212</v>
      </c>
      <c s="35" t="s">
        <v>5</v>
      </c>
      <c s="6" t="s">
        <v>1213</v>
      </c>
      <c s="36" t="s">
        <v>187</v>
      </c>
      <c s="37">
        <v>4</v>
      </c>
      <c s="36">
        <v>0.449</v>
      </c>
      <c s="36">
        <f>ROUND(G607*H607,6)</f>
      </c>
      <c r="L607" s="38">
        <v>0</v>
      </c>
      <c s="32">
        <f>ROUND(ROUND(L607,2)*ROUND(G607,3),2)</f>
      </c>
      <c s="36" t="s">
        <v>188</v>
      </c>
      <c>
        <f>(M607*21)/100</f>
      </c>
      <c t="s">
        <v>26</v>
      </c>
    </row>
    <row r="608" spans="1:5" ht="12.75">
      <c r="A608" s="35" t="s">
        <v>55</v>
      </c>
      <c r="E608" s="39" t="s">
        <v>5</v>
      </c>
    </row>
    <row r="609" spans="1:5" ht="12.75">
      <c r="A609" s="35" t="s">
        <v>56</v>
      </c>
      <c r="E609" s="40" t="s">
        <v>5</v>
      </c>
    </row>
    <row r="610" spans="1:5" ht="12.75">
      <c r="A610" t="s">
        <v>58</v>
      </c>
      <c r="E610" s="39" t="s">
        <v>1213</v>
      </c>
    </row>
    <row r="611" spans="1:16" ht="12.75">
      <c r="A611" t="s">
        <v>48</v>
      </c>
      <c s="34" t="s">
        <v>247</v>
      </c>
      <c s="34" t="s">
        <v>4928</v>
      </c>
      <c s="35" t="s">
        <v>5</v>
      </c>
      <c s="6" t="s">
        <v>4929</v>
      </c>
      <c s="36" t="s">
        <v>187</v>
      </c>
      <c s="37">
        <v>3</v>
      </c>
      <c s="36">
        <v>0.181</v>
      </c>
      <c s="36">
        <f>ROUND(G611*H611,6)</f>
      </c>
      <c r="L611" s="38">
        <v>0</v>
      </c>
      <c s="32">
        <f>ROUND(ROUND(L611,2)*ROUND(G611,3),2)</f>
      </c>
      <c s="36" t="s">
        <v>188</v>
      </c>
      <c>
        <f>(M611*21)/100</f>
      </c>
      <c t="s">
        <v>26</v>
      </c>
    </row>
    <row r="612" spans="1:5" ht="12.75">
      <c r="A612" s="35" t="s">
        <v>55</v>
      </c>
      <c r="E612" s="39" t="s">
        <v>5</v>
      </c>
    </row>
    <row r="613" spans="1:5" ht="12.75">
      <c r="A613" s="35" t="s">
        <v>56</v>
      </c>
      <c r="E613" s="40" t="s">
        <v>5</v>
      </c>
    </row>
    <row r="614" spans="1:5" ht="12.75">
      <c r="A614" t="s">
        <v>58</v>
      </c>
      <c r="E614" s="39" t="s">
        <v>4929</v>
      </c>
    </row>
    <row r="615" spans="1:16" ht="12.75">
      <c r="A615" t="s">
        <v>48</v>
      </c>
      <c s="34" t="s">
        <v>250</v>
      </c>
      <c s="34" t="s">
        <v>4930</v>
      </c>
      <c s="35" t="s">
        <v>5</v>
      </c>
      <c s="6" t="s">
        <v>4931</v>
      </c>
      <c s="36" t="s">
        <v>187</v>
      </c>
      <c s="37">
        <v>1</v>
      </c>
      <c s="36">
        <v>0.362</v>
      </c>
      <c s="36">
        <f>ROUND(G615*H615,6)</f>
      </c>
      <c r="L615" s="38">
        <v>0</v>
      </c>
      <c s="32">
        <f>ROUND(ROUND(L615,2)*ROUND(G615,3),2)</f>
      </c>
      <c s="36" t="s">
        <v>188</v>
      </c>
      <c>
        <f>(M615*21)/100</f>
      </c>
      <c t="s">
        <v>26</v>
      </c>
    </row>
    <row r="616" spans="1:5" ht="12.75">
      <c r="A616" s="35" t="s">
        <v>55</v>
      </c>
      <c r="E616" s="39" t="s">
        <v>5</v>
      </c>
    </row>
    <row r="617" spans="1:5" ht="12.75">
      <c r="A617" s="35" t="s">
        <v>56</v>
      </c>
      <c r="E617" s="40" t="s">
        <v>5</v>
      </c>
    </row>
    <row r="618" spans="1:5" ht="12.75">
      <c r="A618" t="s">
        <v>58</v>
      </c>
      <c r="E618" s="39" t="s">
        <v>4931</v>
      </c>
    </row>
    <row r="619" spans="1:16" ht="12.75">
      <c r="A619" t="s">
        <v>48</v>
      </c>
      <c s="34" t="s">
        <v>253</v>
      </c>
      <c s="34" t="s">
        <v>4932</v>
      </c>
      <c s="35" t="s">
        <v>5</v>
      </c>
      <c s="6" t="s">
        <v>4933</v>
      </c>
      <c s="36" t="s">
        <v>187</v>
      </c>
      <c s="37">
        <v>2</v>
      </c>
      <c s="36">
        <v>1.054</v>
      </c>
      <c s="36">
        <f>ROUND(G619*H619,6)</f>
      </c>
      <c r="L619" s="38">
        <v>0</v>
      </c>
      <c s="32">
        <f>ROUND(ROUND(L619,2)*ROUND(G619,3),2)</f>
      </c>
      <c s="36" t="s">
        <v>188</v>
      </c>
      <c>
        <f>(M619*21)/100</f>
      </c>
      <c t="s">
        <v>26</v>
      </c>
    </row>
    <row r="620" spans="1:5" ht="12.75">
      <c r="A620" s="35" t="s">
        <v>55</v>
      </c>
      <c r="E620" s="39" t="s">
        <v>5</v>
      </c>
    </row>
    <row r="621" spans="1:5" ht="12.75">
      <c r="A621" s="35" t="s">
        <v>56</v>
      </c>
      <c r="E621" s="40" t="s">
        <v>5</v>
      </c>
    </row>
    <row r="622" spans="1:5" ht="12.75">
      <c r="A622" t="s">
        <v>58</v>
      </c>
      <c r="E622" s="39" t="s">
        <v>4933</v>
      </c>
    </row>
    <row r="623" spans="1:16" ht="12.75">
      <c r="A623" t="s">
        <v>48</v>
      </c>
      <c s="34" t="s">
        <v>256</v>
      </c>
      <c s="34" t="s">
        <v>1220</v>
      </c>
      <c s="35" t="s">
        <v>5</v>
      </c>
      <c s="6" t="s">
        <v>1221</v>
      </c>
      <c s="36" t="s">
        <v>187</v>
      </c>
      <c s="37">
        <v>4</v>
      </c>
      <c s="36">
        <v>1.45</v>
      </c>
      <c s="36">
        <f>ROUND(G623*H623,6)</f>
      </c>
      <c r="L623" s="38">
        <v>0</v>
      </c>
      <c s="32">
        <f>ROUND(ROUND(L623,2)*ROUND(G623,3),2)</f>
      </c>
      <c s="36" t="s">
        <v>188</v>
      </c>
      <c>
        <f>(M623*21)/100</f>
      </c>
      <c t="s">
        <v>26</v>
      </c>
    </row>
    <row r="624" spans="1:5" ht="12.75">
      <c r="A624" s="35" t="s">
        <v>55</v>
      </c>
      <c r="E624" s="39" t="s">
        <v>5</v>
      </c>
    </row>
    <row r="625" spans="1:5" ht="12.75">
      <c r="A625" s="35" t="s">
        <v>56</v>
      </c>
      <c r="E625" s="40" t="s">
        <v>5</v>
      </c>
    </row>
    <row r="626" spans="1:5" ht="12.75">
      <c r="A626" t="s">
        <v>58</v>
      </c>
      <c r="E626" s="39" t="s">
        <v>1221</v>
      </c>
    </row>
    <row r="627" spans="1:16" ht="12.75">
      <c r="A627" t="s">
        <v>48</v>
      </c>
      <c s="34" t="s">
        <v>260</v>
      </c>
      <c s="34" t="s">
        <v>1268</v>
      </c>
      <c s="35" t="s">
        <v>5</v>
      </c>
      <c s="6" t="s">
        <v>4934</v>
      </c>
      <c s="36" t="s">
        <v>187</v>
      </c>
      <c s="37">
        <v>4</v>
      </c>
      <c s="36">
        <v>0</v>
      </c>
      <c s="36">
        <f>ROUND(G627*H627,6)</f>
      </c>
      <c r="L627" s="38">
        <v>0</v>
      </c>
      <c s="32">
        <f>ROUND(ROUND(L627,2)*ROUND(G627,3),2)</f>
      </c>
      <c s="36" t="s">
        <v>54</v>
      </c>
      <c>
        <f>(M627*21)/100</f>
      </c>
      <c t="s">
        <v>26</v>
      </c>
    </row>
    <row r="628" spans="1:5" ht="12.75">
      <c r="A628" s="35" t="s">
        <v>55</v>
      </c>
      <c r="E628" s="39" t="s">
        <v>5</v>
      </c>
    </row>
    <row r="629" spans="1:5" ht="12.75">
      <c r="A629" s="35" t="s">
        <v>56</v>
      </c>
      <c r="E629" s="40" t="s">
        <v>5</v>
      </c>
    </row>
    <row r="630" spans="1:5" ht="12.75">
      <c r="A630" t="s">
        <v>58</v>
      </c>
      <c r="E630" s="39" t="s">
        <v>4934</v>
      </c>
    </row>
    <row r="631" spans="1:16" ht="25.5">
      <c r="A631" t="s">
        <v>48</v>
      </c>
      <c s="34" t="s">
        <v>263</v>
      </c>
      <c s="34" t="s">
        <v>1266</v>
      </c>
      <c s="35" t="s">
        <v>5</v>
      </c>
      <c s="6" t="s">
        <v>1267</v>
      </c>
      <c s="36" t="s">
        <v>187</v>
      </c>
      <c s="37">
        <v>4</v>
      </c>
      <c s="36">
        <v>2.10549</v>
      </c>
      <c s="36">
        <f>ROUND(G631*H631,6)</f>
      </c>
      <c r="L631" s="38">
        <v>0</v>
      </c>
      <c s="32">
        <f>ROUND(ROUND(L631,2)*ROUND(G631,3),2)</f>
      </c>
      <c s="36" t="s">
        <v>188</v>
      </c>
      <c>
        <f>(M631*21)/100</f>
      </c>
      <c t="s">
        <v>26</v>
      </c>
    </row>
    <row r="632" spans="1:5" ht="12.75">
      <c r="A632" s="35" t="s">
        <v>55</v>
      </c>
      <c r="E632" s="39" t="s">
        <v>5</v>
      </c>
    </row>
    <row r="633" spans="1:5" ht="12.75">
      <c r="A633" s="35" t="s">
        <v>56</v>
      </c>
      <c r="E633" s="40" t="s">
        <v>5</v>
      </c>
    </row>
    <row r="634" spans="1:5" ht="25.5">
      <c r="A634" t="s">
        <v>58</v>
      </c>
      <c r="E634" s="39" t="s">
        <v>1267</v>
      </c>
    </row>
    <row r="635" spans="1:13" ht="12.75">
      <c r="A635" t="s">
        <v>45</v>
      </c>
      <c r="C635" s="31" t="s">
        <v>46</v>
      </c>
      <c r="E635" s="33" t="s">
        <v>47</v>
      </c>
      <c r="J635" s="32">
        <f>0</f>
      </c>
      <c s="32">
        <f>0</f>
      </c>
      <c s="32">
        <f>0+L636+L640+L644+L648+L652+L656+L660</f>
      </c>
      <c s="32">
        <f>0+M636+M640+M644+M648+M652+M656+M660</f>
      </c>
    </row>
    <row r="636" spans="1:16" ht="12.75">
      <c r="A636" t="s">
        <v>48</v>
      </c>
      <c s="34" t="s">
        <v>266</v>
      </c>
      <c s="34" t="s">
        <v>1567</v>
      </c>
      <c s="35" t="s">
        <v>5</v>
      </c>
      <c s="6" t="s">
        <v>1568</v>
      </c>
      <c s="36" t="s">
        <v>53</v>
      </c>
      <c s="37">
        <v>4.359</v>
      </c>
      <c s="36">
        <v>0</v>
      </c>
      <c s="36">
        <f>ROUND(G636*H636,6)</f>
      </c>
      <c r="L636" s="38">
        <v>0</v>
      </c>
      <c s="32">
        <f>ROUND(ROUND(L636,2)*ROUND(G636,3),2)</f>
      </c>
      <c s="36" t="s">
        <v>188</v>
      </c>
      <c>
        <f>(M636*21)/100</f>
      </c>
      <c t="s">
        <v>26</v>
      </c>
    </row>
    <row r="637" spans="1:5" ht="12.75">
      <c r="A637" s="35" t="s">
        <v>55</v>
      </c>
      <c r="E637" s="39" t="s">
        <v>5</v>
      </c>
    </row>
    <row r="638" spans="1:5" ht="12.75">
      <c r="A638" s="35" t="s">
        <v>56</v>
      </c>
      <c r="E638" s="40" t="s">
        <v>5</v>
      </c>
    </row>
    <row r="639" spans="1:5" ht="12.75">
      <c r="A639" t="s">
        <v>58</v>
      </c>
      <c r="E639" s="39" t="s">
        <v>1568</v>
      </c>
    </row>
    <row r="640" spans="1:16" ht="25.5">
      <c r="A640" t="s">
        <v>48</v>
      </c>
      <c s="34" t="s">
        <v>269</v>
      </c>
      <c s="34" t="s">
        <v>2022</v>
      </c>
      <c s="35" t="s">
        <v>5</v>
      </c>
      <c s="6" t="s">
        <v>2023</v>
      </c>
      <c s="36" t="s">
        <v>53</v>
      </c>
      <c s="37">
        <v>4.359</v>
      </c>
      <c s="36">
        <v>0</v>
      </c>
      <c s="36">
        <f>ROUND(G640*H640,6)</f>
      </c>
      <c r="L640" s="38">
        <v>0</v>
      </c>
      <c s="32">
        <f>ROUND(ROUND(L640,2)*ROUND(G640,3),2)</f>
      </c>
      <c s="36" t="s">
        <v>188</v>
      </c>
      <c>
        <f>(M640*21)/100</f>
      </c>
      <c t="s">
        <v>26</v>
      </c>
    </row>
    <row r="641" spans="1:5" ht="12.75">
      <c r="A641" s="35" t="s">
        <v>55</v>
      </c>
      <c r="E641" s="39" t="s">
        <v>5</v>
      </c>
    </row>
    <row r="642" spans="1:5" ht="12.75">
      <c r="A642" s="35" t="s">
        <v>56</v>
      </c>
      <c r="E642" s="40" t="s">
        <v>5</v>
      </c>
    </row>
    <row r="643" spans="1:5" ht="25.5">
      <c r="A643" t="s">
        <v>58</v>
      </c>
      <c r="E643" s="39" t="s">
        <v>2023</v>
      </c>
    </row>
    <row r="644" spans="1:16" ht="25.5">
      <c r="A644" t="s">
        <v>48</v>
      </c>
      <c s="34" t="s">
        <v>272</v>
      </c>
      <c s="34" t="s">
        <v>65</v>
      </c>
      <c s="35" t="s">
        <v>66</v>
      </c>
      <c s="6" t="s">
        <v>67</v>
      </c>
      <c s="36" t="s">
        <v>53</v>
      </c>
      <c s="37">
        <v>0.376</v>
      </c>
      <c s="36">
        <v>0</v>
      </c>
      <c s="36">
        <f>ROUND(G644*H644,6)</f>
      </c>
      <c r="L644" s="38">
        <v>0</v>
      </c>
      <c s="32">
        <f>ROUND(ROUND(L644,2)*ROUND(G644,3),2)</f>
      </c>
      <c s="36" t="s">
        <v>54</v>
      </c>
      <c>
        <f>(M644*21)/100</f>
      </c>
      <c t="s">
        <v>26</v>
      </c>
    </row>
    <row r="645" spans="1:5" ht="12.75">
      <c r="A645" s="35" t="s">
        <v>55</v>
      </c>
      <c r="E645" s="39" t="s">
        <v>5</v>
      </c>
    </row>
    <row r="646" spans="1:5" ht="12.75">
      <c r="A646" s="35" t="s">
        <v>56</v>
      </c>
      <c r="E646" s="40" t="s">
        <v>4935</v>
      </c>
    </row>
    <row r="647" spans="1:5" ht="165.75">
      <c r="A647" t="s">
        <v>58</v>
      </c>
      <c r="E647" s="39" t="s">
        <v>1576</v>
      </c>
    </row>
    <row r="648" spans="1:16" ht="12.75">
      <c r="A648" t="s">
        <v>48</v>
      </c>
      <c s="34" t="s">
        <v>275</v>
      </c>
      <c s="34" t="s">
        <v>71</v>
      </c>
      <c s="35" t="s">
        <v>72</v>
      </c>
      <c s="6" t="s">
        <v>73</v>
      </c>
      <c s="36" t="s">
        <v>53</v>
      </c>
      <c s="37">
        <v>2.704</v>
      </c>
      <c s="36">
        <v>0</v>
      </c>
      <c s="36">
        <f>ROUND(G648*H648,6)</f>
      </c>
      <c r="L648" s="38">
        <v>0</v>
      </c>
      <c s="32">
        <f>ROUND(ROUND(L648,2)*ROUND(G648,3),2)</f>
      </c>
      <c s="36" t="s">
        <v>54</v>
      </c>
      <c>
        <f>(M648*21)/100</f>
      </c>
      <c t="s">
        <v>26</v>
      </c>
    </row>
    <row r="649" spans="1:5" ht="12.75">
      <c r="A649" s="35" t="s">
        <v>55</v>
      </c>
      <c r="E649" s="39" t="s">
        <v>5</v>
      </c>
    </row>
    <row r="650" spans="1:5" ht="12.75">
      <c r="A650" s="35" t="s">
        <v>56</v>
      </c>
      <c r="E650" s="40" t="s">
        <v>4936</v>
      </c>
    </row>
    <row r="651" spans="1:5" ht="191.25">
      <c r="A651" t="s">
        <v>58</v>
      </c>
      <c r="E651" s="39" t="s">
        <v>4937</v>
      </c>
    </row>
    <row r="652" spans="1:16" ht="12.75">
      <c r="A652" t="s">
        <v>48</v>
      </c>
      <c s="34" t="s">
        <v>278</v>
      </c>
      <c s="34" t="s">
        <v>77</v>
      </c>
      <c s="35" t="s">
        <v>78</v>
      </c>
      <c s="6" t="s">
        <v>79</v>
      </c>
      <c s="36" t="s">
        <v>53</v>
      </c>
      <c s="37">
        <v>0.398</v>
      </c>
      <c s="36">
        <v>0</v>
      </c>
      <c s="36">
        <f>ROUND(G652*H652,6)</f>
      </c>
      <c r="L652" s="38">
        <v>0</v>
      </c>
      <c s="32">
        <f>ROUND(ROUND(L652,2)*ROUND(G652,3),2)</f>
      </c>
      <c s="36" t="s">
        <v>54</v>
      </c>
      <c>
        <f>(M652*21)/100</f>
      </c>
      <c t="s">
        <v>26</v>
      </c>
    </row>
    <row r="653" spans="1:5" ht="12.75">
      <c r="A653" s="35" t="s">
        <v>55</v>
      </c>
      <c r="E653" s="39" t="s">
        <v>5</v>
      </c>
    </row>
    <row r="654" spans="1:5" ht="12.75">
      <c r="A654" s="35" t="s">
        <v>56</v>
      </c>
      <c r="E654" s="40" t="s">
        <v>4938</v>
      </c>
    </row>
    <row r="655" spans="1:5" ht="191.25">
      <c r="A655" t="s">
        <v>58</v>
      </c>
      <c r="E655" s="39" t="s">
        <v>1679</v>
      </c>
    </row>
    <row r="656" spans="1:16" ht="12.75">
      <c r="A656" t="s">
        <v>48</v>
      </c>
      <c s="34" t="s">
        <v>281</v>
      </c>
      <c s="34" t="s">
        <v>83</v>
      </c>
      <c s="35" t="s">
        <v>84</v>
      </c>
      <c s="6" t="s">
        <v>85</v>
      </c>
      <c s="36" t="s">
        <v>53</v>
      </c>
      <c s="37">
        <v>0.037</v>
      </c>
      <c s="36">
        <v>0</v>
      </c>
      <c s="36">
        <f>ROUND(G656*H656,6)</f>
      </c>
      <c r="L656" s="38">
        <v>0</v>
      </c>
      <c s="32">
        <f>ROUND(ROUND(L656,2)*ROUND(G656,3),2)</f>
      </c>
      <c s="36" t="s">
        <v>54</v>
      </c>
      <c>
        <f>(M656*21)/100</f>
      </c>
      <c t="s">
        <v>26</v>
      </c>
    </row>
    <row r="657" spans="1:5" ht="12.75">
      <c r="A657" s="35" t="s">
        <v>55</v>
      </c>
      <c r="E657" s="39" t="s">
        <v>5</v>
      </c>
    </row>
    <row r="658" spans="1:5" ht="12.75">
      <c r="A658" s="35" t="s">
        <v>56</v>
      </c>
      <c r="E658" s="40" t="s">
        <v>4939</v>
      </c>
    </row>
    <row r="659" spans="1:5" ht="191.25">
      <c r="A659" t="s">
        <v>58</v>
      </c>
      <c r="E659" s="39" t="s">
        <v>4940</v>
      </c>
    </row>
    <row r="660" spans="1:16" ht="25.5">
      <c r="A660" t="s">
        <v>48</v>
      </c>
      <c s="34" t="s">
        <v>284</v>
      </c>
      <c s="34" t="s">
        <v>95</v>
      </c>
      <c s="35" t="s">
        <v>96</v>
      </c>
      <c s="6" t="s">
        <v>97</v>
      </c>
      <c s="36" t="s">
        <v>53</v>
      </c>
      <c s="37">
        <v>0.844</v>
      </c>
      <c s="36">
        <v>0</v>
      </c>
      <c s="36">
        <f>ROUND(G660*H660,6)</f>
      </c>
      <c r="L660" s="38">
        <v>0</v>
      </c>
      <c s="32">
        <f>ROUND(ROUND(L660,2)*ROUND(G660,3),2)</f>
      </c>
      <c s="36" t="s">
        <v>54</v>
      </c>
      <c>
        <f>(M660*21)/100</f>
      </c>
      <c t="s">
        <v>26</v>
      </c>
    </row>
    <row r="661" spans="1:5" ht="12.75">
      <c r="A661" s="35" t="s">
        <v>55</v>
      </c>
      <c r="E661" s="39" t="s">
        <v>5</v>
      </c>
    </row>
    <row r="662" spans="1:5" ht="12.75">
      <c r="A662" s="35" t="s">
        <v>56</v>
      </c>
      <c r="E662" s="40" t="s">
        <v>4941</v>
      </c>
    </row>
    <row r="663" spans="1:5" ht="178.5">
      <c r="A663" t="s">
        <v>58</v>
      </c>
      <c r="E663" s="39" t="s">
        <v>4942</v>
      </c>
    </row>
    <row r="664" spans="1:13" ht="12.75">
      <c r="A664" t="s">
        <v>45</v>
      </c>
      <c r="C664" s="31" t="s">
        <v>1282</v>
      </c>
      <c r="E664" s="33" t="s">
        <v>1283</v>
      </c>
      <c r="J664" s="32">
        <f>0</f>
      </c>
      <c s="32">
        <f>0</f>
      </c>
      <c s="32">
        <f>0+L665</f>
      </c>
      <c s="32">
        <f>0+M665</f>
      </c>
    </row>
    <row r="665" spans="1:16" ht="38.25">
      <c r="A665" t="s">
        <v>48</v>
      </c>
      <c s="34" t="s">
        <v>287</v>
      </c>
      <c s="34" t="s">
        <v>2040</v>
      </c>
      <c s="35" t="s">
        <v>5</v>
      </c>
      <c s="6" t="s">
        <v>2041</v>
      </c>
      <c s="36" t="s">
        <v>53</v>
      </c>
      <c s="37">
        <v>172.12</v>
      </c>
      <c s="36">
        <v>0</v>
      </c>
      <c s="36">
        <f>ROUND(G665*H665,6)</f>
      </c>
      <c r="L665" s="38">
        <v>0</v>
      </c>
      <c s="32">
        <f>ROUND(ROUND(L665,2)*ROUND(G665,3),2)</f>
      </c>
      <c s="36" t="s">
        <v>188</v>
      </c>
      <c>
        <f>(M665*21)/100</f>
      </c>
      <c t="s">
        <v>26</v>
      </c>
    </row>
    <row r="666" spans="1:5" ht="12.75">
      <c r="A666" s="35" t="s">
        <v>55</v>
      </c>
      <c r="E666" s="39" t="s">
        <v>5</v>
      </c>
    </row>
    <row r="667" spans="1:5" ht="12.75">
      <c r="A667" s="35" t="s">
        <v>56</v>
      </c>
      <c r="E667" s="40" t="s">
        <v>5</v>
      </c>
    </row>
    <row r="668" spans="1:5" ht="38.25">
      <c r="A668" t="s">
        <v>58</v>
      </c>
      <c r="E668" s="39" t="s">
        <v>2042</v>
      </c>
    </row>
    <row r="669" spans="1:13" ht="12.75">
      <c r="A669" t="s">
        <v>45</v>
      </c>
      <c r="C669" s="31" t="s">
        <v>308</v>
      </c>
      <c r="E669" s="33" t="s">
        <v>309</v>
      </c>
      <c r="J669" s="32">
        <f>0</f>
      </c>
      <c s="32">
        <f>0</f>
      </c>
      <c s="32">
        <f>0+L670</f>
      </c>
      <c s="32">
        <f>0+M670</f>
      </c>
    </row>
    <row r="670" spans="1:16" ht="12.75">
      <c r="A670" t="s">
        <v>48</v>
      </c>
      <c s="34" t="s">
        <v>2471</v>
      </c>
      <c s="34" t="s">
        <v>311</v>
      </c>
      <c s="35" t="s">
        <v>5</v>
      </c>
      <c s="6" t="s">
        <v>312</v>
      </c>
      <c s="36" t="s">
        <v>161</v>
      </c>
      <c s="37">
        <v>1</v>
      </c>
      <c s="36">
        <v>0</v>
      </c>
      <c s="36">
        <f>ROUND(G670*H670,6)</f>
      </c>
      <c r="L670" s="38">
        <v>0</v>
      </c>
      <c s="32">
        <f>ROUND(ROUND(L670,2)*ROUND(G670,3),2)</f>
      </c>
      <c s="36" t="s">
        <v>188</v>
      </c>
      <c>
        <f>(M670*21)/100</f>
      </c>
      <c t="s">
        <v>26</v>
      </c>
    </row>
    <row r="671" spans="1:5" ht="12.75">
      <c r="A671" s="35" t="s">
        <v>55</v>
      </c>
      <c r="E671" s="39" t="s">
        <v>5</v>
      </c>
    </row>
    <row r="672" spans="1:5" ht="12.75">
      <c r="A672" s="35" t="s">
        <v>56</v>
      </c>
      <c r="E672" s="40" t="s">
        <v>5</v>
      </c>
    </row>
    <row r="673" spans="1:5" ht="12.75">
      <c r="A673" t="s">
        <v>58</v>
      </c>
      <c r="E673"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COUNTIFS(L8:L169,"=0",A8:A169,"P")+COUNTIFS(L8:L169,"",A8:A169,"P")+SUM(Q8:Q169)</f>
      </c>
    </row>
    <row r="8" spans="1:13" ht="12.75">
      <c r="A8" t="s">
        <v>43</v>
      </c>
      <c r="C8" s="28" t="s">
        <v>4945</v>
      </c>
      <c r="E8" s="30" t="s">
        <v>4944</v>
      </c>
      <c r="J8" s="29">
        <f>0+J9+J26+J155+J168</f>
      </c>
      <c s="29">
        <f>0+K9+K26+K155+K168</f>
      </c>
      <c s="29">
        <f>0+L9+L26+L155+L168</f>
      </c>
      <c s="29">
        <f>0+M9+M26+M155+M168</f>
      </c>
    </row>
    <row r="9" spans="1:13" ht="12.75">
      <c r="A9" t="s">
        <v>45</v>
      </c>
      <c r="C9" s="31" t="s">
        <v>2372</v>
      </c>
      <c r="E9" s="33" t="s">
        <v>2373</v>
      </c>
      <c r="J9" s="32">
        <f>0</f>
      </c>
      <c s="32">
        <f>0</f>
      </c>
      <c s="32">
        <f>0+L10+L14+L18+L22</f>
      </c>
      <c s="32">
        <f>0+M10+M14+M18+M22</f>
      </c>
    </row>
    <row r="10" spans="1:16" ht="38.25">
      <c r="A10" t="s">
        <v>48</v>
      </c>
      <c s="34" t="s">
        <v>49</v>
      </c>
      <c s="34" t="s">
        <v>4946</v>
      </c>
      <c s="35" t="s">
        <v>5</v>
      </c>
      <c s="6" t="s">
        <v>4947</v>
      </c>
      <c s="36" t="s">
        <v>235</v>
      </c>
      <c s="37">
        <v>130</v>
      </c>
      <c s="36">
        <v>6E-05</v>
      </c>
      <c s="36">
        <f>ROUND(G10*H10,6)</f>
      </c>
      <c r="L10" s="38">
        <v>0</v>
      </c>
      <c s="32">
        <f>ROUND(ROUND(L10,2)*ROUND(G10,3),2)</f>
      </c>
      <c s="36" t="s">
        <v>188</v>
      </c>
      <c>
        <f>(M10*21)/100</f>
      </c>
      <c t="s">
        <v>26</v>
      </c>
    </row>
    <row r="11" spans="1:5" ht="12.75">
      <c r="A11" s="35" t="s">
        <v>55</v>
      </c>
      <c r="E11" s="39" t="s">
        <v>5</v>
      </c>
    </row>
    <row r="12" spans="1:5" ht="165.75">
      <c r="A12" s="35" t="s">
        <v>56</v>
      </c>
      <c r="E12" s="40" t="s">
        <v>4948</v>
      </c>
    </row>
    <row r="13" spans="1:5" ht="38.25">
      <c r="A13" t="s">
        <v>58</v>
      </c>
      <c r="E13" s="39" t="s">
        <v>4949</v>
      </c>
    </row>
    <row r="14" spans="1:16" ht="12.75">
      <c r="A14" t="s">
        <v>48</v>
      </c>
      <c s="34" t="s">
        <v>26</v>
      </c>
      <c s="34" t="s">
        <v>4950</v>
      </c>
      <c s="35" t="s">
        <v>5</v>
      </c>
      <c s="6" t="s">
        <v>4951</v>
      </c>
      <c s="36" t="s">
        <v>1171</v>
      </c>
      <c s="37">
        <v>67.753</v>
      </c>
      <c s="36">
        <v>0.0005</v>
      </c>
      <c s="36">
        <f>ROUND(G14*H14,6)</f>
      </c>
      <c r="L14" s="38">
        <v>0</v>
      </c>
      <c s="32">
        <f>ROUND(ROUND(L14,2)*ROUND(G14,3),2)</f>
      </c>
      <c s="36" t="s">
        <v>188</v>
      </c>
      <c>
        <f>(M14*21)/100</f>
      </c>
      <c t="s">
        <v>26</v>
      </c>
    </row>
    <row r="15" spans="1:5" ht="12.75">
      <c r="A15" s="35" t="s">
        <v>55</v>
      </c>
      <c r="E15" s="39" t="s">
        <v>5</v>
      </c>
    </row>
    <row r="16" spans="1:5" ht="216.75">
      <c r="A16" s="35" t="s">
        <v>56</v>
      </c>
      <c r="E16" s="40" t="s">
        <v>4952</v>
      </c>
    </row>
    <row r="17" spans="1:5" ht="12.75">
      <c r="A17" t="s">
        <v>58</v>
      </c>
      <c r="E17" s="39" t="s">
        <v>4951</v>
      </c>
    </row>
    <row r="18" spans="1:16" ht="12.75">
      <c r="A18" t="s">
        <v>48</v>
      </c>
      <c s="34" t="s">
        <v>25</v>
      </c>
      <c s="34" t="s">
        <v>4953</v>
      </c>
      <c s="35" t="s">
        <v>5</v>
      </c>
      <c s="6" t="s">
        <v>4954</v>
      </c>
      <c s="36" t="s">
        <v>161</v>
      </c>
      <c s="37">
        <v>4</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4954</v>
      </c>
    </row>
    <row r="22" spans="1:16" ht="25.5">
      <c r="A22" t="s">
        <v>48</v>
      </c>
      <c s="34" t="s">
        <v>70</v>
      </c>
      <c s="34" t="s">
        <v>2428</v>
      </c>
      <c s="35" t="s">
        <v>5</v>
      </c>
      <c s="6" t="s">
        <v>2429</v>
      </c>
      <c s="36" t="s">
        <v>53</v>
      </c>
      <c s="37">
        <v>0.042</v>
      </c>
      <c s="36">
        <v>0</v>
      </c>
      <c s="36">
        <f>ROUND(G22*H22,6)</f>
      </c>
      <c r="L22" s="38">
        <v>0</v>
      </c>
      <c s="32">
        <f>ROUND(ROUND(L22,2)*ROUND(G22,3),2)</f>
      </c>
      <c s="36" t="s">
        <v>188</v>
      </c>
      <c>
        <f>(M22*21)/100</f>
      </c>
      <c t="s">
        <v>26</v>
      </c>
    </row>
    <row r="23" spans="1:5" ht="12.75">
      <c r="A23" s="35" t="s">
        <v>55</v>
      </c>
      <c r="E23" s="39" t="s">
        <v>5</v>
      </c>
    </row>
    <row r="24" spans="1:5" ht="12.75">
      <c r="A24" s="35" t="s">
        <v>56</v>
      </c>
      <c r="E24" s="40" t="s">
        <v>5</v>
      </c>
    </row>
    <row r="25" spans="1:5" ht="25.5">
      <c r="A25" t="s">
        <v>58</v>
      </c>
      <c r="E25" s="39" t="s">
        <v>2429</v>
      </c>
    </row>
    <row r="26" spans="1:13" ht="12.75">
      <c r="A26" t="s">
        <v>45</v>
      </c>
      <c r="C26" s="31" t="s">
        <v>4955</v>
      </c>
      <c r="E26" s="33" t="s">
        <v>4956</v>
      </c>
      <c r="J26" s="32">
        <f>0</f>
      </c>
      <c s="32">
        <f>0</f>
      </c>
      <c s="32">
        <f>0+L27+L31+L35+L39+L43+L47+L51+L55+L59+L63+L67+L71+L75+L79+L83+L87+L91+L95+L99+L103+L107+L111+L115+L119+L123+L127+L131+L135+L139+L143+L147+L151</f>
      </c>
      <c s="32">
        <f>0+M27+M31+M35+M39+M43+M47+M51+M55+M59+M63+M67+M71+M75+M79+M83+M87+M91+M95+M99+M103+M107+M111+M115+M119+M123+M127+M131+M135+M139+M143+M147+M151</f>
      </c>
    </row>
    <row r="27" spans="1:16" ht="12.75">
      <c r="A27" t="s">
        <v>48</v>
      </c>
      <c s="34" t="s">
        <v>76</v>
      </c>
      <c s="34" t="s">
        <v>4957</v>
      </c>
      <c s="35" t="s">
        <v>5</v>
      </c>
      <c s="6" t="s">
        <v>4958</v>
      </c>
      <c s="36" t="s">
        <v>235</v>
      </c>
      <c s="37">
        <v>96</v>
      </c>
      <c s="36">
        <v>0</v>
      </c>
      <c s="36">
        <f>ROUND(G27*H27,6)</f>
      </c>
      <c r="L27" s="38">
        <v>0</v>
      </c>
      <c s="32">
        <f>ROUND(ROUND(L27,2)*ROUND(G27,3),2)</f>
      </c>
      <c s="36" t="s">
        <v>54</v>
      </c>
      <c>
        <f>(M27*21)/100</f>
      </c>
      <c t="s">
        <v>26</v>
      </c>
    </row>
    <row r="28" spans="1:5" ht="12.75">
      <c r="A28" s="35" t="s">
        <v>55</v>
      </c>
      <c r="E28" s="39" t="s">
        <v>5</v>
      </c>
    </row>
    <row r="29" spans="1:5" ht="12.75">
      <c r="A29" s="35" t="s">
        <v>56</v>
      </c>
      <c r="E29" s="40" t="s">
        <v>5</v>
      </c>
    </row>
    <row r="30" spans="1:5" ht="12.75">
      <c r="A30" t="s">
        <v>58</v>
      </c>
      <c r="E30" s="39" t="s">
        <v>4958</v>
      </c>
    </row>
    <row r="31" spans="1:16" ht="12.75">
      <c r="A31" t="s">
        <v>48</v>
      </c>
      <c s="34" t="s">
        <v>82</v>
      </c>
      <c s="34" t="s">
        <v>4959</v>
      </c>
      <c s="35" t="s">
        <v>5</v>
      </c>
      <c s="6" t="s">
        <v>4960</v>
      </c>
      <c s="36" t="s">
        <v>235</v>
      </c>
      <c s="37">
        <v>128</v>
      </c>
      <c s="36">
        <v>0</v>
      </c>
      <c s="36">
        <f>ROUND(G31*H31,6)</f>
      </c>
      <c r="L31" s="38">
        <v>0</v>
      </c>
      <c s="32">
        <f>ROUND(ROUND(L31,2)*ROUND(G31,3),2)</f>
      </c>
      <c s="36" t="s">
        <v>54</v>
      </c>
      <c>
        <f>(M31*21)/100</f>
      </c>
      <c t="s">
        <v>26</v>
      </c>
    </row>
    <row r="32" spans="1:5" ht="12.75">
      <c r="A32" s="35" t="s">
        <v>55</v>
      </c>
      <c r="E32" s="39" t="s">
        <v>5</v>
      </c>
    </row>
    <row r="33" spans="1:5" ht="12.75">
      <c r="A33" s="35" t="s">
        <v>56</v>
      </c>
      <c r="E33" s="40" t="s">
        <v>5</v>
      </c>
    </row>
    <row r="34" spans="1:5" ht="12.75">
      <c r="A34" t="s">
        <v>58</v>
      </c>
      <c r="E34" s="39" t="s">
        <v>4960</v>
      </c>
    </row>
    <row r="35" spans="1:16" ht="12.75">
      <c r="A35" t="s">
        <v>48</v>
      </c>
      <c s="34" t="s">
        <v>88</v>
      </c>
      <c s="34" t="s">
        <v>4961</v>
      </c>
      <c s="35" t="s">
        <v>5</v>
      </c>
      <c s="6" t="s">
        <v>4962</v>
      </c>
      <c s="36" t="s">
        <v>235</v>
      </c>
      <c s="37">
        <v>16</v>
      </c>
      <c s="36">
        <v>0</v>
      </c>
      <c s="36">
        <f>ROUND(G35*H35,6)</f>
      </c>
      <c r="L35" s="38">
        <v>0</v>
      </c>
      <c s="32">
        <f>ROUND(ROUND(L35,2)*ROUND(G35,3),2)</f>
      </c>
      <c s="36" t="s">
        <v>54</v>
      </c>
      <c>
        <f>(M35*21)/100</f>
      </c>
      <c t="s">
        <v>26</v>
      </c>
    </row>
    <row r="36" spans="1:5" ht="12.75">
      <c r="A36" s="35" t="s">
        <v>55</v>
      </c>
      <c r="E36" s="39" t="s">
        <v>5</v>
      </c>
    </row>
    <row r="37" spans="1:5" ht="12.75">
      <c r="A37" s="35" t="s">
        <v>56</v>
      </c>
      <c r="E37" s="40" t="s">
        <v>5</v>
      </c>
    </row>
    <row r="38" spans="1:5" ht="12.75">
      <c r="A38" t="s">
        <v>58</v>
      </c>
      <c r="E38" s="39" t="s">
        <v>4962</v>
      </c>
    </row>
    <row r="39" spans="1:16" ht="12.75">
      <c r="A39" t="s">
        <v>48</v>
      </c>
      <c s="34" t="s">
        <v>94</v>
      </c>
      <c s="34" t="s">
        <v>4963</v>
      </c>
      <c s="35" t="s">
        <v>5</v>
      </c>
      <c s="6" t="s">
        <v>4964</v>
      </c>
      <c s="36" t="s">
        <v>235</v>
      </c>
      <c s="37">
        <v>240</v>
      </c>
      <c s="36">
        <v>0</v>
      </c>
      <c s="36">
        <f>ROUND(G39*H39,6)</f>
      </c>
      <c r="L39" s="38">
        <v>0</v>
      </c>
      <c s="32">
        <f>ROUND(ROUND(L39,2)*ROUND(G39,3),2)</f>
      </c>
      <c s="36" t="s">
        <v>54</v>
      </c>
      <c>
        <f>(M39*21)/100</f>
      </c>
      <c t="s">
        <v>26</v>
      </c>
    </row>
    <row r="40" spans="1:5" ht="12.75">
      <c r="A40" s="35" t="s">
        <v>55</v>
      </c>
      <c r="E40" s="39" t="s">
        <v>5</v>
      </c>
    </row>
    <row r="41" spans="1:5" ht="12.75">
      <c r="A41" s="35" t="s">
        <v>56</v>
      </c>
      <c r="E41" s="40" t="s">
        <v>5</v>
      </c>
    </row>
    <row r="42" spans="1:5" ht="12.75">
      <c r="A42" t="s">
        <v>58</v>
      </c>
      <c r="E42" s="39" t="s">
        <v>4964</v>
      </c>
    </row>
    <row r="43" spans="1:16" ht="25.5">
      <c r="A43" t="s">
        <v>48</v>
      </c>
      <c s="34" t="s">
        <v>100</v>
      </c>
      <c s="34" t="s">
        <v>4965</v>
      </c>
      <c s="35" t="s">
        <v>5</v>
      </c>
      <c s="6" t="s">
        <v>4966</v>
      </c>
      <c s="36" t="s">
        <v>187</v>
      </c>
      <c s="37">
        <v>6</v>
      </c>
      <c s="36">
        <v>0</v>
      </c>
      <c s="36">
        <f>ROUND(G43*H43,6)</f>
      </c>
      <c r="L43" s="38">
        <v>0</v>
      </c>
      <c s="32">
        <f>ROUND(ROUND(L43,2)*ROUND(G43,3),2)</f>
      </c>
      <c s="36" t="s">
        <v>188</v>
      </c>
      <c>
        <f>(M43*21)/100</f>
      </c>
      <c t="s">
        <v>26</v>
      </c>
    </row>
    <row r="44" spans="1:5" ht="12.75">
      <c r="A44" s="35" t="s">
        <v>55</v>
      </c>
      <c r="E44" s="39" t="s">
        <v>5</v>
      </c>
    </row>
    <row r="45" spans="1:5" ht="12.75">
      <c r="A45" s="35" t="s">
        <v>56</v>
      </c>
      <c r="E45" s="40" t="s">
        <v>4967</v>
      </c>
    </row>
    <row r="46" spans="1:5" ht="25.5">
      <c r="A46" t="s">
        <v>58</v>
      </c>
      <c r="E46" s="39" t="s">
        <v>4966</v>
      </c>
    </row>
    <row r="47" spans="1:16" ht="25.5">
      <c r="A47" t="s">
        <v>48</v>
      </c>
      <c s="34" t="s">
        <v>106</v>
      </c>
      <c s="34" t="s">
        <v>4968</v>
      </c>
      <c s="35" t="s">
        <v>5</v>
      </c>
      <c s="6" t="s">
        <v>4969</v>
      </c>
      <c s="36" t="s">
        <v>187</v>
      </c>
      <c s="37">
        <v>6</v>
      </c>
      <c s="36">
        <v>0</v>
      </c>
      <c s="36">
        <f>ROUND(G47*H47,6)</f>
      </c>
      <c r="L47" s="38">
        <v>0</v>
      </c>
      <c s="32">
        <f>ROUND(ROUND(L47,2)*ROUND(G47,3),2)</f>
      </c>
      <c s="36" t="s">
        <v>54</v>
      </c>
      <c>
        <f>(M47*21)/100</f>
      </c>
      <c t="s">
        <v>26</v>
      </c>
    </row>
    <row r="48" spans="1:5" ht="12.75">
      <c r="A48" s="35" t="s">
        <v>55</v>
      </c>
      <c r="E48" s="39" t="s">
        <v>5</v>
      </c>
    </row>
    <row r="49" spans="1:5" ht="12.75">
      <c r="A49" s="35" t="s">
        <v>56</v>
      </c>
      <c r="E49" s="40" t="s">
        <v>5</v>
      </c>
    </row>
    <row r="50" spans="1:5" ht="25.5">
      <c r="A50" t="s">
        <v>58</v>
      </c>
      <c r="E50" s="39" t="s">
        <v>4969</v>
      </c>
    </row>
    <row r="51" spans="1:16" ht="25.5">
      <c r="A51" t="s">
        <v>48</v>
      </c>
      <c s="34" t="s">
        <v>112</v>
      </c>
      <c s="34" t="s">
        <v>4970</v>
      </c>
      <c s="35" t="s">
        <v>5</v>
      </c>
      <c s="6" t="s">
        <v>4971</v>
      </c>
      <c s="36" t="s">
        <v>187</v>
      </c>
      <c s="37">
        <v>67</v>
      </c>
      <c s="36">
        <v>0</v>
      </c>
      <c s="36">
        <f>ROUND(G51*H51,6)</f>
      </c>
      <c r="L51" s="38">
        <v>0</v>
      </c>
      <c s="32">
        <f>ROUND(ROUND(L51,2)*ROUND(G51,3),2)</f>
      </c>
      <c s="36" t="s">
        <v>188</v>
      </c>
      <c>
        <f>(M51*21)/100</f>
      </c>
      <c t="s">
        <v>26</v>
      </c>
    </row>
    <row r="52" spans="1:5" ht="12.75">
      <c r="A52" s="35" t="s">
        <v>55</v>
      </c>
      <c r="E52" s="39" t="s">
        <v>5</v>
      </c>
    </row>
    <row r="53" spans="1:5" ht="165.75">
      <c r="A53" s="35" t="s">
        <v>56</v>
      </c>
      <c r="E53" s="40" t="s">
        <v>4972</v>
      </c>
    </row>
    <row r="54" spans="1:5" ht="25.5">
      <c r="A54" t="s">
        <v>58</v>
      </c>
      <c r="E54" s="39" t="s">
        <v>4971</v>
      </c>
    </row>
    <row r="55" spans="1:16" ht="12.75">
      <c r="A55" t="s">
        <v>48</v>
      </c>
      <c s="34" t="s">
        <v>118</v>
      </c>
      <c s="34" t="s">
        <v>4973</v>
      </c>
      <c s="35" t="s">
        <v>5</v>
      </c>
      <c s="6" t="s">
        <v>4974</v>
      </c>
      <c s="36" t="s">
        <v>187</v>
      </c>
      <c s="37">
        <v>2</v>
      </c>
      <c s="36">
        <v>0.0008</v>
      </c>
      <c s="36">
        <f>ROUND(G55*H55,6)</f>
      </c>
      <c r="L55" s="38">
        <v>0</v>
      </c>
      <c s="32">
        <f>ROUND(ROUND(L55,2)*ROUND(G55,3),2)</f>
      </c>
      <c s="36" t="s">
        <v>188</v>
      </c>
      <c>
        <f>(M55*21)/100</f>
      </c>
      <c t="s">
        <v>26</v>
      </c>
    </row>
    <row r="56" spans="1:5" ht="12.75">
      <c r="A56" s="35" t="s">
        <v>55</v>
      </c>
      <c r="E56" s="39" t="s">
        <v>5</v>
      </c>
    </row>
    <row r="57" spans="1:5" ht="12.75">
      <c r="A57" s="35" t="s">
        <v>56</v>
      </c>
      <c r="E57" s="40" t="s">
        <v>4975</v>
      </c>
    </row>
    <row r="58" spans="1:5" ht="12.75">
      <c r="A58" t="s">
        <v>58</v>
      </c>
      <c r="E58" s="39" t="s">
        <v>4974</v>
      </c>
    </row>
    <row r="59" spans="1:16" ht="12.75">
      <c r="A59" t="s">
        <v>48</v>
      </c>
      <c s="34" t="s">
        <v>124</v>
      </c>
      <c s="34" t="s">
        <v>4976</v>
      </c>
      <c s="35" t="s">
        <v>5</v>
      </c>
      <c s="6" t="s">
        <v>4977</v>
      </c>
      <c s="36" t="s">
        <v>187</v>
      </c>
      <c s="37">
        <v>2</v>
      </c>
      <c s="36">
        <v>0.0008</v>
      </c>
      <c s="36">
        <f>ROUND(G59*H59,6)</f>
      </c>
      <c r="L59" s="38">
        <v>0</v>
      </c>
      <c s="32">
        <f>ROUND(ROUND(L59,2)*ROUND(G59,3),2)</f>
      </c>
      <c s="36" t="s">
        <v>188</v>
      </c>
      <c>
        <f>(M59*21)/100</f>
      </c>
      <c t="s">
        <v>26</v>
      </c>
    </row>
    <row r="60" spans="1:5" ht="12.75">
      <c r="A60" s="35" t="s">
        <v>55</v>
      </c>
      <c r="E60" s="39" t="s">
        <v>5</v>
      </c>
    </row>
    <row r="61" spans="1:5" ht="12.75">
      <c r="A61" s="35" t="s">
        <v>56</v>
      </c>
      <c r="E61" s="40" t="s">
        <v>4975</v>
      </c>
    </row>
    <row r="62" spans="1:5" ht="12.75">
      <c r="A62" t="s">
        <v>58</v>
      </c>
      <c r="E62" s="39" t="s">
        <v>4977</v>
      </c>
    </row>
    <row r="63" spans="1:16" ht="12.75">
      <c r="A63" t="s">
        <v>48</v>
      </c>
      <c s="34" t="s">
        <v>130</v>
      </c>
      <c s="34" t="s">
        <v>4978</v>
      </c>
      <c s="35" t="s">
        <v>5</v>
      </c>
      <c s="6" t="s">
        <v>4979</v>
      </c>
      <c s="36" t="s">
        <v>187</v>
      </c>
      <c s="37">
        <v>4</v>
      </c>
      <c s="36">
        <v>0.0006</v>
      </c>
      <c s="36">
        <f>ROUND(G63*H63,6)</f>
      </c>
      <c r="L63" s="38">
        <v>0</v>
      </c>
      <c s="32">
        <f>ROUND(ROUND(L63,2)*ROUND(G63,3),2)</f>
      </c>
      <c s="36" t="s">
        <v>188</v>
      </c>
      <c>
        <f>(M63*21)/100</f>
      </c>
      <c t="s">
        <v>26</v>
      </c>
    </row>
    <row r="64" spans="1:5" ht="12.75">
      <c r="A64" s="35" t="s">
        <v>55</v>
      </c>
      <c r="E64" s="39" t="s">
        <v>5</v>
      </c>
    </row>
    <row r="65" spans="1:5" ht="12.75">
      <c r="A65" s="35" t="s">
        <v>56</v>
      </c>
      <c r="E65" s="40" t="s">
        <v>4980</v>
      </c>
    </row>
    <row r="66" spans="1:5" ht="12.75">
      <c r="A66" t="s">
        <v>58</v>
      </c>
      <c r="E66" s="39" t="s">
        <v>4979</v>
      </c>
    </row>
    <row r="67" spans="1:16" ht="12.75">
      <c r="A67" t="s">
        <v>48</v>
      </c>
      <c s="34" t="s">
        <v>136</v>
      </c>
      <c s="34" t="s">
        <v>4981</v>
      </c>
      <c s="35" t="s">
        <v>5</v>
      </c>
      <c s="6" t="s">
        <v>4982</v>
      </c>
      <c s="36" t="s">
        <v>187</v>
      </c>
      <c s="37">
        <v>4</v>
      </c>
      <c s="36">
        <v>0.0006</v>
      </c>
      <c s="36">
        <f>ROUND(G67*H67,6)</f>
      </c>
      <c r="L67" s="38">
        <v>0</v>
      </c>
      <c s="32">
        <f>ROUND(ROUND(L67,2)*ROUND(G67,3),2)</f>
      </c>
      <c s="36" t="s">
        <v>188</v>
      </c>
      <c>
        <f>(M67*21)/100</f>
      </c>
      <c t="s">
        <v>26</v>
      </c>
    </row>
    <row r="68" spans="1:5" ht="12.75">
      <c r="A68" s="35" t="s">
        <v>55</v>
      </c>
      <c r="E68" s="39" t="s">
        <v>5</v>
      </c>
    </row>
    <row r="69" spans="1:5" ht="12.75">
      <c r="A69" s="35" t="s">
        <v>56</v>
      </c>
      <c r="E69" s="40" t="s">
        <v>4980</v>
      </c>
    </row>
    <row r="70" spans="1:5" ht="12.75">
      <c r="A70" t="s">
        <v>58</v>
      </c>
      <c r="E70" s="39" t="s">
        <v>4982</v>
      </c>
    </row>
    <row r="71" spans="1:16" ht="12.75">
      <c r="A71" t="s">
        <v>48</v>
      </c>
      <c s="34" t="s">
        <v>142</v>
      </c>
      <c s="34" t="s">
        <v>4983</v>
      </c>
      <c s="35" t="s">
        <v>5</v>
      </c>
      <c s="6" t="s">
        <v>4984</v>
      </c>
      <c s="36" t="s">
        <v>187</v>
      </c>
      <c s="37">
        <v>27</v>
      </c>
      <c s="36">
        <v>0.0005</v>
      </c>
      <c s="36">
        <f>ROUND(G71*H71,6)</f>
      </c>
      <c r="L71" s="38">
        <v>0</v>
      </c>
      <c s="32">
        <f>ROUND(ROUND(L71,2)*ROUND(G71,3),2)</f>
      </c>
      <c s="36" t="s">
        <v>188</v>
      </c>
      <c>
        <f>(M71*21)/100</f>
      </c>
      <c t="s">
        <v>26</v>
      </c>
    </row>
    <row r="72" spans="1:5" ht="12.75">
      <c r="A72" s="35" t="s">
        <v>55</v>
      </c>
      <c r="E72" s="39" t="s">
        <v>5</v>
      </c>
    </row>
    <row r="73" spans="1:5" ht="165.75">
      <c r="A73" s="35" t="s">
        <v>56</v>
      </c>
      <c r="E73" s="40" t="s">
        <v>4985</v>
      </c>
    </row>
    <row r="74" spans="1:5" ht="12.75">
      <c r="A74" t="s">
        <v>58</v>
      </c>
      <c r="E74" s="39" t="s">
        <v>4984</v>
      </c>
    </row>
    <row r="75" spans="1:16" ht="12.75">
      <c r="A75" t="s">
        <v>48</v>
      </c>
      <c s="34" t="s">
        <v>148</v>
      </c>
      <c s="34" t="s">
        <v>4986</v>
      </c>
      <c s="35" t="s">
        <v>5</v>
      </c>
      <c s="6" t="s">
        <v>4987</v>
      </c>
      <c s="36" t="s">
        <v>187</v>
      </c>
      <c s="37">
        <v>28</v>
      </c>
      <c s="36">
        <v>0.0005</v>
      </c>
      <c s="36">
        <f>ROUND(G75*H75,6)</f>
      </c>
      <c r="L75" s="38">
        <v>0</v>
      </c>
      <c s="32">
        <f>ROUND(ROUND(L75,2)*ROUND(G75,3),2)</f>
      </c>
      <c s="36" t="s">
        <v>188</v>
      </c>
      <c>
        <f>(M75*21)/100</f>
      </c>
      <c t="s">
        <v>26</v>
      </c>
    </row>
    <row r="76" spans="1:5" ht="12.75">
      <c r="A76" s="35" t="s">
        <v>55</v>
      </c>
      <c r="E76" s="39" t="s">
        <v>5</v>
      </c>
    </row>
    <row r="77" spans="1:5" ht="165.75">
      <c r="A77" s="35" t="s">
        <v>56</v>
      </c>
      <c r="E77" s="40" t="s">
        <v>4988</v>
      </c>
    </row>
    <row r="78" spans="1:5" ht="12.75">
      <c r="A78" t="s">
        <v>58</v>
      </c>
      <c r="E78" s="39" t="s">
        <v>4987</v>
      </c>
    </row>
    <row r="79" spans="1:16" ht="25.5">
      <c r="A79" t="s">
        <v>48</v>
      </c>
      <c s="34" t="s">
        <v>225</v>
      </c>
      <c s="34" t="s">
        <v>4989</v>
      </c>
      <c s="35" t="s">
        <v>5</v>
      </c>
      <c s="6" t="s">
        <v>4990</v>
      </c>
      <c s="36" t="s">
        <v>235</v>
      </c>
      <c s="37">
        <v>12</v>
      </c>
      <c s="36">
        <v>0.00167</v>
      </c>
      <c s="36">
        <f>ROUND(G79*H79,6)</f>
      </c>
      <c r="L79" s="38">
        <v>0</v>
      </c>
      <c s="32">
        <f>ROUND(ROUND(L79,2)*ROUND(G79,3),2)</f>
      </c>
      <c s="36" t="s">
        <v>188</v>
      </c>
      <c>
        <f>(M79*21)/100</f>
      </c>
      <c t="s">
        <v>26</v>
      </c>
    </row>
    <row r="80" spans="1:5" ht="12.75">
      <c r="A80" s="35" t="s">
        <v>55</v>
      </c>
      <c r="E80" s="39" t="s">
        <v>5</v>
      </c>
    </row>
    <row r="81" spans="1:5" ht="12.75">
      <c r="A81" s="35" t="s">
        <v>56</v>
      </c>
      <c r="E81" s="40" t="s">
        <v>4991</v>
      </c>
    </row>
    <row r="82" spans="1:5" ht="25.5">
      <c r="A82" t="s">
        <v>58</v>
      </c>
      <c r="E82" s="39" t="s">
        <v>4990</v>
      </c>
    </row>
    <row r="83" spans="1:16" ht="25.5">
      <c r="A83" t="s">
        <v>48</v>
      </c>
      <c s="34" t="s">
        <v>228</v>
      </c>
      <c s="34" t="s">
        <v>4992</v>
      </c>
      <c s="35" t="s">
        <v>5</v>
      </c>
      <c s="6" t="s">
        <v>4993</v>
      </c>
      <c s="36" t="s">
        <v>235</v>
      </c>
      <c s="37">
        <v>564</v>
      </c>
      <c s="36">
        <v>0.00344</v>
      </c>
      <c s="36">
        <f>ROUND(G83*H83,6)</f>
      </c>
      <c r="L83" s="38">
        <v>0</v>
      </c>
      <c s="32">
        <f>ROUND(ROUND(L83,2)*ROUND(G83,3),2)</f>
      </c>
      <c s="36" t="s">
        <v>188</v>
      </c>
      <c>
        <f>(M83*21)/100</f>
      </c>
      <c t="s">
        <v>26</v>
      </c>
    </row>
    <row r="84" spans="1:5" ht="12.75">
      <c r="A84" s="35" t="s">
        <v>55</v>
      </c>
      <c r="E84" s="39" t="s">
        <v>5</v>
      </c>
    </row>
    <row r="85" spans="1:5" ht="165.75">
      <c r="A85" s="35" t="s">
        <v>56</v>
      </c>
      <c r="E85" s="40" t="s">
        <v>4994</v>
      </c>
    </row>
    <row r="86" spans="1:5" ht="25.5">
      <c r="A86" t="s">
        <v>58</v>
      </c>
      <c r="E86" s="39" t="s">
        <v>4993</v>
      </c>
    </row>
    <row r="87" spans="1:16" ht="25.5">
      <c r="A87" t="s">
        <v>48</v>
      </c>
      <c s="34" t="s">
        <v>232</v>
      </c>
      <c s="34" t="s">
        <v>4995</v>
      </c>
      <c s="35" t="s">
        <v>5</v>
      </c>
      <c s="6" t="s">
        <v>4996</v>
      </c>
      <c s="36" t="s">
        <v>187</v>
      </c>
      <c s="37">
        <v>19</v>
      </c>
      <c s="36">
        <v>0</v>
      </c>
      <c s="36">
        <f>ROUND(G87*H87,6)</f>
      </c>
      <c r="L87" s="38">
        <v>0</v>
      </c>
      <c s="32">
        <f>ROUND(ROUND(L87,2)*ROUND(G87,3),2)</f>
      </c>
      <c s="36" t="s">
        <v>188</v>
      </c>
      <c>
        <f>(M87*21)/100</f>
      </c>
      <c t="s">
        <v>26</v>
      </c>
    </row>
    <row r="88" spans="1:5" ht="12.75">
      <c r="A88" s="35" t="s">
        <v>55</v>
      </c>
      <c r="E88" s="39" t="s">
        <v>5</v>
      </c>
    </row>
    <row r="89" spans="1:5" ht="12.75">
      <c r="A89" s="35" t="s">
        <v>56</v>
      </c>
      <c r="E89" s="40" t="s">
        <v>5</v>
      </c>
    </row>
    <row r="90" spans="1:5" ht="25.5">
      <c r="A90" t="s">
        <v>58</v>
      </c>
      <c r="E90" s="39" t="s">
        <v>4996</v>
      </c>
    </row>
    <row r="91" spans="1:16" ht="12.75">
      <c r="A91" t="s">
        <v>48</v>
      </c>
      <c s="34" t="s">
        <v>236</v>
      </c>
      <c s="34" t="s">
        <v>4997</v>
      </c>
      <c s="35" t="s">
        <v>5</v>
      </c>
      <c s="6" t="s">
        <v>4998</v>
      </c>
      <c s="36" t="s">
        <v>187</v>
      </c>
      <c s="37">
        <v>19</v>
      </c>
      <c s="36">
        <v>0.0007</v>
      </c>
      <c s="36">
        <f>ROUND(G91*H91,6)</f>
      </c>
      <c r="L91" s="38">
        <v>0</v>
      </c>
      <c s="32">
        <f>ROUND(ROUND(L91,2)*ROUND(G91,3),2)</f>
      </c>
      <c s="36" t="s">
        <v>188</v>
      </c>
      <c>
        <f>(M91*21)/100</f>
      </c>
      <c t="s">
        <v>26</v>
      </c>
    </row>
    <row r="92" spans="1:5" ht="12.75">
      <c r="A92" s="35" t="s">
        <v>55</v>
      </c>
      <c r="E92" s="39" t="s">
        <v>5</v>
      </c>
    </row>
    <row r="93" spans="1:5" ht="12.75">
      <c r="A93" s="35" t="s">
        <v>56</v>
      </c>
      <c r="E93" s="40" t="s">
        <v>5</v>
      </c>
    </row>
    <row r="94" spans="1:5" ht="12.75">
      <c r="A94" t="s">
        <v>58</v>
      </c>
      <c r="E94" s="39" t="s">
        <v>4998</v>
      </c>
    </row>
    <row r="95" spans="1:16" ht="25.5">
      <c r="A95" t="s">
        <v>48</v>
      </c>
      <c s="34" t="s">
        <v>239</v>
      </c>
      <c s="34" t="s">
        <v>4999</v>
      </c>
      <c s="35" t="s">
        <v>5</v>
      </c>
      <c s="6" t="s">
        <v>5000</v>
      </c>
      <c s="36" t="s">
        <v>187</v>
      </c>
      <c s="37">
        <v>3</v>
      </c>
      <c s="36">
        <v>0</v>
      </c>
      <c s="36">
        <f>ROUND(G95*H95,6)</f>
      </c>
      <c r="L95" s="38">
        <v>0</v>
      </c>
      <c s="32">
        <f>ROUND(ROUND(L95,2)*ROUND(G95,3),2)</f>
      </c>
      <c s="36" t="s">
        <v>188</v>
      </c>
      <c>
        <f>(M95*21)/100</f>
      </c>
      <c t="s">
        <v>26</v>
      </c>
    </row>
    <row r="96" spans="1:5" ht="12.75">
      <c r="A96" s="35" t="s">
        <v>55</v>
      </c>
      <c r="E96" s="39" t="s">
        <v>5</v>
      </c>
    </row>
    <row r="97" spans="1:5" ht="12.75">
      <c r="A97" s="35" t="s">
        <v>56</v>
      </c>
      <c r="E97" s="40" t="s">
        <v>5</v>
      </c>
    </row>
    <row r="98" spans="1:5" ht="25.5">
      <c r="A98" t="s">
        <v>58</v>
      </c>
      <c r="E98" s="39" t="s">
        <v>5000</v>
      </c>
    </row>
    <row r="99" spans="1:16" ht="12.75">
      <c r="A99" t="s">
        <v>48</v>
      </c>
      <c s="34" t="s">
        <v>241</v>
      </c>
      <c s="34" t="s">
        <v>5001</v>
      </c>
      <c s="35" t="s">
        <v>5</v>
      </c>
      <c s="6" t="s">
        <v>5002</v>
      </c>
      <c s="36" t="s">
        <v>187</v>
      </c>
      <c s="37">
        <v>2</v>
      </c>
      <c s="36">
        <v>0.0004</v>
      </c>
      <c s="36">
        <f>ROUND(G99*H99,6)</f>
      </c>
      <c r="L99" s="38">
        <v>0</v>
      </c>
      <c s="32">
        <f>ROUND(ROUND(L99,2)*ROUND(G99,3),2)</f>
      </c>
      <c s="36" t="s">
        <v>54</v>
      </c>
      <c>
        <f>(M99*21)/100</f>
      </c>
      <c t="s">
        <v>26</v>
      </c>
    </row>
    <row r="100" spans="1:5" ht="12.75">
      <c r="A100" s="35" t="s">
        <v>55</v>
      </c>
      <c r="E100" s="39" t="s">
        <v>5</v>
      </c>
    </row>
    <row r="101" spans="1:5" ht="12.75">
      <c r="A101" s="35" t="s">
        <v>56</v>
      </c>
      <c r="E101" s="40" t="s">
        <v>5</v>
      </c>
    </row>
    <row r="102" spans="1:5" ht="12.75">
      <c r="A102" t="s">
        <v>58</v>
      </c>
      <c r="E102" s="39" t="s">
        <v>5002</v>
      </c>
    </row>
    <row r="103" spans="1:16" ht="12.75">
      <c r="A103" t="s">
        <v>48</v>
      </c>
      <c s="34" t="s">
        <v>244</v>
      </c>
      <c s="34" t="s">
        <v>5003</v>
      </c>
      <c s="35" t="s">
        <v>5</v>
      </c>
      <c s="6" t="s">
        <v>5004</v>
      </c>
      <c s="36" t="s">
        <v>187</v>
      </c>
      <c s="37">
        <v>1</v>
      </c>
      <c s="36">
        <v>0.0012</v>
      </c>
      <c s="36">
        <f>ROUND(G103*H103,6)</f>
      </c>
      <c r="L103" s="38">
        <v>0</v>
      </c>
      <c s="32">
        <f>ROUND(ROUND(L103,2)*ROUND(G103,3),2)</f>
      </c>
      <c s="36" t="s">
        <v>54</v>
      </c>
      <c>
        <f>(M103*21)/100</f>
      </c>
      <c t="s">
        <v>26</v>
      </c>
    </row>
    <row r="104" spans="1:5" ht="12.75">
      <c r="A104" s="35" t="s">
        <v>55</v>
      </c>
      <c r="E104" s="39" t="s">
        <v>5</v>
      </c>
    </row>
    <row r="105" spans="1:5" ht="12.75">
      <c r="A105" s="35" t="s">
        <v>56</v>
      </c>
      <c r="E105" s="40" t="s">
        <v>5</v>
      </c>
    </row>
    <row r="106" spans="1:5" ht="12.75">
      <c r="A106" t="s">
        <v>58</v>
      </c>
      <c r="E106" s="39" t="s">
        <v>5004</v>
      </c>
    </row>
    <row r="107" spans="1:16" ht="25.5">
      <c r="A107" t="s">
        <v>48</v>
      </c>
      <c s="34" t="s">
        <v>247</v>
      </c>
      <c s="34" t="s">
        <v>5005</v>
      </c>
      <c s="35" t="s">
        <v>5</v>
      </c>
      <c s="6" t="s">
        <v>5006</v>
      </c>
      <c s="36" t="s">
        <v>235</v>
      </c>
      <c s="37">
        <v>58</v>
      </c>
      <c s="36">
        <v>0</v>
      </c>
      <c s="36">
        <f>ROUND(G107*H107,6)</f>
      </c>
      <c r="L107" s="38">
        <v>0</v>
      </c>
      <c s="32">
        <f>ROUND(ROUND(L107,2)*ROUND(G107,3),2)</f>
      </c>
      <c s="36" t="s">
        <v>188</v>
      </c>
      <c>
        <f>(M107*21)/100</f>
      </c>
      <c t="s">
        <v>26</v>
      </c>
    </row>
    <row r="108" spans="1:5" ht="12.75">
      <c r="A108" s="35" t="s">
        <v>55</v>
      </c>
      <c r="E108" s="39" t="s">
        <v>5</v>
      </c>
    </row>
    <row r="109" spans="1:5" ht="165.75">
      <c r="A109" s="35" t="s">
        <v>56</v>
      </c>
      <c r="E109" s="40" t="s">
        <v>5007</v>
      </c>
    </row>
    <row r="110" spans="1:5" ht="25.5">
      <c r="A110" t="s">
        <v>58</v>
      </c>
      <c r="E110" s="39" t="s">
        <v>5006</v>
      </c>
    </row>
    <row r="111" spans="1:16" ht="38.25">
      <c r="A111" t="s">
        <v>48</v>
      </c>
      <c s="34" t="s">
        <v>250</v>
      </c>
      <c s="34" t="s">
        <v>5008</v>
      </c>
      <c s="35" t="s">
        <v>5</v>
      </c>
      <c s="6" t="s">
        <v>5009</v>
      </c>
      <c s="36" t="s">
        <v>235</v>
      </c>
      <c s="37">
        <v>60.9</v>
      </c>
      <c s="36">
        <v>0.00078</v>
      </c>
      <c s="36">
        <f>ROUND(G111*H111,6)</f>
      </c>
      <c r="L111" s="38">
        <v>0</v>
      </c>
      <c s="32">
        <f>ROUND(ROUND(L111,2)*ROUND(G111,3),2)</f>
      </c>
      <c s="36" t="s">
        <v>54</v>
      </c>
      <c>
        <f>(M111*21)/100</f>
      </c>
      <c t="s">
        <v>26</v>
      </c>
    </row>
    <row r="112" spans="1:5" ht="12.75">
      <c r="A112" s="35" t="s">
        <v>55</v>
      </c>
      <c r="E112" s="39" t="s">
        <v>5</v>
      </c>
    </row>
    <row r="113" spans="1:5" ht="12.75">
      <c r="A113" s="35" t="s">
        <v>56</v>
      </c>
      <c r="E113" s="40" t="s">
        <v>5</v>
      </c>
    </row>
    <row r="114" spans="1:5" ht="38.25">
      <c r="A114" t="s">
        <v>58</v>
      </c>
      <c r="E114" s="39" t="s">
        <v>5010</v>
      </c>
    </row>
    <row r="115" spans="1:16" ht="25.5">
      <c r="A115" t="s">
        <v>48</v>
      </c>
      <c s="34" t="s">
        <v>253</v>
      </c>
      <c s="34" t="s">
        <v>5011</v>
      </c>
      <c s="35" t="s">
        <v>5</v>
      </c>
      <c s="6" t="s">
        <v>5012</v>
      </c>
      <c s="36" t="s">
        <v>235</v>
      </c>
      <c s="37">
        <v>16</v>
      </c>
      <c s="36">
        <v>0</v>
      </c>
      <c s="36">
        <f>ROUND(G115*H115,6)</f>
      </c>
      <c r="L115" s="38">
        <v>0</v>
      </c>
      <c s="32">
        <f>ROUND(ROUND(L115,2)*ROUND(G115,3),2)</f>
      </c>
      <c s="36" t="s">
        <v>188</v>
      </c>
      <c>
        <f>(M115*21)/100</f>
      </c>
      <c t="s">
        <v>26</v>
      </c>
    </row>
    <row r="116" spans="1:5" ht="12.75">
      <c r="A116" s="35" t="s">
        <v>55</v>
      </c>
      <c r="E116" s="39" t="s">
        <v>5</v>
      </c>
    </row>
    <row r="117" spans="1:5" ht="12.75">
      <c r="A117" s="35" t="s">
        <v>56</v>
      </c>
      <c r="E117" s="40" t="s">
        <v>5013</v>
      </c>
    </row>
    <row r="118" spans="1:5" ht="25.5">
      <c r="A118" t="s">
        <v>58</v>
      </c>
      <c r="E118" s="39" t="s">
        <v>5012</v>
      </c>
    </row>
    <row r="119" spans="1:16" ht="38.25">
      <c r="A119" t="s">
        <v>48</v>
      </c>
      <c s="34" t="s">
        <v>256</v>
      </c>
      <c s="34" t="s">
        <v>5014</v>
      </c>
      <c s="35" t="s">
        <v>5</v>
      </c>
      <c s="6" t="s">
        <v>5015</v>
      </c>
      <c s="36" t="s">
        <v>235</v>
      </c>
      <c s="37">
        <v>10.5</v>
      </c>
      <c s="36">
        <v>0.00101</v>
      </c>
      <c s="36">
        <f>ROUND(G119*H119,6)</f>
      </c>
      <c r="L119" s="38">
        <v>0</v>
      </c>
      <c s="32">
        <f>ROUND(ROUND(L119,2)*ROUND(G119,3),2)</f>
      </c>
      <c s="36" t="s">
        <v>54</v>
      </c>
      <c>
        <f>(M119*21)/100</f>
      </c>
      <c t="s">
        <v>26</v>
      </c>
    </row>
    <row r="120" spans="1:5" ht="12.75">
      <c r="A120" s="35" t="s">
        <v>55</v>
      </c>
      <c r="E120" s="39" t="s">
        <v>5</v>
      </c>
    </row>
    <row r="121" spans="1:5" ht="12.75">
      <c r="A121" s="35" t="s">
        <v>56</v>
      </c>
      <c r="E121" s="40" t="s">
        <v>5</v>
      </c>
    </row>
    <row r="122" spans="1:5" ht="38.25">
      <c r="A122" t="s">
        <v>58</v>
      </c>
      <c r="E122" s="39" t="s">
        <v>5016</v>
      </c>
    </row>
    <row r="123" spans="1:16" ht="38.25">
      <c r="A123" t="s">
        <v>48</v>
      </c>
      <c s="34" t="s">
        <v>260</v>
      </c>
      <c s="34" t="s">
        <v>5017</v>
      </c>
      <c s="35" t="s">
        <v>5</v>
      </c>
      <c s="6" t="s">
        <v>5018</v>
      </c>
      <c s="36" t="s">
        <v>235</v>
      </c>
      <c s="37">
        <v>6.3</v>
      </c>
      <c s="36">
        <v>0.00124</v>
      </c>
      <c s="36">
        <f>ROUND(G123*H123,6)</f>
      </c>
      <c r="L123" s="38">
        <v>0</v>
      </c>
      <c s="32">
        <f>ROUND(ROUND(L123,2)*ROUND(G123,3),2)</f>
      </c>
      <c s="36" t="s">
        <v>54</v>
      </c>
      <c>
        <f>(M123*21)/100</f>
      </c>
      <c t="s">
        <v>26</v>
      </c>
    </row>
    <row r="124" spans="1:5" ht="12.75">
      <c r="A124" s="35" t="s">
        <v>55</v>
      </c>
      <c r="E124" s="39" t="s">
        <v>5</v>
      </c>
    </row>
    <row r="125" spans="1:5" ht="12.75">
      <c r="A125" s="35" t="s">
        <v>56</v>
      </c>
      <c r="E125" s="40" t="s">
        <v>5</v>
      </c>
    </row>
    <row r="126" spans="1:5" ht="38.25">
      <c r="A126" t="s">
        <v>58</v>
      </c>
      <c r="E126" s="39" t="s">
        <v>5019</v>
      </c>
    </row>
    <row r="127" spans="1:16" ht="25.5">
      <c r="A127" t="s">
        <v>48</v>
      </c>
      <c s="34" t="s">
        <v>263</v>
      </c>
      <c s="34" t="s">
        <v>5020</v>
      </c>
      <c s="35" t="s">
        <v>5</v>
      </c>
      <c s="6" t="s">
        <v>5021</v>
      </c>
      <c s="36" t="s">
        <v>235</v>
      </c>
      <c s="37">
        <v>12</v>
      </c>
      <c s="36">
        <v>0.00017</v>
      </c>
      <c s="36">
        <f>ROUND(G127*H127,6)</f>
      </c>
      <c r="L127" s="38">
        <v>0</v>
      </c>
      <c s="32">
        <f>ROUND(ROUND(L127,2)*ROUND(G127,3),2)</f>
      </c>
      <c s="36" t="s">
        <v>188</v>
      </c>
      <c>
        <f>(M127*21)/100</f>
      </c>
      <c t="s">
        <v>26</v>
      </c>
    </row>
    <row r="128" spans="1:5" ht="12.75">
      <c r="A128" s="35" t="s">
        <v>55</v>
      </c>
      <c r="E128" s="39" t="s">
        <v>5</v>
      </c>
    </row>
    <row r="129" spans="1:5" ht="12.75">
      <c r="A129" s="35" t="s">
        <v>56</v>
      </c>
      <c r="E129" s="40" t="s">
        <v>5</v>
      </c>
    </row>
    <row r="130" spans="1:5" ht="25.5">
      <c r="A130" t="s">
        <v>58</v>
      </c>
      <c r="E130" s="39" t="s">
        <v>5021</v>
      </c>
    </row>
    <row r="131" spans="1:16" ht="25.5">
      <c r="A131" t="s">
        <v>48</v>
      </c>
      <c s="34" t="s">
        <v>266</v>
      </c>
      <c s="34" t="s">
        <v>5022</v>
      </c>
      <c s="35" t="s">
        <v>5</v>
      </c>
      <c s="6" t="s">
        <v>5023</v>
      </c>
      <c s="36" t="s">
        <v>235</v>
      </c>
      <c s="37">
        <v>638</v>
      </c>
      <c s="36">
        <v>0.00022</v>
      </c>
      <c s="36">
        <f>ROUND(G131*H131,6)</f>
      </c>
      <c r="L131" s="38">
        <v>0</v>
      </c>
      <c s="32">
        <f>ROUND(ROUND(L131,2)*ROUND(G131,3),2)</f>
      </c>
      <c s="36" t="s">
        <v>188</v>
      </c>
      <c>
        <f>(M131*21)/100</f>
      </c>
      <c t="s">
        <v>26</v>
      </c>
    </row>
    <row r="132" spans="1:5" ht="12.75">
      <c r="A132" s="35" t="s">
        <v>55</v>
      </c>
      <c r="E132" s="39" t="s">
        <v>5</v>
      </c>
    </row>
    <row r="133" spans="1:5" ht="12.75">
      <c r="A133" s="35" t="s">
        <v>56</v>
      </c>
      <c r="E133" s="40" t="s">
        <v>5024</v>
      </c>
    </row>
    <row r="134" spans="1:5" ht="25.5">
      <c r="A134" t="s">
        <v>58</v>
      </c>
      <c r="E134" s="39" t="s">
        <v>5023</v>
      </c>
    </row>
    <row r="135" spans="1:16" ht="25.5">
      <c r="A135" t="s">
        <v>48</v>
      </c>
      <c s="34" t="s">
        <v>269</v>
      </c>
      <c s="34" t="s">
        <v>5025</v>
      </c>
      <c s="35" t="s">
        <v>5</v>
      </c>
      <c s="6" t="s">
        <v>5026</v>
      </c>
      <c s="36" t="s">
        <v>187</v>
      </c>
      <c s="37">
        <v>2</v>
      </c>
      <c s="36">
        <v>0</v>
      </c>
      <c s="36">
        <f>ROUND(G135*H135,6)</f>
      </c>
      <c r="L135" s="38">
        <v>0</v>
      </c>
      <c s="32">
        <f>ROUND(ROUND(L135,2)*ROUND(G135,3),2)</f>
      </c>
      <c s="36" t="s">
        <v>188</v>
      </c>
      <c>
        <f>(M135*21)/100</f>
      </c>
      <c t="s">
        <v>26</v>
      </c>
    </row>
    <row r="136" spans="1:5" ht="12.75">
      <c r="A136" s="35" t="s">
        <v>55</v>
      </c>
      <c r="E136" s="39" t="s">
        <v>5</v>
      </c>
    </row>
    <row r="137" spans="1:5" ht="12.75">
      <c r="A137" s="35" t="s">
        <v>56</v>
      </c>
      <c r="E137" s="40" t="s">
        <v>5027</v>
      </c>
    </row>
    <row r="138" spans="1:5" ht="25.5">
      <c r="A138" t="s">
        <v>58</v>
      </c>
      <c r="E138" s="39" t="s">
        <v>5026</v>
      </c>
    </row>
    <row r="139" spans="1:16" ht="38.25">
      <c r="A139" t="s">
        <v>48</v>
      </c>
      <c s="34" t="s">
        <v>272</v>
      </c>
      <c s="34" t="s">
        <v>5028</v>
      </c>
      <c s="35" t="s">
        <v>5</v>
      </c>
      <c s="6" t="s">
        <v>5029</v>
      </c>
      <c s="36" t="s">
        <v>187</v>
      </c>
      <c s="37">
        <v>2</v>
      </c>
      <c s="36">
        <v>0.071</v>
      </c>
      <c s="36">
        <f>ROUND(G139*H139,6)</f>
      </c>
      <c r="L139" s="38">
        <v>0</v>
      </c>
      <c s="32">
        <f>ROUND(ROUND(L139,2)*ROUND(G139,3),2)</f>
      </c>
      <c s="36" t="s">
        <v>54</v>
      </c>
      <c>
        <f>(M139*21)/100</f>
      </c>
      <c t="s">
        <v>26</v>
      </c>
    </row>
    <row r="140" spans="1:5" ht="12.75">
      <c r="A140" s="35" t="s">
        <v>55</v>
      </c>
      <c r="E140" s="39" t="s">
        <v>5</v>
      </c>
    </row>
    <row r="141" spans="1:5" ht="12.75">
      <c r="A141" s="35" t="s">
        <v>56</v>
      </c>
      <c r="E141" s="40" t="s">
        <v>5</v>
      </c>
    </row>
    <row r="142" spans="1:5" ht="89.25">
      <c r="A142" t="s">
        <v>58</v>
      </c>
      <c r="E142" s="39" t="s">
        <v>5030</v>
      </c>
    </row>
    <row r="143" spans="1:16" ht="25.5">
      <c r="A143" t="s">
        <v>48</v>
      </c>
      <c s="34" t="s">
        <v>275</v>
      </c>
      <c s="34" t="s">
        <v>5031</v>
      </c>
      <c s="35" t="s">
        <v>5</v>
      </c>
      <c s="6" t="s">
        <v>5032</v>
      </c>
      <c s="36" t="s">
        <v>187</v>
      </c>
      <c s="37">
        <v>12</v>
      </c>
      <c s="36">
        <v>0</v>
      </c>
      <c s="36">
        <f>ROUND(G143*H143,6)</f>
      </c>
      <c r="L143" s="38">
        <v>0</v>
      </c>
      <c s="32">
        <f>ROUND(ROUND(L143,2)*ROUND(G143,3),2)</f>
      </c>
      <c s="36" t="s">
        <v>188</v>
      </c>
      <c>
        <f>(M143*21)/100</f>
      </c>
      <c t="s">
        <v>26</v>
      </c>
    </row>
    <row r="144" spans="1:5" ht="12.75">
      <c r="A144" s="35" t="s">
        <v>55</v>
      </c>
      <c r="E144" s="39" t="s">
        <v>5</v>
      </c>
    </row>
    <row r="145" spans="1:5" ht="165.75">
      <c r="A145" s="35" t="s">
        <v>56</v>
      </c>
      <c r="E145" s="40" t="s">
        <v>5033</v>
      </c>
    </row>
    <row r="146" spans="1:5" ht="25.5">
      <c r="A146" t="s">
        <v>58</v>
      </c>
      <c r="E146" s="39" t="s">
        <v>5032</v>
      </c>
    </row>
    <row r="147" spans="1:16" ht="38.25">
      <c r="A147" t="s">
        <v>48</v>
      </c>
      <c s="34" t="s">
        <v>278</v>
      </c>
      <c s="34" t="s">
        <v>5034</v>
      </c>
      <c s="35" t="s">
        <v>5</v>
      </c>
      <c s="6" t="s">
        <v>5035</v>
      </c>
      <c s="36" t="s">
        <v>187</v>
      </c>
      <c s="37">
        <v>12</v>
      </c>
      <c s="36">
        <v>0.0195</v>
      </c>
      <c s="36">
        <f>ROUND(G147*H147,6)</f>
      </c>
      <c r="L147" s="38">
        <v>0</v>
      </c>
      <c s="32">
        <f>ROUND(ROUND(L147,2)*ROUND(G147,3),2)</f>
      </c>
      <c s="36" t="s">
        <v>54</v>
      </c>
      <c>
        <f>(M147*21)/100</f>
      </c>
      <c t="s">
        <v>26</v>
      </c>
    </row>
    <row r="148" spans="1:5" ht="12.75">
      <c r="A148" s="35" t="s">
        <v>55</v>
      </c>
      <c r="E148" s="39" t="s">
        <v>5</v>
      </c>
    </row>
    <row r="149" spans="1:5" ht="12.75">
      <c r="A149" s="35" t="s">
        <v>56</v>
      </c>
      <c r="E149" s="40" t="s">
        <v>5</v>
      </c>
    </row>
    <row r="150" spans="1:5" ht="102">
      <c r="A150" t="s">
        <v>58</v>
      </c>
      <c r="E150" s="39" t="s">
        <v>5036</v>
      </c>
    </row>
    <row r="151" spans="1:16" ht="25.5">
      <c r="A151" t="s">
        <v>48</v>
      </c>
      <c s="34" t="s">
        <v>281</v>
      </c>
      <c s="34" t="s">
        <v>5037</v>
      </c>
      <c s="35" t="s">
        <v>5</v>
      </c>
      <c s="6" t="s">
        <v>5038</v>
      </c>
      <c s="36" t="s">
        <v>53</v>
      </c>
      <c s="37">
        <v>2.595</v>
      </c>
      <c s="36">
        <v>0</v>
      </c>
      <c s="36">
        <f>ROUND(G151*H151,6)</f>
      </c>
      <c r="L151" s="38">
        <v>0</v>
      </c>
      <c s="32">
        <f>ROUND(ROUND(L151,2)*ROUND(G151,3),2)</f>
      </c>
      <c s="36" t="s">
        <v>188</v>
      </c>
      <c>
        <f>(M151*21)/100</f>
      </c>
      <c t="s">
        <v>26</v>
      </c>
    </row>
    <row r="152" spans="1:5" ht="12.75">
      <c r="A152" s="35" t="s">
        <v>55</v>
      </c>
      <c r="E152" s="39" t="s">
        <v>5</v>
      </c>
    </row>
    <row r="153" spans="1:5" ht="12.75">
      <c r="A153" s="35" t="s">
        <v>56</v>
      </c>
      <c r="E153" s="40" t="s">
        <v>5</v>
      </c>
    </row>
    <row r="154" spans="1:5" ht="25.5">
      <c r="A154" t="s">
        <v>58</v>
      </c>
      <c r="E154" s="39" t="s">
        <v>5038</v>
      </c>
    </row>
    <row r="155" spans="1:13" ht="12.75">
      <c r="A155" t="s">
        <v>45</v>
      </c>
      <c r="C155" s="31" t="s">
        <v>1585</v>
      </c>
      <c r="E155" s="33" t="s">
        <v>5039</v>
      </c>
      <c r="J155" s="32">
        <f>0</f>
      </c>
      <c s="32">
        <f>0</f>
      </c>
      <c s="32">
        <f>0+L156+L160+L164</f>
      </c>
      <c s="32">
        <f>0+M156+M160+M164</f>
      </c>
    </row>
    <row r="156" spans="1:16" ht="12.75">
      <c r="A156" t="s">
        <v>48</v>
      </c>
      <c s="34" t="s">
        <v>284</v>
      </c>
      <c s="34" t="s">
        <v>5040</v>
      </c>
      <c s="35" t="s">
        <v>5</v>
      </c>
      <c s="6" t="s">
        <v>5041</v>
      </c>
      <c s="36" t="s">
        <v>161</v>
      </c>
      <c s="37">
        <v>1</v>
      </c>
      <c s="36">
        <v>0</v>
      </c>
      <c s="36">
        <f>ROUND(G156*H156,6)</f>
      </c>
      <c r="L156" s="38">
        <v>0</v>
      </c>
      <c s="32">
        <f>ROUND(ROUND(L156,2)*ROUND(G156,3),2)</f>
      </c>
      <c s="36" t="s">
        <v>54</v>
      </c>
      <c>
        <f>(M156*21)/100</f>
      </c>
      <c t="s">
        <v>26</v>
      </c>
    </row>
    <row r="157" spans="1:5" ht="12.75">
      <c r="A157" s="35" t="s">
        <v>55</v>
      </c>
      <c r="E157" s="39" t="s">
        <v>5</v>
      </c>
    </row>
    <row r="158" spans="1:5" ht="12.75">
      <c r="A158" s="35" t="s">
        <v>56</v>
      </c>
      <c r="E158" s="40" t="s">
        <v>5</v>
      </c>
    </row>
    <row r="159" spans="1:5" ht="12.75">
      <c r="A159" t="s">
        <v>58</v>
      </c>
      <c r="E159" s="39" t="s">
        <v>5041</v>
      </c>
    </row>
    <row r="160" spans="1:16" ht="12.75">
      <c r="A160" t="s">
        <v>48</v>
      </c>
      <c s="34" t="s">
        <v>287</v>
      </c>
      <c s="34" t="s">
        <v>5042</v>
      </c>
      <c s="35" t="s">
        <v>5</v>
      </c>
      <c s="6" t="s">
        <v>5043</v>
      </c>
      <c s="36" t="s">
        <v>161</v>
      </c>
      <c s="37">
        <v>1</v>
      </c>
      <c s="36">
        <v>0</v>
      </c>
      <c s="36">
        <f>ROUND(G160*H160,6)</f>
      </c>
      <c r="L160" s="38">
        <v>0</v>
      </c>
      <c s="32">
        <f>ROUND(ROUND(L160,2)*ROUND(G160,3),2)</f>
      </c>
      <c s="36" t="s">
        <v>54</v>
      </c>
      <c>
        <f>(M160*21)/100</f>
      </c>
      <c t="s">
        <v>26</v>
      </c>
    </row>
    <row r="161" spans="1:5" ht="12.75">
      <c r="A161" s="35" t="s">
        <v>55</v>
      </c>
      <c r="E161" s="39" t="s">
        <v>5</v>
      </c>
    </row>
    <row r="162" spans="1:5" ht="12.75">
      <c r="A162" s="35" t="s">
        <v>56</v>
      </c>
      <c r="E162" s="40" t="s">
        <v>5</v>
      </c>
    </row>
    <row r="163" spans="1:5" ht="12.75">
      <c r="A163" t="s">
        <v>58</v>
      </c>
      <c r="E163" s="39" t="s">
        <v>5043</v>
      </c>
    </row>
    <row r="164" spans="1:16" ht="12.75">
      <c r="A164" t="s">
        <v>48</v>
      </c>
      <c s="34" t="s">
        <v>290</v>
      </c>
      <c s="34" t="s">
        <v>5044</v>
      </c>
      <c s="35" t="s">
        <v>5</v>
      </c>
      <c s="6" t="s">
        <v>5045</v>
      </c>
      <c s="36" t="s">
        <v>161</v>
      </c>
      <c s="37">
        <v>13</v>
      </c>
      <c s="36">
        <v>0</v>
      </c>
      <c s="36">
        <f>ROUND(G164*H164,6)</f>
      </c>
      <c r="L164" s="38">
        <v>0</v>
      </c>
      <c s="32">
        <f>ROUND(ROUND(L164,2)*ROUND(G164,3),2)</f>
      </c>
      <c s="36" t="s">
        <v>54</v>
      </c>
      <c>
        <f>(M164*21)/100</f>
      </c>
      <c t="s">
        <v>26</v>
      </c>
    </row>
    <row r="165" spans="1:5" ht="12.75">
      <c r="A165" s="35" t="s">
        <v>55</v>
      </c>
      <c r="E165" s="39" t="s">
        <v>5</v>
      </c>
    </row>
    <row r="166" spans="1:5" ht="12.75">
      <c r="A166" s="35" t="s">
        <v>56</v>
      </c>
      <c r="E166" s="40" t="s">
        <v>5</v>
      </c>
    </row>
    <row r="167" spans="1:5" ht="12.75">
      <c r="A167" t="s">
        <v>58</v>
      </c>
      <c r="E167" s="39" t="s">
        <v>5045</v>
      </c>
    </row>
    <row r="168" spans="1:13" ht="12.75">
      <c r="A168" t="s">
        <v>45</v>
      </c>
      <c r="C168" s="31" t="s">
        <v>308</v>
      </c>
      <c r="E168" s="33" t="s">
        <v>309</v>
      </c>
      <c r="J168" s="32">
        <f>0</f>
      </c>
      <c s="32">
        <f>0</f>
      </c>
      <c s="32">
        <f>0+L169</f>
      </c>
      <c s="32">
        <f>0+M169</f>
      </c>
    </row>
    <row r="169" spans="1:16" ht="12.75">
      <c r="A169" t="s">
        <v>48</v>
      </c>
      <c s="34" t="s">
        <v>293</v>
      </c>
      <c s="34" t="s">
        <v>311</v>
      </c>
      <c s="35" t="s">
        <v>5</v>
      </c>
      <c s="6" t="s">
        <v>312</v>
      </c>
      <c s="36" t="s">
        <v>161</v>
      </c>
      <c s="37">
        <v>1</v>
      </c>
      <c s="36">
        <v>0</v>
      </c>
      <c s="36">
        <f>ROUND(G169*H169,6)</f>
      </c>
      <c r="L169" s="38">
        <v>0</v>
      </c>
      <c s="32">
        <f>ROUND(ROUND(L169,2)*ROUND(G169,3),2)</f>
      </c>
      <c s="36" t="s">
        <v>188</v>
      </c>
      <c>
        <f>(M169*21)/100</f>
      </c>
      <c t="s">
        <v>26</v>
      </c>
    </row>
    <row r="170" spans="1:5" ht="12.75">
      <c r="A170" s="35" t="s">
        <v>55</v>
      </c>
      <c r="E170" s="39" t="s">
        <v>5</v>
      </c>
    </row>
    <row r="171" spans="1:5" ht="12.75">
      <c r="A171" s="35" t="s">
        <v>56</v>
      </c>
      <c r="E171" s="40" t="s">
        <v>5</v>
      </c>
    </row>
    <row r="172" spans="1:5" ht="12.75">
      <c r="A172" t="s">
        <v>58</v>
      </c>
      <c r="E172"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COUNTIFS(L8:L266,"=0",A8:A266,"P")+COUNTIFS(L8:L266,"",A8:A266,"P")+SUM(Q8:Q266)</f>
      </c>
    </row>
    <row r="8" spans="1:13" ht="12.75">
      <c r="A8" t="s">
        <v>43</v>
      </c>
      <c r="C8" s="28" t="s">
        <v>5048</v>
      </c>
      <c r="E8" s="30" t="s">
        <v>5047</v>
      </c>
      <c r="J8" s="29">
        <f>0+J9+J26+J31+J52+J57+J94+J139+J200+J237+J246+J251+J256+J265</f>
      </c>
      <c s="29">
        <f>0+K9+K26+K31+K52+K57+K94+K139+K200+K237+K246+K251+K256+K265</f>
      </c>
      <c s="29">
        <f>0+L9+L26+L31+L52+L57+L94+L139+L200+L237+L246+L251+L256+L265</f>
      </c>
      <c s="29">
        <f>0+M9+M26+M31+M52+M57+M94+M139+M200+M237+M246+M251+M256+M265</f>
      </c>
    </row>
    <row r="9" spans="1:13" ht="12.75">
      <c r="A9" t="s">
        <v>45</v>
      </c>
      <c r="C9" s="31" t="s">
        <v>49</v>
      </c>
      <c r="E9" s="33" t="s">
        <v>1156</v>
      </c>
      <c r="J9" s="32">
        <f>0</f>
      </c>
      <c s="32">
        <f>0</f>
      </c>
      <c s="32">
        <f>0+L10+L14+L18+L22</f>
      </c>
      <c s="32">
        <f>0+M10+M14+M18+M22</f>
      </c>
    </row>
    <row r="10" spans="1:16" ht="25.5">
      <c r="A10" t="s">
        <v>48</v>
      </c>
      <c s="34" t="s">
        <v>49</v>
      </c>
      <c s="34" t="s">
        <v>1163</v>
      </c>
      <c s="35" t="s">
        <v>5</v>
      </c>
      <c s="6" t="s">
        <v>1164</v>
      </c>
      <c s="36" t="s">
        <v>1159</v>
      </c>
      <c s="37">
        <v>43.2</v>
      </c>
      <c s="36">
        <v>0</v>
      </c>
      <c s="36">
        <f>ROUND(G10*H10,6)</f>
      </c>
      <c r="L10" s="38">
        <v>0</v>
      </c>
      <c s="32">
        <f>ROUND(ROUND(L10,2)*ROUND(G10,3),2)</f>
      </c>
      <c s="36" t="s">
        <v>188</v>
      </c>
      <c>
        <f>(M10*21)/100</f>
      </c>
      <c t="s">
        <v>26</v>
      </c>
    </row>
    <row r="11" spans="1:5" ht="12.75">
      <c r="A11" s="35" t="s">
        <v>55</v>
      </c>
      <c r="E11" s="39" t="s">
        <v>5</v>
      </c>
    </row>
    <row r="12" spans="1:5" ht="12.75">
      <c r="A12" s="35" t="s">
        <v>56</v>
      </c>
      <c r="E12" s="40" t="s">
        <v>5049</v>
      </c>
    </row>
    <row r="13" spans="1:5" ht="25.5">
      <c r="A13" t="s">
        <v>58</v>
      </c>
      <c r="E13" s="39" t="s">
        <v>1164</v>
      </c>
    </row>
    <row r="14" spans="1:16" ht="25.5">
      <c r="A14" t="s">
        <v>48</v>
      </c>
      <c s="34" t="s">
        <v>26</v>
      </c>
      <c s="34" t="s">
        <v>2058</v>
      </c>
      <c s="35" t="s">
        <v>5</v>
      </c>
      <c s="6" t="s">
        <v>2059</v>
      </c>
      <c s="36" t="s">
        <v>1159</v>
      </c>
      <c s="37">
        <v>21.6</v>
      </c>
      <c s="36">
        <v>0</v>
      </c>
      <c s="36">
        <f>ROUND(G14*H14,6)</f>
      </c>
      <c r="L14" s="38">
        <v>0</v>
      </c>
      <c s="32">
        <f>ROUND(ROUND(L14,2)*ROUND(G14,3),2)</f>
      </c>
      <c s="36" t="s">
        <v>188</v>
      </c>
      <c>
        <f>(M14*21)/100</f>
      </c>
      <c t="s">
        <v>26</v>
      </c>
    </row>
    <row r="15" spans="1:5" ht="12.75">
      <c r="A15" s="35" t="s">
        <v>55</v>
      </c>
      <c r="E15" s="39" t="s">
        <v>5</v>
      </c>
    </row>
    <row r="16" spans="1:5" ht="12.75">
      <c r="A16" s="35" t="s">
        <v>56</v>
      </c>
      <c r="E16" s="40" t="s">
        <v>5</v>
      </c>
    </row>
    <row r="17" spans="1:5" ht="25.5">
      <c r="A17" t="s">
        <v>58</v>
      </c>
      <c r="E17" s="39" t="s">
        <v>2059</v>
      </c>
    </row>
    <row r="18" spans="1:16" ht="38.25">
      <c r="A18" t="s">
        <v>48</v>
      </c>
      <c s="34" t="s">
        <v>25</v>
      </c>
      <c s="34" t="s">
        <v>4592</v>
      </c>
      <c s="35" t="s">
        <v>5</v>
      </c>
      <c s="6" t="s">
        <v>4593</v>
      </c>
      <c s="36" t="s">
        <v>1159</v>
      </c>
      <c s="37">
        <v>14.4</v>
      </c>
      <c s="36">
        <v>0</v>
      </c>
      <c s="36">
        <f>ROUND(G18*H18,6)</f>
      </c>
      <c r="L18" s="38">
        <v>0</v>
      </c>
      <c s="32">
        <f>ROUND(ROUND(L18,2)*ROUND(G18,3),2)</f>
      </c>
      <c s="36" t="s">
        <v>188</v>
      </c>
      <c>
        <f>(M18*21)/100</f>
      </c>
      <c t="s">
        <v>26</v>
      </c>
    </row>
    <row r="19" spans="1:5" ht="12.75">
      <c r="A19" s="35" t="s">
        <v>55</v>
      </c>
      <c r="E19" s="39" t="s">
        <v>5</v>
      </c>
    </row>
    <row r="20" spans="1:5" ht="12.75">
      <c r="A20" s="35" t="s">
        <v>56</v>
      </c>
      <c r="E20" s="40" t="s">
        <v>5050</v>
      </c>
    </row>
    <row r="21" spans="1:5" ht="38.25">
      <c r="A21" t="s">
        <v>58</v>
      </c>
      <c r="E21" s="39" t="s">
        <v>4595</v>
      </c>
    </row>
    <row r="22" spans="1:16" ht="12.75">
      <c r="A22" t="s">
        <v>48</v>
      </c>
      <c s="34" t="s">
        <v>70</v>
      </c>
      <c s="34" t="s">
        <v>1199</v>
      </c>
      <c s="35" t="s">
        <v>5</v>
      </c>
      <c s="6" t="s">
        <v>1200</v>
      </c>
      <c s="36" t="s">
        <v>53</v>
      </c>
      <c s="37">
        <v>25.92</v>
      </c>
      <c s="36">
        <v>1</v>
      </c>
      <c s="36">
        <f>ROUND(G22*H22,6)</f>
      </c>
      <c r="L22" s="38">
        <v>0</v>
      </c>
      <c s="32">
        <f>ROUND(ROUND(L22,2)*ROUND(G22,3),2)</f>
      </c>
      <c s="36" t="s">
        <v>188</v>
      </c>
      <c>
        <f>(M22*21)/100</f>
      </c>
      <c t="s">
        <v>26</v>
      </c>
    </row>
    <row r="23" spans="1:5" ht="12.75">
      <c r="A23" s="35" t="s">
        <v>55</v>
      </c>
      <c r="E23" s="39" t="s">
        <v>5</v>
      </c>
    </row>
    <row r="24" spans="1:5" ht="12.75">
      <c r="A24" s="35" t="s">
        <v>56</v>
      </c>
      <c r="E24" s="40" t="s">
        <v>5</v>
      </c>
    </row>
    <row r="25" spans="1:5" ht="12.75">
      <c r="A25" t="s">
        <v>58</v>
      </c>
      <c r="E25" s="39" t="s">
        <v>1200</v>
      </c>
    </row>
    <row r="26" spans="1:13" ht="12.75">
      <c r="A26" t="s">
        <v>45</v>
      </c>
      <c r="C26" s="31" t="s">
        <v>70</v>
      </c>
      <c r="E26" s="33" t="s">
        <v>1206</v>
      </c>
      <c r="J26" s="32">
        <f>0</f>
      </c>
      <c s="32">
        <f>0</f>
      </c>
      <c s="32">
        <f>0+L27</f>
      </c>
      <c s="32">
        <f>0+M27</f>
      </c>
    </row>
    <row r="27" spans="1:16" ht="25.5">
      <c r="A27" t="s">
        <v>48</v>
      </c>
      <c s="34" t="s">
        <v>76</v>
      </c>
      <c s="34" t="s">
        <v>1207</v>
      </c>
      <c s="35" t="s">
        <v>5</v>
      </c>
      <c s="6" t="s">
        <v>1208</v>
      </c>
      <c s="36" t="s">
        <v>1159</v>
      </c>
      <c s="37">
        <v>7.2</v>
      </c>
      <c s="36">
        <v>0</v>
      </c>
      <c s="36">
        <f>ROUND(G27*H27,6)</f>
      </c>
      <c r="L27" s="38">
        <v>0</v>
      </c>
      <c s="32">
        <f>ROUND(ROUND(L27,2)*ROUND(G27,3),2)</f>
      </c>
      <c s="36" t="s">
        <v>188</v>
      </c>
      <c>
        <f>(M27*21)/100</f>
      </c>
      <c t="s">
        <v>26</v>
      </c>
    </row>
    <row r="28" spans="1:5" ht="12.75">
      <c r="A28" s="35" t="s">
        <v>55</v>
      </c>
      <c r="E28" s="39" t="s">
        <v>5</v>
      </c>
    </row>
    <row r="29" spans="1:5" ht="12.75">
      <c r="A29" s="35" t="s">
        <v>56</v>
      </c>
      <c r="E29" s="40" t="s">
        <v>5051</v>
      </c>
    </row>
    <row r="30" spans="1:5" ht="25.5">
      <c r="A30" t="s">
        <v>58</v>
      </c>
      <c r="E30" s="39" t="s">
        <v>1208</v>
      </c>
    </row>
    <row r="31" spans="1:13" ht="12.75">
      <c r="A31" t="s">
        <v>45</v>
      </c>
      <c r="C31" s="31" t="s">
        <v>2372</v>
      </c>
      <c r="E31" s="33" t="s">
        <v>2373</v>
      </c>
      <c r="J31" s="32">
        <f>0</f>
      </c>
      <c s="32">
        <f>0</f>
      </c>
      <c s="32">
        <f>0+L32+L36+L40+L44+L48</f>
      </c>
      <c s="32">
        <f>0+M32+M36+M40+M44+M48</f>
      </c>
    </row>
    <row r="32" spans="1:16" ht="25.5">
      <c r="A32" t="s">
        <v>48</v>
      </c>
      <c s="34" t="s">
        <v>100</v>
      </c>
      <c s="34" t="s">
        <v>5052</v>
      </c>
      <c s="35" t="s">
        <v>5</v>
      </c>
      <c s="6" t="s">
        <v>5053</v>
      </c>
      <c s="36" t="s">
        <v>1171</v>
      </c>
      <c s="37">
        <v>4.71</v>
      </c>
      <c s="36">
        <v>0.00036</v>
      </c>
      <c s="36">
        <f>ROUND(G32*H32,6)</f>
      </c>
      <c r="L32" s="38">
        <v>0</v>
      </c>
      <c s="32">
        <f>ROUND(ROUND(L32,2)*ROUND(G32,3),2)</f>
      </c>
      <c s="36" t="s">
        <v>188</v>
      </c>
      <c>
        <f>(M32*21)/100</f>
      </c>
      <c t="s">
        <v>26</v>
      </c>
    </row>
    <row r="33" spans="1:5" ht="12.75">
      <c r="A33" s="35" t="s">
        <v>55</v>
      </c>
      <c r="E33" s="39" t="s">
        <v>5</v>
      </c>
    </row>
    <row r="34" spans="1:5" ht="12.75">
      <c r="A34" s="35" t="s">
        <v>56</v>
      </c>
      <c r="E34" s="40" t="s">
        <v>5054</v>
      </c>
    </row>
    <row r="35" spans="1:5" ht="25.5">
      <c r="A35" t="s">
        <v>58</v>
      </c>
      <c r="E35" s="39" t="s">
        <v>5053</v>
      </c>
    </row>
    <row r="36" spans="1:16" ht="12.75">
      <c r="A36" t="s">
        <v>48</v>
      </c>
      <c s="34" t="s">
        <v>106</v>
      </c>
      <c s="34" t="s">
        <v>4950</v>
      </c>
      <c s="35" t="s">
        <v>5</v>
      </c>
      <c s="6" t="s">
        <v>4951</v>
      </c>
      <c s="36" t="s">
        <v>1171</v>
      </c>
      <c s="37">
        <v>4.946</v>
      </c>
      <c s="36">
        <v>0.0005</v>
      </c>
      <c s="36">
        <f>ROUND(G36*H36,6)</f>
      </c>
      <c r="L36" s="38">
        <v>0</v>
      </c>
      <c s="32">
        <f>ROUND(ROUND(L36,2)*ROUND(G36,3),2)</f>
      </c>
      <c s="36" t="s">
        <v>188</v>
      </c>
      <c>
        <f>(M36*21)/100</f>
      </c>
      <c t="s">
        <v>26</v>
      </c>
    </row>
    <row r="37" spans="1:5" ht="12.75">
      <c r="A37" s="35" t="s">
        <v>55</v>
      </c>
      <c r="E37" s="39" t="s">
        <v>5</v>
      </c>
    </row>
    <row r="38" spans="1:5" ht="12.75">
      <c r="A38" s="35" t="s">
        <v>56</v>
      </c>
      <c r="E38" s="40" t="s">
        <v>5</v>
      </c>
    </row>
    <row r="39" spans="1:5" ht="12.75">
      <c r="A39" t="s">
        <v>58</v>
      </c>
      <c r="E39" s="39" t="s">
        <v>4951</v>
      </c>
    </row>
    <row r="40" spans="1:16" ht="38.25">
      <c r="A40" t="s">
        <v>48</v>
      </c>
      <c s="34" t="s">
        <v>112</v>
      </c>
      <c s="34" t="s">
        <v>4946</v>
      </c>
      <c s="35" t="s">
        <v>5</v>
      </c>
      <c s="6" t="s">
        <v>4947</v>
      </c>
      <c s="36" t="s">
        <v>235</v>
      </c>
      <c s="37">
        <v>294</v>
      </c>
      <c s="36">
        <v>6E-05</v>
      </c>
      <c s="36">
        <f>ROUND(G40*H40,6)</f>
      </c>
      <c r="L40" s="38">
        <v>0</v>
      </c>
      <c s="32">
        <f>ROUND(ROUND(L40,2)*ROUND(G40,3),2)</f>
      </c>
      <c s="36" t="s">
        <v>188</v>
      </c>
      <c>
        <f>(M40*21)/100</f>
      </c>
      <c t="s">
        <v>26</v>
      </c>
    </row>
    <row r="41" spans="1:5" ht="12.75">
      <c r="A41" s="35" t="s">
        <v>55</v>
      </c>
      <c r="E41" s="39" t="s">
        <v>5</v>
      </c>
    </row>
    <row r="42" spans="1:5" ht="267.75">
      <c r="A42" s="35" t="s">
        <v>56</v>
      </c>
      <c r="E42" s="40" t="s">
        <v>5055</v>
      </c>
    </row>
    <row r="43" spans="1:5" ht="38.25">
      <c r="A43" t="s">
        <v>58</v>
      </c>
      <c r="E43" s="39" t="s">
        <v>4949</v>
      </c>
    </row>
    <row r="44" spans="1:16" ht="12.75">
      <c r="A44" t="s">
        <v>48</v>
      </c>
      <c s="34" t="s">
        <v>118</v>
      </c>
      <c s="34" t="s">
        <v>5056</v>
      </c>
      <c s="35" t="s">
        <v>5</v>
      </c>
      <c s="6" t="s">
        <v>4951</v>
      </c>
      <c s="36" t="s">
        <v>1171</v>
      </c>
      <c s="37">
        <v>37.307</v>
      </c>
      <c s="36">
        <v>0.0005</v>
      </c>
      <c s="36">
        <f>ROUND(G44*H44,6)</f>
      </c>
      <c r="L44" s="38">
        <v>0</v>
      </c>
      <c s="32">
        <f>ROUND(ROUND(L44,2)*ROUND(G44,3),2)</f>
      </c>
      <c s="36" t="s">
        <v>188</v>
      </c>
      <c>
        <f>(M44*21)/100</f>
      </c>
      <c t="s">
        <v>26</v>
      </c>
    </row>
    <row r="45" spans="1:5" ht="12.75">
      <c r="A45" s="35" t="s">
        <v>55</v>
      </c>
      <c r="E45" s="39" t="s">
        <v>5</v>
      </c>
    </row>
    <row r="46" spans="1:5" ht="318.75">
      <c r="A46" s="35" t="s">
        <v>56</v>
      </c>
      <c r="E46" s="40" t="s">
        <v>5057</v>
      </c>
    </row>
    <row r="47" spans="1:5" ht="12.75">
      <c r="A47" t="s">
        <v>58</v>
      </c>
      <c r="E47" s="39" t="s">
        <v>4951</v>
      </c>
    </row>
    <row r="48" spans="1:16" ht="25.5">
      <c r="A48" t="s">
        <v>48</v>
      </c>
      <c s="34" t="s">
        <v>124</v>
      </c>
      <c s="34" t="s">
        <v>2428</v>
      </c>
      <c s="35" t="s">
        <v>5</v>
      </c>
      <c s="6" t="s">
        <v>2429</v>
      </c>
      <c s="36" t="s">
        <v>53</v>
      </c>
      <c s="37">
        <v>0.04</v>
      </c>
      <c s="36">
        <v>0</v>
      </c>
      <c s="36">
        <f>ROUND(G48*H48,6)</f>
      </c>
      <c r="L48" s="38">
        <v>0</v>
      </c>
      <c s="32">
        <f>ROUND(ROUND(L48,2)*ROUND(G48,3),2)</f>
      </c>
      <c s="36" t="s">
        <v>188</v>
      </c>
      <c>
        <f>(M48*21)/100</f>
      </c>
      <c t="s">
        <v>26</v>
      </c>
    </row>
    <row r="49" spans="1:5" ht="12.75">
      <c r="A49" s="35" t="s">
        <v>55</v>
      </c>
      <c r="E49" s="39" t="s">
        <v>5</v>
      </c>
    </row>
    <row r="50" spans="1:5" ht="12.75">
      <c r="A50" s="35" t="s">
        <v>56</v>
      </c>
      <c r="E50" s="40" t="s">
        <v>5</v>
      </c>
    </row>
    <row r="51" spans="1:5" ht="25.5">
      <c r="A51" t="s">
        <v>58</v>
      </c>
      <c r="E51" s="39" t="s">
        <v>2429</v>
      </c>
    </row>
    <row r="52" spans="1:13" ht="12.75">
      <c r="A52" t="s">
        <v>45</v>
      </c>
      <c r="C52" s="31" t="s">
        <v>5058</v>
      </c>
      <c r="E52" s="33" t="s">
        <v>5059</v>
      </c>
      <c r="J52" s="32">
        <f>0</f>
      </c>
      <c s="32">
        <f>0</f>
      </c>
      <c s="32">
        <f>0+L53</f>
      </c>
      <c s="32">
        <f>0+M53</f>
      </c>
    </row>
    <row r="53" spans="1:16" ht="25.5">
      <c r="A53" t="s">
        <v>48</v>
      </c>
      <c s="34" t="s">
        <v>130</v>
      </c>
      <c s="34" t="s">
        <v>5060</v>
      </c>
      <c s="35" t="s">
        <v>5</v>
      </c>
      <c s="6" t="s">
        <v>5061</v>
      </c>
      <c s="36" t="s">
        <v>187</v>
      </c>
      <c s="37">
        <v>15</v>
      </c>
      <c s="36">
        <v>0.00087</v>
      </c>
      <c s="36">
        <f>ROUND(G53*H53,6)</f>
      </c>
      <c r="L53" s="38">
        <v>0</v>
      </c>
      <c s="32">
        <f>ROUND(ROUND(L53,2)*ROUND(G53,3),2)</f>
      </c>
      <c s="36" t="s">
        <v>188</v>
      </c>
      <c>
        <f>(M53*21)/100</f>
      </c>
      <c t="s">
        <v>26</v>
      </c>
    </row>
    <row r="54" spans="1:5" ht="12.75">
      <c r="A54" s="35" t="s">
        <v>55</v>
      </c>
      <c r="E54" s="39" t="s">
        <v>5</v>
      </c>
    </row>
    <row r="55" spans="1:5" ht="114.75">
      <c r="A55" s="35" t="s">
        <v>56</v>
      </c>
      <c r="E55" s="40" t="s">
        <v>5062</v>
      </c>
    </row>
    <row r="56" spans="1:5" ht="25.5">
      <c r="A56" t="s">
        <v>58</v>
      </c>
      <c r="E56" s="39" t="s">
        <v>5061</v>
      </c>
    </row>
    <row r="57" spans="1:13" ht="12.75">
      <c r="A57" t="s">
        <v>45</v>
      </c>
      <c r="C57" s="31" t="s">
        <v>5063</v>
      </c>
      <c r="E57" s="33" t="s">
        <v>5064</v>
      </c>
      <c r="J57" s="32">
        <f>0</f>
      </c>
      <c s="32">
        <f>0</f>
      </c>
      <c s="32">
        <f>0+L58+L62+L66+L70+L74+L78+L82+L86+L90</f>
      </c>
      <c s="32">
        <f>0+M58+M62+M66+M70+M74+M78+M82+M86+M90</f>
      </c>
    </row>
    <row r="58" spans="1:16" ht="12.75">
      <c r="A58" t="s">
        <v>48</v>
      </c>
      <c s="34" t="s">
        <v>136</v>
      </c>
      <c s="34" t="s">
        <v>5065</v>
      </c>
      <c s="35" t="s">
        <v>5</v>
      </c>
      <c s="6" t="s">
        <v>5066</v>
      </c>
      <c s="36" t="s">
        <v>187</v>
      </c>
      <c s="37">
        <v>4</v>
      </c>
      <c s="36">
        <v>0</v>
      </c>
      <c s="36">
        <f>ROUND(G58*H58,6)</f>
      </c>
      <c r="L58" s="38">
        <v>0</v>
      </c>
      <c s="32">
        <f>ROUND(ROUND(L58,2)*ROUND(G58,3),2)</f>
      </c>
      <c s="36" t="s">
        <v>54</v>
      </c>
      <c>
        <f>(M58*21)/100</f>
      </c>
      <c t="s">
        <v>26</v>
      </c>
    </row>
    <row r="59" spans="1:5" ht="12.75">
      <c r="A59" s="35" t="s">
        <v>55</v>
      </c>
      <c r="E59" s="39" t="s">
        <v>5</v>
      </c>
    </row>
    <row r="60" spans="1:5" ht="12.75">
      <c r="A60" s="35" t="s">
        <v>56</v>
      </c>
      <c r="E60" s="40" t="s">
        <v>5067</v>
      </c>
    </row>
    <row r="61" spans="1:5" ht="12.75">
      <c r="A61" t="s">
        <v>58</v>
      </c>
      <c r="E61" s="39" t="s">
        <v>5066</v>
      </c>
    </row>
    <row r="62" spans="1:16" ht="25.5">
      <c r="A62" t="s">
        <v>48</v>
      </c>
      <c s="34" t="s">
        <v>142</v>
      </c>
      <c s="34" t="s">
        <v>5068</v>
      </c>
      <c s="35" t="s">
        <v>5</v>
      </c>
      <c s="6" t="s">
        <v>5069</v>
      </c>
      <c s="36" t="s">
        <v>187</v>
      </c>
      <c s="37">
        <v>2</v>
      </c>
      <c s="36">
        <v>0</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25.5">
      <c r="A65" t="s">
        <v>58</v>
      </c>
      <c r="E65" s="39" t="s">
        <v>5069</v>
      </c>
    </row>
    <row r="66" spans="1:16" ht="12.75">
      <c r="A66" t="s">
        <v>48</v>
      </c>
      <c s="34" t="s">
        <v>148</v>
      </c>
      <c s="34" t="s">
        <v>5070</v>
      </c>
      <c s="35" t="s">
        <v>5</v>
      </c>
      <c s="6" t="s">
        <v>5071</v>
      </c>
      <c s="36" t="s">
        <v>161</v>
      </c>
      <c s="37">
        <v>8</v>
      </c>
      <c s="36">
        <v>0.00112</v>
      </c>
      <c s="36">
        <f>ROUND(G66*H66,6)</f>
      </c>
      <c r="L66" s="38">
        <v>0</v>
      </c>
      <c s="32">
        <f>ROUND(ROUND(L66,2)*ROUND(G66,3),2)</f>
      </c>
      <c s="36" t="s">
        <v>188</v>
      </c>
      <c>
        <f>(M66*21)/100</f>
      </c>
      <c t="s">
        <v>26</v>
      </c>
    </row>
    <row r="67" spans="1:5" ht="12.75">
      <c r="A67" s="35" t="s">
        <v>55</v>
      </c>
      <c r="E67" s="39" t="s">
        <v>5</v>
      </c>
    </row>
    <row r="68" spans="1:5" ht="12.75">
      <c r="A68" s="35" t="s">
        <v>56</v>
      </c>
      <c r="E68" s="40" t="s">
        <v>5</v>
      </c>
    </row>
    <row r="69" spans="1:5" ht="12.75">
      <c r="A69" t="s">
        <v>58</v>
      </c>
      <c r="E69" s="39" t="s">
        <v>5071</v>
      </c>
    </row>
    <row r="70" spans="1:16" ht="12.75">
      <c r="A70" t="s">
        <v>48</v>
      </c>
      <c s="34" t="s">
        <v>225</v>
      </c>
      <c s="34" t="s">
        <v>5072</v>
      </c>
      <c s="35" t="s">
        <v>5</v>
      </c>
      <c s="6" t="s">
        <v>5073</v>
      </c>
      <c s="36" t="s">
        <v>187</v>
      </c>
      <c s="37">
        <v>8</v>
      </c>
      <c s="36">
        <v>0</v>
      </c>
      <c s="36">
        <f>ROUND(G70*H70,6)</f>
      </c>
      <c r="L70" s="38">
        <v>0</v>
      </c>
      <c s="32">
        <f>ROUND(ROUND(L70,2)*ROUND(G70,3),2)</f>
      </c>
      <c s="36" t="s">
        <v>54</v>
      </c>
      <c>
        <f>(M70*21)/100</f>
      </c>
      <c t="s">
        <v>26</v>
      </c>
    </row>
    <row r="71" spans="1:5" ht="12.75">
      <c r="A71" s="35" t="s">
        <v>55</v>
      </c>
      <c r="E71" s="39" t="s">
        <v>5</v>
      </c>
    </row>
    <row r="72" spans="1:5" ht="12.75">
      <c r="A72" s="35" t="s">
        <v>56</v>
      </c>
      <c r="E72" s="40" t="s">
        <v>5</v>
      </c>
    </row>
    <row r="73" spans="1:5" ht="12.75">
      <c r="A73" t="s">
        <v>58</v>
      </c>
      <c r="E73" s="39" t="s">
        <v>5073</v>
      </c>
    </row>
    <row r="74" spans="1:16" ht="25.5">
      <c r="A74" t="s">
        <v>48</v>
      </c>
      <c s="34" t="s">
        <v>228</v>
      </c>
      <c s="34" t="s">
        <v>5074</v>
      </c>
      <c s="35" t="s">
        <v>5</v>
      </c>
      <c s="6" t="s">
        <v>5075</v>
      </c>
      <c s="36" t="s">
        <v>161</v>
      </c>
      <c s="37">
        <v>1</v>
      </c>
      <c s="36">
        <v>0.00512</v>
      </c>
      <c s="36">
        <f>ROUND(G74*H74,6)</f>
      </c>
      <c r="L74" s="38">
        <v>0</v>
      </c>
      <c s="32">
        <f>ROUND(ROUND(L74,2)*ROUND(G74,3),2)</f>
      </c>
      <c s="36" t="s">
        <v>188</v>
      </c>
      <c>
        <f>(M74*21)/100</f>
      </c>
      <c t="s">
        <v>26</v>
      </c>
    </row>
    <row r="75" spans="1:5" ht="12.75">
      <c r="A75" s="35" t="s">
        <v>55</v>
      </c>
      <c r="E75" s="39" t="s">
        <v>5</v>
      </c>
    </row>
    <row r="76" spans="1:5" ht="12.75">
      <c r="A76" s="35" t="s">
        <v>56</v>
      </c>
      <c r="E76" s="40" t="s">
        <v>5076</v>
      </c>
    </row>
    <row r="77" spans="1:5" ht="25.5">
      <c r="A77" t="s">
        <v>58</v>
      </c>
      <c r="E77" s="39" t="s">
        <v>5075</v>
      </c>
    </row>
    <row r="78" spans="1:16" ht="38.25">
      <c r="A78" t="s">
        <v>48</v>
      </c>
      <c s="34" t="s">
        <v>232</v>
      </c>
      <c s="34" t="s">
        <v>5077</v>
      </c>
      <c s="35" t="s">
        <v>5</v>
      </c>
      <c s="6" t="s">
        <v>5078</v>
      </c>
      <c s="36" t="s">
        <v>161</v>
      </c>
      <c s="37">
        <v>4</v>
      </c>
      <c s="36">
        <v>0.00518</v>
      </c>
      <c s="36">
        <f>ROUND(G78*H78,6)</f>
      </c>
      <c r="L78" s="38">
        <v>0</v>
      </c>
      <c s="32">
        <f>ROUND(ROUND(L78,2)*ROUND(G78,3),2)</f>
      </c>
      <c s="36" t="s">
        <v>188</v>
      </c>
      <c>
        <f>(M78*21)/100</f>
      </c>
      <c t="s">
        <v>26</v>
      </c>
    </row>
    <row r="79" spans="1:5" ht="12.75">
      <c r="A79" s="35" t="s">
        <v>55</v>
      </c>
      <c r="E79" s="39" t="s">
        <v>5</v>
      </c>
    </row>
    <row r="80" spans="1:5" ht="12.75">
      <c r="A80" s="35" t="s">
        <v>56</v>
      </c>
      <c r="E80" s="40" t="s">
        <v>5067</v>
      </c>
    </row>
    <row r="81" spans="1:5" ht="38.25">
      <c r="A81" t="s">
        <v>58</v>
      </c>
      <c r="E81" s="39" t="s">
        <v>5078</v>
      </c>
    </row>
    <row r="82" spans="1:16" ht="25.5">
      <c r="A82" t="s">
        <v>48</v>
      </c>
      <c s="34" t="s">
        <v>236</v>
      </c>
      <c s="34" t="s">
        <v>5079</v>
      </c>
      <c s="35" t="s">
        <v>5</v>
      </c>
      <c s="6" t="s">
        <v>5080</v>
      </c>
      <c s="36" t="s">
        <v>161</v>
      </c>
      <c s="37">
        <v>1</v>
      </c>
      <c s="36">
        <v>0.00122</v>
      </c>
      <c s="36">
        <f>ROUND(G82*H82,6)</f>
      </c>
      <c r="L82" s="38">
        <v>0</v>
      </c>
      <c s="32">
        <f>ROUND(ROUND(L82,2)*ROUND(G82,3),2)</f>
      </c>
      <c s="36" t="s">
        <v>188</v>
      </c>
      <c>
        <f>(M82*21)/100</f>
      </c>
      <c t="s">
        <v>26</v>
      </c>
    </row>
    <row r="83" spans="1:5" ht="12.75">
      <c r="A83" s="35" t="s">
        <v>55</v>
      </c>
      <c r="E83" s="39" t="s">
        <v>5</v>
      </c>
    </row>
    <row r="84" spans="1:5" ht="12.75">
      <c r="A84" s="35" t="s">
        <v>56</v>
      </c>
      <c r="E84" s="40" t="s">
        <v>5076</v>
      </c>
    </row>
    <row r="85" spans="1:5" ht="25.5">
      <c r="A85" t="s">
        <v>58</v>
      </c>
      <c r="E85" s="39" t="s">
        <v>5080</v>
      </c>
    </row>
    <row r="86" spans="1:16" ht="25.5">
      <c r="A86" t="s">
        <v>48</v>
      </c>
      <c s="34" t="s">
        <v>239</v>
      </c>
      <c s="34" t="s">
        <v>5081</v>
      </c>
      <c s="35" t="s">
        <v>5</v>
      </c>
      <c s="6" t="s">
        <v>5082</v>
      </c>
      <c s="36" t="s">
        <v>161</v>
      </c>
      <c s="37">
        <v>1</v>
      </c>
      <c s="36">
        <v>0.00883</v>
      </c>
      <c s="36">
        <f>ROUND(G86*H86,6)</f>
      </c>
      <c r="L86" s="38">
        <v>0</v>
      </c>
      <c s="32">
        <f>ROUND(ROUND(L86,2)*ROUND(G86,3),2)</f>
      </c>
      <c s="36" t="s">
        <v>188</v>
      </c>
      <c>
        <f>(M86*21)/100</f>
      </c>
      <c t="s">
        <v>26</v>
      </c>
    </row>
    <row r="87" spans="1:5" ht="12.75">
      <c r="A87" s="35" t="s">
        <v>55</v>
      </c>
      <c r="E87" s="39" t="s">
        <v>5</v>
      </c>
    </row>
    <row r="88" spans="1:5" ht="12.75">
      <c r="A88" s="35" t="s">
        <v>56</v>
      </c>
      <c r="E88" s="40" t="s">
        <v>5076</v>
      </c>
    </row>
    <row r="89" spans="1:5" ht="25.5">
      <c r="A89" t="s">
        <v>58</v>
      </c>
      <c r="E89" s="39" t="s">
        <v>5082</v>
      </c>
    </row>
    <row r="90" spans="1:16" ht="25.5">
      <c r="A90" t="s">
        <v>48</v>
      </c>
      <c s="34" t="s">
        <v>241</v>
      </c>
      <c s="34" t="s">
        <v>5083</v>
      </c>
      <c s="35" t="s">
        <v>5</v>
      </c>
      <c s="6" t="s">
        <v>5084</v>
      </c>
      <c s="36" t="s">
        <v>53</v>
      </c>
      <c s="37">
        <v>0.045</v>
      </c>
      <c s="36">
        <v>0</v>
      </c>
      <c s="36">
        <f>ROUND(G90*H90,6)</f>
      </c>
      <c r="L90" s="38">
        <v>0</v>
      </c>
      <c s="32">
        <f>ROUND(ROUND(L90,2)*ROUND(G90,3),2)</f>
      </c>
      <c s="36" t="s">
        <v>188</v>
      </c>
      <c>
        <f>(M90*21)/100</f>
      </c>
      <c t="s">
        <v>26</v>
      </c>
    </row>
    <row r="91" spans="1:5" ht="12.75">
      <c r="A91" s="35" t="s">
        <v>55</v>
      </c>
      <c r="E91" s="39" t="s">
        <v>5</v>
      </c>
    </row>
    <row r="92" spans="1:5" ht="12.75">
      <c r="A92" s="35" t="s">
        <v>56</v>
      </c>
      <c r="E92" s="40" t="s">
        <v>5</v>
      </c>
    </row>
    <row r="93" spans="1:5" ht="25.5">
      <c r="A93" t="s">
        <v>58</v>
      </c>
      <c r="E93" s="39" t="s">
        <v>5084</v>
      </c>
    </row>
    <row r="94" spans="1:13" ht="12.75">
      <c r="A94" t="s">
        <v>45</v>
      </c>
      <c r="C94" s="31" t="s">
        <v>5085</v>
      </c>
      <c r="E94" s="33" t="s">
        <v>5086</v>
      </c>
      <c r="J94" s="32">
        <f>0</f>
      </c>
      <c s="32">
        <f>0</f>
      </c>
      <c s="32">
        <f>0+L95+L99+L103+L107+L111+L115+L119+L123+L127+L131+L135</f>
      </c>
      <c s="32">
        <f>0+M95+M99+M103+M107+M111+M115+M119+M123+M127+M131+M135</f>
      </c>
    </row>
    <row r="95" spans="1:16" ht="12.75">
      <c r="A95" t="s">
        <v>48</v>
      </c>
      <c s="34" t="s">
        <v>244</v>
      </c>
      <c s="34" t="s">
        <v>5087</v>
      </c>
      <c s="35" t="s">
        <v>5</v>
      </c>
      <c s="6" t="s">
        <v>5088</v>
      </c>
      <c s="36" t="s">
        <v>235</v>
      </c>
      <c s="37">
        <v>40</v>
      </c>
      <c s="36">
        <v>0</v>
      </c>
      <c s="36">
        <f>ROUND(G95*H95,6)</f>
      </c>
      <c r="L95" s="38">
        <v>0</v>
      </c>
      <c s="32">
        <f>ROUND(ROUND(L95,2)*ROUND(G95,3),2)</f>
      </c>
      <c s="36" t="s">
        <v>54</v>
      </c>
      <c>
        <f>(M95*21)/100</f>
      </c>
      <c t="s">
        <v>26</v>
      </c>
    </row>
    <row r="96" spans="1:5" ht="12.75">
      <c r="A96" s="35" t="s">
        <v>55</v>
      </c>
      <c r="E96" s="39" t="s">
        <v>5</v>
      </c>
    </row>
    <row r="97" spans="1:5" ht="12.75">
      <c r="A97" s="35" t="s">
        <v>56</v>
      </c>
      <c r="E97" s="40" t="s">
        <v>5</v>
      </c>
    </row>
    <row r="98" spans="1:5" ht="12.75">
      <c r="A98" t="s">
        <v>58</v>
      </c>
      <c r="E98" s="39" t="s">
        <v>5088</v>
      </c>
    </row>
    <row r="99" spans="1:16" ht="12.75">
      <c r="A99" t="s">
        <v>48</v>
      </c>
      <c s="34" t="s">
        <v>247</v>
      </c>
      <c s="34" t="s">
        <v>5089</v>
      </c>
      <c s="35" t="s">
        <v>5</v>
      </c>
      <c s="6" t="s">
        <v>5090</v>
      </c>
      <c s="36" t="s">
        <v>235</v>
      </c>
      <c s="37">
        <v>40</v>
      </c>
      <c s="36">
        <v>0</v>
      </c>
      <c s="36">
        <f>ROUND(G99*H99,6)</f>
      </c>
      <c r="L99" s="38">
        <v>0</v>
      </c>
      <c s="32">
        <f>ROUND(ROUND(L99,2)*ROUND(G99,3),2)</f>
      </c>
      <c s="36" t="s">
        <v>54</v>
      </c>
      <c>
        <f>(M99*21)/100</f>
      </c>
      <c t="s">
        <v>26</v>
      </c>
    </row>
    <row r="100" spans="1:5" ht="12.75">
      <c r="A100" s="35" t="s">
        <v>55</v>
      </c>
      <c r="E100" s="39" t="s">
        <v>5</v>
      </c>
    </row>
    <row r="101" spans="1:5" ht="12.75">
      <c r="A101" s="35" t="s">
        <v>56</v>
      </c>
      <c r="E101" s="40" t="s">
        <v>5</v>
      </c>
    </row>
    <row r="102" spans="1:5" ht="12.75">
      <c r="A102" t="s">
        <v>58</v>
      </c>
      <c r="E102" s="39" t="s">
        <v>5090</v>
      </c>
    </row>
    <row r="103" spans="1:16" ht="25.5">
      <c r="A103" t="s">
        <v>48</v>
      </c>
      <c s="34" t="s">
        <v>250</v>
      </c>
      <c s="34" t="s">
        <v>5091</v>
      </c>
      <c s="35" t="s">
        <v>5</v>
      </c>
      <c s="6" t="s">
        <v>5092</v>
      </c>
      <c s="36" t="s">
        <v>187</v>
      </c>
      <c s="37">
        <v>4</v>
      </c>
      <c s="36">
        <v>0.00293</v>
      </c>
      <c s="36">
        <f>ROUND(G103*H103,6)</f>
      </c>
      <c r="L103" s="38">
        <v>0</v>
      </c>
      <c s="32">
        <f>ROUND(ROUND(L103,2)*ROUND(G103,3),2)</f>
      </c>
      <c s="36" t="s">
        <v>188</v>
      </c>
      <c>
        <f>(M103*21)/100</f>
      </c>
      <c t="s">
        <v>26</v>
      </c>
    </row>
    <row r="104" spans="1:5" ht="12.75">
      <c r="A104" s="35" t="s">
        <v>55</v>
      </c>
      <c r="E104" s="39" t="s">
        <v>5</v>
      </c>
    </row>
    <row r="105" spans="1:5" ht="12.75">
      <c r="A105" s="35" t="s">
        <v>56</v>
      </c>
      <c r="E105" s="40" t="s">
        <v>5093</v>
      </c>
    </row>
    <row r="106" spans="1:5" ht="25.5">
      <c r="A106" t="s">
        <v>58</v>
      </c>
      <c r="E106" s="39" t="s">
        <v>5092</v>
      </c>
    </row>
    <row r="107" spans="1:16" ht="12.75">
      <c r="A107" t="s">
        <v>48</v>
      </c>
      <c s="34" t="s">
        <v>253</v>
      </c>
      <c s="34" t="s">
        <v>5094</v>
      </c>
      <c s="35" t="s">
        <v>5</v>
      </c>
      <c s="6" t="s">
        <v>5095</v>
      </c>
      <c s="36" t="s">
        <v>235</v>
      </c>
      <c s="37">
        <v>66</v>
      </c>
      <c s="36">
        <v>0.00071</v>
      </c>
      <c s="36">
        <f>ROUND(G107*H107,6)</f>
      </c>
      <c r="L107" s="38">
        <v>0</v>
      </c>
      <c s="32">
        <f>ROUND(ROUND(L107,2)*ROUND(G107,3),2)</f>
      </c>
      <c s="36" t="s">
        <v>188</v>
      </c>
      <c>
        <f>(M107*21)/100</f>
      </c>
      <c t="s">
        <v>26</v>
      </c>
    </row>
    <row r="108" spans="1:5" ht="12.75">
      <c r="A108" s="35" t="s">
        <v>55</v>
      </c>
      <c r="E108" s="39" t="s">
        <v>5</v>
      </c>
    </row>
    <row r="109" spans="1:5" ht="114.75">
      <c r="A109" s="35" t="s">
        <v>56</v>
      </c>
      <c r="E109" s="40" t="s">
        <v>5096</v>
      </c>
    </row>
    <row r="110" spans="1:5" ht="12.75">
      <c r="A110" t="s">
        <v>58</v>
      </c>
      <c r="E110" s="39" t="s">
        <v>5095</v>
      </c>
    </row>
    <row r="111" spans="1:16" ht="25.5">
      <c r="A111" t="s">
        <v>48</v>
      </c>
      <c s="34" t="s">
        <v>256</v>
      </c>
      <c s="34" t="s">
        <v>5097</v>
      </c>
      <c s="35" t="s">
        <v>5</v>
      </c>
      <c s="6" t="s">
        <v>5098</v>
      </c>
      <c s="36" t="s">
        <v>235</v>
      </c>
      <c s="37">
        <v>10</v>
      </c>
      <c s="36">
        <v>0.00125</v>
      </c>
      <c s="36">
        <f>ROUND(G111*H111,6)</f>
      </c>
      <c r="L111" s="38">
        <v>0</v>
      </c>
      <c s="32">
        <f>ROUND(ROUND(L111,2)*ROUND(G111,3),2)</f>
      </c>
      <c s="36" t="s">
        <v>188</v>
      </c>
      <c>
        <f>(M111*21)/100</f>
      </c>
      <c t="s">
        <v>26</v>
      </c>
    </row>
    <row r="112" spans="1:5" ht="12.75">
      <c r="A112" s="35" t="s">
        <v>55</v>
      </c>
      <c r="E112" s="39" t="s">
        <v>5</v>
      </c>
    </row>
    <row r="113" spans="1:5" ht="12.75">
      <c r="A113" s="35" t="s">
        <v>56</v>
      </c>
      <c r="E113" s="40" t="s">
        <v>5099</v>
      </c>
    </row>
    <row r="114" spans="1:5" ht="25.5">
      <c r="A114" t="s">
        <v>58</v>
      </c>
      <c r="E114" s="39" t="s">
        <v>5098</v>
      </c>
    </row>
    <row r="115" spans="1:16" ht="25.5">
      <c r="A115" t="s">
        <v>48</v>
      </c>
      <c s="34" t="s">
        <v>260</v>
      </c>
      <c s="34" t="s">
        <v>5100</v>
      </c>
      <c s="35" t="s">
        <v>5</v>
      </c>
      <c s="6" t="s">
        <v>5101</v>
      </c>
      <c s="36" t="s">
        <v>235</v>
      </c>
      <c s="37">
        <v>20</v>
      </c>
      <c s="36">
        <v>0.00162</v>
      </c>
      <c s="36">
        <f>ROUND(G115*H115,6)</f>
      </c>
      <c r="L115" s="38">
        <v>0</v>
      </c>
      <c s="32">
        <f>ROUND(ROUND(L115,2)*ROUND(G115,3),2)</f>
      </c>
      <c s="36" t="s">
        <v>188</v>
      </c>
      <c>
        <f>(M115*21)/100</f>
      </c>
      <c t="s">
        <v>26</v>
      </c>
    </row>
    <row r="116" spans="1:5" ht="12.75">
      <c r="A116" s="35" t="s">
        <v>55</v>
      </c>
      <c r="E116" s="39" t="s">
        <v>5</v>
      </c>
    </row>
    <row r="117" spans="1:5" ht="12.75">
      <c r="A117" s="35" t="s">
        <v>56</v>
      </c>
      <c r="E117" s="40" t="s">
        <v>5102</v>
      </c>
    </row>
    <row r="118" spans="1:5" ht="25.5">
      <c r="A118" t="s">
        <v>58</v>
      </c>
      <c r="E118" s="39" t="s">
        <v>5101</v>
      </c>
    </row>
    <row r="119" spans="1:16" ht="25.5">
      <c r="A119" t="s">
        <v>48</v>
      </c>
      <c s="34" t="s">
        <v>263</v>
      </c>
      <c s="34" t="s">
        <v>5103</v>
      </c>
      <c s="35" t="s">
        <v>5</v>
      </c>
      <c s="6" t="s">
        <v>5104</v>
      </c>
      <c s="36" t="s">
        <v>235</v>
      </c>
      <c s="37">
        <v>112</v>
      </c>
      <c s="36">
        <v>0.00197</v>
      </c>
      <c s="36">
        <f>ROUND(G119*H119,6)</f>
      </c>
      <c r="L119" s="38">
        <v>0</v>
      </c>
      <c s="32">
        <f>ROUND(ROUND(L119,2)*ROUND(G119,3),2)</f>
      </c>
      <c s="36" t="s">
        <v>188</v>
      </c>
      <c>
        <f>(M119*21)/100</f>
      </c>
      <c t="s">
        <v>26</v>
      </c>
    </row>
    <row r="120" spans="1:5" ht="12.75">
      <c r="A120" s="35" t="s">
        <v>55</v>
      </c>
      <c r="E120" s="39" t="s">
        <v>5</v>
      </c>
    </row>
    <row r="121" spans="1:5" ht="114.75">
      <c r="A121" s="35" t="s">
        <v>56</v>
      </c>
      <c r="E121" s="40" t="s">
        <v>5105</v>
      </c>
    </row>
    <row r="122" spans="1:5" ht="25.5">
      <c r="A122" t="s">
        <v>58</v>
      </c>
      <c r="E122" s="39" t="s">
        <v>5104</v>
      </c>
    </row>
    <row r="123" spans="1:16" ht="12.75">
      <c r="A123" t="s">
        <v>48</v>
      </c>
      <c s="34" t="s">
        <v>266</v>
      </c>
      <c s="34" t="s">
        <v>5106</v>
      </c>
      <c s="35" t="s">
        <v>5</v>
      </c>
      <c s="6" t="s">
        <v>5107</v>
      </c>
      <c s="36" t="s">
        <v>235</v>
      </c>
      <c s="37">
        <v>86</v>
      </c>
      <c s="36">
        <v>0.00345</v>
      </c>
      <c s="36">
        <f>ROUND(G123*H123,6)</f>
      </c>
      <c r="L123" s="38">
        <v>0</v>
      </c>
      <c s="32">
        <f>ROUND(ROUND(L123,2)*ROUND(G123,3),2)</f>
      </c>
      <c s="36" t="s">
        <v>188</v>
      </c>
      <c>
        <f>(M123*21)/100</f>
      </c>
      <c t="s">
        <v>26</v>
      </c>
    </row>
    <row r="124" spans="1:5" ht="12.75">
      <c r="A124" s="35" t="s">
        <v>55</v>
      </c>
      <c r="E124" s="39" t="s">
        <v>5</v>
      </c>
    </row>
    <row r="125" spans="1:5" ht="12.75">
      <c r="A125" s="35" t="s">
        <v>56</v>
      </c>
      <c r="E125" s="40" t="s">
        <v>5108</v>
      </c>
    </row>
    <row r="126" spans="1:5" ht="12.75">
      <c r="A126" t="s">
        <v>58</v>
      </c>
      <c r="E126" s="39" t="s">
        <v>5107</v>
      </c>
    </row>
    <row r="127" spans="1:16" ht="12.75">
      <c r="A127" t="s">
        <v>48</v>
      </c>
      <c s="34" t="s">
        <v>269</v>
      </c>
      <c s="34" t="s">
        <v>5109</v>
      </c>
      <c s="35" t="s">
        <v>5</v>
      </c>
      <c s="6" t="s">
        <v>5110</v>
      </c>
      <c s="36" t="s">
        <v>235</v>
      </c>
      <c s="37">
        <v>296</v>
      </c>
      <c s="36">
        <v>0</v>
      </c>
      <c s="36">
        <f>ROUND(G127*H127,6)</f>
      </c>
      <c r="L127" s="38">
        <v>0</v>
      </c>
      <c s="32">
        <f>ROUND(ROUND(L127,2)*ROUND(G127,3),2)</f>
      </c>
      <c s="36" t="s">
        <v>188</v>
      </c>
      <c>
        <f>(M127*21)/100</f>
      </c>
      <c t="s">
        <v>26</v>
      </c>
    </row>
    <row r="128" spans="1:5" ht="12.75">
      <c r="A128" s="35" t="s">
        <v>55</v>
      </c>
      <c r="E128" s="39" t="s">
        <v>5</v>
      </c>
    </row>
    <row r="129" spans="1:5" ht="165.75">
      <c r="A129" s="35" t="s">
        <v>56</v>
      </c>
      <c r="E129" s="40" t="s">
        <v>5111</v>
      </c>
    </row>
    <row r="130" spans="1:5" ht="12.75">
      <c r="A130" t="s">
        <v>58</v>
      </c>
      <c r="E130" s="39" t="s">
        <v>5110</v>
      </c>
    </row>
    <row r="131" spans="1:16" ht="12.75">
      <c r="A131" t="s">
        <v>48</v>
      </c>
      <c s="34" t="s">
        <v>272</v>
      </c>
      <c s="34" t="s">
        <v>5112</v>
      </c>
      <c s="35" t="s">
        <v>5</v>
      </c>
      <c s="6" t="s">
        <v>5113</v>
      </c>
      <c s="36" t="s">
        <v>235</v>
      </c>
      <c s="37">
        <v>198</v>
      </c>
      <c s="36">
        <v>0</v>
      </c>
      <c s="36">
        <f>ROUND(G131*H131,6)</f>
      </c>
      <c r="L131" s="38">
        <v>0</v>
      </c>
      <c s="32">
        <f>ROUND(ROUND(L131,2)*ROUND(G131,3),2)</f>
      </c>
      <c s="36" t="s">
        <v>188</v>
      </c>
      <c>
        <f>(M131*21)/100</f>
      </c>
      <c t="s">
        <v>26</v>
      </c>
    </row>
    <row r="132" spans="1:5" ht="12.75">
      <c r="A132" s="35" t="s">
        <v>55</v>
      </c>
      <c r="E132" s="39" t="s">
        <v>5</v>
      </c>
    </row>
    <row r="133" spans="1:5" ht="114.75">
      <c r="A133" s="35" t="s">
        <v>56</v>
      </c>
      <c r="E133" s="40" t="s">
        <v>5114</v>
      </c>
    </row>
    <row r="134" spans="1:5" ht="12.75">
      <c r="A134" t="s">
        <v>58</v>
      </c>
      <c r="E134" s="39" t="s">
        <v>5113</v>
      </c>
    </row>
    <row r="135" spans="1:16" ht="25.5">
      <c r="A135" t="s">
        <v>48</v>
      </c>
      <c s="34" t="s">
        <v>275</v>
      </c>
      <c s="34" t="s">
        <v>5115</v>
      </c>
      <c s="35" t="s">
        <v>5</v>
      </c>
      <c s="6" t="s">
        <v>5116</v>
      </c>
      <c s="36" t="s">
        <v>53</v>
      </c>
      <c s="37">
        <v>0.621</v>
      </c>
      <c s="36">
        <v>0</v>
      </c>
      <c s="36">
        <f>ROUND(G135*H135,6)</f>
      </c>
      <c r="L135" s="38">
        <v>0</v>
      </c>
      <c s="32">
        <f>ROUND(ROUND(L135,2)*ROUND(G135,3),2)</f>
      </c>
      <c s="36" t="s">
        <v>188</v>
      </c>
      <c>
        <f>(M135*21)/100</f>
      </c>
      <c t="s">
        <v>26</v>
      </c>
    </row>
    <row r="136" spans="1:5" ht="12.75">
      <c r="A136" s="35" t="s">
        <v>55</v>
      </c>
      <c r="E136" s="39" t="s">
        <v>5</v>
      </c>
    </row>
    <row r="137" spans="1:5" ht="12.75">
      <c r="A137" s="35" t="s">
        <v>56</v>
      </c>
      <c r="E137" s="40" t="s">
        <v>5</v>
      </c>
    </row>
    <row r="138" spans="1:5" ht="25.5">
      <c r="A138" t="s">
        <v>58</v>
      </c>
      <c r="E138" s="39" t="s">
        <v>5116</v>
      </c>
    </row>
    <row r="139" spans="1:13" ht="12.75">
      <c r="A139" t="s">
        <v>45</v>
      </c>
      <c r="C139" s="31" t="s">
        <v>5117</v>
      </c>
      <c r="E139" s="33" t="s">
        <v>5118</v>
      </c>
      <c r="J139" s="32">
        <f>0</f>
      </c>
      <c s="32">
        <f>0</f>
      </c>
      <c s="32">
        <f>0+L140+L144+L148+L152+L156+L160+L164+L168+L172+L176+L180+L184+L188+L192+L196</f>
      </c>
      <c s="32">
        <f>0+M140+M144+M148+M152+M156+M160+M164+M168+M172+M176+M180+M184+M188+M192+M196</f>
      </c>
    </row>
    <row r="140" spans="1:16" ht="12.75">
      <c r="A140" t="s">
        <v>48</v>
      </c>
      <c s="34" t="s">
        <v>278</v>
      </c>
      <c s="34" t="s">
        <v>5119</v>
      </c>
      <c s="35" t="s">
        <v>5</v>
      </c>
      <c s="6" t="s">
        <v>5120</v>
      </c>
      <c s="36" t="s">
        <v>187</v>
      </c>
      <c s="37">
        <v>2</v>
      </c>
      <c s="36">
        <v>0</v>
      </c>
      <c s="36">
        <f>ROUND(G140*H140,6)</f>
      </c>
      <c r="L140" s="38">
        <v>0</v>
      </c>
      <c s="32">
        <f>ROUND(ROUND(L140,2)*ROUND(G140,3),2)</f>
      </c>
      <c s="36" t="s">
        <v>54</v>
      </c>
      <c>
        <f>(M140*21)/100</f>
      </c>
      <c t="s">
        <v>26</v>
      </c>
    </row>
    <row r="141" spans="1:5" ht="12.75">
      <c r="A141" s="35" t="s">
        <v>55</v>
      </c>
      <c r="E141" s="39" t="s">
        <v>5</v>
      </c>
    </row>
    <row r="142" spans="1:5" ht="12.75">
      <c r="A142" s="35" t="s">
        <v>56</v>
      </c>
      <c r="E142" s="40" t="s">
        <v>5121</v>
      </c>
    </row>
    <row r="143" spans="1:5" ht="12.75">
      <c r="A143" t="s">
        <v>58</v>
      </c>
      <c r="E143" s="39" t="s">
        <v>5120</v>
      </c>
    </row>
    <row r="144" spans="1:16" ht="12.75">
      <c r="A144" t="s">
        <v>48</v>
      </c>
      <c s="34" t="s">
        <v>281</v>
      </c>
      <c s="34" t="s">
        <v>5122</v>
      </c>
      <c s="35" t="s">
        <v>5</v>
      </c>
      <c s="6" t="s">
        <v>5123</v>
      </c>
      <c s="36" t="s">
        <v>187</v>
      </c>
      <c s="37">
        <v>1</v>
      </c>
      <c s="36">
        <v>0</v>
      </c>
      <c s="36">
        <f>ROUND(G144*H144,6)</f>
      </c>
      <c r="L144" s="38">
        <v>0</v>
      </c>
      <c s="32">
        <f>ROUND(ROUND(L144,2)*ROUND(G144,3),2)</f>
      </c>
      <c s="36" t="s">
        <v>54</v>
      </c>
      <c>
        <f>(M144*21)/100</f>
      </c>
      <c t="s">
        <v>26</v>
      </c>
    </row>
    <row r="145" spans="1:5" ht="12.75">
      <c r="A145" s="35" t="s">
        <v>55</v>
      </c>
      <c r="E145" s="39" t="s">
        <v>5</v>
      </c>
    </row>
    <row r="146" spans="1:5" ht="12.75">
      <c r="A146" s="35" t="s">
        <v>56</v>
      </c>
      <c r="E146" s="40" t="s">
        <v>5076</v>
      </c>
    </row>
    <row r="147" spans="1:5" ht="12.75">
      <c r="A147" t="s">
        <v>58</v>
      </c>
      <c r="E147" s="39" t="s">
        <v>5123</v>
      </c>
    </row>
    <row r="148" spans="1:16" ht="12.75">
      <c r="A148" t="s">
        <v>48</v>
      </c>
      <c s="34" t="s">
        <v>284</v>
      </c>
      <c s="34" t="s">
        <v>5124</v>
      </c>
      <c s="35" t="s">
        <v>5</v>
      </c>
      <c s="6" t="s">
        <v>5125</v>
      </c>
      <c s="36" t="s">
        <v>5126</v>
      </c>
      <c s="37">
        <v>400</v>
      </c>
      <c s="36">
        <v>0</v>
      </c>
      <c s="36">
        <f>ROUND(G148*H148,6)</f>
      </c>
      <c r="L148" s="38">
        <v>0</v>
      </c>
      <c s="32">
        <f>ROUND(ROUND(L148,2)*ROUND(G148,3),2)</f>
      </c>
      <c s="36" t="s">
        <v>54</v>
      </c>
      <c>
        <f>(M148*21)/100</f>
      </c>
      <c t="s">
        <v>26</v>
      </c>
    </row>
    <row r="149" spans="1:5" ht="12.75">
      <c r="A149" s="35" t="s">
        <v>55</v>
      </c>
      <c r="E149" s="39" t="s">
        <v>5</v>
      </c>
    </row>
    <row r="150" spans="1:5" ht="12.75">
      <c r="A150" s="35" t="s">
        <v>56</v>
      </c>
      <c r="E150" s="40" t="s">
        <v>5</v>
      </c>
    </row>
    <row r="151" spans="1:5" ht="12.75">
      <c r="A151" t="s">
        <v>58</v>
      </c>
      <c r="E151" s="39" t="s">
        <v>5125</v>
      </c>
    </row>
    <row r="152" spans="1:16" ht="12.75">
      <c r="A152" t="s">
        <v>48</v>
      </c>
      <c s="34" t="s">
        <v>287</v>
      </c>
      <c s="34" t="s">
        <v>5127</v>
      </c>
      <c s="35" t="s">
        <v>5</v>
      </c>
      <c s="6" t="s">
        <v>5128</v>
      </c>
      <c s="36" t="s">
        <v>187</v>
      </c>
      <c s="37">
        <v>1</v>
      </c>
      <c s="36">
        <v>0</v>
      </c>
      <c s="36">
        <f>ROUND(G152*H152,6)</f>
      </c>
      <c r="L152" s="38">
        <v>0</v>
      </c>
      <c s="32">
        <f>ROUND(ROUND(L152,2)*ROUND(G152,3),2)</f>
      </c>
      <c s="36" t="s">
        <v>54</v>
      </c>
      <c>
        <f>(M152*21)/100</f>
      </c>
      <c t="s">
        <v>26</v>
      </c>
    </row>
    <row r="153" spans="1:5" ht="12.75">
      <c r="A153" s="35" t="s">
        <v>55</v>
      </c>
      <c r="E153" s="39" t="s">
        <v>5</v>
      </c>
    </row>
    <row r="154" spans="1:5" ht="12.75">
      <c r="A154" s="35" t="s">
        <v>56</v>
      </c>
      <c r="E154" s="40" t="s">
        <v>5129</v>
      </c>
    </row>
    <row r="155" spans="1:5" ht="12.75">
      <c r="A155" t="s">
        <v>58</v>
      </c>
      <c r="E155" s="39" t="s">
        <v>5128</v>
      </c>
    </row>
    <row r="156" spans="1:16" ht="12.75">
      <c r="A156" t="s">
        <v>48</v>
      </c>
      <c s="34" t="s">
        <v>290</v>
      </c>
      <c s="34" t="s">
        <v>5130</v>
      </c>
      <c s="35" t="s">
        <v>5</v>
      </c>
      <c s="6" t="s">
        <v>5131</v>
      </c>
      <c s="36" t="s">
        <v>187</v>
      </c>
      <c s="37">
        <v>5</v>
      </c>
      <c s="36">
        <v>0</v>
      </c>
      <c s="36">
        <f>ROUND(G156*H156,6)</f>
      </c>
      <c r="L156" s="38">
        <v>0</v>
      </c>
      <c s="32">
        <f>ROUND(ROUND(L156,2)*ROUND(G156,3),2)</f>
      </c>
      <c s="36" t="s">
        <v>54</v>
      </c>
      <c>
        <f>(M156*21)/100</f>
      </c>
      <c t="s">
        <v>26</v>
      </c>
    </row>
    <row r="157" spans="1:5" ht="12.75">
      <c r="A157" s="35" t="s">
        <v>55</v>
      </c>
      <c r="E157" s="39" t="s">
        <v>5</v>
      </c>
    </row>
    <row r="158" spans="1:5" ht="12.75">
      <c r="A158" s="35" t="s">
        <v>56</v>
      </c>
      <c r="E158" s="40" t="s">
        <v>5132</v>
      </c>
    </row>
    <row r="159" spans="1:5" ht="12.75">
      <c r="A159" t="s">
        <v>58</v>
      </c>
      <c r="E159" s="39" t="s">
        <v>5131</v>
      </c>
    </row>
    <row r="160" spans="1:16" ht="12.75">
      <c r="A160" t="s">
        <v>48</v>
      </c>
      <c s="34" t="s">
        <v>293</v>
      </c>
      <c s="34" t="s">
        <v>5133</v>
      </c>
      <c s="35" t="s">
        <v>5</v>
      </c>
      <c s="6" t="s">
        <v>5134</v>
      </c>
      <c s="36" t="s">
        <v>187</v>
      </c>
      <c s="37">
        <v>12</v>
      </c>
      <c s="36">
        <v>0</v>
      </c>
      <c s="36">
        <f>ROUND(G160*H160,6)</f>
      </c>
      <c r="L160" s="38">
        <v>0</v>
      </c>
      <c s="32">
        <f>ROUND(ROUND(L160,2)*ROUND(G160,3),2)</f>
      </c>
      <c s="36" t="s">
        <v>54</v>
      </c>
      <c>
        <f>(M160*21)/100</f>
      </c>
      <c t="s">
        <v>26</v>
      </c>
    </row>
    <row r="161" spans="1:5" ht="12.75">
      <c r="A161" s="35" t="s">
        <v>55</v>
      </c>
      <c r="E161" s="39" t="s">
        <v>5</v>
      </c>
    </row>
    <row r="162" spans="1:5" ht="12.75">
      <c r="A162" s="35" t="s">
        <v>56</v>
      </c>
      <c r="E162" s="40" t="s">
        <v>5135</v>
      </c>
    </row>
    <row r="163" spans="1:5" ht="12.75">
      <c r="A163" t="s">
        <v>58</v>
      </c>
      <c r="E163" s="39" t="s">
        <v>5134</v>
      </c>
    </row>
    <row r="164" spans="1:16" ht="12.75">
      <c r="A164" t="s">
        <v>48</v>
      </c>
      <c s="34" t="s">
        <v>297</v>
      </c>
      <c s="34" t="s">
        <v>5136</v>
      </c>
      <c s="35" t="s">
        <v>5</v>
      </c>
      <c s="6" t="s">
        <v>5137</v>
      </c>
      <c s="36" t="s">
        <v>187</v>
      </c>
      <c s="37">
        <v>1</v>
      </c>
      <c s="36">
        <v>0.00036</v>
      </c>
      <c s="36">
        <f>ROUND(G164*H164,6)</f>
      </c>
      <c r="L164" s="38">
        <v>0</v>
      </c>
      <c s="32">
        <f>ROUND(ROUND(L164,2)*ROUND(G164,3),2)</f>
      </c>
      <c s="36" t="s">
        <v>188</v>
      </c>
      <c>
        <f>(M164*21)/100</f>
      </c>
      <c t="s">
        <v>26</v>
      </c>
    </row>
    <row r="165" spans="1:5" ht="12.75">
      <c r="A165" s="35" t="s">
        <v>55</v>
      </c>
      <c r="E165" s="39" t="s">
        <v>5</v>
      </c>
    </row>
    <row r="166" spans="1:5" ht="12.75">
      <c r="A166" s="35" t="s">
        <v>56</v>
      </c>
      <c r="E166" s="40" t="s">
        <v>5076</v>
      </c>
    </row>
    <row r="167" spans="1:5" ht="12.75">
      <c r="A167" t="s">
        <v>58</v>
      </c>
      <c r="E167" s="39" t="s">
        <v>5137</v>
      </c>
    </row>
    <row r="168" spans="1:16" ht="12.75">
      <c r="A168" t="s">
        <v>48</v>
      </c>
      <c s="34" t="s">
        <v>301</v>
      </c>
      <c s="34" t="s">
        <v>5138</v>
      </c>
      <c s="35" t="s">
        <v>5</v>
      </c>
      <c s="6" t="s">
        <v>5139</v>
      </c>
      <c s="36" t="s">
        <v>187</v>
      </c>
      <c s="37">
        <v>3</v>
      </c>
      <c s="36">
        <v>0.00173</v>
      </c>
      <c s="36">
        <f>ROUND(G168*H168,6)</f>
      </c>
      <c r="L168" s="38">
        <v>0</v>
      </c>
      <c s="32">
        <f>ROUND(ROUND(L168,2)*ROUND(G168,3),2)</f>
      </c>
      <c s="36" t="s">
        <v>188</v>
      </c>
      <c>
        <f>(M168*21)/100</f>
      </c>
      <c t="s">
        <v>26</v>
      </c>
    </row>
    <row r="169" spans="1:5" ht="12.75">
      <c r="A169" s="35" t="s">
        <v>55</v>
      </c>
      <c r="E169" s="39" t="s">
        <v>5</v>
      </c>
    </row>
    <row r="170" spans="1:5" ht="12.75">
      <c r="A170" s="35" t="s">
        <v>56</v>
      </c>
      <c r="E170" s="40" t="s">
        <v>5140</v>
      </c>
    </row>
    <row r="171" spans="1:5" ht="12.75">
      <c r="A171" t="s">
        <v>58</v>
      </c>
      <c r="E171" s="39" t="s">
        <v>5139</v>
      </c>
    </row>
    <row r="172" spans="1:16" ht="12.75">
      <c r="A172" t="s">
        <v>48</v>
      </c>
      <c s="34" t="s">
        <v>305</v>
      </c>
      <c s="34" t="s">
        <v>5141</v>
      </c>
      <c s="35" t="s">
        <v>5</v>
      </c>
      <c s="6" t="s">
        <v>5142</v>
      </c>
      <c s="36" t="s">
        <v>187</v>
      </c>
      <c s="37">
        <v>15</v>
      </c>
      <c s="36">
        <v>0.00034</v>
      </c>
      <c s="36">
        <f>ROUND(G172*H172,6)</f>
      </c>
      <c r="L172" s="38">
        <v>0</v>
      </c>
      <c s="32">
        <f>ROUND(ROUND(L172,2)*ROUND(G172,3),2)</f>
      </c>
      <c s="36" t="s">
        <v>188</v>
      </c>
      <c>
        <f>(M172*21)/100</f>
      </c>
      <c t="s">
        <v>26</v>
      </c>
    </row>
    <row r="173" spans="1:5" ht="12.75">
      <c r="A173" s="35" t="s">
        <v>55</v>
      </c>
      <c r="E173" s="39" t="s">
        <v>5</v>
      </c>
    </row>
    <row r="174" spans="1:5" ht="127.5">
      <c r="A174" s="35" t="s">
        <v>56</v>
      </c>
      <c r="E174" s="40" t="s">
        <v>5143</v>
      </c>
    </row>
    <row r="175" spans="1:5" ht="12.75">
      <c r="A175" t="s">
        <v>58</v>
      </c>
      <c r="E175" s="39" t="s">
        <v>5142</v>
      </c>
    </row>
    <row r="176" spans="1:16" ht="12.75">
      <c r="A176" t="s">
        <v>48</v>
      </c>
      <c s="34" t="s">
        <v>310</v>
      </c>
      <c s="34" t="s">
        <v>5144</v>
      </c>
      <c s="35" t="s">
        <v>5</v>
      </c>
      <c s="6" t="s">
        <v>5145</v>
      </c>
      <c s="36" t="s">
        <v>187</v>
      </c>
      <c s="37">
        <v>4</v>
      </c>
      <c s="36">
        <v>0.00107</v>
      </c>
      <c s="36">
        <f>ROUND(G176*H176,6)</f>
      </c>
      <c r="L176" s="38">
        <v>0</v>
      </c>
      <c s="32">
        <f>ROUND(ROUND(L176,2)*ROUND(G176,3),2)</f>
      </c>
      <c s="36" t="s">
        <v>188</v>
      </c>
      <c>
        <f>(M176*21)/100</f>
      </c>
      <c t="s">
        <v>26</v>
      </c>
    </row>
    <row r="177" spans="1:5" ht="12.75">
      <c r="A177" s="35" t="s">
        <v>55</v>
      </c>
      <c r="E177" s="39" t="s">
        <v>5</v>
      </c>
    </row>
    <row r="178" spans="1:5" ht="12.75">
      <c r="A178" s="35" t="s">
        <v>56</v>
      </c>
      <c r="E178" s="40" t="s">
        <v>5146</v>
      </c>
    </row>
    <row r="179" spans="1:5" ht="12.75">
      <c r="A179" t="s">
        <v>58</v>
      </c>
      <c r="E179" s="39" t="s">
        <v>5145</v>
      </c>
    </row>
    <row r="180" spans="1:16" ht="12.75">
      <c r="A180" t="s">
        <v>48</v>
      </c>
      <c s="34" t="s">
        <v>401</v>
      </c>
      <c s="34" t="s">
        <v>5147</v>
      </c>
      <c s="35" t="s">
        <v>5</v>
      </c>
      <c s="6" t="s">
        <v>5148</v>
      </c>
      <c s="36" t="s">
        <v>187</v>
      </c>
      <c s="37">
        <v>12</v>
      </c>
      <c s="36">
        <v>0.00168</v>
      </c>
      <c s="36">
        <f>ROUND(G180*H180,6)</f>
      </c>
      <c r="L180" s="38">
        <v>0</v>
      </c>
      <c s="32">
        <f>ROUND(ROUND(L180,2)*ROUND(G180,3),2)</f>
      </c>
      <c s="36" t="s">
        <v>188</v>
      </c>
      <c>
        <f>(M180*21)/100</f>
      </c>
      <c t="s">
        <v>26</v>
      </c>
    </row>
    <row r="181" spans="1:5" ht="12.75">
      <c r="A181" s="35" t="s">
        <v>55</v>
      </c>
      <c r="E181" s="39" t="s">
        <v>5</v>
      </c>
    </row>
    <row r="182" spans="1:5" ht="12.75">
      <c r="A182" s="35" t="s">
        <v>56</v>
      </c>
      <c r="E182" s="40" t="s">
        <v>5149</v>
      </c>
    </row>
    <row r="183" spans="1:5" ht="12.75">
      <c r="A183" t="s">
        <v>58</v>
      </c>
      <c r="E183" s="39" t="s">
        <v>5148</v>
      </c>
    </row>
    <row r="184" spans="1:16" ht="25.5">
      <c r="A184" t="s">
        <v>48</v>
      </c>
      <c s="34" t="s">
        <v>404</v>
      </c>
      <c s="34" t="s">
        <v>5150</v>
      </c>
      <c s="35" t="s">
        <v>5</v>
      </c>
      <c s="6" t="s">
        <v>5151</v>
      </c>
      <c s="36" t="s">
        <v>187</v>
      </c>
      <c s="37">
        <v>1</v>
      </c>
      <c s="36">
        <v>0.00027</v>
      </c>
      <c s="36">
        <f>ROUND(G184*H184,6)</f>
      </c>
      <c r="L184" s="38">
        <v>0</v>
      </c>
      <c s="32">
        <f>ROUND(ROUND(L184,2)*ROUND(G184,3),2)</f>
      </c>
      <c s="36" t="s">
        <v>188</v>
      </c>
      <c>
        <f>(M184*21)/100</f>
      </c>
      <c t="s">
        <v>26</v>
      </c>
    </row>
    <row r="185" spans="1:5" ht="12.75">
      <c r="A185" s="35" t="s">
        <v>55</v>
      </c>
      <c r="E185" s="39" t="s">
        <v>5</v>
      </c>
    </row>
    <row r="186" spans="1:5" ht="12.75">
      <c r="A186" s="35" t="s">
        <v>56</v>
      </c>
      <c r="E186" s="40" t="s">
        <v>5076</v>
      </c>
    </row>
    <row r="187" spans="1:5" ht="25.5">
      <c r="A187" t="s">
        <v>58</v>
      </c>
      <c r="E187" s="39" t="s">
        <v>5151</v>
      </c>
    </row>
    <row r="188" spans="1:16" ht="25.5">
      <c r="A188" t="s">
        <v>48</v>
      </c>
      <c s="34" t="s">
        <v>406</v>
      </c>
      <c s="34" t="s">
        <v>5152</v>
      </c>
      <c s="35" t="s">
        <v>5</v>
      </c>
      <c s="6" t="s">
        <v>5153</v>
      </c>
      <c s="36" t="s">
        <v>187</v>
      </c>
      <c s="37">
        <v>4</v>
      </c>
      <c s="36">
        <v>0.00053</v>
      </c>
      <c s="36">
        <f>ROUND(G188*H188,6)</f>
      </c>
      <c r="L188" s="38">
        <v>0</v>
      </c>
      <c s="32">
        <f>ROUND(ROUND(L188,2)*ROUND(G188,3),2)</f>
      </c>
      <c s="36" t="s">
        <v>188</v>
      </c>
      <c>
        <f>(M188*21)/100</f>
      </c>
      <c t="s">
        <v>26</v>
      </c>
    </row>
    <row r="189" spans="1:5" ht="12.75">
      <c r="A189" s="35" t="s">
        <v>55</v>
      </c>
      <c r="E189" s="39" t="s">
        <v>5</v>
      </c>
    </row>
    <row r="190" spans="1:5" ht="12.75">
      <c r="A190" s="35" t="s">
        <v>56</v>
      </c>
      <c r="E190" s="40" t="s">
        <v>5</v>
      </c>
    </row>
    <row r="191" spans="1:5" ht="25.5">
      <c r="A191" t="s">
        <v>58</v>
      </c>
      <c r="E191" s="39" t="s">
        <v>5153</v>
      </c>
    </row>
    <row r="192" spans="1:16" ht="25.5">
      <c r="A192" t="s">
        <v>48</v>
      </c>
      <c s="34" t="s">
        <v>410</v>
      </c>
      <c s="34" t="s">
        <v>5154</v>
      </c>
      <c s="35" t="s">
        <v>5</v>
      </c>
      <c s="6" t="s">
        <v>5155</v>
      </c>
      <c s="36" t="s">
        <v>187</v>
      </c>
      <c s="37">
        <v>1</v>
      </c>
      <c s="36">
        <v>0.00147</v>
      </c>
      <c s="36">
        <f>ROUND(G192*H192,6)</f>
      </c>
      <c r="L192" s="38">
        <v>0</v>
      </c>
      <c s="32">
        <f>ROUND(ROUND(L192,2)*ROUND(G192,3),2)</f>
      </c>
      <c s="36" t="s">
        <v>188</v>
      </c>
      <c>
        <f>(M192*21)/100</f>
      </c>
      <c t="s">
        <v>26</v>
      </c>
    </row>
    <row r="193" spans="1:5" ht="12.75">
      <c r="A193" s="35" t="s">
        <v>55</v>
      </c>
      <c r="E193" s="39" t="s">
        <v>5</v>
      </c>
    </row>
    <row r="194" spans="1:5" ht="12.75">
      <c r="A194" s="35" t="s">
        <v>56</v>
      </c>
      <c r="E194" s="40" t="s">
        <v>5</v>
      </c>
    </row>
    <row r="195" spans="1:5" ht="25.5">
      <c r="A195" t="s">
        <v>58</v>
      </c>
      <c r="E195" s="39" t="s">
        <v>5155</v>
      </c>
    </row>
    <row r="196" spans="1:16" ht="25.5">
      <c r="A196" t="s">
        <v>48</v>
      </c>
      <c s="34" t="s">
        <v>413</v>
      </c>
      <c s="34" t="s">
        <v>5156</v>
      </c>
      <c s="35" t="s">
        <v>5</v>
      </c>
      <c s="6" t="s">
        <v>5157</v>
      </c>
      <c s="36" t="s">
        <v>53</v>
      </c>
      <c s="37">
        <v>0.039</v>
      </c>
      <c s="36">
        <v>0</v>
      </c>
      <c s="36">
        <f>ROUND(G196*H196,6)</f>
      </c>
      <c r="L196" s="38">
        <v>0</v>
      </c>
      <c s="32">
        <f>ROUND(ROUND(L196,2)*ROUND(G196,3),2)</f>
      </c>
      <c s="36" t="s">
        <v>188</v>
      </c>
      <c>
        <f>(M196*21)/100</f>
      </c>
      <c t="s">
        <v>26</v>
      </c>
    </row>
    <row r="197" spans="1:5" ht="12.75">
      <c r="A197" s="35" t="s">
        <v>55</v>
      </c>
      <c r="E197" s="39" t="s">
        <v>5</v>
      </c>
    </row>
    <row r="198" spans="1:5" ht="12.75">
      <c r="A198" s="35" t="s">
        <v>56</v>
      </c>
      <c r="E198" s="40" t="s">
        <v>5</v>
      </c>
    </row>
    <row r="199" spans="1:5" ht="25.5">
      <c r="A199" t="s">
        <v>58</v>
      </c>
      <c r="E199" s="39" t="s">
        <v>5157</v>
      </c>
    </row>
    <row r="200" spans="1:13" ht="12.75">
      <c r="A200" t="s">
        <v>45</v>
      </c>
      <c r="C200" s="31" t="s">
        <v>4955</v>
      </c>
      <c r="E200" s="33" t="s">
        <v>4956</v>
      </c>
      <c r="J200" s="32">
        <f>0</f>
      </c>
      <c s="32">
        <f>0</f>
      </c>
      <c s="32">
        <f>0+L201+L205+L209+L213+L217+L221+L225+L229+L233</f>
      </c>
      <c s="32">
        <f>0+M201+M205+M209+M213+M217+M221+M225+M229+M233</f>
      </c>
    </row>
    <row r="201" spans="1:16" ht="25.5">
      <c r="A201" t="s">
        <v>48</v>
      </c>
      <c s="34" t="s">
        <v>416</v>
      </c>
      <c s="34" t="s">
        <v>5020</v>
      </c>
      <c s="35" t="s">
        <v>5</v>
      </c>
      <c s="6" t="s">
        <v>5021</v>
      </c>
      <c s="36" t="s">
        <v>235</v>
      </c>
      <c s="37">
        <v>294</v>
      </c>
      <c s="36">
        <v>0.00017</v>
      </c>
      <c s="36">
        <f>ROUND(G201*H201,6)</f>
      </c>
      <c r="L201" s="38">
        <v>0</v>
      </c>
      <c s="32">
        <f>ROUND(ROUND(L201,2)*ROUND(G201,3),2)</f>
      </c>
      <c s="36" t="s">
        <v>188</v>
      </c>
      <c>
        <f>(M201*21)/100</f>
      </c>
      <c t="s">
        <v>26</v>
      </c>
    </row>
    <row r="202" spans="1:5" ht="12.75">
      <c r="A202" s="35" t="s">
        <v>55</v>
      </c>
      <c r="E202" s="39" t="s">
        <v>5</v>
      </c>
    </row>
    <row r="203" spans="1:5" ht="267.75">
      <c r="A203" s="35" t="s">
        <v>56</v>
      </c>
      <c r="E203" s="40" t="s">
        <v>5158</v>
      </c>
    </row>
    <row r="204" spans="1:5" ht="25.5">
      <c r="A204" t="s">
        <v>58</v>
      </c>
      <c r="E204" s="39" t="s">
        <v>5021</v>
      </c>
    </row>
    <row r="205" spans="1:16" ht="12.75">
      <c r="A205" t="s">
        <v>48</v>
      </c>
      <c s="34" t="s">
        <v>419</v>
      </c>
      <c s="34" t="s">
        <v>5159</v>
      </c>
      <c s="35" t="s">
        <v>5</v>
      </c>
      <c s="6" t="s">
        <v>5160</v>
      </c>
      <c s="36" t="s">
        <v>187</v>
      </c>
      <c s="37">
        <v>6</v>
      </c>
      <c s="36">
        <v>0</v>
      </c>
      <c s="36">
        <f>ROUND(G205*H205,6)</f>
      </c>
      <c r="L205" s="38">
        <v>0</v>
      </c>
      <c s="32">
        <f>ROUND(ROUND(L205,2)*ROUND(G205,3),2)</f>
      </c>
      <c s="36" t="s">
        <v>188</v>
      </c>
      <c>
        <f>(M205*21)/100</f>
      </c>
      <c t="s">
        <v>26</v>
      </c>
    </row>
    <row r="206" spans="1:5" ht="12.75">
      <c r="A206" s="35" t="s">
        <v>55</v>
      </c>
      <c r="E206" s="39" t="s">
        <v>5</v>
      </c>
    </row>
    <row r="207" spans="1:5" ht="114.75">
      <c r="A207" s="35" t="s">
        <v>56</v>
      </c>
      <c r="E207" s="40" t="s">
        <v>5161</v>
      </c>
    </row>
    <row r="208" spans="1:5" ht="12.75">
      <c r="A208" t="s">
        <v>58</v>
      </c>
      <c r="E208" s="39" t="s">
        <v>5160</v>
      </c>
    </row>
    <row r="209" spans="1:16" ht="12.75">
      <c r="A209" t="s">
        <v>48</v>
      </c>
      <c s="34" t="s">
        <v>422</v>
      </c>
      <c s="34" t="s">
        <v>5162</v>
      </c>
      <c s="35" t="s">
        <v>5</v>
      </c>
      <c s="6" t="s">
        <v>5163</v>
      </c>
      <c s="36" t="s">
        <v>187</v>
      </c>
      <c s="37">
        <v>1</v>
      </c>
      <c s="36">
        <v>0.0127</v>
      </c>
      <c s="36">
        <f>ROUND(G209*H209,6)</f>
      </c>
      <c r="L209" s="38">
        <v>0</v>
      </c>
      <c s="32">
        <f>ROUND(ROUND(L209,2)*ROUND(G209,3),2)</f>
      </c>
      <c s="36" t="s">
        <v>188</v>
      </c>
      <c>
        <f>(M209*21)/100</f>
      </c>
      <c t="s">
        <v>26</v>
      </c>
    </row>
    <row r="210" spans="1:5" ht="12.75">
      <c r="A210" s="35" t="s">
        <v>55</v>
      </c>
      <c r="E210" s="39" t="s">
        <v>5</v>
      </c>
    </row>
    <row r="211" spans="1:5" ht="12.75">
      <c r="A211" s="35" t="s">
        <v>56</v>
      </c>
      <c r="E211" s="40" t="s">
        <v>5</v>
      </c>
    </row>
    <row r="212" spans="1:5" ht="12.75">
      <c r="A212" t="s">
        <v>58</v>
      </c>
      <c r="E212" s="39" t="s">
        <v>5163</v>
      </c>
    </row>
    <row r="213" spans="1:16" ht="12.75">
      <c r="A213" t="s">
        <v>48</v>
      </c>
      <c s="34" t="s">
        <v>425</v>
      </c>
      <c s="34" t="s">
        <v>5164</v>
      </c>
      <c s="35" t="s">
        <v>5</v>
      </c>
      <c s="6" t="s">
        <v>5165</v>
      </c>
      <c s="36" t="s">
        <v>187</v>
      </c>
      <c s="37">
        <v>5</v>
      </c>
      <c s="36">
        <v>0.0149</v>
      </c>
      <c s="36">
        <f>ROUND(G213*H213,6)</f>
      </c>
      <c r="L213" s="38">
        <v>0</v>
      </c>
      <c s="32">
        <f>ROUND(ROUND(L213,2)*ROUND(G213,3),2)</f>
      </c>
      <c s="36" t="s">
        <v>188</v>
      </c>
      <c>
        <f>(M213*21)/100</f>
      </c>
      <c t="s">
        <v>26</v>
      </c>
    </row>
    <row r="214" spans="1:5" ht="12.75">
      <c r="A214" s="35" t="s">
        <v>55</v>
      </c>
      <c r="E214" s="39" t="s">
        <v>5</v>
      </c>
    </row>
    <row r="215" spans="1:5" ht="12.75">
      <c r="A215" s="35" t="s">
        <v>56</v>
      </c>
      <c r="E215" s="40" t="s">
        <v>5</v>
      </c>
    </row>
    <row r="216" spans="1:5" ht="12.75">
      <c r="A216" t="s">
        <v>58</v>
      </c>
      <c r="E216" s="39" t="s">
        <v>5165</v>
      </c>
    </row>
    <row r="217" spans="1:16" ht="12.75">
      <c r="A217" t="s">
        <v>48</v>
      </c>
      <c s="34" t="s">
        <v>428</v>
      </c>
      <c s="34" t="s">
        <v>5028</v>
      </c>
      <c s="35" t="s">
        <v>5</v>
      </c>
      <c s="6" t="s">
        <v>5166</v>
      </c>
      <c s="36" t="s">
        <v>187</v>
      </c>
      <c s="37">
        <v>5</v>
      </c>
      <c s="36">
        <v>0</v>
      </c>
      <c s="36">
        <f>ROUND(G217*H217,6)</f>
      </c>
      <c r="L217" s="38">
        <v>0</v>
      </c>
      <c s="32">
        <f>ROUND(ROUND(L217,2)*ROUND(G217,3),2)</f>
      </c>
      <c s="36" t="s">
        <v>54</v>
      </c>
      <c>
        <f>(M217*21)/100</f>
      </c>
      <c t="s">
        <v>26</v>
      </c>
    </row>
    <row r="218" spans="1:5" ht="12.75">
      <c r="A218" s="35" t="s">
        <v>55</v>
      </c>
      <c r="E218" s="39" t="s">
        <v>5</v>
      </c>
    </row>
    <row r="219" spans="1:5" ht="12.75">
      <c r="A219" s="35" t="s">
        <v>56</v>
      </c>
      <c r="E219" s="40" t="s">
        <v>5</v>
      </c>
    </row>
    <row r="220" spans="1:5" ht="12.75">
      <c r="A220" t="s">
        <v>58</v>
      </c>
      <c r="E220" s="39" t="s">
        <v>5166</v>
      </c>
    </row>
    <row r="221" spans="1:16" ht="12.75">
      <c r="A221" t="s">
        <v>48</v>
      </c>
      <c s="34" t="s">
        <v>429</v>
      </c>
      <c s="34" t="s">
        <v>5034</v>
      </c>
      <c s="35" t="s">
        <v>5</v>
      </c>
      <c s="6" t="s">
        <v>5167</v>
      </c>
      <c s="36" t="s">
        <v>187</v>
      </c>
      <c s="37">
        <v>6</v>
      </c>
      <c s="36">
        <v>0</v>
      </c>
      <c s="36">
        <f>ROUND(G221*H221,6)</f>
      </c>
      <c r="L221" s="38">
        <v>0</v>
      </c>
      <c s="32">
        <f>ROUND(ROUND(L221,2)*ROUND(G221,3),2)</f>
      </c>
      <c s="36" t="s">
        <v>54</v>
      </c>
      <c>
        <f>(M221*21)/100</f>
      </c>
      <c t="s">
        <v>26</v>
      </c>
    </row>
    <row r="222" spans="1:5" ht="12.75">
      <c r="A222" s="35" t="s">
        <v>55</v>
      </c>
      <c r="E222" s="39" t="s">
        <v>5</v>
      </c>
    </row>
    <row r="223" spans="1:5" ht="12.75">
      <c r="A223" s="35" t="s">
        <v>56</v>
      </c>
      <c r="E223" s="40" t="s">
        <v>5</v>
      </c>
    </row>
    <row r="224" spans="1:5" ht="12.75">
      <c r="A224" t="s">
        <v>58</v>
      </c>
      <c r="E224" s="39" t="s">
        <v>5167</v>
      </c>
    </row>
    <row r="225" spans="1:16" ht="12.75">
      <c r="A225" t="s">
        <v>48</v>
      </c>
      <c s="34" t="s">
        <v>432</v>
      </c>
      <c s="34" t="s">
        <v>5168</v>
      </c>
      <c s="35" t="s">
        <v>5</v>
      </c>
      <c s="6" t="s">
        <v>5169</v>
      </c>
      <c s="36" t="s">
        <v>1372</v>
      </c>
      <c s="37">
        <v>12</v>
      </c>
      <c s="36">
        <v>0</v>
      </c>
      <c s="36">
        <f>ROUND(G225*H225,6)</f>
      </c>
      <c r="L225" s="38">
        <v>0</v>
      </c>
      <c s="32">
        <f>ROUND(ROUND(L225,2)*ROUND(G225,3),2)</f>
      </c>
      <c s="36" t="s">
        <v>188</v>
      </c>
      <c>
        <f>(M225*21)/100</f>
      </c>
      <c t="s">
        <v>26</v>
      </c>
    </row>
    <row r="226" spans="1:5" ht="12.75">
      <c r="A226" s="35" t="s">
        <v>55</v>
      </c>
      <c r="E226" s="39" t="s">
        <v>5</v>
      </c>
    </row>
    <row r="227" spans="1:5" ht="12.75">
      <c r="A227" s="35" t="s">
        <v>56</v>
      </c>
      <c r="E227" s="40" t="s">
        <v>5</v>
      </c>
    </row>
    <row r="228" spans="1:5" ht="12.75">
      <c r="A228" t="s">
        <v>58</v>
      </c>
      <c r="E228" s="39" t="s">
        <v>5169</v>
      </c>
    </row>
    <row r="229" spans="1:16" ht="12.75">
      <c r="A229" t="s">
        <v>48</v>
      </c>
      <c s="34" t="s">
        <v>433</v>
      </c>
      <c s="34" t="s">
        <v>5170</v>
      </c>
      <c s="35" t="s">
        <v>5</v>
      </c>
      <c s="6" t="s">
        <v>5171</v>
      </c>
      <c s="36" t="s">
        <v>1372</v>
      </c>
      <c s="37">
        <v>12</v>
      </c>
      <c s="36">
        <v>0.001</v>
      </c>
      <c s="36">
        <f>ROUND(G229*H229,6)</f>
      </c>
      <c r="L229" s="38">
        <v>0</v>
      </c>
      <c s="32">
        <f>ROUND(ROUND(L229,2)*ROUND(G229,3),2)</f>
      </c>
      <c s="36" t="s">
        <v>188</v>
      </c>
      <c>
        <f>(M229*21)/100</f>
      </c>
      <c t="s">
        <v>26</v>
      </c>
    </row>
    <row r="230" spans="1:5" ht="12.75">
      <c r="A230" s="35" t="s">
        <v>55</v>
      </c>
      <c r="E230" s="39" t="s">
        <v>5</v>
      </c>
    </row>
    <row r="231" spans="1:5" ht="12.75">
      <c r="A231" s="35" t="s">
        <v>56</v>
      </c>
      <c r="E231" s="40" t="s">
        <v>5</v>
      </c>
    </row>
    <row r="232" spans="1:5" ht="12.75">
      <c r="A232" t="s">
        <v>58</v>
      </c>
      <c r="E232" s="39" t="s">
        <v>5171</v>
      </c>
    </row>
    <row r="233" spans="1:16" ht="25.5">
      <c r="A233" t="s">
        <v>48</v>
      </c>
      <c s="34" t="s">
        <v>436</v>
      </c>
      <c s="34" t="s">
        <v>5037</v>
      </c>
      <c s="35" t="s">
        <v>5</v>
      </c>
      <c s="6" t="s">
        <v>5038</v>
      </c>
      <c s="36" t="s">
        <v>53</v>
      </c>
      <c s="37">
        <v>0.149</v>
      </c>
      <c s="36">
        <v>0</v>
      </c>
      <c s="36">
        <f>ROUND(G233*H233,6)</f>
      </c>
      <c r="L233" s="38">
        <v>0</v>
      </c>
      <c s="32">
        <f>ROUND(ROUND(L233,2)*ROUND(G233,3),2)</f>
      </c>
      <c s="36" t="s">
        <v>188</v>
      </c>
      <c>
        <f>(M233*21)/100</f>
      </c>
      <c t="s">
        <v>26</v>
      </c>
    </row>
    <row r="234" spans="1:5" ht="12.75">
      <c r="A234" s="35" t="s">
        <v>55</v>
      </c>
      <c r="E234" s="39" t="s">
        <v>5</v>
      </c>
    </row>
    <row r="235" spans="1:5" ht="12.75">
      <c r="A235" s="35" t="s">
        <v>56</v>
      </c>
      <c r="E235" s="40" t="s">
        <v>5</v>
      </c>
    </row>
    <row r="236" spans="1:5" ht="25.5">
      <c r="A236" t="s">
        <v>58</v>
      </c>
      <c r="E236" s="39" t="s">
        <v>5038</v>
      </c>
    </row>
    <row r="237" spans="1:13" ht="12.75">
      <c r="A237" t="s">
        <v>45</v>
      </c>
      <c r="C237" s="31" t="s">
        <v>94</v>
      </c>
      <c r="E237" s="33" t="s">
        <v>1238</v>
      </c>
      <c r="J237" s="32">
        <f>0</f>
      </c>
      <c s="32">
        <f>0</f>
      </c>
      <c s="32">
        <f>0+L238+L242</f>
      </c>
      <c s="32">
        <f>0+M238+M242</f>
      </c>
    </row>
    <row r="238" spans="1:16" ht="12.75">
      <c r="A238" t="s">
        <v>48</v>
      </c>
      <c s="34" t="s">
        <v>82</v>
      </c>
      <c s="34" t="s">
        <v>5172</v>
      </c>
      <c s="35" t="s">
        <v>5</v>
      </c>
      <c s="6" t="s">
        <v>5173</v>
      </c>
      <c s="36" t="s">
        <v>235</v>
      </c>
      <c s="37">
        <v>40</v>
      </c>
      <c s="36">
        <v>0.00019</v>
      </c>
      <c s="36">
        <f>ROUND(G238*H238,6)</f>
      </c>
      <c r="L238" s="38">
        <v>0</v>
      </c>
      <c s="32">
        <f>ROUND(ROUND(L238,2)*ROUND(G238,3),2)</f>
      </c>
      <c s="36" t="s">
        <v>188</v>
      </c>
      <c>
        <f>(M238*21)/100</f>
      </c>
      <c t="s">
        <v>26</v>
      </c>
    </row>
    <row r="239" spans="1:5" ht="12.75">
      <c r="A239" s="35" t="s">
        <v>55</v>
      </c>
      <c r="E239" s="39" t="s">
        <v>5</v>
      </c>
    </row>
    <row r="240" spans="1:5" ht="12.75">
      <c r="A240" s="35" t="s">
        <v>56</v>
      </c>
      <c r="E240" s="40" t="s">
        <v>5</v>
      </c>
    </row>
    <row r="241" spans="1:5" ht="12.75">
      <c r="A241" t="s">
        <v>58</v>
      </c>
      <c r="E241" s="39" t="s">
        <v>5173</v>
      </c>
    </row>
    <row r="242" spans="1:16" ht="12.75">
      <c r="A242" t="s">
        <v>48</v>
      </c>
      <c s="34" t="s">
        <v>88</v>
      </c>
      <c s="34" t="s">
        <v>1273</v>
      </c>
      <c s="35" t="s">
        <v>5</v>
      </c>
      <c s="6" t="s">
        <v>1274</v>
      </c>
      <c s="36" t="s">
        <v>235</v>
      </c>
      <c s="37">
        <v>40</v>
      </c>
      <c s="36">
        <v>9E-05</v>
      </c>
      <c s="36">
        <f>ROUND(G242*H242,6)</f>
      </c>
      <c r="L242" s="38">
        <v>0</v>
      </c>
      <c s="32">
        <f>ROUND(ROUND(L242,2)*ROUND(G242,3),2)</f>
      </c>
      <c s="36" t="s">
        <v>188</v>
      </c>
      <c>
        <f>(M242*21)/100</f>
      </c>
      <c t="s">
        <v>26</v>
      </c>
    </row>
    <row r="243" spans="1:5" ht="12.75">
      <c r="A243" s="35" t="s">
        <v>55</v>
      </c>
      <c r="E243" s="39" t="s">
        <v>5</v>
      </c>
    </row>
    <row r="244" spans="1:5" ht="12.75">
      <c r="A244" s="35" t="s">
        <v>56</v>
      </c>
      <c r="E244" s="40" t="s">
        <v>5</v>
      </c>
    </row>
    <row r="245" spans="1:5" ht="12.75">
      <c r="A245" t="s">
        <v>58</v>
      </c>
      <c r="E245" s="39" t="s">
        <v>1274</v>
      </c>
    </row>
    <row r="246" spans="1:13" ht="12.75">
      <c r="A246" t="s">
        <v>45</v>
      </c>
      <c r="C246" s="31" t="s">
        <v>1282</v>
      </c>
      <c r="E246" s="33" t="s">
        <v>1283</v>
      </c>
      <c r="J246" s="32">
        <f>0</f>
      </c>
      <c s="32">
        <f>0</f>
      </c>
      <c s="32">
        <f>0+L247</f>
      </c>
      <c s="32">
        <f>0+M247</f>
      </c>
    </row>
    <row r="247" spans="1:16" ht="38.25">
      <c r="A247" t="s">
        <v>48</v>
      </c>
      <c s="34" t="s">
        <v>94</v>
      </c>
      <c s="34" t="s">
        <v>1284</v>
      </c>
      <c s="35" t="s">
        <v>5</v>
      </c>
      <c s="6" t="s">
        <v>1285</v>
      </c>
      <c s="36" t="s">
        <v>53</v>
      </c>
      <c s="37">
        <v>25.931</v>
      </c>
      <c s="36">
        <v>0</v>
      </c>
      <c s="36">
        <f>ROUND(G247*H247,6)</f>
      </c>
      <c r="L247" s="38">
        <v>0</v>
      </c>
      <c s="32">
        <f>ROUND(ROUND(L247,2)*ROUND(G247,3),2)</f>
      </c>
      <c s="36" t="s">
        <v>188</v>
      </c>
      <c>
        <f>(M247*21)/100</f>
      </c>
      <c t="s">
        <v>26</v>
      </c>
    </row>
    <row r="248" spans="1:5" ht="12.75">
      <c r="A248" s="35" t="s">
        <v>55</v>
      </c>
      <c r="E248" s="39" t="s">
        <v>5</v>
      </c>
    </row>
    <row r="249" spans="1:5" ht="12.75">
      <c r="A249" s="35" t="s">
        <v>56</v>
      </c>
      <c r="E249" s="40" t="s">
        <v>5</v>
      </c>
    </row>
    <row r="250" spans="1:5" ht="38.25">
      <c r="A250" t="s">
        <v>58</v>
      </c>
      <c r="E250" s="39" t="s">
        <v>1285</v>
      </c>
    </row>
    <row r="251" spans="1:13" ht="12.75">
      <c r="A251" t="s">
        <v>45</v>
      </c>
      <c r="C251" s="31" t="s">
        <v>5174</v>
      </c>
      <c r="E251" s="33" t="s">
        <v>5175</v>
      </c>
      <c r="J251" s="32">
        <f>0</f>
      </c>
      <c s="32">
        <f>0</f>
      </c>
      <c s="32">
        <f>0+L252</f>
      </c>
      <c s="32">
        <f>0+M252</f>
      </c>
    </row>
    <row r="252" spans="1:16" ht="12.75">
      <c r="A252" t="s">
        <v>48</v>
      </c>
      <c s="34" t="s">
        <v>438</v>
      </c>
      <c s="34" t="s">
        <v>5176</v>
      </c>
      <c s="35" t="s">
        <v>5</v>
      </c>
      <c s="6" t="s">
        <v>5177</v>
      </c>
      <c s="36" t="s">
        <v>296</v>
      </c>
      <c s="37">
        <v>10</v>
      </c>
      <c s="36">
        <v>0</v>
      </c>
      <c s="36">
        <f>ROUND(G252*H252,6)</f>
      </c>
      <c r="L252" s="38">
        <v>0</v>
      </c>
      <c s="32">
        <f>ROUND(ROUND(L252,2)*ROUND(G252,3),2)</f>
      </c>
      <c s="36" t="s">
        <v>188</v>
      </c>
      <c>
        <f>(M252*21)/100</f>
      </c>
      <c t="s">
        <v>26</v>
      </c>
    </row>
    <row r="253" spans="1:5" ht="12.75">
      <c r="A253" s="35" t="s">
        <v>55</v>
      </c>
      <c r="E253" s="39" t="s">
        <v>5</v>
      </c>
    </row>
    <row r="254" spans="1:5" ht="12.75">
      <c r="A254" s="35" t="s">
        <v>56</v>
      </c>
      <c r="E254" s="40" t="s">
        <v>5</v>
      </c>
    </row>
    <row r="255" spans="1:5" ht="25.5">
      <c r="A255" t="s">
        <v>58</v>
      </c>
      <c r="E255" s="39" t="s">
        <v>5178</v>
      </c>
    </row>
    <row r="256" spans="1:13" ht="12.75">
      <c r="A256" t="s">
        <v>45</v>
      </c>
      <c r="C256" s="31" t="s">
        <v>1585</v>
      </c>
      <c r="E256" s="33" t="s">
        <v>5039</v>
      </c>
      <c r="J256" s="32">
        <f>0</f>
      </c>
      <c s="32">
        <f>0</f>
      </c>
      <c s="32">
        <f>0+L257+L261</f>
      </c>
      <c s="32">
        <f>0+M257+M261</f>
      </c>
    </row>
    <row r="257" spans="1:16" ht="12.75">
      <c r="A257" t="s">
        <v>48</v>
      </c>
      <c s="34" t="s">
        <v>441</v>
      </c>
      <c s="34" t="s">
        <v>5040</v>
      </c>
      <c s="35" t="s">
        <v>5</v>
      </c>
      <c s="6" t="s">
        <v>5041</v>
      </c>
      <c s="36" t="s">
        <v>161</v>
      </c>
      <c s="37">
        <v>1</v>
      </c>
      <c s="36">
        <v>0</v>
      </c>
      <c s="36">
        <f>ROUND(G257*H257,6)</f>
      </c>
      <c r="L257" s="38">
        <v>0</v>
      </c>
      <c s="32">
        <f>ROUND(ROUND(L257,2)*ROUND(G257,3),2)</f>
      </c>
      <c s="36" t="s">
        <v>54</v>
      </c>
      <c>
        <f>(M257*21)/100</f>
      </c>
      <c t="s">
        <v>26</v>
      </c>
    </row>
    <row r="258" spans="1:5" ht="12.75">
      <c r="A258" s="35" t="s">
        <v>55</v>
      </c>
      <c r="E258" s="39" t="s">
        <v>5</v>
      </c>
    </row>
    <row r="259" spans="1:5" ht="12.75">
      <c r="A259" s="35" t="s">
        <v>56</v>
      </c>
      <c r="E259" s="40" t="s">
        <v>5</v>
      </c>
    </row>
    <row r="260" spans="1:5" ht="12.75">
      <c r="A260" t="s">
        <v>58</v>
      </c>
      <c r="E260" s="39" t="s">
        <v>5041</v>
      </c>
    </row>
    <row r="261" spans="1:16" ht="12.75">
      <c r="A261" t="s">
        <v>48</v>
      </c>
      <c s="34" t="s">
        <v>443</v>
      </c>
      <c s="34" t="s">
        <v>5042</v>
      </c>
      <c s="35" t="s">
        <v>5</v>
      </c>
      <c s="6" t="s">
        <v>5179</v>
      </c>
      <c s="36" t="s">
        <v>161</v>
      </c>
      <c s="37">
        <v>1</v>
      </c>
      <c s="36">
        <v>0</v>
      </c>
      <c s="36">
        <f>ROUND(G261*H261,6)</f>
      </c>
      <c r="L261" s="38">
        <v>0</v>
      </c>
      <c s="32">
        <f>ROUND(ROUND(L261,2)*ROUND(G261,3),2)</f>
      </c>
      <c s="36" t="s">
        <v>54</v>
      </c>
      <c>
        <f>(M261*21)/100</f>
      </c>
      <c t="s">
        <v>26</v>
      </c>
    </row>
    <row r="262" spans="1:5" ht="12.75">
      <c r="A262" s="35" t="s">
        <v>55</v>
      </c>
      <c r="E262" s="39" t="s">
        <v>5</v>
      </c>
    </row>
    <row r="263" spans="1:5" ht="12.75">
      <c r="A263" s="35" t="s">
        <v>56</v>
      </c>
      <c r="E263" s="40" t="s">
        <v>5</v>
      </c>
    </row>
    <row r="264" spans="1:5" ht="12.75">
      <c r="A264" t="s">
        <v>58</v>
      </c>
      <c r="E264" s="39" t="s">
        <v>5179</v>
      </c>
    </row>
    <row r="265" spans="1:13" ht="12.75">
      <c r="A265" t="s">
        <v>45</v>
      </c>
      <c r="C265" s="31" t="s">
        <v>308</v>
      </c>
      <c r="E265" s="33" t="s">
        <v>309</v>
      </c>
      <c r="J265" s="32">
        <f>0</f>
      </c>
      <c s="32">
        <f>0</f>
      </c>
      <c s="32">
        <f>0+L266</f>
      </c>
      <c s="32">
        <f>0+M266</f>
      </c>
    </row>
    <row r="266" spans="1:16" ht="12.75">
      <c r="A266" t="s">
        <v>48</v>
      </c>
      <c s="34" t="s">
        <v>446</v>
      </c>
      <c s="34" t="s">
        <v>311</v>
      </c>
      <c s="35" t="s">
        <v>5</v>
      </c>
      <c s="6" t="s">
        <v>312</v>
      </c>
      <c s="36" t="s">
        <v>161</v>
      </c>
      <c s="37">
        <v>1</v>
      </c>
      <c s="36">
        <v>0</v>
      </c>
      <c s="36">
        <f>ROUND(G266*H266,6)</f>
      </c>
      <c r="L266" s="38">
        <v>0</v>
      </c>
      <c s="32">
        <f>ROUND(ROUND(L266,2)*ROUND(G266,3),2)</f>
      </c>
      <c s="36" t="s">
        <v>188</v>
      </c>
      <c>
        <f>(M266*21)/100</f>
      </c>
      <c t="s">
        <v>26</v>
      </c>
    </row>
    <row r="267" spans="1:5" ht="12.75">
      <c r="A267" s="35" t="s">
        <v>55</v>
      </c>
      <c r="E267" s="39" t="s">
        <v>5</v>
      </c>
    </row>
    <row r="268" spans="1:5" ht="12.75">
      <c r="A268" s="35" t="s">
        <v>56</v>
      </c>
      <c r="E268" s="40" t="s">
        <v>5</v>
      </c>
    </row>
    <row r="269" spans="1:5" ht="12.75">
      <c r="A269" t="s">
        <v>58</v>
      </c>
      <c r="E269"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COUNTIFS(L8:L350,"=0",A8:A350,"P")+COUNTIFS(L8:L350,"",A8:A350,"P")+SUM(Q8:Q350)</f>
      </c>
    </row>
    <row r="8" spans="1:13" ht="12.75">
      <c r="A8" t="s">
        <v>43</v>
      </c>
      <c r="C8" s="28" t="s">
        <v>5182</v>
      </c>
      <c r="E8" s="30" t="s">
        <v>5181</v>
      </c>
      <c r="J8" s="29">
        <f>0+J9+J34+J43+J48+J61+J70+J83+J136+J189+J318+J323+J336+J349</f>
      </c>
      <c s="29">
        <f>0+K9+K34+K43+K48+K61+K70+K83+K136+K189+K318+K323+K336+K349</f>
      </c>
      <c s="29">
        <f>0+L9+L34+L43+L48+L61+L70+L83+L136+L189+L318+L323+L336+L349</f>
      </c>
      <c s="29">
        <f>0+M9+M34+M43+M48+M61+M70+M83+M136+M189+M318+M323+M336+M349</f>
      </c>
    </row>
    <row r="9" spans="1:13" ht="12.75">
      <c r="A9" t="s">
        <v>45</v>
      </c>
      <c r="C9" s="31" t="s">
        <v>2372</v>
      </c>
      <c r="E9" s="33" t="s">
        <v>2373</v>
      </c>
      <c r="J9" s="32">
        <f>0</f>
      </c>
      <c s="32">
        <f>0</f>
      </c>
      <c s="32">
        <f>0+L10+L14+L18+L22+L26+L30</f>
      </c>
      <c s="32">
        <f>0+M10+M14+M18+M22+M26+M30</f>
      </c>
    </row>
    <row r="10" spans="1:16" ht="25.5">
      <c r="A10" t="s">
        <v>48</v>
      </c>
      <c s="34" t="s">
        <v>70</v>
      </c>
      <c s="34" t="s">
        <v>5183</v>
      </c>
      <c s="35" t="s">
        <v>5</v>
      </c>
      <c s="6" t="s">
        <v>5184</v>
      </c>
      <c s="36" t="s">
        <v>1171</v>
      </c>
      <c s="37">
        <v>58.653</v>
      </c>
      <c s="36">
        <v>0.00022</v>
      </c>
      <c s="36">
        <f>ROUND(G10*H10,6)</f>
      </c>
      <c r="L10" s="38">
        <v>0</v>
      </c>
      <c s="32">
        <f>ROUND(ROUND(L10,2)*ROUND(G10,3),2)</f>
      </c>
      <c s="36" t="s">
        <v>188</v>
      </c>
      <c>
        <f>(M10*21)/100</f>
      </c>
      <c t="s">
        <v>26</v>
      </c>
    </row>
    <row r="11" spans="1:5" ht="12.75">
      <c r="A11" s="35" t="s">
        <v>55</v>
      </c>
      <c r="E11" s="39" t="s">
        <v>5</v>
      </c>
    </row>
    <row r="12" spans="1:5" ht="318.75">
      <c r="A12" s="35" t="s">
        <v>56</v>
      </c>
      <c r="E12" s="40" t="s">
        <v>5185</v>
      </c>
    </row>
    <row r="13" spans="1:5" ht="25.5">
      <c r="A13" t="s">
        <v>58</v>
      </c>
      <c r="E13" s="39" t="s">
        <v>5184</v>
      </c>
    </row>
    <row r="14" spans="1:16" ht="12.75">
      <c r="A14" t="s">
        <v>48</v>
      </c>
      <c s="34" t="s">
        <v>76</v>
      </c>
      <c s="34" t="s">
        <v>5186</v>
      </c>
      <c s="35" t="s">
        <v>5</v>
      </c>
      <c s="6" t="s">
        <v>5187</v>
      </c>
      <c s="36" t="s">
        <v>1171</v>
      </c>
      <c s="37">
        <v>15.957</v>
      </c>
      <c s="36">
        <v>0.00195</v>
      </c>
      <c s="36">
        <f>ROUND(G14*H14,6)</f>
      </c>
      <c r="L14" s="38">
        <v>0</v>
      </c>
      <c s="32">
        <f>ROUND(ROUND(L14,2)*ROUND(G14,3),2)</f>
      </c>
      <c s="36" t="s">
        <v>188</v>
      </c>
      <c>
        <f>(M14*21)/100</f>
      </c>
      <c t="s">
        <v>26</v>
      </c>
    </row>
    <row r="15" spans="1:5" ht="12.75">
      <c r="A15" s="35" t="s">
        <v>55</v>
      </c>
      <c r="E15" s="39" t="s">
        <v>5</v>
      </c>
    </row>
    <row r="16" spans="1:5" ht="165.75">
      <c r="A16" s="35" t="s">
        <v>56</v>
      </c>
      <c r="E16" s="40" t="s">
        <v>5188</v>
      </c>
    </row>
    <row r="17" spans="1:5" ht="12.75">
      <c r="A17" t="s">
        <v>58</v>
      </c>
      <c r="E17" s="39" t="s">
        <v>5187</v>
      </c>
    </row>
    <row r="18" spans="1:16" ht="12.75">
      <c r="A18" t="s">
        <v>48</v>
      </c>
      <c s="34" t="s">
        <v>82</v>
      </c>
      <c s="34" t="s">
        <v>5189</v>
      </c>
      <c s="35" t="s">
        <v>5</v>
      </c>
      <c s="6" t="s">
        <v>5190</v>
      </c>
      <c s="36" t="s">
        <v>1171</v>
      </c>
      <c s="37">
        <v>23.495</v>
      </c>
      <c s="36">
        <v>0.0026</v>
      </c>
      <c s="36">
        <f>ROUND(G18*H18,6)</f>
      </c>
      <c r="L18" s="38">
        <v>0</v>
      </c>
      <c s="32">
        <f>ROUND(ROUND(L18,2)*ROUND(G18,3),2)</f>
      </c>
      <c s="36" t="s">
        <v>188</v>
      </c>
      <c>
        <f>(M18*21)/100</f>
      </c>
      <c t="s">
        <v>26</v>
      </c>
    </row>
    <row r="19" spans="1:5" ht="12.75">
      <c r="A19" s="35" t="s">
        <v>55</v>
      </c>
      <c r="E19" s="39" t="s">
        <v>5</v>
      </c>
    </row>
    <row r="20" spans="1:5" ht="165.75">
      <c r="A20" s="35" t="s">
        <v>56</v>
      </c>
      <c r="E20" s="40" t="s">
        <v>5191</v>
      </c>
    </row>
    <row r="21" spans="1:5" ht="12.75">
      <c r="A21" t="s">
        <v>58</v>
      </c>
      <c r="E21" s="39" t="s">
        <v>5190</v>
      </c>
    </row>
    <row r="22" spans="1:16" ht="12.75">
      <c r="A22" t="s">
        <v>48</v>
      </c>
      <c s="34" t="s">
        <v>88</v>
      </c>
      <c s="34" t="s">
        <v>5192</v>
      </c>
      <c s="35" t="s">
        <v>5</v>
      </c>
      <c s="6" t="s">
        <v>5193</v>
      </c>
      <c s="36" t="s">
        <v>1171</v>
      </c>
      <c s="37">
        <v>13.353</v>
      </c>
      <c s="36">
        <v>0.00325</v>
      </c>
      <c s="36">
        <f>ROUND(G22*H22,6)</f>
      </c>
      <c r="L22" s="38">
        <v>0</v>
      </c>
      <c s="32">
        <f>ROUND(ROUND(L22,2)*ROUND(G22,3),2)</f>
      </c>
      <c s="36" t="s">
        <v>188</v>
      </c>
      <c>
        <f>(M22*21)/100</f>
      </c>
      <c t="s">
        <v>26</v>
      </c>
    </row>
    <row r="23" spans="1:5" ht="12.75">
      <c r="A23" s="35" t="s">
        <v>55</v>
      </c>
      <c r="E23" s="39" t="s">
        <v>5</v>
      </c>
    </row>
    <row r="24" spans="1:5" ht="63.75">
      <c r="A24" s="35" t="s">
        <v>56</v>
      </c>
      <c r="E24" s="40" t="s">
        <v>5194</v>
      </c>
    </row>
    <row r="25" spans="1:5" ht="12.75">
      <c r="A25" t="s">
        <v>58</v>
      </c>
      <c r="E25" s="39" t="s">
        <v>5193</v>
      </c>
    </row>
    <row r="26" spans="1:16" ht="12.75">
      <c r="A26" t="s">
        <v>48</v>
      </c>
      <c s="34" t="s">
        <v>94</v>
      </c>
      <c s="34" t="s">
        <v>5195</v>
      </c>
      <c s="35" t="s">
        <v>5</v>
      </c>
      <c s="6" t="s">
        <v>5196</v>
      </c>
      <c s="36" t="s">
        <v>1171</v>
      </c>
      <c s="37">
        <v>8.781</v>
      </c>
      <c s="36">
        <v>0.0039</v>
      </c>
      <c s="36">
        <f>ROUND(G26*H26,6)</f>
      </c>
      <c r="L26" s="38">
        <v>0</v>
      </c>
      <c s="32">
        <f>ROUND(ROUND(L26,2)*ROUND(G26,3),2)</f>
      </c>
      <c s="36" t="s">
        <v>188</v>
      </c>
      <c>
        <f>(M26*21)/100</f>
      </c>
      <c t="s">
        <v>26</v>
      </c>
    </row>
    <row r="27" spans="1:5" ht="12.75">
      <c r="A27" s="35" t="s">
        <v>55</v>
      </c>
      <c r="E27" s="39" t="s">
        <v>5</v>
      </c>
    </row>
    <row r="28" spans="1:5" ht="63.75">
      <c r="A28" s="35" t="s">
        <v>56</v>
      </c>
      <c r="E28" s="40" t="s">
        <v>5197</v>
      </c>
    </row>
    <row r="29" spans="1:5" ht="12.75">
      <c r="A29" t="s">
        <v>58</v>
      </c>
      <c r="E29" s="39" t="s">
        <v>5196</v>
      </c>
    </row>
    <row r="30" spans="1:16" ht="25.5">
      <c r="A30" t="s">
        <v>48</v>
      </c>
      <c s="34" t="s">
        <v>100</v>
      </c>
      <c s="34" t="s">
        <v>2428</v>
      </c>
      <c s="35" t="s">
        <v>5</v>
      </c>
      <c s="6" t="s">
        <v>2429</v>
      </c>
      <c s="36" t="s">
        <v>53</v>
      </c>
      <c s="37">
        <v>0.183</v>
      </c>
      <c s="36">
        <v>0</v>
      </c>
      <c s="36">
        <f>ROUND(G30*H30,6)</f>
      </c>
      <c r="L30" s="38">
        <v>0</v>
      </c>
      <c s="32">
        <f>ROUND(ROUND(L30,2)*ROUND(G30,3),2)</f>
      </c>
      <c s="36" t="s">
        <v>188</v>
      </c>
      <c>
        <f>(M30*21)/100</f>
      </c>
      <c t="s">
        <v>26</v>
      </c>
    </row>
    <row r="31" spans="1:5" ht="12.75">
      <c r="A31" s="35" t="s">
        <v>55</v>
      </c>
      <c r="E31" s="39" t="s">
        <v>5</v>
      </c>
    </row>
    <row r="32" spans="1:5" ht="12.75">
      <c r="A32" s="35" t="s">
        <v>56</v>
      </c>
      <c r="E32" s="40" t="s">
        <v>5</v>
      </c>
    </row>
    <row r="33" spans="1:5" ht="25.5">
      <c r="A33" t="s">
        <v>58</v>
      </c>
      <c r="E33" s="39" t="s">
        <v>2429</v>
      </c>
    </row>
    <row r="34" spans="1:13" ht="12.75">
      <c r="A34" t="s">
        <v>45</v>
      </c>
      <c r="C34" s="31" t="s">
        <v>1647</v>
      </c>
      <c r="E34" s="33" t="s">
        <v>1648</v>
      </c>
      <c r="J34" s="32">
        <f>0</f>
      </c>
      <c s="32">
        <f>0</f>
      </c>
      <c s="32">
        <f>0+L35+L39</f>
      </c>
      <c s="32">
        <f>0+M35+M39</f>
      </c>
    </row>
    <row r="35" spans="1:16" ht="25.5">
      <c r="A35" t="s">
        <v>48</v>
      </c>
      <c s="34" t="s">
        <v>106</v>
      </c>
      <c s="34" t="s">
        <v>5198</v>
      </c>
      <c s="35" t="s">
        <v>5</v>
      </c>
      <c s="6" t="s">
        <v>5199</v>
      </c>
      <c s="36" t="s">
        <v>187</v>
      </c>
      <c s="37">
        <v>1</v>
      </c>
      <c s="36">
        <v>0.00116</v>
      </c>
      <c s="36">
        <f>ROUND(G35*H35,6)</f>
      </c>
      <c r="L35" s="38">
        <v>0</v>
      </c>
      <c s="32">
        <f>ROUND(ROUND(L35,2)*ROUND(G35,3),2)</f>
      </c>
      <c s="36" t="s">
        <v>188</v>
      </c>
      <c>
        <f>(M35*21)/100</f>
      </c>
      <c t="s">
        <v>26</v>
      </c>
    </row>
    <row r="36" spans="1:5" ht="12.75">
      <c r="A36" s="35" t="s">
        <v>55</v>
      </c>
      <c r="E36" s="39" t="s">
        <v>5</v>
      </c>
    </row>
    <row r="37" spans="1:5" ht="12.75">
      <c r="A37" s="35" t="s">
        <v>56</v>
      </c>
      <c r="E37" s="40" t="s">
        <v>5</v>
      </c>
    </row>
    <row r="38" spans="1:5" ht="25.5">
      <c r="A38" t="s">
        <v>58</v>
      </c>
      <c r="E38" s="39" t="s">
        <v>5199</v>
      </c>
    </row>
    <row r="39" spans="1:16" ht="25.5">
      <c r="A39" t="s">
        <v>48</v>
      </c>
      <c s="34" t="s">
        <v>112</v>
      </c>
      <c s="34" t="s">
        <v>4809</v>
      </c>
      <c s="35" t="s">
        <v>5</v>
      </c>
      <c s="6" t="s">
        <v>4810</v>
      </c>
      <c s="36" t="s">
        <v>53</v>
      </c>
      <c s="37">
        <v>0.001</v>
      </c>
      <c s="36">
        <v>0</v>
      </c>
      <c s="36">
        <f>ROUND(G39*H39,6)</f>
      </c>
      <c r="L39" s="38">
        <v>0</v>
      </c>
      <c s="32">
        <f>ROUND(ROUND(L39,2)*ROUND(G39,3),2)</f>
      </c>
      <c s="36" t="s">
        <v>188</v>
      </c>
      <c>
        <f>(M39*21)/100</f>
      </c>
      <c t="s">
        <v>26</v>
      </c>
    </row>
    <row r="40" spans="1:5" ht="12.75">
      <c r="A40" s="35" t="s">
        <v>55</v>
      </c>
      <c r="E40" s="39" t="s">
        <v>5</v>
      </c>
    </row>
    <row r="41" spans="1:5" ht="12.75">
      <c r="A41" s="35" t="s">
        <v>56</v>
      </c>
      <c r="E41" s="40" t="s">
        <v>5</v>
      </c>
    </row>
    <row r="42" spans="1:5" ht="25.5">
      <c r="A42" t="s">
        <v>58</v>
      </c>
      <c r="E42" s="39" t="s">
        <v>4810</v>
      </c>
    </row>
    <row r="43" spans="1:13" ht="12.75">
      <c r="A43" t="s">
        <v>45</v>
      </c>
      <c r="C43" s="31" t="s">
        <v>4811</v>
      </c>
      <c r="E43" s="33" t="s">
        <v>4812</v>
      </c>
      <c r="J43" s="32">
        <f>0</f>
      </c>
      <c s="32">
        <f>0</f>
      </c>
      <c s="32">
        <f>0+L44</f>
      </c>
      <c s="32">
        <f>0+M44</f>
      </c>
    </row>
    <row r="44" spans="1:16" ht="25.5">
      <c r="A44" t="s">
        <v>48</v>
      </c>
      <c s="34" t="s">
        <v>118</v>
      </c>
      <c s="34" t="s">
        <v>5200</v>
      </c>
      <c s="35" t="s">
        <v>5</v>
      </c>
      <c s="6" t="s">
        <v>5201</v>
      </c>
      <c s="36" t="s">
        <v>187</v>
      </c>
      <c s="37">
        <v>1</v>
      </c>
      <c s="36">
        <v>0.00042</v>
      </c>
      <c s="36">
        <f>ROUND(G44*H44,6)</f>
      </c>
      <c r="L44" s="38">
        <v>0</v>
      </c>
      <c s="32">
        <f>ROUND(ROUND(L44,2)*ROUND(G44,3),2)</f>
      </c>
      <c s="36" t="s">
        <v>188</v>
      </c>
      <c>
        <f>(M44*21)/100</f>
      </c>
      <c t="s">
        <v>26</v>
      </c>
    </row>
    <row r="45" spans="1:5" ht="12.75">
      <c r="A45" s="35" t="s">
        <v>55</v>
      </c>
      <c r="E45" s="39" t="s">
        <v>5</v>
      </c>
    </row>
    <row r="46" spans="1:5" ht="12.75">
      <c r="A46" s="35" t="s">
        <v>56</v>
      </c>
      <c r="E46" s="40" t="s">
        <v>5</v>
      </c>
    </row>
    <row r="47" spans="1:5" ht="25.5">
      <c r="A47" t="s">
        <v>58</v>
      </c>
      <c r="E47" s="39" t="s">
        <v>5201</v>
      </c>
    </row>
    <row r="48" spans="1:13" ht="12.75">
      <c r="A48" t="s">
        <v>45</v>
      </c>
      <c r="C48" s="31" t="s">
        <v>1229</v>
      </c>
      <c r="E48" s="33" t="s">
        <v>1230</v>
      </c>
      <c r="J48" s="32">
        <f>0</f>
      </c>
      <c s="32">
        <f>0</f>
      </c>
      <c s="32">
        <f>0+L49+L53+L57</f>
      </c>
      <c s="32">
        <f>0+M49+M53+M57</f>
      </c>
    </row>
    <row r="49" spans="1:16" ht="25.5">
      <c r="A49" t="s">
        <v>48</v>
      </c>
      <c s="34" t="s">
        <v>124</v>
      </c>
      <c s="34" t="s">
        <v>5202</v>
      </c>
      <c s="35" t="s">
        <v>5</v>
      </c>
      <c s="6" t="s">
        <v>5203</v>
      </c>
      <c s="36" t="s">
        <v>161</v>
      </c>
      <c s="37">
        <v>1</v>
      </c>
      <c s="36">
        <v>0.00548</v>
      </c>
      <c s="36">
        <f>ROUND(G49*H49,6)</f>
      </c>
      <c r="L49" s="38">
        <v>0</v>
      </c>
      <c s="32">
        <f>ROUND(ROUND(L49,2)*ROUND(G49,3),2)</f>
      </c>
      <c s="36" t="s">
        <v>188</v>
      </c>
      <c>
        <f>(M49*21)/100</f>
      </c>
      <c t="s">
        <v>26</v>
      </c>
    </row>
    <row r="50" spans="1:5" ht="12.75">
      <c r="A50" s="35" t="s">
        <v>55</v>
      </c>
      <c r="E50" s="39" t="s">
        <v>5</v>
      </c>
    </row>
    <row r="51" spans="1:5" ht="12.75">
      <c r="A51" s="35" t="s">
        <v>56</v>
      </c>
      <c r="E51" s="40" t="s">
        <v>5</v>
      </c>
    </row>
    <row r="52" spans="1:5" ht="25.5">
      <c r="A52" t="s">
        <v>58</v>
      </c>
      <c r="E52" s="39" t="s">
        <v>5203</v>
      </c>
    </row>
    <row r="53" spans="1:16" ht="12.75">
      <c r="A53" t="s">
        <v>48</v>
      </c>
      <c s="34" t="s">
        <v>130</v>
      </c>
      <c s="34" t="s">
        <v>5204</v>
      </c>
      <c s="35" t="s">
        <v>5</v>
      </c>
      <c s="6" t="s">
        <v>5205</v>
      </c>
      <c s="36" t="s">
        <v>187</v>
      </c>
      <c s="37">
        <v>1</v>
      </c>
      <c s="36">
        <v>0</v>
      </c>
      <c s="36">
        <f>ROUND(G53*H53,6)</f>
      </c>
      <c r="L53" s="38">
        <v>0</v>
      </c>
      <c s="32">
        <f>ROUND(ROUND(L53,2)*ROUND(G53,3),2)</f>
      </c>
      <c s="36" t="s">
        <v>54</v>
      </c>
      <c>
        <f>(M53*21)/100</f>
      </c>
      <c t="s">
        <v>26</v>
      </c>
    </row>
    <row r="54" spans="1:5" ht="12.75">
      <c r="A54" s="35" t="s">
        <v>55</v>
      </c>
      <c r="E54" s="39" t="s">
        <v>5</v>
      </c>
    </row>
    <row r="55" spans="1:5" ht="12.75">
      <c r="A55" s="35" t="s">
        <v>56</v>
      </c>
      <c r="E55" s="40" t="s">
        <v>5</v>
      </c>
    </row>
    <row r="56" spans="1:5" ht="12.75">
      <c r="A56" t="s">
        <v>58</v>
      </c>
      <c r="E56" s="39" t="s">
        <v>5205</v>
      </c>
    </row>
    <row r="57" spans="1:16" ht="25.5">
      <c r="A57" t="s">
        <v>48</v>
      </c>
      <c s="34" t="s">
        <v>136</v>
      </c>
      <c s="34" t="s">
        <v>1236</v>
      </c>
      <c s="35" t="s">
        <v>5</v>
      </c>
      <c s="6" t="s">
        <v>1237</v>
      </c>
      <c s="36" t="s">
        <v>53</v>
      </c>
      <c s="37">
        <v>0.005</v>
      </c>
      <c s="36">
        <v>0</v>
      </c>
      <c s="36">
        <f>ROUND(G57*H57,6)</f>
      </c>
      <c r="L57" s="38">
        <v>0</v>
      </c>
      <c s="32">
        <f>ROUND(ROUND(L57,2)*ROUND(G57,3),2)</f>
      </c>
      <c s="36" t="s">
        <v>188</v>
      </c>
      <c>
        <f>(M57*21)/100</f>
      </c>
      <c t="s">
        <v>26</v>
      </c>
    </row>
    <row r="58" spans="1:5" ht="12.75">
      <c r="A58" s="35" t="s">
        <v>55</v>
      </c>
      <c r="E58" s="39" t="s">
        <v>5</v>
      </c>
    </row>
    <row r="59" spans="1:5" ht="12.75">
      <c r="A59" s="35" t="s">
        <v>56</v>
      </c>
      <c r="E59" s="40" t="s">
        <v>5</v>
      </c>
    </row>
    <row r="60" spans="1:5" ht="25.5">
      <c r="A60" t="s">
        <v>58</v>
      </c>
      <c r="E60" s="39" t="s">
        <v>1237</v>
      </c>
    </row>
    <row r="61" spans="1:13" ht="12.75">
      <c r="A61" t="s">
        <v>45</v>
      </c>
      <c r="C61" s="31" t="s">
        <v>5206</v>
      </c>
      <c r="E61" s="33" t="s">
        <v>5207</v>
      </c>
      <c r="J61" s="32">
        <f>0</f>
      </c>
      <c s="32">
        <f>0</f>
      </c>
      <c s="32">
        <f>0+L62+L66</f>
      </c>
      <c s="32">
        <f>0+M62+M66</f>
      </c>
    </row>
    <row r="62" spans="1:16" ht="38.25">
      <c r="A62" t="s">
        <v>48</v>
      </c>
      <c s="34" t="s">
        <v>142</v>
      </c>
      <c s="34" t="s">
        <v>5208</v>
      </c>
      <c s="35" t="s">
        <v>5</v>
      </c>
      <c s="6" t="s">
        <v>5209</v>
      </c>
      <c s="36" t="s">
        <v>161</v>
      </c>
      <c s="37">
        <v>1</v>
      </c>
      <c s="36">
        <v>2</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140.25">
      <c r="A65" t="s">
        <v>58</v>
      </c>
      <c r="E65" s="39" t="s">
        <v>5210</v>
      </c>
    </row>
    <row r="66" spans="1:16" ht="25.5">
      <c r="A66" t="s">
        <v>48</v>
      </c>
      <c s="34" t="s">
        <v>148</v>
      </c>
      <c s="34" t="s">
        <v>5211</v>
      </c>
      <c s="35" t="s">
        <v>5</v>
      </c>
      <c s="6" t="s">
        <v>5212</v>
      </c>
      <c s="36" t="s">
        <v>53</v>
      </c>
      <c s="37">
        <v>2</v>
      </c>
      <c s="36">
        <v>0</v>
      </c>
      <c s="36">
        <f>ROUND(G66*H66,6)</f>
      </c>
      <c r="L66" s="38">
        <v>0</v>
      </c>
      <c s="32">
        <f>ROUND(ROUND(L66,2)*ROUND(G66,3),2)</f>
      </c>
      <c s="36" t="s">
        <v>188</v>
      </c>
      <c>
        <f>(M66*21)/100</f>
      </c>
      <c t="s">
        <v>26</v>
      </c>
    </row>
    <row r="67" spans="1:5" ht="12.75">
      <c r="A67" s="35" t="s">
        <v>55</v>
      </c>
      <c r="E67" s="39" t="s">
        <v>5</v>
      </c>
    </row>
    <row r="68" spans="1:5" ht="12.75">
      <c r="A68" s="35" t="s">
        <v>56</v>
      </c>
      <c r="E68" s="40" t="s">
        <v>5</v>
      </c>
    </row>
    <row r="69" spans="1:5" ht="25.5">
      <c r="A69" t="s">
        <v>58</v>
      </c>
      <c r="E69" s="39" t="s">
        <v>5212</v>
      </c>
    </row>
    <row r="70" spans="1:13" ht="12.75">
      <c r="A70" t="s">
        <v>45</v>
      </c>
      <c r="C70" s="31" t="s">
        <v>5063</v>
      </c>
      <c r="E70" s="33" t="s">
        <v>5064</v>
      </c>
      <c r="J70" s="32">
        <f>0</f>
      </c>
      <c s="32">
        <f>0</f>
      </c>
      <c s="32">
        <f>0+L71+L75+L79</f>
      </c>
      <c s="32">
        <f>0+M71+M75+M79</f>
      </c>
    </row>
    <row r="71" spans="1:16" ht="12.75">
      <c r="A71" t="s">
        <v>48</v>
      </c>
      <c s="34" t="s">
        <v>225</v>
      </c>
      <c s="34" t="s">
        <v>5070</v>
      </c>
      <c s="35" t="s">
        <v>5</v>
      </c>
      <c s="6" t="s">
        <v>5071</v>
      </c>
      <c s="36" t="s">
        <v>161</v>
      </c>
      <c s="37">
        <v>30</v>
      </c>
      <c s="36">
        <v>0.00112</v>
      </c>
      <c s="36">
        <f>ROUND(G71*H71,6)</f>
      </c>
      <c r="L71" s="38">
        <v>0</v>
      </c>
      <c s="32">
        <f>ROUND(ROUND(L71,2)*ROUND(G71,3),2)</f>
      </c>
      <c s="36" t="s">
        <v>188</v>
      </c>
      <c>
        <f>(M71*21)/100</f>
      </c>
      <c t="s">
        <v>26</v>
      </c>
    </row>
    <row r="72" spans="1:5" ht="12.75">
      <c r="A72" s="35" t="s">
        <v>55</v>
      </c>
      <c r="E72" s="39" t="s">
        <v>5</v>
      </c>
    </row>
    <row r="73" spans="1:5" ht="12.75">
      <c r="A73" s="35" t="s">
        <v>56</v>
      </c>
      <c r="E73" s="40" t="s">
        <v>5</v>
      </c>
    </row>
    <row r="74" spans="1:5" ht="12.75">
      <c r="A74" t="s">
        <v>58</v>
      </c>
      <c r="E74" s="39" t="s">
        <v>5071</v>
      </c>
    </row>
    <row r="75" spans="1:16" ht="12.75">
      <c r="A75" t="s">
        <v>48</v>
      </c>
      <c s="34" t="s">
        <v>228</v>
      </c>
      <c s="34" t="s">
        <v>5072</v>
      </c>
      <c s="35" t="s">
        <v>5</v>
      </c>
      <c s="6" t="s">
        <v>5073</v>
      </c>
      <c s="36" t="s">
        <v>187</v>
      </c>
      <c s="37">
        <v>30</v>
      </c>
      <c s="36">
        <v>0</v>
      </c>
      <c s="36">
        <f>ROUND(G75*H75,6)</f>
      </c>
      <c r="L75" s="38">
        <v>0</v>
      </c>
      <c s="32">
        <f>ROUND(ROUND(L75,2)*ROUND(G75,3),2)</f>
      </c>
      <c s="36" t="s">
        <v>54</v>
      </c>
      <c>
        <f>(M75*21)/100</f>
      </c>
      <c t="s">
        <v>26</v>
      </c>
    </row>
    <row r="76" spans="1:5" ht="12.75">
      <c r="A76" s="35" t="s">
        <v>55</v>
      </c>
      <c r="E76" s="39" t="s">
        <v>5</v>
      </c>
    </row>
    <row r="77" spans="1:5" ht="12.75">
      <c r="A77" s="35" t="s">
        <v>56</v>
      </c>
      <c r="E77" s="40" t="s">
        <v>5</v>
      </c>
    </row>
    <row r="78" spans="1:5" ht="12.75">
      <c r="A78" t="s">
        <v>58</v>
      </c>
      <c r="E78" s="39" t="s">
        <v>5073</v>
      </c>
    </row>
    <row r="79" spans="1:16" ht="25.5">
      <c r="A79" t="s">
        <v>48</v>
      </c>
      <c s="34" t="s">
        <v>232</v>
      </c>
      <c s="34" t="s">
        <v>5083</v>
      </c>
      <c s="35" t="s">
        <v>5</v>
      </c>
      <c s="6" t="s">
        <v>5084</v>
      </c>
      <c s="36" t="s">
        <v>53</v>
      </c>
      <c s="37">
        <v>0.034</v>
      </c>
      <c s="36">
        <v>0</v>
      </c>
      <c s="36">
        <f>ROUND(G79*H79,6)</f>
      </c>
      <c r="L79" s="38">
        <v>0</v>
      </c>
      <c s="32">
        <f>ROUND(ROUND(L79,2)*ROUND(G79,3),2)</f>
      </c>
      <c s="36" t="s">
        <v>188</v>
      </c>
      <c>
        <f>(M79*21)/100</f>
      </c>
      <c t="s">
        <v>26</v>
      </c>
    </row>
    <row r="80" spans="1:5" ht="12.75">
      <c r="A80" s="35" t="s">
        <v>55</v>
      </c>
      <c r="E80" s="39" t="s">
        <v>5</v>
      </c>
    </row>
    <row r="81" spans="1:5" ht="12.75">
      <c r="A81" s="35" t="s">
        <v>56</v>
      </c>
      <c r="E81" s="40" t="s">
        <v>5</v>
      </c>
    </row>
    <row r="82" spans="1:5" ht="25.5">
      <c r="A82" t="s">
        <v>58</v>
      </c>
      <c r="E82" s="39" t="s">
        <v>5084</v>
      </c>
    </row>
    <row r="83" spans="1:13" ht="12.75">
      <c r="A83" t="s">
        <v>45</v>
      </c>
      <c r="C83" s="31" t="s">
        <v>5085</v>
      </c>
      <c r="E83" s="33" t="s">
        <v>5086</v>
      </c>
      <c r="J83" s="32">
        <f>0</f>
      </c>
      <c s="32">
        <f>0</f>
      </c>
      <c s="32">
        <f>0+L84+L88+L92+L96+L100+L104+L108+L112+L116+L120+L124+L128+L132</f>
      </c>
      <c s="32">
        <f>0+M84+M88+M92+M96+M100+M104+M108+M112+M116+M120+M124+M128+M132</f>
      </c>
    </row>
    <row r="84" spans="1:16" ht="12.75">
      <c r="A84" t="s">
        <v>48</v>
      </c>
      <c s="34" t="s">
        <v>236</v>
      </c>
      <c s="34" t="s">
        <v>5213</v>
      </c>
      <c s="35" t="s">
        <v>5</v>
      </c>
      <c s="6" t="s">
        <v>5214</v>
      </c>
      <c s="36" t="s">
        <v>235</v>
      </c>
      <c s="37">
        <v>350</v>
      </c>
      <c s="36">
        <v>4E-05</v>
      </c>
      <c s="36">
        <f>ROUND(G84*H84,6)</f>
      </c>
      <c r="L84" s="38">
        <v>0</v>
      </c>
      <c s="32">
        <f>ROUND(ROUND(L84,2)*ROUND(G84,3),2)</f>
      </c>
      <c s="36" t="s">
        <v>188</v>
      </c>
      <c>
        <f>(M84*21)/100</f>
      </c>
      <c t="s">
        <v>26</v>
      </c>
    </row>
    <row r="85" spans="1:5" ht="12.75">
      <c r="A85" s="35" t="s">
        <v>55</v>
      </c>
      <c r="E85" s="39" t="s">
        <v>5</v>
      </c>
    </row>
    <row r="86" spans="1:5" ht="12.75">
      <c r="A86" s="35" t="s">
        <v>56</v>
      </c>
      <c r="E86" s="40" t="s">
        <v>5</v>
      </c>
    </row>
    <row r="87" spans="1:5" ht="12.75">
      <c r="A87" t="s">
        <v>58</v>
      </c>
      <c r="E87" s="39" t="s">
        <v>5214</v>
      </c>
    </row>
    <row r="88" spans="1:16" ht="12.75">
      <c r="A88" t="s">
        <v>48</v>
      </c>
      <c s="34" t="s">
        <v>239</v>
      </c>
      <c s="34" t="s">
        <v>5215</v>
      </c>
      <c s="35" t="s">
        <v>5</v>
      </c>
      <c s="6" t="s">
        <v>5216</v>
      </c>
      <c s="36" t="s">
        <v>235</v>
      </c>
      <c s="37">
        <v>120</v>
      </c>
      <c s="36">
        <v>5E-05</v>
      </c>
      <c s="36">
        <f>ROUND(G88*H88,6)</f>
      </c>
      <c r="L88" s="38">
        <v>0</v>
      </c>
      <c s="32">
        <f>ROUND(ROUND(L88,2)*ROUND(G88,3),2)</f>
      </c>
      <c s="36" t="s">
        <v>188</v>
      </c>
      <c>
        <f>(M88*21)/100</f>
      </c>
      <c t="s">
        <v>26</v>
      </c>
    </row>
    <row r="89" spans="1:5" ht="12.75">
      <c r="A89" s="35" t="s">
        <v>55</v>
      </c>
      <c r="E89" s="39" t="s">
        <v>5</v>
      </c>
    </row>
    <row r="90" spans="1:5" ht="12.75">
      <c r="A90" s="35" t="s">
        <v>56</v>
      </c>
      <c r="E90" s="40" t="s">
        <v>5</v>
      </c>
    </row>
    <row r="91" spans="1:5" ht="12.75">
      <c r="A91" t="s">
        <v>58</v>
      </c>
      <c r="E91" s="39" t="s">
        <v>5216</v>
      </c>
    </row>
    <row r="92" spans="1:16" ht="12.75">
      <c r="A92" t="s">
        <v>48</v>
      </c>
      <c s="34" t="s">
        <v>241</v>
      </c>
      <c s="34" t="s">
        <v>5217</v>
      </c>
      <c s="35" t="s">
        <v>5</v>
      </c>
      <c s="6" t="s">
        <v>5218</v>
      </c>
      <c s="36" t="s">
        <v>235</v>
      </c>
      <c s="37">
        <v>40</v>
      </c>
      <c s="36">
        <v>6E-05</v>
      </c>
      <c s="36">
        <f>ROUND(G92*H92,6)</f>
      </c>
      <c r="L92" s="38">
        <v>0</v>
      </c>
      <c s="32">
        <f>ROUND(ROUND(L92,2)*ROUND(G92,3),2)</f>
      </c>
      <c s="36" t="s">
        <v>188</v>
      </c>
      <c>
        <f>(M92*21)/100</f>
      </c>
      <c t="s">
        <v>26</v>
      </c>
    </row>
    <row r="93" spans="1:5" ht="12.75">
      <c r="A93" s="35" t="s">
        <v>55</v>
      </c>
      <c r="E93" s="39" t="s">
        <v>5</v>
      </c>
    </row>
    <row r="94" spans="1:5" ht="12.75">
      <c r="A94" s="35" t="s">
        <v>56</v>
      </c>
      <c r="E94" s="40" t="s">
        <v>5</v>
      </c>
    </row>
    <row r="95" spans="1:5" ht="12.75">
      <c r="A95" t="s">
        <v>58</v>
      </c>
      <c r="E95" s="39" t="s">
        <v>5218</v>
      </c>
    </row>
    <row r="96" spans="1:16" ht="12.75">
      <c r="A96" t="s">
        <v>48</v>
      </c>
      <c s="34" t="s">
        <v>244</v>
      </c>
      <c s="34" t="s">
        <v>5094</v>
      </c>
      <c s="35" t="s">
        <v>5</v>
      </c>
      <c s="6" t="s">
        <v>5095</v>
      </c>
      <c s="36" t="s">
        <v>235</v>
      </c>
      <c s="37">
        <v>80</v>
      </c>
      <c s="36">
        <v>0.00071</v>
      </c>
      <c s="36">
        <f>ROUND(G96*H96,6)</f>
      </c>
      <c r="L96" s="38">
        <v>0</v>
      </c>
      <c s="32">
        <f>ROUND(ROUND(L96,2)*ROUND(G96,3),2)</f>
      </c>
      <c s="36" t="s">
        <v>188</v>
      </c>
      <c>
        <f>(M96*21)/100</f>
      </c>
      <c t="s">
        <v>26</v>
      </c>
    </row>
    <row r="97" spans="1:5" ht="12.75">
      <c r="A97" s="35" t="s">
        <v>55</v>
      </c>
      <c r="E97" s="39" t="s">
        <v>5</v>
      </c>
    </row>
    <row r="98" spans="1:5" ht="216.75">
      <c r="A98" s="35" t="s">
        <v>56</v>
      </c>
      <c r="E98" s="40" t="s">
        <v>5219</v>
      </c>
    </row>
    <row r="99" spans="1:5" ht="12.75">
      <c r="A99" t="s">
        <v>58</v>
      </c>
      <c r="E99" s="39" t="s">
        <v>5095</v>
      </c>
    </row>
    <row r="100" spans="1:16" ht="25.5">
      <c r="A100" t="s">
        <v>48</v>
      </c>
      <c s="34" t="s">
        <v>247</v>
      </c>
      <c s="34" t="s">
        <v>5097</v>
      </c>
      <c s="35" t="s">
        <v>5</v>
      </c>
      <c s="6" t="s">
        <v>5098</v>
      </c>
      <c s="36" t="s">
        <v>235</v>
      </c>
      <c s="37">
        <v>110</v>
      </c>
      <c s="36">
        <v>0.00125</v>
      </c>
      <c s="36">
        <f>ROUND(G100*H100,6)</f>
      </c>
      <c r="L100" s="38">
        <v>0</v>
      </c>
      <c s="32">
        <f>ROUND(ROUND(L100,2)*ROUND(G100,3),2)</f>
      </c>
      <c s="36" t="s">
        <v>188</v>
      </c>
      <c>
        <f>(M100*21)/100</f>
      </c>
      <c t="s">
        <v>26</v>
      </c>
    </row>
    <row r="101" spans="1:5" ht="12.75">
      <c r="A101" s="35" t="s">
        <v>55</v>
      </c>
      <c r="E101" s="39" t="s">
        <v>5</v>
      </c>
    </row>
    <row r="102" spans="1:5" ht="165.75">
      <c r="A102" s="35" t="s">
        <v>56</v>
      </c>
      <c r="E102" s="40" t="s">
        <v>5220</v>
      </c>
    </row>
    <row r="103" spans="1:5" ht="25.5">
      <c r="A103" t="s">
        <v>58</v>
      </c>
      <c r="E103" s="39" t="s">
        <v>5098</v>
      </c>
    </row>
    <row r="104" spans="1:16" ht="25.5">
      <c r="A104" t="s">
        <v>48</v>
      </c>
      <c s="34" t="s">
        <v>250</v>
      </c>
      <c s="34" t="s">
        <v>5100</v>
      </c>
      <c s="35" t="s">
        <v>5</v>
      </c>
      <c s="6" t="s">
        <v>5101</v>
      </c>
      <c s="36" t="s">
        <v>235</v>
      </c>
      <c s="37">
        <v>170</v>
      </c>
      <c s="36">
        <v>0.00162</v>
      </c>
      <c s="36">
        <f>ROUND(G104*H104,6)</f>
      </c>
      <c r="L104" s="38">
        <v>0</v>
      </c>
      <c s="32">
        <f>ROUND(ROUND(L104,2)*ROUND(G104,3),2)</f>
      </c>
      <c s="36" t="s">
        <v>188</v>
      </c>
      <c>
        <f>(M104*21)/100</f>
      </c>
      <c t="s">
        <v>26</v>
      </c>
    </row>
    <row r="105" spans="1:5" ht="12.75">
      <c r="A105" s="35" t="s">
        <v>55</v>
      </c>
      <c r="E105" s="39" t="s">
        <v>5</v>
      </c>
    </row>
    <row r="106" spans="1:5" ht="216.75">
      <c r="A106" s="35" t="s">
        <v>56</v>
      </c>
      <c r="E106" s="40" t="s">
        <v>5221</v>
      </c>
    </row>
    <row r="107" spans="1:5" ht="25.5">
      <c r="A107" t="s">
        <v>58</v>
      </c>
      <c r="E107" s="39" t="s">
        <v>5101</v>
      </c>
    </row>
    <row r="108" spans="1:16" ht="25.5">
      <c r="A108" t="s">
        <v>48</v>
      </c>
      <c s="34" t="s">
        <v>253</v>
      </c>
      <c s="34" t="s">
        <v>5103</v>
      </c>
      <c s="35" t="s">
        <v>5</v>
      </c>
      <c s="6" t="s">
        <v>5104</v>
      </c>
      <c s="36" t="s">
        <v>235</v>
      </c>
      <c s="37">
        <v>28</v>
      </c>
      <c s="36">
        <v>0.00197</v>
      </c>
      <c s="36">
        <f>ROUND(G108*H108,6)</f>
      </c>
      <c r="L108" s="38">
        <v>0</v>
      </c>
      <c s="32">
        <f>ROUND(ROUND(L108,2)*ROUND(G108,3),2)</f>
      </c>
      <c s="36" t="s">
        <v>188</v>
      </c>
      <c>
        <f>(M108*21)/100</f>
      </c>
      <c t="s">
        <v>26</v>
      </c>
    </row>
    <row r="109" spans="1:5" ht="12.75">
      <c r="A109" s="35" t="s">
        <v>55</v>
      </c>
      <c r="E109" s="39" t="s">
        <v>5</v>
      </c>
    </row>
    <row r="110" spans="1:5" ht="114.75">
      <c r="A110" s="35" t="s">
        <v>56</v>
      </c>
      <c r="E110" s="40" t="s">
        <v>5222</v>
      </c>
    </row>
    <row r="111" spans="1:5" ht="25.5">
      <c r="A111" t="s">
        <v>58</v>
      </c>
      <c r="E111" s="39" t="s">
        <v>5104</v>
      </c>
    </row>
    <row r="112" spans="1:16" ht="12.75">
      <c r="A112" t="s">
        <v>48</v>
      </c>
      <c s="34" t="s">
        <v>256</v>
      </c>
      <c s="34" t="s">
        <v>5106</v>
      </c>
      <c s="35" t="s">
        <v>5</v>
      </c>
      <c s="6" t="s">
        <v>5107</v>
      </c>
      <c s="36" t="s">
        <v>235</v>
      </c>
      <c s="37">
        <v>75</v>
      </c>
      <c s="36">
        <v>0.00345</v>
      </c>
      <c s="36">
        <f>ROUND(G112*H112,6)</f>
      </c>
      <c r="L112" s="38">
        <v>0</v>
      </c>
      <c s="32">
        <f>ROUND(ROUND(L112,2)*ROUND(G112,3),2)</f>
      </c>
      <c s="36" t="s">
        <v>188</v>
      </c>
      <c>
        <f>(M112*21)/100</f>
      </c>
      <c t="s">
        <v>26</v>
      </c>
    </row>
    <row r="113" spans="1:5" ht="12.75">
      <c r="A113" s="35" t="s">
        <v>55</v>
      </c>
      <c r="E113" s="39" t="s">
        <v>5</v>
      </c>
    </row>
    <row r="114" spans="1:5" ht="12.75">
      <c r="A114" s="35" t="s">
        <v>56</v>
      </c>
      <c r="E114" s="40" t="s">
        <v>5223</v>
      </c>
    </row>
    <row r="115" spans="1:5" ht="12.75">
      <c r="A115" t="s">
        <v>58</v>
      </c>
      <c r="E115" s="39" t="s">
        <v>5107</v>
      </c>
    </row>
    <row r="116" spans="1:16" ht="25.5">
      <c r="A116" t="s">
        <v>48</v>
      </c>
      <c s="34" t="s">
        <v>260</v>
      </c>
      <c s="34" t="s">
        <v>5224</v>
      </c>
      <c s="35" t="s">
        <v>5</v>
      </c>
      <c s="6" t="s">
        <v>5225</v>
      </c>
      <c s="36" t="s">
        <v>235</v>
      </c>
      <c s="37">
        <v>35</v>
      </c>
      <c s="36">
        <v>0.0049</v>
      </c>
      <c s="36">
        <f>ROUND(G116*H116,6)</f>
      </c>
      <c r="L116" s="38">
        <v>0</v>
      </c>
      <c s="32">
        <f>ROUND(ROUND(L116,2)*ROUND(G116,3),2)</f>
      </c>
      <c s="36" t="s">
        <v>188</v>
      </c>
      <c>
        <f>(M116*21)/100</f>
      </c>
      <c t="s">
        <v>26</v>
      </c>
    </row>
    <row r="117" spans="1:5" ht="12.75">
      <c r="A117" s="35" t="s">
        <v>55</v>
      </c>
      <c r="E117" s="39" t="s">
        <v>5</v>
      </c>
    </row>
    <row r="118" spans="1:5" ht="12.75">
      <c r="A118" s="35" t="s">
        <v>56</v>
      </c>
      <c r="E118" s="40" t="s">
        <v>5226</v>
      </c>
    </row>
    <row r="119" spans="1:5" ht="25.5">
      <c r="A119" t="s">
        <v>58</v>
      </c>
      <c r="E119" s="39" t="s">
        <v>5225</v>
      </c>
    </row>
    <row r="120" spans="1:16" ht="12.75">
      <c r="A120" t="s">
        <v>48</v>
      </c>
      <c s="34" t="s">
        <v>263</v>
      </c>
      <c s="34" t="s">
        <v>5109</v>
      </c>
      <c s="35" t="s">
        <v>5</v>
      </c>
      <c s="6" t="s">
        <v>5110</v>
      </c>
      <c s="36" t="s">
        <v>235</v>
      </c>
      <c s="37">
        <v>360</v>
      </c>
      <c s="36">
        <v>0</v>
      </c>
      <c s="36">
        <f>ROUND(G120*H120,6)</f>
      </c>
      <c r="L120" s="38">
        <v>0</v>
      </c>
      <c s="32">
        <f>ROUND(ROUND(L120,2)*ROUND(G120,3),2)</f>
      </c>
      <c s="36" t="s">
        <v>188</v>
      </c>
      <c>
        <f>(M120*21)/100</f>
      </c>
      <c t="s">
        <v>26</v>
      </c>
    </row>
    <row r="121" spans="1:5" ht="12.75">
      <c r="A121" s="35" t="s">
        <v>55</v>
      </c>
      <c r="E121" s="39" t="s">
        <v>5</v>
      </c>
    </row>
    <row r="122" spans="1:5" ht="12.75">
      <c r="A122" s="35" t="s">
        <v>56</v>
      </c>
      <c r="E122" s="40" t="s">
        <v>5227</v>
      </c>
    </row>
    <row r="123" spans="1:5" ht="12.75">
      <c r="A123" t="s">
        <v>58</v>
      </c>
      <c r="E123" s="39" t="s">
        <v>5110</v>
      </c>
    </row>
    <row r="124" spans="1:16" ht="12.75">
      <c r="A124" t="s">
        <v>48</v>
      </c>
      <c s="34" t="s">
        <v>266</v>
      </c>
      <c s="34" t="s">
        <v>5112</v>
      </c>
      <c s="35" t="s">
        <v>5</v>
      </c>
      <c s="6" t="s">
        <v>5113</v>
      </c>
      <c s="36" t="s">
        <v>235</v>
      </c>
      <c s="37">
        <v>103</v>
      </c>
      <c s="36">
        <v>0</v>
      </c>
      <c s="36">
        <f>ROUND(G124*H124,6)</f>
      </c>
      <c r="L124" s="38">
        <v>0</v>
      </c>
      <c s="32">
        <f>ROUND(ROUND(L124,2)*ROUND(G124,3),2)</f>
      </c>
      <c s="36" t="s">
        <v>188</v>
      </c>
      <c>
        <f>(M124*21)/100</f>
      </c>
      <c t="s">
        <v>26</v>
      </c>
    </row>
    <row r="125" spans="1:5" ht="12.75">
      <c r="A125" s="35" t="s">
        <v>55</v>
      </c>
      <c r="E125" s="39" t="s">
        <v>5</v>
      </c>
    </row>
    <row r="126" spans="1:5" ht="12.75">
      <c r="A126" s="35" t="s">
        <v>56</v>
      </c>
      <c r="E126" s="40" t="s">
        <v>5228</v>
      </c>
    </row>
    <row r="127" spans="1:5" ht="12.75">
      <c r="A127" t="s">
        <v>58</v>
      </c>
      <c r="E127" s="39" t="s">
        <v>5113</v>
      </c>
    </row>
    <row r="128" spans="1:16" ht="12.75">
      <c r="A128" t="s">
        <v>48</v>
      </c>
      <c s="34" t="s">
        <v>269</v>
      </c>
      <c s="34" t="s">
        <v>5229</v>
      </c>
      <c s="35" t="s">
        <v>5</v>
      </c>
      <c s="6" t="s">
        <v>5230</v>
      </c>
      <c s="36" t="s">
        <v>235</v>
      </c>
      <c s="37">
        <v>35</v>
      </c>
      <c s="36">
        <v>0</v>
      </c>
      <c s="36">
        <f>ROUND(G128*H128,6)</f>
      </c>
      <c r="L128" s="38">
        <v>0</v>
      </c>
      <c s="32">
        <f>ROUND(ROUND(L128,2)*ROUND(G128,3),2)</f>
      </c>
      <c s="36" t="s">
        <v>188</v>
      </c>
      <c>
        <f>(M128*21)/100</f>
      </c>
      <c t="s">
        <v>26</v>
      </c>
    </row>
    <row r="129" spans="1:5" ht="12.75">
      <c r="A129" s="35" t="s">
        <v>55</v>
      </c>
      <c r="E129" s="39" t="s">
        <v>5</v>
      </c>
    </row>
    <row r="130" spans="1:5" ht="12.75">
      <c r="A130" s="35" t="s">
        <v>56</v>
      </c>
      <c r="E130" s="40" t="s">
        <v>278</v>
      </c>
    </row>
    <row r="131" spans="1:5" ht="12.75">
      <c r="A131" t="s">
        <v>58</v>
      </c>
      <c r="E131" s="39" t="s">
        <v>5230</v>
      </c>
    </row>
    <row r="132" spans="1:16" ht="25.5">
      <c r="A132" t="s">
        <v>48</v>
      </c>
      <c s="34" t="s">
        <v>272</v>
      </c>
      <c s="34" t="s">
        <v>5115</v>
      </c>
      <c s="35" t="s">
        <v>5</v>
      </c>
      <c s="6" t="s">
        <v>5116</v>
      </c>
      <c s="36" t="s">
        <v>53</v>
      </c>
      <c s="37">
        <v>0.978</v>
      </c>
      <c s="36">
        <v>0</v>
      </c>
      <c s="36">
        <f>ROUND(G132*H132,6)</f>
      </c>
      <c r="L132" s="38">
        <v>0</v>
      </c>
      <c s="32">
        <f>ROUND(ROUND(L132,2)*ROUND(G132,3),2)</f>
      </c>
      <c s="36" t="s">
        <v>188</v>
      </c>
      <c>
        <f>(M132*21)/100</f>
      </c>
      <c t="s">
        <v>26</v>
      </c>
    </row>
    <row r="133" spans="1:5" ht="12.75">
      <c r="A133" s="35" t="s">
        <v>55</v>
      </c>
      <c r="E133" s="39" t="s">
        <v>5</v>
      </c>
    </row>
    <row r="134" spans="1:5" ht="12.75">
      <c r="A134" s="35" t="s">
        <v>56</v>
      </c>
      <c r="E134" s="40" t="s">
        <v>5</v>
      </c>
    </row>
    <row r="135" spans="1:5" ht="25.5">
      <c r="A135" t="s">
        <v>58</v>
      </c>
      <c r="E135" s="39" t="s">
        <v>5116</v>
      </c>
    </row>
    <row r="136" spans="1:13" ht="12.75">
      <c r="A136" t="s">
        <v>45</v>
      </c>
      <c r="C136" s="31" t="s">
        <v>5117</v>
      </c>
      <c r="E136" s="33" t="s">
        <v>5118</v>
      </c>
      <c r="J136" s="32">
        <f>0</f>
      </c>
      <c s="32">
        <f>0</f>
      </c>
      <c s="32">
        <f>0+L137+L141+L145+L149+L153+L157+L161+L165+L169+L173+L177+L181+L185</f>
      </c>
      <c s="32">
        <f>0+M137+M141+M145+M149+M153+M157+M161+M165+M169+M173+M177+M181+M185</f>
      </c>
    </row>
    <row r="137" spans="1:16" ht="12.75">
      <c r="A137" t="s">
        <v>48</v>
      </c>
      <c s="34" t="s">
        <v>275</v>
      </c>
      <c s="34" t="s">
        <v>5119</v>
      </c>
      <c s="35" t="s">
        <v>5</v>
      </c>
      <c s="6" t="s">
        <v>5231</v>
      </c>
      <c s="36" t="s">
        <v>187</v>
      </c>
      <c s="37">
        <v>11</v>
      </c>
      <c s="36">
        <v>0</v>
      </c>
      <c s="36">
        <f>ROUND(G137*H137,6)</f>
      </c>
      <c r="L137" s="38">
        <v>0</v>
      </c>
      <c s="32">
        <f>ROUND(ROUND(L137,2)*ROUND(G137,3),2)</f>
      </c>
      <c s="36" t="s">
        <v>54</v>
      </c>
      <c>
        <f>(M137*21)/100</f>
      </c>
      <c t="s">
        <v>26</v>
      </c>
    </row>
    <row r="138" spans="1:5" ht="12.75">
      <c r="A138" s="35" t="s">
        <v>55</v>
      </c>
      <c r="E138" s="39" t="s">
        <v>5</v>
      </c>
    </row>
    <row r="139" spans="1:5" ht="12.75">
      <c r="A139" s="35" t="s">
        <v>56</v>
      </c>
      <c r="E139" s="40" t="s">
        <v>5</v>
      </c>
    </row>
    <row r="140" spans="1:5" ht="12.75">
      <c r="A140" t="s">
        <v>58</v>
      </c>
      <c r="E140" s="39" t="s">
        <v>5231</v>
      </c>
    </row>
    <row r="141" spans="1:16" ht="12.75">
      <c r="A141" t="s">
        <v>48</v>
      </c>
      <c s="34" t="s">
        <v>278</v>
      </c>
      <c s="34" t="s">
        <v>5122</v>
      </c>
      <c s="35" t="s">
        <v>5</v>
      </c>
      <c s="6" t="s">
        <v>5232</v>
      </c>
      <c s="36" t="s">
        <v>187</v>
      </c>
      <c s="37">
        <v>12</v>
      </c>
      <c s="36">
        <v>0</v>
      </c>
      <c s="36">
        <f>ROUND(G141*H141,6)</f>
      </c>
      <c r="L141" s="38">
        <v>0</v>
      </c>
      <c s="32">
        <f>ROUND(ROUND(L141,2)*ROUND(G141,3),2)</f>
      </c>
      <c s="36" t="s">
        <v>54</v>
      </c>
      <c>
        <f>(M141*21)/100</f>
      </c>
      <c t="s">
        <v>26</v>
      </c>
    </row>
    <row r="142" spans="1:5" ht="12.75">
      <c r="A142" s="35" t="s">
        <v>55</v>
      </c>
      <c r="E142" s="39" t="s">
        <v>5</v>
      </c>
    </row>
    <row r="143" spans="1:5" ht="12.75">
      <c r="A143" s="35" t="s">
        <v>56</v>
      </c>
      <c r="E143" s="40" t="s">
        <v>5</v>
      </c>
    </row>
    <row r="144" spans="1:5" ht="12.75">
      <c r="A144" t="s">
        <v>58</v>
      </c>
      <c r="E144" s="39" t="s">
        <v>5232</v>
      </c>
    </row>
    <row r="145" spans="1:16" ht="12.75">
      <c r="A145" t="s">
        <v>48</v>
      </c>
      <c s="34" t="s">
        <v>281</v>
      </c>
      <c s="34" t="s">
        <v>5124</v>
      </c>
      <c s="35" t="s">
        <v>5</v>
      </c>
      <c s="6" t="s">
        <v>5233</v>
      </c>
      <c s="36" t="s">
        <v>187</v>
      </c>
      <c s="37">
        <v>1</v>
      </c>
      <c s="36">
        <v>0</v>
      </c>
      <c s="36">
        <f>ROUND(G145*H145,6)</f>
      </c>
      <c r="L145" s="38">
        <v>0</v>
      </c>
      <c s="32">
        <f>ROUND(ROUND(L145,2)*ROUND(G145,3),2)</f>
      </c>
      <c s="36" t="s">
        <v>54</v>
      </c>
      <c>
        <f>(M145*21)/100</f>
      </c>
      <c t="s">
        <v>26</v>
      </c>
    </row>
    <row r="146" spans="1:5" ht="12.75">
      <c r="A146" s="35" t="s">
        <v>55</v>
      </c>
      <c r="E146" s="39" t="s">
        <v>5</v>
      </c>
    </row>
    <row r="147" spans="1:5" ht="12.75">
      <c r="A147" s="35" t="s">
        <v>56</v>
      </c>
      <c r="E147" s="40" t="s">
        <v>5</v>
      </c>
    </row>
    <row r="148" spans="1:5" ht="12.75">
      <c r="A148" t="s">
        <v>58</v>
      </c>
      <c r="E148" s="39" t="s">
        <v>5233</v>
      </c>
    </row>
    <row r="149" spans="1:16" ht="12.75">
      <c r="A149" t="s">
        <v>48</v>
      </c>
      <c s="34" t="s">
        <v>284</v>
      </c>
      <c s="34" t="s">
        <v>5127</v>
      </c>
      <c s="35" t="s">
        <v>5</v>
      </c>
      <c s="6" t="s">
        <v>5234</v>
      </c>
      <c s="36" t="s">
        <v>187</v>
      </c>
      <c s="37">
        <v>24</v>
      </c>
      <c s="36">
        <v>0</v>
      </c>
      <c s="36">
        <f>ROUND(G149*H149,6)</f>
      </c>
      <c r="L149" s="38">
        <v>0</v>
      </c>
      <c s="32">
        <f>ROUND(ROUND(L149,2)*ROUND(G149,3),2)</f>
      </c>
      <c s="36" t="s">
        <v>54</v>
      </c>
      <c>
        <f>(M149*21)/100</f>
      </c>
      <c t="s">
        <v>26</v>
      </c>
    </row>
    <row r="150" spans="1:5" ht="12.75">
      <c r="A150" s="35" t="s">
        <v>55</v>
      </c>
      <c r="E150" s="39" t="s">
        <v>5</v>
      </c>
    </row>
    <row r="151" spans="1:5" ht="12.75">
      <c r="A151" s="35" t="s">
        <v>56</v>
      </c>
      <c r="E151" s="40" t="s">
        <v>5</v>
      </c>
    </row>
    <row r="152" spans="1:5" ht="12.75">
      <c r="A152" t="s">
        <v>58</v>
      </c>
      <c r="E152" s="39" t="s">
        <v>5234</v>
      </c>
    </row>
    <row r="153" spans="1:16" ht="12.75">
      <c r="A153" t="s">
        <v>48</v>
      </c>
      <c s="34" t="s">
        <v>287</v>
      </c>
      <c s="34" t="s">
        <v>5130</v>
      </c>
      <c s="35" t="s">
        <v>5</v>
      </c>
      <c s="6" t="s">
        <v>5235</v>
      </c>
      <c s="36" t="s">
        <v>187</v>
      </c>
      <c s="37">
        <v>9</v>
      </c>
      <c s="36">
        <v>0</v>
      </c>
      <c s="36">
        <f>ROUND(G153*H153,6)</f>
      </c>
      <c r="L153" s="38">
        <v>0</v>
      </c>
      <c s="32">
        <f>ROUND(ROUND(L153,2)*ROUND(G153,3),2)</f>
      </c>
      <c s="36" t="s">
        <v>54</v>
      </c>
      <c>
        <f>(M153*21)/100</f>
      </c>
      <c t="s">
        <v>26</v>
      </c>
    </row>
    <row r="154" spans="1:5" ht="12.75">
      <c r="A154" s="35" t="s">
        <v>55</v>
      </c>
      <c r="E154" s="39" t="s">
        <v>5</v>
      </c>
    </row>
    <row r="155" spans="1:5" ht="12.75">
      <c r="A155" s="35" t="s">
        <v>56</v>
      </c>
      <c r="E155" s="40" t="s">
        <v>5</v>
      </c>
    </row>
    <row r="156" spans="1:5" ht="12.75">
      <c r="A156" t="s">
        <v>58</v>
      </c>
      <c r="E156" s="39" t="s">
        <v>5235</v>
      </c>
    </row>
    <row r="157" spans="1:16" ht="25.5">
      <c r="A157" t="s">
        <v>48</v>
      </c>
      <c s="34" t="s">
        <v>290</v>
      </c>
      <c s="34" t="s">
        <v>5236</v>
      </c>
      <c s="35" t="s">
        <v>5</v>
      </c>
      <c s="6" t="s">
        <v>5237</v>
      </c>
      <c s="36" t="s">
        <v>187</v>
      </c>
      <c s="37">
        <v>43</v>
      </c>
      <c s="36">
        <v>0.00014</v>
      </c>
      <c s="36">
        <f>ROUND(G157*H157,6)</f>
      </c>
      <c r="L157" s="38">
        <v>0</v>
      </c>
      <c s="32">
        <f>ROUND(ROUND(L157,2)*ROUND(G157,3),2)</f>
      </c>
      <c s="36" t="s">
        <v>54</v>
      </c>
      <c>
        <f>(M157*21)/100</f>
      </c>
      <c t="s">
        <v>26</v>
      </c>
    </row>
    <row r="158" spans="1:5" ht="12.75">
      <c r="A158" s="35" t="s">
        <v>55</v>
      </c>
      <c r="E158" s="39" t="s">
        <v>5</v>
      </c>
    </row>
    <row r="159" spans="1:5" ht="165.75">
      <c r="A159" s="35" t="s">
        <v>56</v>
      </c>
      <c r="E159" s="40" t="s">
        <v>5238</v>
      </c>
    </row>
    <row r="160" spans="1:5" ht="25.5">
      <c r="A160" t="s">
        <v>58</v>
      </c>
      <c r="E160" s="39" t="s">
        <v>5237</v>
      </c>
    </row>
    <row r="161" spans="1:16" ht="12.75">
      <c r="A161" t="s">
        <v>48</v>
      </c>
      <c s="34" t="s">
        <v>293</v>
      </c>
      <c s="34" t="s">
        <v>5239</v>
      </c>
      <c s="35" t="s">
        <v>5</v>
      </c>
      <c s="6" t="s">
        <v>5240</v>
      </c>
      <c s="36" t="s">
        <v>187</v>
      </c>
      <c s="37">
        <v>1</v>
      </c>
      <c s="36">
        <v>0.00021</v>
      </c>
      <c s="36">
        <f>ROUND(G161*H161,6)</f>
      </c>
      <c r="L161" s="38">
        <v>0</v>
      </c>
      <c s="32">
        <f>ROUND(ROUND(L161,2)*ROUND(G161,3),2)</f>
      </c>
      <c s="36" t="s">
        <v>188</v>
      </c>
      <c>
        <f>(M161*21)/100</f>
      </c>
      <c t="s">
        <v>26</v>
      </c>
    </row>
    <row r="162" spans="1:5" ht="12.75">
      <c r="A162" s="35" t="s">
        <v>55</v>
      </c>
      <c r="E162" s="39" t="s">
        <v>5</v>
      </c>
    </row>
    <row r="163" spans="1:5" ht="12.75">
      <c r="A163" s="35" t="s">
        <v>56</v>
      </c>
      <c r="E163" s="40" t="s">
        <v>5</v>
      </c>
    </row>
    <row r="164" spans="1:5" ht="12.75">
      <c r="A164" t="s">
        <v>58</v>
      </c>
      <c r="E164" s="39" t="s">
        <v>5240</v>
      </c>
    </row>
    <row r="165" spans="1:16" ht="12.75">
      <c r="A165" t="s">
        <v>48</v>
      </c>
      <c s="34" t="s">
        <v>297</v>
      </c>
      <c s="34" t="s">
        <v>5141</v>
      </c>
      <c s="35" t="s">
        <v>5</v>
      </c>
      <c s="6" t="s">
        <v>5142</v>
      </c>
      <c s="36" t="s">
        <v>187</v>
      </c>
      <c s="37">
        <v>5</v>
      </c>
      <c s="36">
        <v>0.00034</v>
      </c>
      <c s="36">
        <f>ROUND(G165*H165,6)</f>
      </c>
      <c r="L165" s="38">
        <v>0</v>
      </c>
      <c s="32">
        <f>ROUND(ROUND(L165,2)*ROUND(G165,3),2)</f>
      </c>
      <c s="36" t="s">
        <v>188</v>
      </c>
      <c>
        <f>(M165*21)/100</f>
      </c>
      <c t="s">
        <v>26</v>
      </c>
    </row>
    <row r="166" spans="1:5" ht="12.75">
      <c r="A166" s="35" t="s">
        <v>55</v>
      </c>
      <c r="E166" s="39" t="s">
        <v>5</v>
      </c>
    </row>
    <row r="167" spans="1:5" ht="12.75">
      <c r="A167" s="35" t="s">
        <v>56</v>
      </c>
      <c r="E167" s="40" t="s">
        <v>5</v>
      </c>
    </row>
    <row r="168" spans="1:5" ht="12.75">
      <c r="A168" t="s">
        <v>58</v>
      </c>
      <c r="E168" s="39" t="s">
        <v>5142</v>
      </c>
    </row>
    <row r="169" spans="1:16" ht="12.75">
      <c r="A169" t="s">
        <v>48</v>
      </c>
      <c s="34" t="s">
        <v>301</v>
      </c>
      <c s="34" t="s">
        <v>5241</v>
      </c>
      <c s="35" t="s">
        <v>5</v>
      </c>
      <c s="6" t="s">
        <v>5242</v>
      </c>
      <c s="36" t="s">
        <v>187</v>
      </c>
      <c s="37">
        <v>6</v>
      </c>
      <c s="36">
        <v>0.0005</v>
      </c>
      <c s="36">
        <f>ROUND(G169*H169,6)</f>
      </c>
      <c r="L169" s="38">
        <v>0</v>
      </c>
      <c s="32">
        <f>ROUND(ROUND(L169,2)*ROUND(G169,3),2)</f>
      </c>
      <c s="36" t="s">
        <v>188</v>
      </c>
      <c>
        <f>(M169*21)/100</f>
      </c>
      <c t="s">
        <v>26</v>
      </c>
    </row>
    <row r="170" spans="1:5" ht="12.75">
      <c r="A170" s="35" t="s">
        <v>55</v>
      </c>
      <c r="E170" s="39" t="s">
        <v>5</v>
      </c>
    </row>
    <row r="171" spans="1:5" ht="12.75">
      <c r="A171" s="35" t="s">
        <v>56</v>
      </c>
      <c r="E171" s="40" t="s">
        <v>5</v>
      </c>
    </row>
    <row r="172" spans="1:5" ht="12.75">
      <c r="A172" t="s">
        <v>58</v>
      </c>
      <c r="E172" s="39" t="s">
        <v>5242</v>
      </c>
    </row>
    <row r="173" spans="1:16" ht="12.75">
      <c r="A173" t="s">
        <v>48</v>
      </c>
      <c s="34" t="s">
        <v>305</v>
      </c>
      <c s="34" t="s">
        <v>5243</v>
      </c>
      <c s="35" t="s">
        <v>5</v>
      </c>
      <c s="6" t="s">
        <v>5244</v>
      </c>
      <c s="36" t="s">
        <v>187</v>
      </c>
      <c s="37">
        <v>4</v>
      </c>
      <c s="36">
        <v>0.0007</v>
      </c>
      <c s="36">
        <f>ROUND(G173*H173,6)</f>
      </c>
      <c r="L173" s="38">
        <v>0</v>
      </c>
      <c s="32">
        <f>ROUND(ROUND(L173,2)*ROUND(G173,3),2)</f>
      </c>
      <c s="36" t="s">
        <v>188</v>
      </c>
      <c>
        <f>(M173*21)/100</f>
      </c>
      <c t="s">
        <v>26</v>
      </c>
    </row>
    <row r="174" spans="1:5" ht="12.75">
      <c r="A174" s="35" t="s">
        <v>55</v>
      </c>
      <c r="E174" s="39" t="s">
        <v>5</v>
      </c>
    </row>
    <row r="175" spans="1:5" ht="12.75">
      <c r="A175" s="35" t="s">
        <v>56</v>
      </c>
      <c r="E175" s="40" t="s">
        <v>5</v>
      </c>
    </row>
    <row r="176" spans="1:5" ht="12.75">
      <c r="A176" t="s">
        <v>58</v>
      </c>
      <c r="E176" s="39" t="s">
        <v>5244</v>
      </c>
    </row>
    <row r="177" spans="1:16" ht="12.75">
      <c r="A177" t="s">
        <v>48</v>
      </c>
      <c s="34" t="s">
        <v>310</v>
      </c>
      <c s="34" t="s">
        <v>5144</v>
      </c>
      <c s="35" t="s">
        <v>5</v>
      </c>
      <c s="6" t="s">
        <v>5145</v>
      </c>
      <c s="36" t="s">
        <v>187</v>
      </c>
      <c s="37">
        <v>2</v>
      </c>
      <c s="36">
        <v>0.00107</v>
      </c>
      <c s="36">
        <f>ROUND(G177*H177,6)</f>
      </c>
      <c r="L177" s="38">
        <v>0</v>
      </c>
      <c s="32">
        <f>ROUND(ROUND(L177,2)*ROUND(G177,3),2)</f>
      </c>
      <c s="36" t="s">
        <v>188</v>
      </c>
      <c>
        <f>(M177*21)/100</f>
      </c>
      <c t="s">
        <v>26</v>
      </c>
    </row>
    <row r="178" spans="1:5" ht="12.75">
      <c r="A178" s="35" t="s">
        <v>55</v>
      </c>
      <c r="E178" s="39" t="s">
        <v>5</v>
      </c>
    </row>
    <row r="179" spans="1:5" ht="12.75">
      <c r="A179" s="35" t="s">
        <v>56</v>
      </c>
      <c r="E179" s="40" t="s">
        <v>5</v>
      </c>
    </row>
    <row r="180" spans="1:5" ht="12.75">
      <c r="A180" t="s">
        <v>58</v>
      </c>
      <c r="E180" s="39" t="s">
        <v>5145</v>
      </c>
    </row>
    <row r="181" spans="1:16" ht="25.5">
      <c r="A181" t="s">
        <v>48</v>
      </c>
      <c s="34" t="s">
        <v>401</v>
      </c>
      <c s="34" t="s">
        <v>5150</v>
      </c>
      <c s="35" t="s">
        <v>5</v>
      </c>
      <c s="6" t="s">
        <v>5151</v>
      </c>
      <c s="36" t="s">
        <v>187</v>
      </c>
      <c s="37">
        <v>14</v>
      </c>
      <c s="36">
        <v>0.00027</v>
      </c>
      <c s="36">
        <f>ROUND(G181*H181,6)</f>
      </c>
      <c r="L181" s="38">
        <v>0</v>
      </c>
      <c s="32">
        <f>ROUND(ROUND(L181,2)*ROUND(G181,3),2)</f>
      </c>
      <c s="36" t="s">
        <v>188</v>
      </c>
      <c>
        <f>(M181*21)/100</f>
      </c>
      <c t="s">
        <v>26</v>
      </c>
    </row>
    <row r="182" spans="1:5" ht="12.75">
      <c r="A182" s="35" t="s">
        <v>55</v>
      </c>
      <c r="E182" s="39" t="s">
        <v>5</v>
      </c>
    </row>
    <row r="183" spans="1:5" ht="12.75">
      <c r="A183" s="35" t="s">
        <v>56</v>
      </c>
      <c r="E183" s="40" t="s">
        <v>5</v>
      </c>
    </row>
    <row r="184" spans="1:5" ht="25.5">
      <c r="A184" t="s">
        <v>58</v>
      </c>
      <c r="E184" s="39" t="s">
        <v>5151</v>
      </c>
    </row>
    <row r="185" spans="1:16" ht="25.5">
      <c r="A185" t="s">
        <v>48</v>
      </c>
      <c s="34" t="s">
        <v>404</v>
      </c>
      <c s="34" t="s">
        <v>5156</v>
      </c>
      <c s="35" t="s">
        <v>5</v>
      </c>
      <c s="6" t="s">
        <v>5157</v>
      </c>
      <c s="36" t="s">
        <v>53</v>
      </c>
      <c s="37">
        <v>0.02</v>
      </c>
      <c s="36">
        <v>0</v>
      </c>
      <c s="36">
        <f>ROUND(G185*H185,6)</f>
      </c>
      <c r="L185" s="38">
        <v>0</v>
      </c>
      <c s="32">
        <f>ROUND(ROUND(L185,2)*ROUND(G185,3),2)</f>
      </c>
      <c s="36" t="s">
        <v>188</v>
      </c>
      <c>
        <f>(M185*21)/100</f>
      </c>
      <c t="s">
        <v>26</v>
      </c>
    </row>
    <row r="186" spans="1:5" ht="12.75">
      <c r="A186" s="35" t="s">
        <v>55</v>
      </c>
      <c r="E186" s="39" t="s">
        <v>5</v>
      </c>
    </row>
    <row r="187" spans="1:5" ht="12.75">
      <c r="A187" s="35" t="s">
        <v>56</v>
      </c>
      <c r="E187" s="40" t="s">
        <v>5</v>
      </c>
    </row>
    <row r="188" spans="1:5" ht="25.5">
      <c r="A188" t="s">
        <v>58</v>
      </c>
      <c r="E188" s="39" t="s">
        <v>5157</v>
      </c>
    </row>
    <row r="189" spans="1:13" ht="12.75">
      <c r="A189" t="s">
        <v>45</v>
      </c>
      <c r="C189" s="31" t="s">
        <v>5245</v>
      </c>
      <c r="E189" s="33" t="s">
        <v>5246</v>
      </c>
      <c r="J189" s="32">
        <f>0</f>
      </c>
      <c s="32">
        <f>0</f>
      </c>
      <c s="32">
        <f>0+L190+L194+L198+L202+L206+L210+L214+L218+L222+L226+L230+L234+L238+L242+L246+L250+L254+L258+L262+L266+L270+L274+L278+L282+L286+L290+L294+L298+L302+L306+L310+L314</f>
      </c>
      <c s="32">
        <f>0+M190+M194+M198+M202+M206+M210+M214+M218+M222+M226+M230+M234+M238+M242+M246+M250+M254+M258+M262+M266+M270+M274+M278+M282+M286+M290+M294+M298+M302+M306+M310+M314</f>
      </c>
    </row>
    <row r="190" spans="1:16" ht="12.75">
      <c r="A190" t="s">
        <v>48</v>
      </c>
      <c s="34" t="s">
        <v>406</v>
      </c>
      <c s="34" t="s">
        <v>5247</v>
      </c>
      <c s="35" t="s">
        <v>5</v>
      </c>
      <c s="6" t="s">
        <v>5248</v>
      </c>
      <c s="36" t="s">
        <v>187</v>
      </c>
      <c s="37">
        <v>88</v>
      </c>
      <c s="36">
        <v>8E-05</v>
      </c>
      <c s="36">
        <f>ROUND(G190*H190,6)</f>
      </c>
      <c r="L190" s="38">
        <v>0</v>
      </c>
      <c s="32">
        <f>ROUND(ROUND(L190,2)*ROUND(G190,3),2)</f>
      </c>
      <c s="36" t="s">
        <v>188</v>
      </c>
      <c>
        <f>(M190*21)/100</f>
      </c>
      <c t="s">
        <v>26</v>
      </c>
    </row>
    <row r="191" spans="1:5" ht="12.75">
      <c r="A191" s="35" t="s">
        <v>55</v>
      </c>
      <c r="E191" s="39" t="s">
        <v>5</v>
      </c>
    </row>
    <row r="192" spans="1:5" ht="12.75">
      <c r="A192" s="35" t="s">
        <v>56</v>
      </c>
      <c r="E192" s="40" t="s">
        <v>5</v>
      </c>
    </row>
    <row r="193" spans="1:5" ht="12.75">
      <c r="A193" t="s">
        <v>58</v>
      </c>
      <c r="E193" s="39" t="s">
        <v>5248</v>
      </c>
    </row>
    <row r="194" spans="1:16" ht="38.25">
      <c r="A194" t="s">
        <v>48</v>
      </c>
      <c s="34" t="s">
        <v>410</v>
      </c>
      <c s="34" t="s">
        <v>5249</v>
      </c>
      <c s="35" t="s">
        <v>5</v>
      </c>
      <c s="6" t="s">
        <v>5250</v>
      </c>
      <c s="36" t="s">
        <v>187</v>
      </c>
      <c s="37">
        <v>1</v>
      </c>
      <c s="36">
        <v>0.01245</v>
      </c>
      <c s="36">
        <f>ROUND(G194*H194,6)</f>
      </c>
      <c r="L194" s="38">
        <v>0</v>
      </c>
      <c s="32">
        <f>ROUND(ROUND(L194,2)*ROUND(G194,3),2)</f>
      </c>
      <c s="36" t="s">
        <v>188</v>
      </c>
      <c>
        <f>(M194*21)/100</f>
      </c>
      <c t="s">
        <v>26</v>
      </c>
    </row>
    <row r="195" spans="1:5" ht="12.75">
      <c r="A195" s="35" t="s">
        <v>55</v>
      </c>
      <c r="E195" s="39" t="s">
        <v>5</v>
      </c>
    </row>
    <row r="196" spans="1:5" ht="12.75">
      <c r="A196" s="35" t="s">
        <v>56</v>
      </c>
      <c r="E196" s="40" t="s">
        <v>5251</v>
      </c>
    </row>
    <row r="197" spans="1:5" ht="38.25">
      <c r="A197" t="s">
        <v>58</v>
      </c>
      <c r="E197" s="39" t="s">
        <v>5250</v>
      </c>
    </row>
    <row r="198" spans="1:16" ht="38.25">
      <c r="A198" t="s">
        <v>48</v>
      </c>
      <c s="34" t="s">
        <v>413</v>
      </c>
      <c s="34" t="s">
        <v>5252</v>
      </c>
      <c s="35" t="s">
        <v>5</v>
      </c>
      <c s="6" t="s">
        <v>5253</v>
      </c>
      <c s="36" t="s">
        <v>187</v>
      </c>
      <c s="37">
        <v>4</v>
      </c>
      <c s="36">
        <v>0.0227</v>
      </c>
      <c s="36">
        <f>ROUND(G198*H198,6)</f>
      </c>
      <c r="L198" s="38">
        <v>0</v>
      </c>
      <c s="32">
        <f>ROUND(ROUND(L198,2)*ROUND(G198,3),2)</f>
      </c>
      <c s="36" t="s">
        <v>188</v>
      </c>
      <c>
        <f>(M198*21)/100</f>
      </c>
      <c t="s">
        <v>26</v>
      </c>
    </row>
    <row r="199" spans="1:5" ht="12.75">
      <c r="A199" s="35" t="s">
        <v>55</v>
      </c>
      <c r="E199" s="39" t="s">
        <v>5</v>
      </c>
    </row>
    <row r="200" spans="1:5" ht="114.75">
      <c r="A200" s="35" t="s">
        <v>56</v>
      </c>
      <c r="E200" s="40" t="s">
        <v>5254</v>
      </c>
    </row>
    <row r="201" spans="1:5" ht="38.25">
      <c r="A201" t="s">
        <v>58</v>
      </c>
      <c r="E201" s="39" t="s">
        <v>5253</v>
      </c>
    </row>
    <row r="202" spans="1:16" ht="38.25">
      <c r="A202" t="s">
        <v>48</v>
      </c>
      <c s="34" t="s">
        <v>416</v>
      </c>
      <c s="34" t="s">
        <v>5255</v>
      </c>
      <c s="35" t="s">
        <v>5</v>
      </c>
      <c s="6" t="s">
        <v>5256</v>
      </c>
      <c s="36" t="s">
        <v>187</v>
      </c>
      <c s="37">
        <v>11</v>
      </c>
      <c s="36">
        <v>0.0268</v>
      </c>
      <c s="36">
        <f>ROUND(G202*H202,6)</f>
      </c>
      <c r="L202" s="38">
        <v>0</v>
      </c>
      <c s="32">
        <f>ROUND(ROUND(L202,2)*ROUND(G202,3),2)</f>
      </c>
      <c s="36" t="s">
        <v>188</v>
      </c>
      <c>
        <f>(M202*21)/100</f>
      </c>
      <c t="s">
        <v>26</v>
      </c>
    </row>
    <row r="203" spans="1:5" ht="12.75">
      <c r="A203" s="35" t="s">
        <v>55</v>
      </c>
      <c r="E203" s="39" t="s">
        <v>5</v>
      </c>
    </row>
    <row r="204" spans="1:5" ht="114.75">
      <c r="A204" s="35" t="s">
        <v>56</v>
      </c>
      <c r="E204" s="40" t="s">
        <v>5257</v>
      </c>
    </row>
    <row r="205" spans="1:5" ht="38.25">
      <c r="A205" t="s">
        <v>58</v>
      </c>
      <c r="E205" s="39" t="s">
        <v>5256</v>
      </c>
    </row>
    <row r="206" spans="1:16" ht="38.25">
      <c r="A206" t="s">
        <v>48</v>
      </c>
      <c s="34" t="s">
        <v>419</v>
      </c>
      <c s="34" t="s">
        <v>5258</v>
      </c>
      <c s="35" t="s">
        <v>5</v>
      </c>
      <c s="6" t="s">
        <v>5259</v>
      </c>
      <c s="36" t="s">
        <v>187</v>
      </c>
      <c s="37">
        <v>1</v>
      </c>
      <c s="36">
        <v>0.0309</v>
      </c>
      <c s="36">
        <f>ROUND(G206*H206,6)</f>
      </c>
      <c r="L206" s="38">
        <v>0</v>
      </c>
      <c s="32">
        <f>ROUND(ROUND(L206,2)*ROUND(G206,3),2)</f>
      </c>
      <c s="36" t="s">
        <v>188</v>
      </c>
      <c>
        <f>(M206*21)/100</f>
      </c>
      <c t="s">
        <v>26</v>
      </c>
    </row>
    <row r="207" spans="1:5" ht="12.75">
      <c r="A207" s="35" t="s">
        <v>55</v>
      </c>
      <c r="E207" s="39" t="s">
        <v>5</v>
      </c>
    </row>
    <row r="208" spans="1:5" ht="12.75">
      <c r="A208" s="35" t="s">
        <v>56</v>
      </c>
      <c r="E208" s="40" t="s">
        <v>5260</v>
      </c>
    </row>
    <row r="209" spans="1:5" ht="38.25">
      <c r="A209" t="s">
        <v>58</v>
      </c>
      <c r="E209" s="39" t="s">
        <v>5259</v>
      </c>
    </row>
    <row r="210" spans="1:16" ht="38.25">
      <c r="A210" t="s">
        <v>48</v>
      </c>
      <c s="34" t="s">
        <v>422</v>
      </c>
      <c s="34" t="s">
        <v>5261</v>
      </c>
      <c s="35" t="s">
        <v>5</v>
      </c>
      <c s="6" t="s">
        <v>5262</v>
      </c>
      <c s="36" t="s">
        <v>187</v>
      </c>
      <c s="37">
        <v>22</v>
      </c>
      <c s="36">
        <v>0.0309</v>
      </c>
      <c s="36">
        <f>ROUND(G210*H210,6)</f>
      </c>
      <c r="L210" s="38">
        <v>0</v>
      </c>
      <c s="32">
        <f>ROUND(ROUND(L210,2)*ROUND(G210,3),2)</f>
      </c>
      <c s="36" t="s">
        <v>188</v>
      </c>
      <c>
        <f>(M210*21)/100</f>
      </c>
      <c t="s">
        <v>26</v>
      </c>
    </row>
    <row r="211" spans="1:5" ht="12.75">
      <c r="A211" s="35" t="s">
        <v>55</v>
      </c>
      <c r="E211" s="39" t="s">
        <v>5</v>
      </c>
    </row>
    <row r="212" spans="1:5" ht="165.75">
      <c r="A212" s="35" t="s">
        <v>56</v>
      </c>
      <c r="E212" s="40" t="s">
        <v>5263</v>
      </c>
    </row>
    <row r="213" spans="1:5" ht="38.25">
      <c r="A213" t="s">
        <v>58</v>
      </c>
      <c r="E213" s="39" t="s">
        <v>5262</v>
      </c>
    </row>
    <row r="214" spans="1:16" ht="38.25">
      <c r="A214" t="s">
        <v>48</v>
      </c>
      <c s="34" t="s">
        <v>425</v>
      </c>
      <c s="34" t="s">
        <v>5264</v>
      </c>
      <c s="35" t="s">
        <v>5</v>
      </c>
      <c s="6" t="s">
        <v>5265</v>
      </c>
      <c s="36" t="s">
        <v>187</v>
      </c>
      <c s="37">
        <v>8</v>
      </c>
      <c s="36">
        <v>0.0332</v>
      </c>
      <c s="36">
        <f>ROUND(G214*H214,6)</f>
      </c>
      <c r="L214" s="38">
        <v>0</v>
      </c>
      <c s="32">
        <f>ROUND(ROUND(L214,2)*ROUND(G214,3),2)</f>
      </c>
      <c s="36" t="s">
        <v>188</v>
      </c>
      <c>
        <f>(M214*21)/100</f>
      </c>
      <c t="s">
        <v>26</v>
      </c>
    </row>
    <row r="215" spans="1:5" ht="12.75">
      <c r="A215" s="35" t="s">
        <v>55</v>
      </c>
      <c r="E215" s="39" t="s">
        <v>5</v>
      </c>
    </row>
    <row r="216" spans="1:5" ht="12.75">
      <c r="A216" s="35" t="s">
        <v>56</v>
      </c>
      <c r="E216" s="40" t="s">
        <v>5266</v>
      </c>
    </row>
    <row r="217" spans="1:5" ht="38.25">
      <c r="A217" t="s">
        <v>58</v>
      </c>
      <c r="E217" s="39" t="s">
        <v>5265</v>
      </c>
    </row>
    <row r="218" spans="1:16" ht="38.25">
      <c r="A218" t="s">
        <v>48</v>
      </c>
      <c s="34" t="s">
        <v>428</v>
      </c>
      <c s="34" t="s">
        <v>5267</v>
      </c>
      <c s="35" t="s">
        <v>5</v>
      </c>
      <c s="6" t="s">
        <v>5268</v>
      </c>
      <c s="36" t="s">
        <v>187</v>
      </c>
      <c s="37">
        <v>2</v>
      </c>
      <c s="36">
        <v>0.04812</v>
      </c>
      <c s="36">
        <f>ROUND(G218*H218,6)</f>
      </c>
      <c r="L218" s="38">
        <v>0</v>
      </c>
      <c s="32">
        <f>ROUND(ROUND(L218,2)*ROUND(G218,3),2)</f>
      </c>
      <c s="36" t="s">
        <v>188</v>
      </c>
      <c>
        <f>(M218*21)/100</f>
      </c>
      <c t="s">
        <v>26</v>
      </c>
    </row>
    <row r="219" spans="1:5" ht="12.75">
      <c r="A219" s="35" t="s">
        <v>55</v>
      </c>
      <c r="E219" s="39" t="s">
        <v>5</v>
      </c>
    </row>
    <row r="220" spans="1:5" ht="12.75">
      <c r="A220" s="35" t="s">
        <v>56</v>
      </c>
      <c r="E220" s="40" t="s">
        <v>4975</v>
      </c>
    </row>
    <row r="221" spans="1:5" ht="38.25">
      <c r="A221" t="s">
        <v>58</v>
      </c>
      <c r="E221" s="39" t="s">
        <v>5268</v>
      </c>
    </row>
    <row r="222" spans="1:16" ht="38.25">
      <c r="A222" t="s">
        <v>48</v>
      </c>
      <c s="34" t="s">
        <v>429</v>
      </c>
      <c s="34" t="s">
        <v>5269</v>
      </c>
      <c s="35" t="s">
        <v>5</v>
      </c>
      <c s="6" t="s">
        <v>5270</v>
      </c>
      <c s="36" t="s">
        <v>187</v>
      </c>
      <c s="37">
        <v>6</v>
      </c>
      <c s="36">
        <v>0.0348</v>
      </c>
      <c s="36">
        <f>ROUND(G222*H222,6)</f>
      </c>
      <c r="L222" s="38">
        <v>0</v>
      </c>
      <c s="32">
        <f>ROUND(ROUND(L222,2)*ROUND(G222,3),2)</f>
      </c>
      <c s="36" t="s">
        <v>188</v>
      </c>
      <c>
        <f>(M222*21)/100</f>
      </c>
      <c t="s">
        <v>26</v>
      </c>
    </row>
    <row r="223" spans="1:5" ht="12.75">
      <c r="A223" s="35" t="s">
        <v>55</v>
      </c>
      <c r="E223" s="39" t="s">
        <v>5</v>
      </c>
    </row>
    <row r="224" spans="1:5" ht="114.75">
      <c r="A224" s="35" t="s">
        <v>56</v>
      </c>
      <c r="E224" s="40" t="s">
        <v>5271</v>
      </c>
    </row>
    <row r="225" spans="1:5" ht="38.25">
      <c r="A225" t="s">
        <v>58</v>
      </c>
      <c r="E225" s="39" t="s">
        <v>5270</v>
      </c>
    </row>
    <row r="226" spans="1:16" ht="38.25">
      <c r="A226" t="s">
        <v>48</v>
      </c>
      <c s="34" t="s">
        <v>432</v>
      </c>
      <c s="34" t="s">
        <v>5272</v>
      </c>
      <c s="35" t="s">
        <v>5</v>
      </c>
      <c s="6" t="s">
        <v>5273</v>
      </c>
      <c s="36" t="s">
        <v>187</v>
      </c>
      <c s="37">
        <v>7</v>
      </c>
      <c s="36">
        <v>0.0372</v>
      </c>
      <c s="36">
        <f>ROUND(G226*H226,6)</f>
      </c>
      <c r="L226" s="38">
        <v>0</v>
      </c>
      <c s="32">
        <f>ROUND(ROUND(L226,2)*ROUND(G226,3),2)</f>
      </c>
      <c s="36" t="s">
        <v>188</v>
      </c>
      <c>
        <f>(M226*21)/100</f>
      </c>
      <c t="s">
        <v>26</v>
      </c>
    </row>
    <row r="227" spans="1:5" ht="12.75">
      <c r="A227" s="35" t="s">
        <v>55</v>
      </c>
      <c r="E227" s="39" t="s">
        <v>5</v>
      </c>
    </row>
    <row r="228" spans="1:5" ht="12.75">
      <c r="A228" s="35" t="s">
        <v>56</v>
      </c>
      <c r="E228" s="40" t="s">
        <v>5274</v>
      </c>
    </row>
    <row r="229" spans="1:5" ht="38.25">
      <c r="A229" t="s">
        <v>58</v>
      </c>
      <c r="E229" s="39" t="s">
        <v>5273</v>
      </c>
    </row>
    <row r="230" spans="1:16" ht="38.25">
      <c r="A230" t="s">
        <v>48</v>
      </c>
      <c s="34" t="s">
        <v>433</v>
      </c>
      <c s="34" t="s">
        <v>5275</v>
      </c>
      <c s="35" t="s">
        <v>5</v>
      </c>
      <c s="6" t="s">
        <v>5276</v>
      </c>
      <c s="36" t="s">
        <v>187</v>
      </c>
      <c s="37">
        <v>4</v>
      </c>
      <c s="36">
        <v>0.04784</v>
      </c>
      <c s="36">
        <f>ROUND(G230*H230,6)</f>
      </c>
      <c r="L230" s="38">
        <v>0</v>
      </c>
      <c s="32">
        <f>ROUND(ROUND(L230,2)*ROUND(G230,3),2)</f>
      </c>
      <c s="36" t="s">
        <v>188</v>
      </c>
      <c>
        <f>(M230*21)/100</f>
      </c>
      <c t="s">
        <v>26</v>
      </c>
    </row>
    <row r="231" spans="1:5" ht="12.75">
      <c r="A231" s="35" t="s">
        <v>55</v>
      </c>
      <c r="E231" s="39" t="s">
        <v>5</v>
      </c>
    </row>
    <row r="232" spans="1:5" ht="12.75">
      <c r="A232" s="35" t="s">
        <v>56</v>
      </c>
      <c r="E232" s="40" t="s">
        <v>4980</v>
      </c>
    </row>
    <row r="233" spans="1:5" ht="38.25">
      <c r="A233" t="s">
        <v>58</v>
      </c>
      <c r="E233" s="39" t="s">
        <v>5276</v>
      </c>
    </row>
    <row r="234" spans="1:16" ht="38.25">
      <c r="A234" t="s">
        <v>48</v>
      </c>
      <c s="34" t="s">
        <v>436</v>
      </c>
      <c s="34" t="s">
        <v>5277</v>
      </c>
      <c s="35" t="s">
        <v>5</v>
      </c>
      <c s="6" t="s">
        <v>5278</v>
      </c>
      <c s="36" t="s">
        <v>187</v>
      </c>
      <c s="37">
        <v>2</v>
      </c>
      <c s="36">
        <v>0.03993</v>
      </c>
      <c s="36">
        <f>ROUND(G234*H234,6)</f>
      </c>
      <c r="L234" s="38">
        <v>0</v>
      </c>
      <c s="32">
        <f>ROUND(ROUND(L234,2)*ROUND(G234,3),2)</f>
      </c>
      <c s="36" t="s">
        <v>188</v>
      </c>
      <c>
        <f>(M234*21)/100</f>
      </c>
      <c t="s">
        <v>26</v>
      </c>
    </row>
    <row r="235" spans="1:5" ht="12.75">
      <c r="A235" s="35" t="s">
        <v>55</v>
      </c>
      <c r="E235" s="39" t="s">
        <v>5</v>
      </c>
    </row>
    <row r="236" spans="1:5" ht="12.75">
      <c r="A236" s="35" t="s">
        <v>56</v>
      </c>
      <c r="E236" s="40" t="s">
        <v>4975</v>
      </c>
    </row>
    <row r="237" spans="1:5" ht="38.25">
      <c r="A237" t="s">
        <v>58</v>
      </c>
      <c r="E237" s="39" t="s">
        <v>5278</v>
      </c>
    </row>
    <row r="238" spans="1:16" ht="38.25">
      <c r="A238" t="s">
        <v>48</v>
      </c>
      <c s="34" t="s">
        <v>438</v>
      </c>
      <c s="34" t="s">
        <v>5279</v>
      </c>
      <c s="35" t="s">
        <v>5</v>
      </c>
      <c s="6" t="s">
        <v>5280</v>
      </c>
      <c s="36" t="s">
        <v>187</v>
      </c>
      <c s="37">
        <v>3</v>
      </c>
      <c s="36">
        <v>0.0561</v>
      </c>
      <c s="36">
        <f>ROUND(G238*H238,6)</f>
      </c>
      <c r="L238" s="38">
        <v>0</v>
      </c>
      <c s="32">
        <f>ROUND(ROUND(L238,2)*ROUND(G238,3),2)</f>
      </c>
      <c s="36" t="s">
        <v>188</v>
      </c>
      <c>
        <f>(M238*21)/100</f>
      </c>
      <c t="s">
        <v>26</v>
      </c>
    </row>
    <row r="239" spans="1:5" ht="12.75">
      <c r="A239" s="35" t="s">
        <v>55</v>
      </c>
      <c r="E239" s="39" t="s">
        <v>5</v>
      </c>
    </row>
    <row r="240" spans="1:5" ht="12.75">
      <c r="A240" s="35" t="s">
        <v>56</v>
      </c>
      <c r="E240" s="40" t="s">
        <v>5281</v>
      </c>
    </row>
    <row r="241" spans="1:5" ht="38.25">
      <c r="A241" t="s">
        <v>58</v>
      </c>
      <c r="E241" s="39" t="s">
        <v>5280</v>
      </c>
    </row>
    <row r="242" spans="1:16" ht="38.25">
      <c r="A242" t="s">
        <v>48</v>
      </c>
      <c s="34" t="s">
        <v>441</v>
      </c>
      <c s="34" t="s">
        <v>5282</v>
      </c>
      <c s="35" t="s">
        <v>5</v>
      </c>
      <c s="6" t="s">
        <v>5283</v>
      </c>
      <c s="36" t="s">
        <v>187</v>
      </c>
      <c s="37">
        <v>1</v>
      </c>
      <c s="36">
        <v>0.058</v>
      </c>
      <c s="36">
        <f>ROUND(G242*H242,6)</f>
      </c>
      <c r="L242" s="38">
        <v>0</v>
      </c>
      <c s="32">
        <f>ROUND(ROUND(L242,2)*ROUND(G242,3),2)</f>
      </c>
      <c s="36" t="s">
        <v>188</v>
      </c>
      <c>
        <f>(M242*21)/100</f>
      </c>
      <c t="s">
        <v>26</v>
      </c>
    </row>
    <row r="243" spans="1:5" ht="12.75">
      <c r="A243" s="35" t="s">
        <v>55</v>
      </c>
      <c r="E243" s="39" t="s">
        <v>5</v>
      </c>
    </row>
    <row r="244" spans="1:5" ht="12.75">
      <c r="A244" s="35" t="s">
        <v>56</v>
      </c>
      <c r="E244" s="40" t="s">
        <v>5260</v>
      </c>
    </row>
    <row r="245" spans="1:5" ht="38.25">
      <c r="A245" t="s">
        <v>58</v>
      </c>
      <c r="E245" s="39" t="s">
        <v>5283</v>
      </c>
    </row>
    <row r="246" spans="1:16" ht="38.25">
      <c r="A246" t="s">
        <v>48</v>
      </c>
      <c s="34" t="s">
        <v>443</v>
      </c>
      <c s="34" t="s">
        <v>5284</v>
      </c>
      <c s="35" t="s">
        <v>5</v>
      </c>
      <c s="6" t="s">
        <v>5285</v>
      </c>
      <c s="36" t="s">
        <v>187</v>
      </c>
      <c s="37">
        <v>1</v>
      </c>
      <c s="36">
        <v>0.08032</v>
      </c>
      <c s="36">
        <f>ROUND(G246*H246,6)</f>
      </c>
      <c r="L246" s="38">
        <v>0</v>
      </c>
      <c s="32">
        <f>ROUND(ROUND(L246,2)*ROUND(G246,3),2)</f>
      </c>
      <c s="36" t="s">
        <v>188</v>
      </c>
      <c>
        <f>(M246*21)/100</f>
      </c>
      <c t="s">
        <v>26</v>
      </c>
    </row>
    <row r="247" spans="1:5" ht="12.75">
      <c r="A247" s="35" t="s">
        <v>55</v>
      </c>
      <c r="E247" s="39" t="s">
        <v>5</v>
      </c>
    </row>
    <row r="248" spans="1:5" ht="12.75">
      <c r="A248" s="35" t="s">
        <v>56</v>
      </c>
      <c r="E248" s="40" t="s">
        <v>5260</v>
      </c>
    </row>
    <row r="249" spans="1:5" ht="38.25">
      <c r="A249" t="s">
        <v>58</v>
      </c>
      <c r="E249" s="39" t="s">
        <v>5285</v>
      </c>
    </row>
    <row r="250" spans="1:16" ht="12.75">
      <c r="A250" t="s">
        <v>48</v>
      </c>
      <c s="34" t="s">
        <v>446</v>
      </c>
      <c s="34" t="s">
        <v>5286</v>
      </c>
      <c s="35" t="s">
        <v>5</v>
      </c>
      <c s="6" t="s">
        <v>5287</v>
      </c>
      <c s="36" t="s">
        <v>187</v>
      </c>
      <c s="37">
        <v>9</v>
      </c>
      <c s="36">
        <v>0</v>
      </c>
      <c s="36">
        <f>ROUND(G250*H250,6)</f>
      </c>
      <c r="L250" s="38">
        <v>0</v>
      </c>
      <c s="32">
        <f>ROUND(ROUND(L250,2)*ROUND(G250,3),2)</f>
      </c>
      <c s="36" t="s">
        <v>188</v>
      </c>
      <c>
        <f>(M250*21)/100</f>
      </c>
      <c t="s">
        <v>26</v>
      </c>
    </row>
    <row r="251" spans="1:5" ht="12.75">
      <c r="A251" s="35" t="s">
        <v>55</v>
      </c>
      <c r="E251" s="39" t="s">
        <v>5</v>
      </c>
    </row>
    <row r="252" spans="1:5" ht="165.75">
      <c r="A252" s="35" t="s">
        <v>56</v>
      </c>
      <c r="E252" s="40" t="s">
        <v>5288</v>
      </c>
    </row>
    <row r="253" spans="1:5" ht="12.75">
      <c r="A253" t="s">
        <v>58</v>
      </c>
      <c r="E253" s="39" t="s">
        <v>5287</v>
      </c>
    </row>
    <row r="254" spans="1:16" ht="12.75">
      <c r="A254" t="s">
        <v>48</v>
      </c>
      <c s="34" t="s">
        <v>447</v>
      </c>
      <c s="34" t="s">
        <v>5289</v>
      </c>
      <c s="35" t="s">
        <v>5</v>
      </c>
      <c s="6" t="s">
        <v>5290</v>
      </c>
      <c s="36" t="s">
        <v>187</v>
      </c>
      <c s="37">
        <v>9</v>
      </c>
      <c s="36">
        <v>0.0251</v>
      </c>
      <c s="36">
        <f>ROUND(G254*H254,6)</f>
      </c>
      <c r="L254" s="38">
        <v>0</v>
      </c>
      <c s="32">
        <f>ROUND(ROUND(L254,2)*ROUND(G254,3),2)</f>
      </c>
      <c s="36" t="s">
        <v>54</v>
      </c>
      <c>
        <f>(M254*21)/100</f>
      </c>
      <c t="s">
        <v>26</v>
      </c>
    </row>
    <row r="255" spans="1:5" ht="12.75">
      <c r="A255" s="35" t="s">
        <v>55</v>
      </c>
      <c r="E255" s="39" t="s">
        <v>5</v>
      </c>
    </row>
    <row r="256" spans="1:5" ht="12.75">
      <c r="A256" s="35" t="s">
        <v>56</v>
      </c>
      <c r="E256" s="40" t="s">
        <v>5</v>
      </c>
    </row>
    <row r="257" spans="1:5" ht="12.75">
      <c r="A257" t="s">
        <v>58</v>
      </c>
      <c r="E257" s="39" t="s">
        <v>5290</v>
      </c>
    </row>
    <row r="258" spans="1:16" ht="25.5">
      <c r="A258" t="s">
        <v>48</v>
      </c>
      <c s="34" t="s">
        <v>450</v>
      </c>
      <c s="34" t="s">
        <v>5291</v>
      </c>
      <c s="35" t="s">
        <v>5</v>
      </c>
      <c s="6" t="s">
        <v>5292</v>
      </c>
      <c s="36" t="s">
        <v>1171</v>
      </c>
      <c s="37">
        <v>200</v>
      </c>
      <c s="36">
        <v>0.00123</v>
      </c>
      <c s="36">
        <f>ROUND(G258*H258,6)</f>
      </c>
      <c r="L258" s="38">
        <v>0</v>
      </c>
      <c s="32">
        <f>ROUND(ROUND(L258,2)*ROUND(G258,3),2)</f>
      </c>
      <c s="36" t="s">
        <v>188</v>
      </c>
      <c>
        <f>(M258*21)/100</f>
      </c>
      <c t="s">
        <v>26</v>
      </c>
    </row>
    <row r="259" spans="1:5" ht="12.75">
      <c r="A259" s="35" t="s">
        <v>55</v>
      </c>
      <c r="E259" s="39" t="s">
        <v>5</v>
      </c>
    </row>
    <row r="260" spans="1:5" ht="12.75">
      <c r="A260" s="35" t="s">
        <v>56</v>
      </c>
      <c r="E260" s="40" t="s">
        <v>5293</v>
      </c>
    </row>
    <row r="261" spans="1:5" ht="25.5">
      <c r="A261" t="s">
        <v>58</v>
      </c>
      <c r="E261" s="39" t="s">
        <v>5292</v>
      </c>
    </row>
    <row r="262" spans="1:16" ht="25.5">
      <c r="A262" t="s">
        <v>48</v>
      </c>
      <c s="34" t="s">
        <v>452</v>
      </c>
      <c s="34" t="s">
        <v>5294</v>
      </c>
      <c s="35" t="s">
        <v>5</v>
      </c>
      <c s="6" t="s">
        <v>5295</v>
      </c>
      <c s="36" t="s">
        <v>235</v>
      </c>
      <c s="37">
        <v>3600</v>
      </c>
      <c s="36">
        <v>0.00011</v>
      </c>
      <c s="36">
        <f>ROUND(G262*H262,6)</f>
      </c>
      <c r="L262" s="38">
        <v>0</v>
      </c>
      <c s="32">
        <f>ROUND(ROUND(L262,2)*ROUND(G262,3),2)</f>
      </c>
      <c s="36" t="s">
        <v>54</v>
      </c>
      <c>
        <f>(M262*21)/100</f>
      </c>
      <c t="s">
        <v>26</v>
      </c>
    </row>
    <row r="263" spans="1:5" ht="12.75">
      <c r="A263" s="35" t="s">
        <v>55</v>
      </c>
      <c r="E263" s="39" t="s">
        <v>5</v>
      </c>
    </row>
    <row r="264" spans="1:5" ht="114.75">
      <c r="A264" s="35" t="s">
        <v>56</v>
      </c>
      <c r="E264" s="40" t="s">
        <v>5296</v>
      </c>
    </row>
    <row r="265" spans="1:5" ht="25.5">
      <c r="A265" t="s">
        <v>58</v>
      </c>
      <c r="E265" s="39" t="s">
        <v>5295</v>
      </c>
    </row>
    <row r="266" spans="1:16" ht="12.75">
      <c r="A266" t="s">
        <v>48</v>
      </c>
      <c s="34" t="s">
        <v>454</v>
      </c>
      <c s="34" t="s">
        <v>5297</v>
      </c>
      <c s="35" t="s">
        <v>5</v>
      </c>
      <c s="6" t="s">
        <v>5298</v>
      </c>
      <c s="36" t="s">
        <v>235</v>
      </c>
      <c s="37">
        <v>260</v>
      </c>
      <c s="36">
        <v>6E-05</v>
      </c>
      <c s="36">
        <f>ROUND(G266*H266,6)</f>
      </c>
      <c r="L266" s="38">
        <v>0</v>
      </c>
      <c s="32">
        <f>ROUND(ROUND(L266,2)*ROUND(G266,3),2)</f>
      </c>
      <c s="36" t="s">
        <v>188</v>
      </c>
      <c>
        <f>(M266*21)/100</f>
      </c>
      <c t="s">
        <v>26</v>
      </c>
    </row>
    <row r="267" spans="1:5" ht="12.75">
      <c r="A267" s="35" t="s">
        <v>55</v>
      </c>
      <c r="E267" s="39" t="s">
        <v>5</v>
      </c>
    </row>
    <row r="268" spans="1:5" ht="12.75">
      <c r="A268" s="35" t="s">
        <v>56</v>
      </c>
      <c r="E268" s="40" t="s">
        <v>5299</v>
      </c>
    </row>
    <row r="269" spans="1:5" ht="12.75">
      <c r="A269" t="s">
        <v>58</v>
      </c>
      <c r="E269" s="39" t="s">
        <v>5298</v>
      </c>
    </row>
    <row r="270" spans="1:16" ht="25.5">
      <c r="A270" t="s">
        <v>48</v>
      </c>
      <c s="34" t="s">
        <v>456</v>
      </c>
      <c s="34" t="s">
        <v>5300</v>
      </c>
      <c s="35" t="s">
        <v>5</v>
      </c>
      <c s="6" t="s">
        <v>5301</v>
      </c>
      <c s="36" t="s">
        <v>187</v>
      </c>
      <c s="37">
        <v>3</v>
      </c>
      <c s="36">
        <v>0.0016</v>
      </c>
      <c s="36">
        <f>ROUND(G270*H270,6)</f>
      </c>
      <c r="L270" s="38">
        <v>0</v>
      </c>
      <c s="32">
        <f>ROUND(ROUND(L270,2)*ROUND(G270,3),2)</f>
      </c>
      <c s="36" t="s">
        <v>188</v>
      </c>
      <c>
        <f>(M270*21)/100</f>
      </c>
      <c t="s">
        <v>26</v>
      </c>
    </row>
    <row r="271" spans="1:5" ht="12.75">
      <c r="A271" s="35" t="s">
        <v>55</v>
      </c>
      <c r="E271" s="39" t="s">
        <v>5</v>
      </c>
    </row>
    <row r="272" spans="1:5" ht="12.75">
      <c r="A272" s="35" t="s">
        <v>56</v>
      </c>
      <c r="E272" s="40" t="s">
        <v>5302</v>
      </c>
    </row>
    <row r="273" spans="1:5" ht="51">
      <c r="A273" t="s">
        <v>58</v>
      </c>
      <c r="E273" s="39" t="s">
        <v>5303</v>
      </c>
    </row>
    <row r="274" spans="1:16" ht="25.5">
      <c r="A274" t="s">
        <v>48</v>
      </c>
      <c s="34" t="s">
        <v>459</v>
      </c>
      <c s="34" t="s">
        <v>5304</v>
      </c>
      <c s="35" t="s">
        <v>5</v>
      </c>
      <c s="6" t="s">
        <v>5305</v>
      </c>
      <c s="36" t="s">
        <v>187</v>
      </c>
      <c s="37">
        <v>3</v>
      </c>
      <c s="36">
        <v>0.00262</v>
      </c>
      <c s="36">
        <f>ROUND(G274*H274,6)</f>
      </c>
      <c r="L274" s="38">
        <v>0</v>
      </c>
      <c s="32">
        <f>ROUND(ROUND(L274,2)*ROUND(G274,3),2)</f>
      </c>
      <c s="36" t="s">
        <v>188</v>
      </c>
      <c>
        <f>(M274*21)/100</f>
      </c>
      <c t="s">
        <v>26</v>
      </c>
    </row>
    <row r="275" spans="1:5" ht="12.75">
      <c r="A275" s="35" t="s">
        <v>55</v>
      </c>
      <c r="E275" s="39" t="s">
        <v>5</v>
      </c>
    </row>
    <row r="276" spans="1:5" ht="12.75">
      <c r="A276" s="35" t="s">
        <v>56</v>
      </c>
      <c r="E276" s="40" t="s">
        <v>25</v>
      </c>
    </row>
    <row r="277" spans="1:5" ht="51">
      <c r="A277" t="s">
        <v>58</v>
      </c>
      <c r="E277" s="39" t="s">
        <v>5306</v>
      </c>
    </row>
    <row r="278" spans="1:16" ht="25.5">
      <c r="A278" t="s">
        <v>48</v>
      </c>
      <c s="34" t="s">
        <v>461</v>
      </c>
      <c s="34" t="s">
        <v>5307</v>
      </c>
      <c s="35" t="s">
        <v>5</v>
      </c>
      <c s="6" t="s">
        <v>5308</v>
      </c>
      <c s="36" t="s">
        <v>187</v>
      </c>
      <c s="37">
        <v>4</v>
      </c>
      <c s="36">
        <v>0.0032</v>
      </c>
      <c s="36">
        <f>ROUND(G278*H278,6)</f>
      </c>
      <c r="L278" s="38">
        <v>0</v>
      </c>
      <c s="32">
        <f>ROUND(ROUND(L278,2)*ROUND(G278,3),2)</f>
      </c>
      <c s="36" t="s">
        <v>188</v>
      </c>
      <c>
        <f>(M278*21)/100</f>
      </c>
      <c t="s">
        <v>26</v>
      </c>
    </row>
    <row r="279" spans="1:5" ht="12.75">
      <c r="A279" s="35" t="s">
        <v>55</v>
      </c>
      <c r="E279" s="39" t="s">
        <v>5</v>
      </c>
    </row>
    <row r="280" spans="1:5" ht="12.75">
      <c r="A280" s="35" t="s">
        <v>56</v>
      </c>
      <c r="E280" s="40" t="s">
        <v>5309</v>
      </c>
    </row>
    <row r="281" spans="1:5" ht="51">
      <c r="A281" t="s">
        <v>58</v>
      </c>
      <c r="E281" s="39" t="s">
        <v>5310</v>
      </c>
    </row>
    <row r="282" spans="1:16" ht="25.5">
      <c r="A282" t="s">
        <v>48</v>
      </c>
      <c s="34" t="s">
        <v>463</v>
      </c>
      <c s="34" t="s">
        <v>5311</v>
      </c>
      <c s="35" t="s">
        <v>5</v>
      </c>
      <c s="6" t="s">
        <v>5312</v>
      </c>
      <c s="36" t="s">
        <v>187</v>
      </c>
      <c s="37">
        <v>4</v>
      </c>
      <c s="36">
        <v>0.0042</v>
      </c>
      <c s="36">
        <f>ROUND(G282*H282,6)</f>
      </c>
      <c r="L282" s="38">
        <v>0</v>
      </c>
      <c s="32">
        <f>ROUND(ROUND(L282,2)*ROUND(G282,3),2)</f>
      </c>
      <c s="36" t="s">
        <v>188</v>
      </c>
      <c>
        <f>(M282*21)/100</f>
      </c>
      <c t="s">
        <v>26</v>
      </c>
    </row>
    <row r="283" spans="1:5" ht="12.75">
      <c r="A283" s="35" t="s">
        <v>55</v>
      </c>
      <c r="E283" s="39" t="s">
        <v>5</v>
      </c>
    </row>
    <row r="284" spans="1:5" ht="12.75">
      <c r="A284" s="35" t="s">
        <v>56</v>
      </c>
      <c r="E284" s="40" t="s">
        <v>70</v>
      </c>
    </row>
    <row r="285" spans="1:5" ht="51">
      <c r="A285" t="s">
        <v>58</v>
      </c>
      <c r="E285" s="39" t="s">
        <v>5313</v>
      </c>
    </row>
    <row r="286" spans="1:16" ht="25.5">
      <c r="A286" t="s">
        <v>48</v>
      </c>
      <c s="34" t="s">
        <v>465</v>
      </c>
      <c s="34" t="s">
        <v>5314</v>
      </c>
      <c s="35" t="s">
        <v>5</v>
      </c>
      <c s="6" t="s">
        <v>5312</v>
      </c>
      <c s="36" t="s">
        <v>187</v>
      </c>
      <c s="37">
        <v>2</v>
      </c>
      <c s="36">
        <v>0.0042</v>
      </c>
      <c s="36">
        <f>ROUND(G286*H286,6)</f>
      </c>
      <c r="L286" s="38">
        <v>0</v>
      </c>
      <c s="32">
        <f>ROUND(ROUND(L286,2)*ROUND(G286,3),2)</f>
      </c>
      <c s="36" t="s">
        <v>188</v>
      </c>
      <c>
        <f>(M286*21)/100</f>
      </c>
      <c t="s">
        <v>26</v>
      </c>
    </row>
    <row r="287" spans="1:5" ht="12.75">
      <c r="A287" s="35" t="s">
        <v>55</v>
      </c>
      <c r="E287" s="39" t="s">
        <v>5</v>
      </c>
    </row>
    <row r="288" spans="1:5" ht="12.75">
      <c r="A288" s="35" t="s">
        <v>56</v>
      </c>
      <c r="E288" s="40" t="s">
        <v>5315</v>
      </c>
    </row>
    <row r="289" spans="1:5" ht="76.5">
      <c r="A289" t="s">
        <v>58</v>
      </c>
      <c r="E289" s="39" t="s">
        <v>5316</v>
      </c>
    </row>
    <row r="290" spans="1:16" ht="25.5">
      <c r="A290" t="s">
        <v>48</v>
      </c>
      <c s="34" t="s">
        <v>467</v>
      </c>
      <c s="34" t="s">
        <v>5317</v>
      </c>
      <c s="35" t="s">
        <v>5</v>
      </c>
      <c s="6" t="s">
        <v>5318</v>
      </c>
      <c s="36" t="s">
        <v>187</v>
      </c>
      <c s="37">
        <v>2</v>
      </c>
      <c s="36">
        <v>0.0048</v>
      </c>
      <c s="36">
        <f>ROUND(G290*H290,6)</f>
      </c>
      <c r="L290" s="38">
        <v>0</v>
      </c>
      <c s="32">
        <f>ROUND(ROUND(L290,2)*ROUND(G290,3),2)</f>
      </c>
      <c s="36" t="s">
        <v>188</v>
      </c>
      <c>
        <f>(M290*21)/100</f>
      </c>
      <c t="s">
        <v>26</v>
      </c>
    </row>
    <row r="291" spans="1:5" ht="12.75">
      <c r="A291" s="35" t="s">
        <v>55</v>
      </c>
      <c r="E291" s="39" t="s">
        <v>5</v>
      </c>
    </row>
    <row r="292" spans="1:5" ht="12.75">
      <c r="A292" s="35" t="s">
        <v>56</v>
      </c>
      <c r="E292" s="40" t="s">
        <v>5315</v>
      </c>
    </row>
    <row r="293" spans="1:5" ht="51">
      <c r="A293" t="s">
        <v>58</v>
      </c>
      <c r="E293" s="39" t="s">
        <v>5319</v>
      </c>
    </row>
    <row r="294" spans="1:16" ht="25.5">
      <c r="A294" t="s">
        <v>48</v>
      </c>
      <c s="34" t="s">
        <v>470</v>
      </c>
      <c s="34" t="s">
        <v>5320</v>
      </c>
      <c s="35" t="s">
        <v>5</v>
      </c>
      <c s="6" t="s">
        <v>5318</v>
      </c>
      <c s="36" t="s">
        <v>187</v>
      </c>
      <c s="37">
        <v>1</v>
      </c>
      <c s="36">
        <v>0.0048</v>
      </c>
      <c s="36">
        <f>ROUND(G294*H294,6)</f>
      </c>
      <c r="L294" s="38">
        <v>0</v>
      </c>
      <c s="32">
        <f>ROUND(ROUND(L294,2)*ROUND(G294,3),2)</f>
      </c>
      <c s="36" t="s">
        <v>188</v>
      </c>
      <c>
        <f>(M294*21)/100</f>
      </c>
      <c t="s">
        <v>26</v>
      </c>
    </row>
    <row r="295" spans="1:5" ht="12.75">
      <c r="A295" s="35" t="s">
        <v>55</v>
      </c>
      <c r="E295" s="39" t="s">
        <v>5</v>
      </c>
    </row>
    <row r="296" spans="1:5" ht="12.75">
      <c r="A296" s="35" t="s">
        <v>56</v>
      </c>
      <c r="E296" s="40" t="s">
        <v>5321</v>
      </c>
    </row>
    <row r="297" spans="1:5" ht="76.5">
      <c r="A297" t="s">
        <v>58</v>
      </c>
      <c r="E297" s="39" t="s">
        <v>5322</v>
      </c>
    </row>
    <row r="298" spans="1:16" ht="25.5">
      <c r="A298" t="s">
        <v>48</v>
      </c>
      <c s="34" t="s">
        <v>473</v>
      </c>
      <c s="34" t="s">
        <v>5323</v>
      </c>
      <c s="35" t="s">
        <v>5</v>
      </c>
      <c s="6" t="s">
        <v>5324</v>
      </c>
      <c s="36" t="s">
        <v>187</v>
      </c>
      <c s="37">
        <v>2</v>
      </c>
      <c s="36">
        <v>0.00548</v>
      </c>
      <c s="36">
        <f>ROUND(G298*H298,6)</f>
      </c>
      <c r="L298" s="38">
        <v>0</v>
      </c>
      <c s="32">
        <f>ROUND(ROUND(L298,2)*ROUND(G298,3),2)</f>
      </c>
      <c s="36" t="s">
        <v>188</v>
      </c>
      <c>
        <f>(M298*21)/100</f>
      </c>
      <c t="s">
        <v>26</v>
      </c>
    </row>
    <row r="299" spans="1:5" ht="12.75">
      <c r="A299" s="35" t="s">
        <v>55</v>
      </c>
      <c r="E299" s="39" t="s">
        <v>5</v>
      </c>
    </row>
    <row r="300" spans="1:5" ht="12.75">
      <c r="A300" s="35" t="s">
        <v>56</v>
      </c>
      <c r="E300" s="40" t="s">
        <v>5315</v>
      </c>
    </row>
    <row r="301" spans="1:5" ht="51">
      <c r="A301" t="s">
        <v>58</v>
      </c>
      <c r="E301" s="39" t="s">
        <v>5325</v>
      </c>
    </row>
    <row r="302" spans="1:16" ht="25.5">
      <c r="A302" t="s">
        <v>48</v>
      </c>
      <c s="34" t="s">
        <v>474</v>
      </c>
      <c s="34" t="s">
        <v>5326</v>
      </c>
      <c s="35" t="s">
        <v>5</v>
      </c>
      <c s="6" t="s">
        <v>5327</v>
      </c>
      <c s="36" t="s">
        <v>187</v>
      </c>
      <c s="37">
        <v>16</v>
      </c>
      <c s="36">
        <v>0.0107</v>
      </c>
      <c s="36">
        <f>ROUND(G302*H302,6)</f>
      </c>
      <c r="L302" s="38">
        <v>0</v>
      </c>
      <c s="32">
        <f>ROUND(ROUND(L302,2)*ROUND(G302,3),2)</f>
      </c>
      <c s="36" t="s">
        <v>188</v>
      </c>
      <c>
        <f>(M302*21)/100</f>
      </c>
      <c t="s">
        <v>26</v>
      </c>
    </row>
    <row r="303" spans="1:5" ht="12.75">
      <c r="A303" s="35" t="s">
        <v>55</v>
      </c>
      <c r="E303" s="39" t="s">
        <v>5</v>
      </c>
    </row>
    <row r="304" spans="1:5" ht="216.75">
      <c r="A304" s="35" t="s">
        <v>56</v>
      </c>
      <c r="E304" s="40" t="s">
        <v>5328</v>
      </c>
    </row>
    <row r="305" spans="1:5" ht="25.5">
      <c r="A305" t="s">
        <v>58</v>
      </c>
      <c r="E305" s="39" t="s">
        <v>5327</v>
      </c>
    </row>
    <row r="306" spans="1:16" ht="25.5">
      <c r="A306" t="s">
        <v>48</v>
      </c>
      <c s="34" t="s">
        <v>476</v>
      </c>
      <c s="34" t="s">
        <v>5329</v>
      </c>
      <c s="35" t="s">
        <v>5</v>
      </c>
      <c s="6" t="s">
        <v>5330</v>
      </c>
      <c s="36" t="s">
        <v>187</v>
      </c>
      <c s="37">
        <v>5</v>
      </c>
      <c s="36">
        <v>0.0132</v>
      </c>
      <c s="36">
        <f>ROUND(G306*H306,6)</f>
      </c>
      <c r="L306" s="38">
        <v>0</v>
      </c>
      <c s="32">
        <f>ROUND(ROUND(L306,2)*ROUND(G306,3),2)</f>
      </c>
      <c s="36" t="s">
        <v>188</v>
      </c>
      <c>
        <f>(M306*21)/100</f>
      </c>
      <c t="s">
        <v>26</v>
      </c>
    </row>
    <row r="307" spans="1:5" ht="12.75">
      <c r="A307" s="35" t="s">
        <v>55</v>
      </c>
      <c r="E307" s="39" t="s">
        <v>5</v>
      </c>
    </row>
    <row r="308" spans="1:5" ht="114.75">
      <c r="A308" s="35" t="s">
        <v>56</v>
      </c>
      <c r="E308" s="40" t="s">
        <v>5331</v>
      </c>
    </row>
    <row r="309" spans="1:5" ht="25.5">
      <c r="A309" t="s">
        <v>58</v>
      </c>
      <c r="E309" s="39" t="s">
        <v>5330</v>
      </c>
    </row>
    <row r="310" spans="1:16" ht="25.5">
      <c r="A310" t="s">
        <v>48</v>
      </c>
      <c s="34" t="s">
        <v>477</v>
      </c>
      <c s="34" t="s">
        <v>5332</v>
      </c>
      <c s="35" t="s">
        <v>5</v>
      </c>
      <c s="6" t="s">
        <v>5333</v>
      </c>
      <c s="36" t="s">
        <v>187</v>
      </c>
      <c s="37">
        <v>157</v>
      </c>
      <c s="36">
        <v>6E-05</v>
      </c>
      <c s="36">
        <f>ROUND(G310*H310,6)</f>
      </c>
      <c r="L310" s="38">
        <v>0</v>
      </c>
      <c s="32">
        <f>ROUND(ROUND(L310,2)*ROUND(G310,3),2)</f>
      </c>
      <c s="36" t="s">
        <v>188</v>
      </c>
      <c>
        <f>(M310*21)/100</f>
      </c>
      <c t="s">
        <v>26</v>
      </c>
    </row>
    <row r="311" spans="1:5" ht="12.75">
      <c r="A311" s="35" t="s">
        <v>55</v>
      </c>
      <c r="E311" s="39" t="s">
        <v>5</v>
      </c>
    </row>
    <row r="312" spans="1:5" ht="63.75">
      <c r="A312" s="35" t="s">
        <v>56</v>
      </c>
      <c r="E312" s="40" t="s">
        <v>5334</v>
      </c>
    </row>
    <row r="313" spans="1:5" ht="25.5">
      <c r="A313" t="s">
        <v>58</v>
      </c>
      <c r="E313" s="39" t="s">
        <v>5333</v>
      </c>
    </row>
    <row r="314" spans="1:16" ht="25.5">
      <c r="A314" t="s">
        <v>48</v>
      </c>
      <c s="34" t="s">
        <v>479</v>
      </c>
      <c s="34" t="s">
        <v>5335</v>
      </c>
      <c s="35" t="s">
        <v>5</v>
      </c>
      <c s="6" t="s">
        <v>5336</v>
      </c>
      <c s="36" t="s">
        <v>53</v>
      </c>
      <c s="37">
        <v>3.731</v>
      </c>
      <c s="36">
        <v>0</v>
      </c>
      <c s="36">
        <f>ROUND(G314*H314,6)</f>
      </c>
      <c r="L314" s="38">
        <v>0</v>
      </c>
      <c s="32">
        <f>ROUND(ROUND(L314,2)*ROUND(G314,3),2)</f>
      </c>
      <c s="36" t="s">
        <v>188</v>
      </c>
      <c>
        <f>(M314*21)/100</f>
      </c>
      <c t="s">
        <v>26</v>
      </c>
    </row>
    <row r="315" spans="1:5" ht="12.75">
      <c r="A315" s="35" t="s">
        <v>55</v>
      </c>
      <c r="E315" s="39" t="s">
        <v>5</v>
      </c>
    </row>
    <row r="316" spans="1:5" ht="12.75">
      <c r="A316" s="35" t="s">
        <v>56</v>
      </c>
      <c r="E316" s="40" t="s">
        <v>5</v>
      </c>
    </row>
    <row r="317" spans="1:5" ht="25.5">
      <c r="A317" t="s">
        <v>58</v>
      </c>
      <c r="E317" s="39" t="s">
        <v>5336</v>
      </c>
    </row>
    <row r="318" spans="1:13" ht="12.75">
      <c r="A318" t="s">
        <v>45</v>
      </c>
      <c r="C318" s="31" t="s">
        <v>1362</v>
      </c>
      <c r="E318" s="33" t="s">
        <v>1363</v>
      </c>
      <c r="J318" s="32">
        <f>0</f>
      </c>
      <c s="32">
        <f>0</f>
      </c>
      <c s="32">
        <f>0+L319</f>
      </c>
      <c s="32">
        <f>0+M319</f>
      </c>
    </row>
    <row r="319" spans="1:16" ht="25.5">
      <c r="A319" t="s">
        <v>48</v>
      </c>
      <c s="34" t="s">
        <v>481</v>
      </c>
      <c s="34" t="s">
        <v>1853</v>
      </c>
      <c s="35" t="s">
        <v>5</v>
      </c>
      <c s="6" t="s">
        <v>1854</v>
      </c>
      <c s="36" t="s">
        <v>1372</v>
      </c>
      <c s="37">
        <v>1800</v>
      </c>
      <c s="36">
        <v>0</v>
      </c>
      <c s="36">
        <f>ROUND(G319*H319,6)</f>
      </c>
      <c r="L319" s="38">
        <v>0</v>
      </c>
      <c s="32">
        <f>ROUND(ROUND(L319,2)*ROUND(G319,3),2)</f>
      </c>
      <c s="36" t="s">
        <v>188</v>
      </c>
      <c>
        <f>(M319*21)/100</f>
      </c>
      <c t="s">
        <v>26</v>
      </c>
    </row>
    <row r="320" spans="1:5" ht="12.75">
      <c r="A320" s="35" t="s">
        <v>55</v>
      </c>
      <c r="E320" s="39" t="s">
        <v>5</v>
      </c>
    </row>
    <row r="321" spans="1:5" ht="12.75">
      <c r="A321" s="35" t="s">
        <v>56</v>
      </c>
      <c r="E321" s="40" t="s">
        <v>5337</v>
      </c>
    </row>
    <row r="322" spans="1:5" ht="25.5">
      <c r="A322" t="s">
        <v>58</v>
      </c>
      <c r="E322" s="39" t="s">
        <v>1854</v>
      </c>
    </row>
    <row r="323" spans="1:13" ht="12.75">
      <c r="A323" t="s">
        <v>45</v>
      </c>
      <c r="C323" s="31" t="s">
        <v>46</v>
      </c>
      <c r="E323" s="33" t="s">
        <v>47</v>
      </c>
      <c r="J323" s="32">
        <f>0</f>
      </c>
      <c s="32">
        <f>0</f>
      </c>
      <c s="32">
        <f>0+L324+L328+L332</f>
      </c>
      <c s="32">
        <f>0+M324+M328+M332</f>
      </c>
    </row>
    <row r="324" spans="1:16" ht="12.75">
      <c r="A324" t="s">
        <v>48</v>
      </c>
      <c s="34" t="s">
        <v>49</v>
      </c>
      <c s="34" t="s">
        <v>1567</v>
      </c>
      <c s="35" t="s">
        <v>5</v>
      </c>
      <c s="6" t="s">
        <v>1568</v>
      </c>
      <c s="36" t="s">
        <v>53</v>
      </c>
      <c s="37">
        <v>5.787</v>
      </c>
      <c s="36">
        <v>0</v>
      </c>
      <c s="36">
        <f>ROUND(G324*H324,6)</f>
      </c>
      <c r="L324" s="38">
        <v>0</v>
      </c>
      <c s="32">
        <f>ROUND(ROUND(L324,2)*ROUND(G324,3),2)</f>
      </c>
      <c s="36" t="s">
        <v>188</v>
      </c>
      <c>
        <f>(M324*21)/100</f>
      </c>
      <c t="s">
        <v>26</v>
      </c>
    </row>
    <row r="325" spans="1:5" ht="12.75">
      <c r="A325" s="35" t="s">
        <v>55</v>
      </c>
      <c r="E325" s="39" t="s">
        <v>5</v>
      </c>
    </row>
    <row r="326" spans="1:5" ht="12.75">
      <c r="A326" s="35" t="s">
        <v>56</v>
      </c>
      <c r="E326" s="40" t="s">
        <v>5</v>
      </c>
    </row>
    <row r="327" spans="1:5" ht="12.75">
      <c r="A327" t="s">
        <v>58</v>
      </c>
      <c r="E327" s="39" t="s">
        <v>1568</v>
      </c>
    </row>
    <row r="328" spans="1:16" ht="25.5">
      <c r="A328" t="s">
        <v>48</v>
      </c>
      <c s="34" t="s">
        <v>26</v>
      </c>
      <c s="34" t="s">
        <v>2022</v>
      </c>
      <c s="35" t="s">
        <v>5</v>
      </c>
      <c s="6" t="s">
        <v>2023</v>
      </c>
      <c s="36" t="s">
        <v>53</v>
      </c>
      <c s="37">
        <v>5.787</v>
      </c>
      <c s="36">
        <v>0</v>
      </c>
      <c s="36">
        <f>ROUND(G328*H328,6)</f>
      </c>
      <c r="L328" s="38">
        <v>0</v>
      </c>
      <c s="32">
        <f>ROUND(ROUND(L328,2)*ROUND(G328,3),2)</f>
      </c>
      <c s="36" t="s">
        <v>188</v>
      </c>
      <c>
        <f>(M328*21)/100</f>
      </c>
      <c t="s">
        <v>26</v>
      </c>
    </row>
    <row r="329" spans="1:5" ht="12.75">
      <c r="A329" s="35" t="s">
        <v>55</v>
      </c>
      <c r="E329" s="39" t="s">
        <v>5</v>
      </c>
    </row>
    <row r="330" spans="1:5" ht="12.75">
      <c r="A330" s="35" t="s">
        <v>56</v>
      </c>
      <c r="E330" s="40" t="s">
        <v>5</v>
      </c>
    </row>
    <row r="331" spans="1:5" ht="25.5">
      <c r="A331" t="s">
        <v>58</v>
      </c>
      <c r="E331" s="39" t="s">
        <v>2023</v>
      </c>
    </row>
    <row r="332" spans="1:16" ht="12.75">
      <c r="A332" t="s">
        <v>48</v>
      </c>
      <c s="34" t="s">
        <v>25</v>
      </c>
      <c s="34" t="s">
        <v>71</v>
      </c>
      <c s="35" t="s">
        <v>72</v>
      </c>
      <c s="6" t="s">
        <v>73</v>
      </c>
      <c s="36" t="s">
        <v>53</v>
      </c>
      <c s="37">
        <v>5.787</v>
      </c>
      <c s="36">
        <v>0</v>
      </c>
      <c s="36">
        <f>ROUND(G332*H332,6)</f>
      </c>
      <c r="L332" s="38">
        <v>0</v>
      </c>
      <c s="32">
        <f>ROUND(ROUND(L332,2)*ROUND(G332,3),2)</f>
      </c>
      <c s="36" t="s">
        <v>54</v>
      </c>
      <c>
        <f>(M332*21)/100</f>
      </c>
      <c t="s">
        <v>26</v>
      </c>
    </row>
    <row r="333" spans="1:5" ht="12.75">
      <c r="A333" s="35" t="s">
        <v>55</v>
      </c>
      <c r="E333" s="39" t="s">
        <v>5</v>
      </c>
    </row>
    <row r="334" spans="1:5" ht="12.75">
      <c r="A334" s="35" t="s">
        <v>56</v>
      </c>
      <c r="E334" s="40" t="s">
        <v>5</v>
      </c>
    </row>
    <row r="335" spans="1:5" ht="165.75">
      <c r="A335" t="s">
        <v>58</v>
      </c>
      <c r="E335" s="39" t="s">
        <v>1677</v>
      </c>
    </row>
    <row r="336" spans="1:13" ht="12.75">
      <c r="A336" t="s">
        <v>45</v>
      </c>
      <c r="C336" s="31" t="s">
        <v>1585</v>
      </c>
      <c r="E336" s="33" t="s">
        <v>5039</v>
      </c>
      <c r="J336" s="32">
        <f>0</f>
      </c>
      <c s="32">
        <f>0</f>
      </c>
      <c s="32">
        <f>0+L337+L341+L345</f>
      </c>
      <c s="32">
        <f>0+M337+M341+M345</f>
      </c>
    </row>
    <row r="337" spans="1:16" ht="12.75">
      <c r="A337" t="s">
        <v>48</v>
      </c>
      <c s="34" t="s">
        <v>484</v>
      </c>
      <c s="34" t="s">
        <v>5040</v>
      </c>
      <c s="35" t="s">
        <v>5</v>
      </c>
      <c s="6" t="s">
        <v>5041</v>
      </c>
      <c s="36" t="s">
        <v>161</v>
      </c>
      <c s="37">
        <v>1</v>
      </c>
      <c s="36">
        <v>0</v>
      </c>
      <c s="36">
        <f>ROUND(G337*H337,6)</f>
      </c>
      <c r="L337" s="38">
        <v>0</v>
      </c>
      <c s="32">
        <f>ROUND(ROUND(L337,2)*ROUND(G337,3),2)</f>
      </c>
      <c s="36" t="s">
        <v>54</v>
      </c>
      <c>
        <f>(M337*21)/100</f>
      </c>
      <c t="s">
        <v>26</v>
      </c>
    </row>
    <row r="338" spans="1:5" ht="12.75">
      <c r="A338" s="35" t="s">
        <v>55</v>
      </c>
      <c r="E338" s="39" t="s">
        <v>5</v>
      </c>
    </row>
    <row r="339" spans="1:5" ht="12.75">
      <c r="A339" s="35" t="s">
        <v>56</v>
      </c>
      <c r="E339" s="40" t="s">
        <v>5</v>
      </c>
    </row>
    <row r="340" spans="1:5" ht="12.75">
      <c r="A340" t="s">
        <v>58</v>
      </c>
      <c r="E340" s="39" t="s">
        <v>5041</v>
      </c>
    </row>
    <row r="341" spans="1:16" ht="12.75">
      <c r="A341" t="s">
        <v>48</v>
      </c>
      <c s="34" t="s">
        <v>487</v>
      </c>
      <c s="34" t="s">
        <v>5042</v>
      </c>
      <c s="35" t="s">
        <v>5</v>
      </c>
      <c s="6" t="s">
        <v>5338</v>
      </c>
      <c s="36" t="s">
        <v>161</v>
      </c>
      <c s="37">
        <v>1</v>
      </c>
      <c s="36">
        <v>0</v>
      </c>
      <c s="36">
        <f>ROUND(G341*H341,6)</f>
      </c>
      <c r="L341" s="38">
        <v>0</v>
      </c>
      <c s="32">
        <f>ROUND(ROUND(L341,2)*ROUND(G341,3),2)</f>
      </c>
      <c s="36" t="s">
        <v>54</v>
      </c>
      <c>
        <f>(M341*21)/100</f>
      </c>
      <c t="s">
        <v>26</v>
      </c>
    </row>
    <row r="342" spans="1:5" ht="12.75">
      <c r="A342" s="35" t="s">
        <v>55</v>
      </c>
      <c r="E342" s="39" t="s">
        <v>5</v>
      </c>
    </row>
    <row r="343" spans="1:5" ht="12.75">
      <c r="A343" s="35" t="s">
        <v>56</v>
      </c>
      <c r="E343" s="40" t="s">
        <v>5</v>
      </c>
    </row>
    <row r="344" spans="1:5" ht="12.75">
      <c r="A344" t="s">
        <v>58</v>
      </c>
      <c r="E344" s="39" t="s">
        <v>5338</v>
      </c>
    </row>
    <row r="345" spans="1:16" ht="12.75">
      <c r="A345" t="s">
        <v>48</v>
      </c>
      <c s="34" t="s">
        <v>490</v>
      </c>
      <c s="34" t="s">
        <v>5044</v>
      </c>
      <c s="35" t="s">
        <v>5</v>
      </c>
      <c s="6" t="s">
        <v>5339</v>
      </c>
      <c s="36" t="s">
        <v>161</v>
      </c>
      <c s="37">
        <v>1</v>
      </c>
      <c s="36">
        <v>0</v>
      </c>
      <c s="36">
        <f>ROUND(G345*H345,6)</f>
      </c>
      <c r="L345" s="38">
        <v>0</v>
      </c>
      <c s="32">
        <f>ROUND(ROUND(L345,2)*ROUND(G345,3),2)</f>
      </c>
      <c s="36" t="s">
        <v>54</v>
      </c>
      <c>
        <f>(M345*21)/100</f>
      </c>
      <c t="s">
        <v>26</v>
      </c>
    </row>
    <row r="346" spans="1:5" ht="12.75">
      <c r="A346" s="35" t="s">
        <v>55</v>
      </c>
      <c r="E346" s="39" t="s">
        <v>5</v>
      </c>
    </row>
    <row r="347" spans="1:5" ht="12.75">
      <c r="A347" s="35" t="s">
        <v>56</v>
      </c>
      <c r="E347" s="40" t="s">
        <v>5</v>
      </c>
    </row>
    <row r="348" spans="1:5" ht="12.75">
      <c r="A348" t="s">
        <v>58</v>
      </c>
      <c r="E348" s="39" t="s">
        <v>5339</v>
      </c>
    </row>
    <row r="349" spans="1:13" ht="12.75">
      <c r="A349" t="s">
        <v>45</v>
      </c>
      <c r="C349" s="31" t="s">
        <v>308</v>
      </c>
      <c r="E349" s="33" t="s">
        <v>309</v>
      </c>
      <c r="J349" s="32">
        <f>0</f>
      </c>
      <c s="32">
        <f>0</f>
      </c>
      <c s="32">
        <f>0+L350</f>
      </c>
      <c s="32">
        <f>0+M350</f>
      </c>
    </row>
    <row r="350" spans="1:16" ht="12.75">
      <c r="A350" t="s">
        <v>48</v>
      </c>
      <c s="34" t="s">
        <v>493</v>
      </c>
      <c s="34" t="s">
        <v>311</v>
      </c>
      <c s="35" t="s">
        <v>5</v>
      </c>
      <c s="6" t="s">
        <v>312</v>
      </c>
      <c s="36" t="s">
        <v>161</v>
      </c>
      <c s="37">
        <v>1</v>
      </c>
      <c s="36">
        <v>0</v>
      </c>
      <c s="36">
        <f>ROUND(G350*H350,6)</f>
      </c>
      <c r="L350" s="38">
        <v>0</v>
      </c>
      <c s="32">
        <f>ROUND(ROUND(L350,2)*ROUND(G350,3),2)</f>
      </c>
      <c s="36" t="s">
        <v>188</v>
      </c>
      <c>
        <f>(M350*21)/100</f>
      </c>
      <c t="s">
        <v>26</v>
      </c>
    </row>
    <row r="351" spans="1:5" ht="12.75">
      <c r="A351" s="35" t="s">
        <v>55</v>
      </c>
      <c r="E351" s="39" t="s">
        <v>5</v>
      </c>
    </row>
    <row r="352" spans="1:5" ht="12.75">
      <c r="A352" s="35" t="s">
        <v>56</v>
      </c>
      <c r="E352" s="40" t="s">
        <v>5</v>
      </c>
    </row>
    <row r="353" spans="1:5" ht="12.75">
      <c r="A353" t="s">
        <v>58</v>
      </c>
      <c r="E353"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8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COUNTIFS(L8:L823,"=0",A8:A823,"P")+COUNTIFS(L8:L823,"",A8:A823,"P")+SUM(Q8:Q823)</f>
      </c>
    </row>
    <row r="8" spans="1:13" ht="12.75">
      <c r="A8" t="s">
        <v>43</v>
      </c>
      <c r="C8" s="28" t="s">
        <v>5342</v>
      </c>
      <c r="E8" s="30" t="s">
        <v>5341</v>
      </c>
      <c r="J8" s="29">
        <f>0+J9+J26+J67+J768+J785+J790</f>
      </c>
      <c s="29">
        <f>0+K9+K26+K67+K768+K785+K790</f>
      </c>
      <c s="29">
        <f>0+L9+L26+L67+L768+L785+L790</f>
      </c>
      <c s="29">
        <f>0+M9+M26+M67+M768+M785+M790</f>
      </c>
    </row>
    <row r="9" spans="1:13" ht="12.75">
      <c r="A9" t="s">
        <v>45</v>
      </c>
      <c r="C9" s="31" t="s">
        <v>5343</v>
      </c>
      <c r="E9" s="33" t="s">
        <v>5344</v>
      </c>
      <c r="J9" s="32">
        <f>0</f>
      </c>
      <c s="32">
        <f>0</f>
      </c>
      <c s="32">
        <f>0+L10+L14+L18+L22</f>
      </c>
      <c s="32">
        <f>0+M10+M14+M18+M22</f>
      </c>
    </row>
    <row r="10" spans="1:16" ht="25.5">
      <c r="A10" t="s">
        <v>48</v>
      </c>
      <c s="34" t="s">
        <v>2534</v>
      </c>
      <c s="34" t="s">
        <v>5345</v>
      </c>
      <c s="35" t="s">
        <v>5</v>
      </c>
      <c s="6" t="s">
        <v>5346</v>
      </c>
      <c s="36" t="s">
        <v>235</v>
      </c>
      <c s="37">
        <v>2110</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25.5">
      <c r="A13" t="s">
        <v>58</v>
      </c>
      <c r="E13" s="39" t="s">
        <v>5346</v>
      </c>
    </row>
    <row r="14" spans="1:16" ht="25.5">
      <c r="A14" t="s">
        <v>48</v>
      </c>
      <c s="34" t="s">
        <v>2537</v>
      </c>
      <c s="34" t="s">
        <v>5347</v>
      </c>
      <c s="35" t="s">
        <v>5</v>
      </c>
      <c s="6" t="s">
        <v>5348</v>
      </c>
      <c s="36" t="s">
        <v>235</v>
      </c>
      <c s="37">
        <v>480</v>
      </c>
      <c s="36">
        <v>0.00025</v>
      </c>
      <c s="36">
        <f>ROUND(G14*H14,6)</f>
      </c>
      <c r="L14" s="38">
        <v>0</v>
      </c>
      <c s="32">
        <f>ROUND(ROUND(L14,2)*ROUND(G14,3),2)</f>
      </c>
      <c s="36" t="s">
        <v>188</v>
      </c>
      <c>
        <f>(M14*21)/100</f>
      </c>
      <c t="s">
        <v>26</v>
      </c>
    </row>
    <row r="15" spans="1:5" ht="12.75">
      <c r="A15" s="35" t="s">
        <v>55</v>
      </c>
      <c r="E15" s="39" t="s">
        <v>5</v>
      </c>
    </row>
    <row r="16" spans="1:5" ht="12.75">
      <c r="A16" s="35" t="s">
        <v>56</v>
      </c>
      <c r="E16" s="40" t="s">
        <v>5</v>
      </c>
    </row>
    <row r="17" spans="1:5" ht="25.5">
      <c r="A17" t="s">
        <v>58</v>
      </c>
      <c r="E17" s="39" t="s">
        <v>5348</v>
      </c>
    </row>
    <row r="18" spans="1:16" ht="25.5">
      <c r="A18" t="s">
        <v>48</v>
      </c>
      <c s="34" t="s">
        <v>2540</v>
      </c>
      <c s="34" t="s">
        <v>5349</v>
      </c>
      <c s="35" t="s">
        <v>5</v>
      </c>
      <c s="6" t="s">
        <v>5350</v>
      </c>
      <c s="36" t="s">
        <v>235</v>
      </c>
      <c s="37">
        <v>630</v>
      </c>
      <c s="36">
        <v>0.00017</v>
      </c>
      <c s="36">
        <f>ROUND(G18*H18,6)</f>
      </c>
      <c r="L18" s="38">
        <v>0</v>
      </c>
      <c s="32">
        <f>ROUND(ROUND(L18,2)*ROUND(G18,3),2)</f>
      </c>
      <c s="36" t="s">
        <v>188</v>
      </c>
      <c>
        <f>(M18*21)/100</f>
      </c>
      <c t="s">
        <v>26</v>
      </c>
    </row>
    <row r="19" spans="1:5" ht="12.75">
      <c r="A19" s="35" t="s">
        <v>55</v>
      </c>
      <c r="E19" s="39" t="s">
        <v>5</v>
      </c>
    </row>
    <row r="20" spans="1:5" ht="12.75">
      <c r="A20" s="35" t="s">
        <v>56</v>
      </c>
      <c r="E20" s="40" t="s">
        <v>5</v>
      </c>
    </row>
    <row r="21" spans="1:5" ht="25.5">
      <c r="A21" t="s">
        <v>58</v>
      </c>
      <c r="E21" s="39" t="s">
        <v>5350</v>
      </c>
    </row>
    <row r="22" spans="1:16" ht="25.5">
      <c r="A22" t="s">
        <v>48</v>
      </c>
      <c s="34" t="s">
        <v>2055</v>
      </c>
      <c s="34" t="s">
        <v>5351</v>
      </c>
      <c s="35" t="s">
        <v>5</v>
      </c>
      <c s="6" t="s">
        <v>5352</v>
      </c>
      <c s="36" t="s">
        <v>235</v>
      </c>
      <c s="37">
        <v>1000</v>
      </c>
      <c s="36">
        <v>7E-05</v>
      </c>
      <c s="36">
        <f>ROUND(G22*H22,6)</f>
      </c>
      <c r="L22" s="38">
        <v>0</v>
      </c>
      <c s="32">
        <f>ROUND(ROUND(L22,2)*ROUND(G22,3),2)</f>
      </c>
      <c s="36" t="s">
        <v>188</v>
      </c>
      <c>
        <f>(M22*21)/100</f>
      </c>
      <c t="s">
        <v>26</v>
      </c>
    </row>
    <row r="23" spans="1:5" ht="12.75">
      <c r="A23" s="35" t="s">
        <v>55</v>
      </c>
      <c r="E23" s="39" t="s">
        <v>5</v>
      </c>
    </row>
    <row r="24" spans="1:5" ht="12.75">
      <c r="A24" s="35" t="s">
        <v>56</v>
      </c>
      <c r="E24" s="40" t="s">
        <v>5</v>
      </c>
    </row>
    <row r="25" spans="1:5" ht="25.5">
      <c r="A25" t="s">
        <v>58</v>
      </c>
      <c r="E25" s="39" t="s">
        <v>5352</v>
      </c>
    </row>
    <row r="26" spans="1:13" ht="12.75">
      <c r="A26" t="s">
        <v>45</v>
      </c>
      <c r="C26" s="31" t="s">
        <v>1625</v>
      </c>
      <c r="E26" s="33" t="s">
        <v>1626</v>
      </c>
      <c r="J26" s="32">
        <f>0</f>
      </c>
      <c s="32">
        <f>0</f>
      </c>
      <c s="32">
        <f>0+L27+L31+L35+L39+L43+L47+L51+L55+L59+L63</f>
      </c>
      <c s="32">
        <f>0+M27+M31+M35+M39+M43+M47+M51+M55+M59+M63</f>
      </c>
    </row>
    <row r="27" spans="1:16" ht="12.75">
      <c r="A27" t="s">
        <v>48</v>
      </c>
      <c s="34" t="s">
        <v>2547</v>
      </c>
      <c s="34" t="s">
        <v>5353</v>
      </c>
      <c s="35" t="s">
        <v>5</v>
      </c>
      <c s="6" t="s">
        <v>5354</v>
      </c>
      <c s="36" t="s">
        <v>259</v>
      </c>
      <c s="37">
        <v>5</v>
      </c>
      <c s="36">
        <v>0</v>
      </c>
      <c s="36">
        <f>ROUND(G27*H27,6)</f>
      </c>
      <c r="L27" s="38">
        <v>0</v>
      </c>
      <c s="32">
        <f>ROUND(ROUND(L27,2)*ROUND(G27,3),2)</f>
      </c>
      <c s="36" t="s">
        <v>54</v>
      </c>
      <c>
        <f>(M27*21)/100</f>
      </c>
      <c t="s">
        <v>26</v>
      </c>
    </row>
    <row r="28" spans="1:5" ht="12.75">
      <c r="A28" s="35" t="s">
        <v>55</v>
      </c>
      <c r="E28" s="39" t="s">
        <v>5</v>
      </c>
    </row>
    <row r="29" spans="1:5" ht="12.75">
      <c r="A29" s="35" t="s">
        <v>56</v>
      </c>
      <c r="E29" s="40" t="s">
        <v>5</v>
      </c>
    </row>
    <row r="30" spans="1:5" ht="12.75">
      <c r="A30" t="s">
        <v>58</v>
      </c>
      <c r="E30" s="39" t="s">
        <v>5354</v>
      </c>
    </row>
    <row r="31" spans="1:16" ht="38.25">
      <c r="A31" t="s">
        <v>48</v>
      </c>
      <c s="34" t="s">
        <v>2552</v>
      </c>
      <c s="34" t="s">
        <v>5355</v>
      </c>
      <c s="35" t="s">
        <v>5</v>
      </c>
      <c s="6" t="s">
        <v>5356</v>
      </c>
      <c s="36" t="s">
        <v>235</v>
      </c>
      <c s="37">
        <v>300</v>
      </c>
      <c s="36">
        <v>0</v>
      </c>
      <c s="36">
        <f>ROUND(G31*H31,6)</f>
      </c>
      <c r="L31" s="38">
        <v>0</v>
      </c>
      <c s="32">
        <f>ROUND(ROUND(L31,2)*ROUND(G31,3),2)</f>
      </c>
      <c s="36" t="s">
        <v>188</v>
      </c>
      <c>
        <f>(M31*21)/100</f>
      </c>
      <c t="s">
        <v>26</v>
      </c>
    </row>
    <row r="32" spans="1:5" ht="12.75">
      <c r="A32" s="35" t="s">
        <v>55</v>
      </c>
      <c r="E32" s="39" t="s">
        <v>5</v>
      </c>
    </row>
    <row r="33" spans="1:5" ht="12.75">
      <c r="A33" s="35" t="s">
        <v>56</v>
      </c>
      <c r="E33" s="40" t="s">
        <v>5</v>
      </c>
    </row>
    <row r="34" spans="1:5" ht="51">
      <c r="A34" t="s">
        <v>58</v>
      </c>
      <c r="E34" s="39" t="s">
        <v>5357</v>
      </c>
    </row>
    <row r="35" spans="1:16" ht="12.75">
      <c r="A35" t="s">
        <v>48</v>
      </c>
      <c s="34" t="s">
        <v>2557</v>
      </c>
      <c s="34" t="s">
        <v>5358</v>
      </c>
      <c s="35" t="s">
        <v>5</v>
      </c>
      <c s="6" t="s">
        <v>5359</v>
      </c>
      <c s="36" t="s">
        <v>259</v>
      </c>
      <c s="37">
        <v>1</v>
      </c>
      <c s="36">
        <v>0</v>
      </c>
      <c s="36">
        <f>ROUND(G35*H35,6)</f>
      </c>
      <c r="L35" s="38">
        <v>0</v>
      </c>
      <c s="32">
        <f>ROUND(ROUND(L35,2)*ROUND(G35,3),2)</f>
      </c>
      <c s="36" t="s">
        <v>54</v>
      </c>
      <c>
        <f>(M35*21)/100</f>
      </c>
      <c t="s">
        <v>26</v>
      </c>
    </row>
    <row r="36" spans="1:5" ht="12.75">
      <c r="A36" s="35" t="s">
        <v>55</v>
      </c>
      <c r="E36" s="39" t="s">
        <v>5</v>
      </c>
    </row>
    <row r="37" spans="1:5" ht="12.75">
      <c r="A37" s="35" t="s">
        <v>56</v>
      </c>
      <c r="E37" s="40" t="s">
        <v>5</v>
      </c>
    </row>
    <row r="38" spans="1:5" ht="12.75">
      <c r="A38" t="s">
        <v>58</v>
      </c>
      <c r="E38" s="39" t="s">
        <v>5359</v>
      </c>
    </row>
    <row r="39" spans="1:16" ht="25.5">
      <c r="A39" t="s">
        <v>48</v>
      </c>
      <c s="34" t="s">
        <v>2561</v>
      </c>
      <c s="34" t="s">
        <v>5360</v>
      </c>
      <c s="35" t="s">
        <v>5</v>
      </c>
      <c s="6" t="s">
        <v>5361</v>
      </c>
      <c s="36" t="s">
        <v>235</v>
      </c>
      <c s="37">
        <v>300</v>
      </c>
      <c s="36">
        <v>0</v>
      </c>
      <c s="36">
        <f>ROUND(G39*H39,6)</f>
      </c>
      <c r="L39" s="38">
        <v>0</v>
      </c>
      <c s="32">
        <f>ROUND(ROUND(L39,2)*ROUND(G39,3),2)</f>
      </c>
      <c s="36" t="s">
        <v>54</v>
      </c>
      <c>
        <f>(M39*21)/100</f>
      </c>
      <c t="s">
        <v>26</v>
      </c>
    </row>
    <row r="40" spans="1:5" ht="12.75">
      <c r="A40" s="35" t="s">
        <v>55</v>
      </c>
      <c r="E40" s="39" t="s">
        <v>5</v>
      </c>
    </row>
    <row r="41" spans="1:5" ht="12.75">
      <c r="A41" s="35" t="s">
        <v>56</v>
      </c>
      <c r="E41" s="40" t="s">
        <v>5</v>
      </c>
    </row>
    <row r="42" spans="1:5" ht="25.5">
      <c r="A42" t="s">
        <v>58</v>
      </c>
      <c r="E42" s="39" t="s">
        <v>5361</v>
      </c>
    </row>
    <row r="43" spans="1:16" ht="38.25">
      <c r="A43" t="s">
        <v>48</v>
      </c>
      <c s="34" t="s">
        <v>2565</v>
      </c>
      <c s="34" t="s">
        <v>5362</v>
      </c>
      <c s="35" t="s">
        <v>5</v>
      </c>
      <c s="6" t="s">
        <v>5363</v>
      </c>
      <c s="36" t="s">
        <v>235</v>
      </c>
      <c s="37">
        <v>300</v>
      </c>
      <c s="36">
        <v>0</v>
      </c>
      <c s="36">
        <f>ROUND(G43*H43,6)</f>
      </c>
      <c r="L43" s="38">
        <v>0</v>
      </c>
      <c s="32">
        <f>ROUND(ROUND(L43,2)*ROUND(G43,3),2)</f>
      </c>
      <c s="36" t="s">
        <v>188</v>
      </c>
      <c>
        <f>(M43*21)/100</f>
      </c>
      <c t="s">
        <v>26</v>
      </c>
    </row>
    <row r="44" spans="1:5" ht="12.75">
      <c r="A44" s="35" t="s">
        <v>55</v>
      </c>
      <c r="E44" s="39" t="s">
        <v>5</v>
      </c>
    </row>
    <row r="45" spans="1:5" ht="12.75">
      <c r="A45" s="35" t="s">
        <v>56</v>
      </c>
      <c r="E45" s="40" t="s">
        <v>5</v>
      </c>
    </row>
    <row r="46" spans="1:5" ht="38.25">
      <c r="A46" t="s">
        <v>58</v>
      </c>
      <c r="E46" s="39" t="s">
        <v>5364</v>
      </c>
    </row>
    <row r="47" spans="1:16" ht="25.5">
      <c r="A47" t="s">
        <v>48</v>
      </c>
      <c s="34" t="s">
        <v>2569</v>
      </c>
      <c s="34" t="s">
        <v>5365</v>
      </c>
      <c s="35" t="s">
        <v>5</v>
      </c>
      <c s="6" t="s">
        <v>5366</v>
      </c>
      <c s="36" t="s">
        <v>235</v>
      </c>
      <c s="37">
        <v>2946</v>
      </c>
      <c s="36">
        <v>0.00035</v>
      </c>
      <c s="36">
        <f>ROUND(G47*H47,6)</f>
      </c>
      <c r="L47" s="38">
        <v>0</v>
      </c>
      <c s="32">
        <f>ROUND(ROUND(L47,2)*ROUND(G47,3),2)</f>
      </c>
      <c s="36" t="s">
        <v>188</v>
      </c>
      <c>
        <f>(M47*21)/100</f>
      </c>
      <c t="s">
        <v>26</v>
      </c>
    </row>
    <row r="48" spans="1:5" ht="12.75">
      <c r="A48" s="35" t="s">
        <v>55</v>
      </c>
      <c r="E48" s="39" t="s">
        <v>5</v>
      </c>
    </row>
    <row r="49" spans="1:5" ht="165.75">
      <c r="A49" s="35" t="s">
        <v>56</v>
      </c>
      <c r="E49" s="40" t="s">
        <v>5367</v>
      </c>
    </row>
    <row r="50" spans="1:5" ht="25.5">
      <c r="A50" t="s">
        <v>58</v>
      </c>
      <c r="E50" s="39" t="s">
        <v>5366</v>
      </c>
    </row>
    <row r="51" spans="1:16" ht="38.25">
      <c r="A51" t="s">
        <v>48</v>
      </c>
      <c s="34" t="s">
        <v>2574</v>
      </c>
      <c s="34" t="s">
        <v>5368</v>
      </c>
      <c s="35" t="s">
        <v>5</v>
      </c>
      <c s="6" t="s">
        <v>5369</v>
      </c>
      <c s="36" t="s">
        <v>187</v>
      </c>
      <c s="37">
        <v>927</v>
      </c>
      <c s="36">
        <v>0</v>
      </c>
      <c s="36">
        <f>ROUND(G51*H51,6)</f>
      </c>
      <c r="L51" s="38">
        <v>0</v>
      </c>
      <c s="32">
        <f>ROUND(ROUND(L51,2)*ROUND(G51,3),2)</f>
      </c>
      <c s="36" t="s">
        <v>188</v>
      </c>
      <c>
        <f>(M51*21)/100</f>
      </c>
      <c t="s">
        <v>26</v>
      </c>
    </row>
    <row r="52" spans="1:5" ht="12.75">
      <c r="A52" s="35" t="s">
        <v>55</v>
      </c>
      <c r="E52" s="39" t="s">
        <v>5</v>
      </c>
    </row>
    <row r="53" spans="1:5" ht="12.75">
      <c r="A53" s="35" t="s">
        <v>56</v>
      </c>
      <c r="E53" s="40" t="s">
        <v>5</v>
      </c>
    </row>
    <row r="54" spans="1:5" ht="38.25">
      <c r="A54" t="s">
        <v>58</v>
      </c>
      <c r="E54" s="39" t="s">
        <v>5369</v>
      </c>
    </row>
    <row r="55" spans="1:16" ht="25.5">
      <c r="A55" t="s">
        <v>48</v>
      </c>
      <c s="34" t="s">
        <v>2579</v>
      </c>
      <c s="34" t="s">
        <v>5370</v>
      </c>
      <c s="35" t="s">
        <v>5</v>
      </c>
      <c s="6" t="s">
        <v>5371</v>
      </c>
      <c s="36" t="s">
        <v>235</v>
      </c>
      <c s="37">
        <v>2946</v>
      </c>
      <c s="36">
        <v>0</v>
      </c>
      <c s="36">
        <f>ROUND(G55*H55,6)</f>
      </c>
      <c r="L55" s="38">
        <v>0</v>
      </c>
      <c s="32">
        <f>ROUND(ROUND(L55,2)*ROUND(G55,3),2)</f>
      </c>
      <c s="36" t="s">
        <v>188</v>
      </c>
      <c>
        <f>(M55*21)/100</f>
      </c>
      <c t="s">
        <v>26</v>
      </c>
    </row>
    <row r="56" spans="1:5" ht="12.75">
      <c r="A56" s="35" t="s">
        <v>55</v>
      </c>
      <c r="E56" s="39" t="s">
        <v>5</v>
      </c>
    </row>
    <row r="57" spans="1:5" ht="165.75">
      <c r="A57" s="35" t="s">
        <v>56</v>
      </c>
      <c r="E57" s="40" t="s">
        <v>5372</v>
      </c>
    </row>
    <row r="58" spans="1:5" ht="25.5">
      <c r="A58" t="s">
        <v>58</v>
      </c>
      <c r="E58" s="39" t="s">
        <v>5371</v>
      </c>
    </row>
    <row r="59" spans="1:16" ht="12.75">
      <c r="A59" t="s">
        <v>48</v>
      </c>
      <c s="34" t="s">
        <v>2584</v>
      </c>
      <c s="34" t="s">
        <v>5373</v>
      </c>
      <c s="35" t="s">
        <v>5</v>
      </c>
      <c s="6" t="s">
        <v>5374</v>
      </c>
      <c s="36" t="s">
        <v>53</v>
      </c>
      <c s="37">
        <v>10.339</v>
      </c>
      <c s="36">
        <v>0</v>
      </c>
      <c s="36">
        <f>ROUND(G59*H59,6)</f>
      </c>
      <c r="L59" s="38">
        <v>0</v>
      </c>
      <c s="32">
        <f>ROUND(ROUND(L59,2)*ROUND(G59,3),2)</f>
      </c>
      <c s="36" t="s">
        <v>188</v>
      </c>
      <c>
        <f>(M59*21)/100</f>
      </c>
      <c t="s">
        <v>26</v>
      </c>
    </row>
    <row r="60" spans="1:5" ht="12.75">
      <c r="A60" s="35" t="s">
        <v>55</v>
      </c>
      <c r="E60" s="39" t="s">
        <v>5</v>
      </c>
    </row>
    <row r="61" spans="1:5" ht="12.75">
      <c r="A61" s="35" t="s">
        <v>56</v>
      </c>
      <c r="E61" s="40" t="s">
        <v>5</v>
      </c>
    </row>
    <row r="62" spans="1:5" ht="12.75">
      <c r="A62" t="s">
        <v>58</v>
      </c>
      <c r="E62" s="39" t="s">
        <v>5374</v>
      </c>
    </row>
    <row r="63" spans="1:16" ht="25.5">
      <c r="A63" t="s">
        <v>48</v>
      </c>
      <c s="34" t="s">
        <v>2589</v>
      </c>
      <c s="34" t="s">
        <v>5375</v>
      </c>
      <c s="35" t="s">
        <v>5</v>
      </c>
      <c s="6" t="s">
        <v>5376</v>
      </c>
      <c s="36" t="s">
        <v>53</v>
      </c>
      <c s="37">
        <v>10.339</v>
      </c>
      <c s="36">
        <v>0</v>
      </c>
      <c s="36">
        <f>ROUND(G63*H63,6)</f>
      </c>
      <c r="L63" s="38">
        <v>0</v>
      </c>
      <c s="32">
        <f>ROUND(ROUND(L63,2)*ROUND(G63,3),2)</f>
      </c>
      <c s="36" t="s">
        <v>188</v>
      </c>
      <c>
        <f>(M63*21)/100</f>
      </c>
      <c t="s">
        <v>26</v>
      </c>
    </row>
    <row r="64" spans="1:5" ht="12.75">
      <c r="A64" s="35" t="s">
        <v>55</v>
      </c>
      <c r="E64" s="39" t="s">
        <v>5</v>
      </c>
    </row>
    <row r="65" spans="1:5" ht="12.75">
      <c r="A65" s="35" t="s">
        <v>56</v>
      </c>
      <c r="E65" s="40" t="s">
        <v>5</v>
      </c>
    </row>
    <row r="66" spans="1:5" ht="25.5">
      <c r="A66" t="s">
        <v>58</v>
      </c>
      <c r="E66" s="39" t="s">
        <v>5376</v>
      </c>
    </row>
    <row r="67" spans="1:13" ht="12.75">
      <c r="A67" t="s">
        <v>45</v>
      </c>
      <c r="C67" s="31" t="s">
        <v>1655</v>
      </c>
      <c r="E67" s="33" t="s">
        <v>1656</v>
      </c>
      <c r="J67" s="32">
        <f>0</f>
      </c>
      <c s="32">
        <f>0</f>
      </c>
      <c s="32">
        <f>0+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L548+L552+L556+L560+L564+L568+L572+L576+L580+L584+L588+L592+L596+L600+L604+L608+L612+L616+L620+L624+L628+L632+L636+L640+L644+L648+L652+L656+L660+L664+L668+L672+L676+L680+L684+L688+L692+L696+L700+L704+L708+L712+L716+L720+L724+L728+L732+L736+L740+L744+L748+L752+L756+L760+L764</f>
      </c>
      <c s="32">
        <f>0+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M548+M552+M556+M560+M564+M568+M572+M576+M580+M584+M588+M592+M596+M600+M604+M608+M612+M616+M620+M624+M628+M632+M636+M640+M644+M648+M652+M656+M660+M664+M668+M672+M676+M680+M684+M688+M692+M696+M700+M704+M708+M712+M716+M720+M724+M728+M732+M736+M740+M744+M748+M752+M756+M760+M764</f>
      </c>
    </row>
    <row r="68" spans="1:16" ht="12.75">
      <c r="A68" t="s">
        <v>48</v>
      </c>
      <c s="34" t="s">
        <v>76</v>
      </c>
      <c s="34" t="s">
        <v>5377</v>
      </c>
      <c s="35" t="s">
        <v>5</v>
      </c>
      <c s="6" t="s">
        <v>5378</v>
      </c>
      <c s="36" t="s">
        <v>187</v>
      </c>
      <c s="37">
        <v>20</v>
      </c>
      <c s="36">
        <v>0</v>
      </c>
      <c s="36">
        <f>ROUND(G68*H68,6)</f>
      </c>
      <c r="L68" s="38">
        <v>0</v>
      </c>
      <c s="32">
        <f>ROUND(ROUND(L68,2)*ROUND(G68,3),2)</f>
      </c>
      <c s="36" t="s">
        <v>54</v>
      </c>
      <c>
        <f>(M68*21)/100</f>
      </c>
      <c t="s">
        <v>26</v>
      </c>
    </row>
    <row r="69" spans="1:5" ht="12.75">
      <c r="A69" s="35" t="s">
        <v>55</v>
      </c>
      <c r="E69" s="39" t="s">
        <v>5</v>
      </c>
    </row>
    <row r="70" spans="1:5" ht="12.75">
      <c r="A70" s="35" t="s">
        <v>56</v>
      </c>
      <c r="E70" s="40" t="s">
        <v>5</v>
      </c>
    </row>
    <row r="71" spans="1:5" ht="12.75">
      <c r="A71" t="s">
        <v>58</v>
      </c>
      <c r="E71" s="39" t="s">
        <v>5378</v>
      </c>
    </row>
    <row r="72" spans="1:16" ht="12.75">
      <c r="A72" t="s">
        <v>48</v>
      </c>
      <c s="34" t="s">
        <v>82</v>
      </c>
      <c s="34" t="s">
        <v>5379</v>
      </c>
      <c s="35" t="s">
        <v>5</v>
      </c>
      <c s="6" t="s">
        <v>5380</v>
      </c>
      <c s="36" t="s">
        <v>187</v>
      </c>
      <c s="37">
        <v>40</v>
      </c>
      <c s="36">
        <v>0</v>
      </c>
      <c s="36">
        <f>ROUND(G72*H72,6)</f>
      </c>
      <c r="L72" s="38">
        <v>0</v>
      </c>
      <c s="32">
        <f>ROUND(ROUND(L72,2)*ROUND(G72,3),2)</f>
      </c>
      <c s="36" t="s">
        <v>54</v>
      </c>
      <c>
        <f>(M72*21)/100</f>
      </c>
      <c t="s">
        <v>26</v>
      </c>
    </row>
    <row r="73" spans="1:5" ht="12.75">
      <c r="A73" s="35" t="s">
        <v>55</v>
      </c>
      <c r="E73" s="39" t="s">
        <v>5</v>
      </c>
    </row>
    <row r="74" spans="1:5" ht="12.75">
      <c r="A74" s="35" t="s">
        <v>56</v>
      </c>
      <c r="E74" s="40" t="s">
        <v>5</v>
      </c>
    </row>
    <row r="75" spans="1:5" ht="12.75">
      <c r="A75" t="s">
        <v>58</v>
      </c>
      <c r="E75" s="39" t="s">
        <v>5380</v>
      </c>
    </row>
    <row r="76" spans="1:16" ht="12.75">
      <c r="A76" t="s">
        <v>48</v>
      </c>
      <c s="34" t="s">
        <v>88</v>
      </c>
      <c s="34" t="s">
        <v>5381</v>
      </c>
      <c s="35" t="s">
        <v>5</v>
      </c>
      <c s="6" t="s">
        <v>5382</v>
      </c>
      <c s="36" t="s">
        <v>187</v>
      </c>
      <c s="37">
        <v>1</v>
      </c>
      <c s="36">
        <v>0</v>
      </c>
      <c s="36">
        <f>ROUND(G76*H76,6)</f>
      </c>
      <c r="L76" s="38">
        <v>0</v>
      </c>
      <c s="32">
        <f>ROUND(ROUND(L76,2)*ROUND(G76,3),2)</f>
      </c>
      <c s="36" t="s">
        <v>54</v>
      </c>
      <c>
        <f>(M76*21)/100</f>
      </c>
      <c t="s">
        <v>26</v>
      </c>
    </row>
    <row r="77" spans="1:5" ht="12.75">
      <c r="A77" s="35" t="s">
        <v>55</v>
      </c>
      <c r="E77" s="39" t="s">
        <v>5</v>
      </c>
    </row>
    <row r="78" spans="1:5" ht="12.75">
      <c r="A78" s="35" t="s">
        <v>56</v>
      </c>
      <c r="E78" s="40" t="s">
        <v>5</v>
      </c>
    </row>
    <row r="79" spans="1:5" ht="12.75">
      <c r="A79" t="s">
        <v>58</v>
      </c>
      <c r="E79" s="39" t="s">
        <v>5382</v>
      </c>
    </row>
    <row r="80" spans="1:16" ht="12.75">
      <c r="A80" t="s">
        <v>48</v>
      </c>
      <c s="34" t="s">
        <v>94</v>
      </c>
      <c s="34" t="s">
        <v>5383</v>
      </c>
      <c s="35" t="s">
        <v>5</v>
      </c>
      <c s="6" t="s">
        <v>5384</v>
      </c>
      <c s="36" t="s">
        <v>187</v>
      </c>
      <c s="37">
        <v>60</v>
      </c>
      <c s="36">
        <v>0</v>
      </c>
      <c s="36">
        <f>ROUND(G80*H80,6)</f>
      </c>
      <c r="L80" s="38">
        <v>0</v>
      </c>
      <c s="32">
        <f>ROUND(ROUND(L80,2)*ROUND(G80,3),2)</f>
      </c>
      <c s="36" t="s">
        <v>54</v>
      </c>
      <c>
        <f>(M80*21)/100</f>
      </c>
      <c t="s">
        <v>26</v>
      </c>
    </row>
    <row r="81" spans="1:5" ht="12.75">
      <c r="A81" s="35" t="s">
        <v>55</v>
      </c>
      <c r="E81" s="39" t="s">
        <v>5</v>
      </c>
    </row>
    <row r="82" spans="1:5" ht="12.75">
      <c r="A82" s="35" t="s">
        <v>56</v>
      </c>
      <c r="E82" s="40" t="s">
        <v>5</v>
      </c>
    </row>
    <row r="83" spans="1:5" ht="12.75">
      <c r="A83" t="s">
        <v>58</v>
      </c>
      <c r="E83" s="39" t="s">
        <v>5384</v>
      </c>
    </row>
    <row r="84" spans="1:16" ht="12.75">
      <c r="A84" t="s">
        <v>48</v>
      </c>
      <c s="34" t="s">
        <v>100</v>
      </c>
      <c s="34" t="s">
        <v>5385</v>
      </c>
      <c s="35" t="s">
        <v>5</v>
      </c>
      <c s="6" t="s">
        <v>5386</v>
      </c>
      <c s="36" t="s">
        <v>1171</v>
      </c>
      <c s="37">
        <v>2</v>
      </c>
      <c s="36">
        <v>0</v>
      </c>
      <c s="36">
        <f>ROUND(G84*H84,6)</f>
      </c>
      <c r="L84" s="38">
        <v>0</v>
      </c>
      <c s="32">
        <f>ROUND(ROUND(L84,2)*ROUND(G84,3),2)</f>
      </c>
      <c s="36" t="s">
        <v>54</v>
      </c>
      <c>
        <f>(M84*21)/100</f>
      </c>
      <c t="s">
        <v>26</v>
      </c>
    </row>
    <row r="85" spans="1:5" ht="12.75">
      <c r="A85" s="35" t="s">
        <v>55</v>
      </c>
      <c r="E85" s="39" t="s">
        <v>5</v>
      </c>
    </row>
    <row r="86" spans="1:5" ht="12.75">
      <c r="A86" s="35" t="s">
        <v>56</v>
      </c>
      <c r="E86" s="40" t="s">
        <v>5</v>
      </c>
    </row>
    <row r="87" spans="1:5" ht="12.75">
      <c r="A87" t="s">
        <v>58</v>
      </c>
      <c r="E87" s="39" t="s">
        <v>5386</v>
      </c>
    </row>
    <row r="88" spans="1:16" ht="25.5">
      <c r="A88" t="s">
        <v>48</v>
      </c>
      <c s="34" t="s">
        <v>106</v>
      </c>
      <c s="34" t="s">
        <v>5387</v>
      </c>
      <c s="35" t="s">
        <v>5</v>
      </c>
      <c s="6" t="s">
        <v>5388</v>
      </c>
      <c s="36" t="s">
        <v>235</v>
      </c>
      <c s="37">
        <v>812</v>
      </c>
      <c s="36">
        <v>0</v>
      </c>
      <c s="36">
        <f>ROUND(G88*H88,6)</f>
      </c>
      <c r="L88" s="38">
        <v>0</v>
      </c>
      <c s="32">
        <f>ROUND(ROUND(L88,2)*ROUND(G88,3),2)</f>
      </c>
      <c s="36" t="s">
        <v>188</v>
      </c>
      <c>
        <f>(M88*21)/100</f>
      </c>
      <c t="s">
        <v>26</v>
      </c>
    </row>
    <row r="89" spans="1:5" ht="12.75">
      <c r="A89" s="35" t="s">
        <v>55</v>
      </c>
      <c r="E89" s="39" t="s">
        <v>5</v>
      </c>
    </row>
    <row r="90" spans="1:5" ht="12.75">
      <c r="A90" s="35" t="s">
        <v>56</v>
      </c>
      <c r="E90" s="40" t="s">
        <v>5</v>
      </c>
    </row>
    <row r="91" spans="1:5" ht="25.5">
      <c r="A91" t="s">
        <v>58</v>
      </c>
      <c r="E91" s="39" t="s">
        <v>5388</v>
      </c>
    </row>
    <row r="92" spans="1:16" ht="12.75">
      <c r="A92" t="s">
        <v>48</v>
      </c>
      <c s="34" t="s">
        <v>112</v>
      </c>
      <c s="34" t="s">
        <v>5389</v>
      </c>
      <c s="35" t="s">
        <v>5</v>
      </c>
      <c s="6" t="s">
        <v>5390</v>
      </c>
      <c s="36" t="s">
        <v>187</v>
      </c>
      <c s="37">
        <v>16</v>
      </c>
      <c s="36">
        <v>3E-05</v>
      </c>
      <c s="36">
        <f>ROUND(G92*H92,6)</f>
      </c>
      <c r="L92" s="38">
        <v>0</v>
      </c>
      <c s="32">
        <f>ROUND(ROUND(L92,2)*ROUND(G92,3),2)</f>
      </c>
      <c s="36" t="s">
        <v>188</v>
      </c>
      <c>
        <f>(M92*21)/100</f>
      </c>
      <c t="s">
        <v>26</v>
      </c>
    </row>
    <row r="93" spans="1:5" ht="12.75">
      <c r="A93" s="35" t="s">
        <v>55</v>
      </c>
      <c r="E93" s="39" t="s">
        <v>5</v>
      </c>
    </row>
    <row r="94" spans="1:5" ht="12.75">
      <c r="A94" s="35" t="s">
        <v>56</v>
      </c>
      <c r="E94" s="40" t="s">
        <v>5</v>
      </c>
    </row>
    <row r="95" spans="1:5" ht="12.75">
      <c r="A95" t="s">
        <v>58</v>
      </c>
      <c r="E95" s="39" t="s">
        <v>5390</v>
      </c>
    </row>
    <row r="96" spans="1:16" ht="12.75">
      <c r="A96" t="s">
        <v>48</v>
      </c>
      <c s="34" t="s">
        <v>118</v>
      </c>
      <c s="34" t="s">
        <v>5391</v>
      </c>
      <c s="35" t="s">
        <v>5</v>
      </c>
      <c s="6" t="s">
        <v>5392</v>
      </c>
      <c s="36" t="s">
        <v>187</v>
      </c>
      <c s="37">
        <v>16</v>
      </c>
      <c s="36">
        <v>1E-05</v>
      </c>
      <c s="36">
        <f>ROUND(G96*H96,6)</f>
      </c>
      <c r="L96" s="38">
        <v>0</v>
      </c>
      <c s="32">
        <f>ROUND(ROUND(L96,2)*ROUND(G96,3),2)</f>
      </c>
      <c s="36" t="s">
        <v>188</v>
      </c>
      <c>
        <f>(M96*21)/100</f>
      </c>
      <c t="s">
        <v>26</v>
      </c>
    </row>
    <row r="97" spans="1:5" ht="12.75">
      <c r="A97" s="35" t="s">
        <v>55</v>
      </c>
      <c r="E97" s="39" t="s">
        <v>5</v>
      </c>
    </row>
    <row r="98" spans="1:5" ht="12.75">
      <c r="A98" s="35" t="s">
        <v>56</v>
      </c>
      <c r="E98" s="40" t="s">
        <v>5</v>
      </c>
    </row>
    <row r="99" spans="1:5" ht="12.75">
      <c r="A99" t="s">
        <v>58</v>
      </c>
      <c r="E99" s="39" t="s">
        <v>5392</v>
      </c>
    </row>
    <row r="100" spans="1:16" ht="12.75">
      <c r="A100" t="s">
        <v>48</v>
      </c>
      <c s="34" t="s">
        <v>124</v>
      </c>
      <c s="34" t="s">
        <v>5393</v>
      </c>
      <c s="35" t="s">
        <v>5</v>
      </c>
      <c s="6" t="s">
        <v>5394</v>
      </c>
      <c s="36" t="s">
        <v>187</v>
      </c>
      <c s="37">
        <v>73</v>
      </c>
      <c s="36">
        <v>3E-05</v>
      </c>
      <c s="36">
        <f>ROUND(G100*H100,6)</f>
      </c>
      <c r="L100" s="38">
        <v>0</v>
      </c>
      <c s="32">
        <f>ROUND(ROUND(L100,2)*ROUND(G100,3),2)</f>
      </c>
      <c s="36" t="s">
        <v>188</v>
      </c>
      <c>
        <f>(M100*21)/100</f>
      </c>
      <c t="s">
        <v>26</v>
      </c>
    </row>
    <row r="101" spans="1:5" ht="12.75">
      <c r="A101" s="35" t="s">
        <v>55</v>
      </c>
      <c r="E101" s="39" t="s">
        <v>5</v>
      </c>
    </row>
    <row r="102" spans="1:5" ht="12.75">
      <c r="A102" s="35" t="s">
        <v>56</v>
      </c>
      <c r="E102" s="40" t="s">
        <v>5</v>
      </c>
    </row>
    <row r="103" spans="1:5" ht="12.75">
      <c r="A103" t="s">
        <v>58</v>
      </c>
      <c r="E103" s="39" t="s">
        <v>5394</v>
      </c>
    </row>
    <row r="104" spans="1:16" ht="12.75">
      <c r="A104" t="s">
        <v>48</v>
      </c>
      <c s="34" t="s">
        <v>130</v>
      </c>
      <c s="34" t="s">
        <v>5395</v>
      </c>
      <c s="35" t="s">
        <v>5</v>
      </c>
      <c s="6" t="s">
        <v>5392</v>
      </c>
      <c s="36" t="s">
        <v>187</v>
      </c>
      <c s="37">
        <v>73</v>
      </c>
      <c s="36">
        <v>1E-05</v>
      </c>
      <c s="36">
        <f>ROUND(G104*H104,6)</f>
      </c>
      <c r="L104" s="38">
        <v>0</v>
      </c>
      <c s="32">
        <f>ROUND(ROUND(L104,2)*ROUND(G104,3),2)</f>
      </c>
      <c s="36" t="s">
        <v>188</v>
      </c>
      <c>
        <f>(M104*21)/100</f>
      </c>
      <c t="s">
        <v>26</v>
      </c>
    </row>
    <row r="105" spans="1:5" ht="12.75">
      <c r="A105" s="35" t="s">
        <v>55</v>
      </c>
      <c r="E105" s="39" t="s">
        <v>5</v>
      </c>
    </row>
    <row r="106" spans="1:5" ht="12.75">
      <c r="A106" s="35" t="s">
        <v>56</v>
      </c>
      <c r="E106" s="40" t="s">
        <v>5</v>
      </c>
    </row>
    <row r="107" spans="1:5" ht="12.75">
      <c r="A107" t="s">
        <v>58</v>
      </c>
      <c r="E107" s="39" t="s">
        <v>5392</v>
      </c>
    </row>
    <row r="108" spans="1:16" ht="25.5">
      <c r="A108" t="s">
        <v>48</v>
      </c>
      <c s="34" t="s">
        <v>136</v>
      </c>
      <c s="34" t="s">
        <v>5396</v>
      </c>
      <c s="35" t="s">
        <v>5</v>
      </c>
      <c s="6" t="s">
        <v>5397</v>
      </c>
      <c s="36" t="s">
        <v>235</v>
      </c>
      <c s="37">
        <v>20</v>
      </c>
      <c s="36">
        <v>0</v>
      </c>
      <c s="36">
        <f>ROUND(G108*H108,6)</f>
      </c>
      <c r="L108" s="38">
        <v>0</v>
      </c>
      <c s="32">
        <f>ROUND(ROUND(L108,2)*ROUND(G108,3),2)</f>
      </c>
      <c s="36" t="s">
        <v>188</v>
      </c>
      <c>
        <f>(M108*21)/100</f>
      </c>
      <c t="s">
        <v>26</v>
      </c>
    </row>
    <row r="109" spans="1:5" ht="12.75">
      <c r="A109" s="35" t="s">
        <v>55</v>
      </c>
      <c r="E109" s="39" t="s">
        <v>5</v>
      </c>
    </row>
    <row r="110" spans="1:5" ht="12.75">
      <c r="A110" s="35" t="s">
        <v>56</v>
      </c>
      <c r="E110" s="40" t="s">
        <v>5</v>
      </c>
    </row>
    <row r="111" spans="1:5" ht="25.5">
      <c r="A111" t="s">
        <v>58</v>
      </c>
      <c r="E111" s="39" t="s">
        <v>5397</v>
      </c>
    </row>
    <row r="112" spans="1:16" ht="12.75">
      <c r="A112" t="s">
        <v>48</v>
      </c>
      <c s="34" t="s">
        <v>142</v>
      </c>
      <c s="34" t="s">
        <v>5398</v>
      </c>
      <c s="35" t="s">
        <v>5</v>
      </c>
      <c s="6" t="s">
        <v>5399</v>
      </c>
      <c s="36" t="s">
        <v>235</v>
      </c>
      <c s="37">
        <v>20</v>
      </c>
      <c s="36">
        <v>1E-05</v>
      </c>
      <c s="36">
        <f>ROUND(G112*H112,6)</f>
      </c>
      <c r="L112" s="38">
        <v>0</v>
      </c>
      <c s="32">
        <f>ROUND(ROUND(L112,2)*ROUND(G112,3),2)</f>
      </c>
      <c s="36" t="s">
        <v>188</v>
      </c>
      <c>
        <f>(M112*21)/100</f>
      </c>
      <c t="s">
        <v>26</v>
      </c>
    </row>
    <row r="113" spans="1:5" ht="12.75">
      <c r="A113" s="35" t="s">
        <v>55</v>
      </c>
      <c r="E113" s="39" t="s">
        <v>5</v>
      </c>
    </row>
    <row r="114" spans="1:5" ht="63.75">
      <c r="A114" s="35" t="s">
        <v>56</v>
      </c>
      <c r="E114" s="40" t="s">
        <v>5400</v>
      </c>
    </row>
    <row r="115" spans="1:5" ht="12.75">
      <c r="A115" t="s">
        <v>58</v>
      </c>
      <c r="E115" s="39" t="s">
        <v>5399</v>
      </c>
    </row>
    <row r="116" spans="1:16" ht="38.25">
      <c r="A116" t="s">
        <v>48</v>
      </c>
      <c s="34" t="s">
        <v>148</v>
      </c>
      <c s="34" t="s">
        <v>5401</v>
      </c>
      <c s="35" t="s">
        <v>5</v>
      </c>
      <c s="6" t="s">
        <v>5402</v>
      </c>
      <c s="36" t="s">
        <v>187</v>
      </c>
      <c s="37">
        <v>927</v>
      </c>
      <c s="36">
        <v>0</v>
      </c>
      <c s="36">
        <f>ROUND(G116*H116,6)</f>
      </c>
      <c r="L116" s="38">
        <v>0</v>
      </c>
      <c s="32">
        <f>ROUND(ROUND(L116,2)*ROUND(G116,3),2)</f>
      </c>
      <c s="36" t="s">
        <v>188</v>
      </c>
      <c>
        <f>(M116*21)/100</f>
      </c>
      <c t="s">
        <v>26</v>
      </c>
    </row>
    <row r="117" spans="1:5" ht="12.75">
      <c r="A117" s="35" t="s">
        <v>55</v>
      </c>
      <c r="E117" s="39" t="s">
        <v>5</v>
      </c>
    </row>
    <row r="118" spans="1:5" ht="12.75">
      <c r="A118" s="35" t="s">
        <v>56</v>
      </c>
      <c r="E118" s="40" t="s">
        <v>5</v>
      </c>
    </row>
    <row r="119" spans="1:5" ht="38.25">
      <c r="A119" t="s">
        <v>58</v>
      </c>
      <c r="E119" s="39" t="s">
        <v>5402</v>
      </c>
    </row>
    <row r="120" spans="1:16" ht="38.25">
      <c r="A120" t="s">
        <v>48</v>
      </c>
      <c s="34" t="s">
        <v>225</v>
      </c>
      <c s="34" t="s">
        <v>5403</v>
      </c>
      <c s="35" t="s">
        <v>5</v>
      </c>
      <c s="6" t="s">
        <v>5404</v>
      </c>
      <c s="36" t="s">
        <v>235</v>
      </c>
      <c s="37">
        <v>19960</v>
      </c>
      <c s="36">
        <v>0</v>
      </c>
      <c s="36">
        <f>ROUND(G120*H120,6)</f>
      </c>
      <c r="L120" s="38">
        <v>0</v>
      </c>
      <c s="32">
        <f>ROUND(ROUND(L120,2)*ROUND(G120,3),2)</f>
      </c>
      <c s="36" t="s">
        <v>188</v>
      </c>
      <c>
        <f>(M120*21)/100</f>
      </c>
      <c t="s">
        <v>26</v>
      </c>
    </row>
    <row r="121" spans="1:5" ht="12.75">
      <c r="A121" s="35" t="s">
        <v>55</v>
      </c>
      <c r="E121" s="39" t="s">
        <v>5</v>
      </c>
    </row>
    <row r="122" spans="1:5" ht="12.75">
      <c r="A122" s="35" t="s">
        <v>56</v>
      </c>
      <c r="E122" s="40" t="s">
        <v>5</v>
      </c>
    </row>
    <row r="123" spans="1:5" ht="38.25">
      <c r="A123" t="s">
        <v>58</v>
      </c>
      <c r="E123" s="39" t="s">
        <v>5404</v>
      </c>
    </row>
    <row r="124" spans="1:16" ht="12.75">
      <c r="A124" t="s">
        <v>48</v>
      </c>
      <c s="34" t="s">
        <v>228</v>
      </c>
      <c s="34" t="s">
        <v>5405</v>
      </c>
      <c s="35" t="s">
        <v>5</v>
      </c>
      <c s="6" t="s">
        <v>5406</v>
      </c>
      <c s="36" t="s">
        <v>235</v>
      </c>
      <c s="37">
        <v>900</v>
      </c>
      <c s="36">
        <v>0.0001</v>
      </c>
      <c s="36">
        <f>ROUND(G124*H124,6)</f>
      </c>
      <c r="L124" s="38">
        <v>0</v>
      </c>
      <c s="32">
        <f>ROUND(ROUND(L124,2)*ROUND(G124,3),2)</f>
      </c>
      <c s="36" t="s">
        <v>188</v>
      </c>
      <c>
        <f>(M124*21)/100</f>
      </c>
      <c t="s">
        <v>26</v>
      </c>
    </row>
    <row r="125" spans="1:5" ht="12.75">
      <c r="A125" s="35" t="s">
        <v>55</v>
      </c>
      <c r="E125" s="39" t="s">
        <v>5</v>
      </c>
    </row>
    <row r="126" spans="1:5" ht="12.75">
      <c r="A126" s="35" t="s">
        <v>56</v>
      </c>
      <c r="E126" s="40" t="s">
        <v>5</v>
      </c>
    </row>
    <row r="127" spans="1:5" ht="12.75">
      <c r="A127" t="s">
        <v>58</v>
      </c>
      <c r="E127" s="39" t="s">
        <v>5406</v>
      </c>
    </row>
    <row r="128" spans="1:16" ht="12.75">
      <c r="A128" t="s">
        <v>48</v>
      </c>
      <c s="34" t="s">
        <v>232</v>
      </c>
      <c s="34" t="s">
        <v>5407</v>
      </c>
      <c s="35" t="s">
        <v>5</v>
      </c>
      <c s="6" t="s">
        <v>5408</v>
      </c>
      <c s="36" t="s">
        <v>235</v>
      </c>
      <c s="37">
        <v>7300</v>
      </c>
      <c s="36">
        <v>0.00012</v>
      </c>
      <c s="36">
        <f>ROUND(G128*H128,6)</f>
      </c>
      <c r="L128" s="38">
        <v>0</v>
      </c>
      <c s="32">
        <f>ROUND(ROUND(L128,2)*ROUND(G128,3),2)</f>
      </c>
      <c s="36" t="s">
        <v>188</v>
      </c>
      <c>
        <f>(M128*21)/100</f>
      </c>
      <c t="s">
        <v>26</v>
      </c>
    </row>
    <row r="129" spans="1:5" ht="12.75">
      <c r="A129" s="35" t="s">
        <v>55</v>
      </c>
      <c r="E129" s="39" t="s">
        <v>5</v>
      </c>
    </row>
    <row r="130" spans="1:5" ht="12.75">
      <c r="A130" s="35" t="s">
        <v>56</v>
      </c>
      <c r="E130" s="40" t="s">
        <v>5</v>
      </c>
    </row>
    <row r="131" spans="1:5" ht="12.75">
      <c r="A131" t="s">
        <v>58</v>
      </c>
      <c r="E131" s="39" t="s">
        <v>5408</v>
      </c>
    </row>
    <row r="132" spans="1:16" ht="25.5">
      <c r="A132" t="s">
        <v>48</v>
      </c>
      <c s="34" t="s">
        <v>236</v>
      </c>
      <c s="34" t="s">
        <v>5409</v>
      </c>
      <c s="35" t="s">
        <v>5</v>
      </c>
      <c s="6" t="s">
        <v>5410</v>
      </c>
      <c s="36" t="s">
        <v>235</v>
      </c>
      <c s="37">
        <v>2000</v>
      </c>
      <c s="36">
        <v>0.00018</v>
      </c>
      <c s="36">
        <f>ROUND(G132*H132,6)</f>
      </c>
      <c r="L132" s="38">
        <v>0</v>
      </c>
      <c s="32">
        <f>ROUND(ROUND(L132,2)*ROUND(G132,3),2)</f>
      </c>
      <c s="36" t="s">
        <v>188</v>
      </c>
      <c>
        <f>(M132*21)/100</f>
      </c>
      <c t="s">
        <v>26</v>
      </c>
    </row>
    <row r="133" spans="1:5" ht="12.75">
      <c r="A133" s="35" t="s">
        <v>55</v>
      </c>
      <c r="E133" s="39" t="s">
        <v>5</v>
      </c>
    </row>
    <row r="134" spans="1:5" ht="12.75">
      <c r="A134" s="35" t="s">
        <v>56</v>
      </c>
      <c r="E134" s="40" t="s">
        <v>5</v>
      </c>
    </row>
    <row r="135" spans="1:5" ht="25.5">
      <c r="A135" t="s">
        <v>58</v>
      </c>
      <c r="E135" s="39" t="s">
        <v>5410</v>
      </c>
    </row>
    <row r="136" spans="1:16" ht="12.75">
      <c r="A136" t="s">
        <v>48</v>
      </c>
      <c s="34" t="s">
        <v>239</v>
      </c>
      <c s="34" t="s">
        <v>5411</v>
      </c>
      <c s="35" t="s">
        <v>5</v>
      </c>
      <c s="6" t="s">
        <v>5412</v>
      </c>
      <c s="36" t="s">
        <v>235</v>
      </c>
      <c s="37">
        <v>5800</v>
      </c>
      <c s="36">
        <v>0.00017</v>
      </c>
      <c s="36">
        <f>ROUND(G136*H136,6)</f>
      </c>
      <c r="L136" s="38">
        <v>0</v>
      </c>
      <c s="32">
        <f>ROUND(ROUND(L136,2)*ROUND(G136,3),2)</f>
      </c>
      <c s="36" t="s">
        <v>188</v>
      </c>
      <c>
        <f>(M136*21)/100</f>
      </c>
      <c t="s">
        <v>26</v>
      </c>
    </row>
    <row r="137" spans="1:5" ht="12.75">
      <c r="A137" s="35" t="s">
        <v>55</v>
      </c>
      <c r="E137" s="39" t="s">
        <v>5</v>
      </c>
    </row>
    <row r="138" spans="1:5" ht="12.75">
      <c r="A138" s="35" t="s">
        <v>56</v>
      </c>
      <c r="E138" s="40" t="s">
        <v>5</v>
      </c>
    </row>
    <row r="139" spans="1:5" ht="12.75">
      <c r="A139" t="s">
        <v>58</v>
      </c>
      <c r="E139" s="39" t="s">
        <v>5412</v>
      </c>
    </row>
    <row r="140" spans="1:16" ht="12.75">
      <c r="A140" t="s">
        <v>48</v>
      </c>
      <c s="34" t="s">
        <v>241</v>
      </c>
      <c s="34" t="s">
        <v>5413</v>
      </c>
      <c s="35" t="s">
        <v>5</v>
      </c>
      <c s="6" t="s">
        <v>5414</v>
      </c>
      <c s="36" t="s">
        <v>235</v>
      </c>
      <c s="37">
        <v>320</v>
      </c>
      <c s="36">
        <v>0.00034</v>
      </c>
      <c s="36">
        <f>ROUND(G140*H140,6)</f>
      </c>
      <c r="L140" s="38">
        <v>0</v>
      </c>
      <c s="32">
        <f>ROUND(ROUND(L140,2)*ROUND(G140,3),2)</f>
      </c>
      <c s="36" t="s">
        <v>188</v>
      </c>
      <c>
        <f>(M140*21)/100</f>
      </c>
      <c t="s">
        <v>26</v>
      </c>
    </row>
    <row r="141" spans="1:5" ht="12.75">
      <c r="A141" s="35" t="s">
        <v>55</v>
      </c>
      <c r="E141" s="39" t="s">
        <v>5</v>
      </c>
    </row>
    <row r="142" spans="1:5" ht="12.75">
      <c r="A142" s="35" t="s">
        <v>56</v>
      </c>
      <c r="E142" s="40" t="s">
        <v>5</v>
      </c>
    </row>
    <row r="143" spans="1:5" ht="12.75">
      <c r="A143" t="s">
        <v>58</v>
      </c>
      <c r="E143" s="39" t="s">
        <v>5414</v>
      </c>
    </row>
    <row r="144" spans="1:16" ht="12.75">
      <c r="A144" t="s">
        <v>48</v>
      </c>
      <c s="34" t="s">
        <v>244</v>
      </c>
      <c s="34" t="s">
        <v>5415</v>
      </c>
      <c s="35" t="s">
        <v>5</v>
      </c>
      <c s="6" t="s">
        <v>5416</v>
      </c>
      <c s="36" t="s">
        <v>235</v>
      </c>
      <c s="37">
        <v>930</v>
      </c>
      <c s="36">
        <v>0.00053</v>
      </c>
      <c s="36">
        <f>ROUND(G144*H144,6)</f>
      </c>
      <c r="L144" s="38">
        <v>0</v>
      </c>
      <c s="32">
        <f>ROUND(ROUND(L144,2)*ROUND(G144,3),2)</f>
      </c>
      <c s="36" t="s">
        <v>188</v>
      </c>
      <c>
        <f>(M144*21)/100</f>
      </c>
      <c t="s">
        <v>26</v>
      </c>
    </row>
    <row r="145" spans="1:5" ht="12.75">
      <c r="A145" s="35" t="s">
        <v>55</v>
      </c>
      <c r="E145" s="39" t="s">
        <v>5</v>
      </c>
    </row>
    <row r="146" spans="1:5" ht="12.75">
      <c r="A146" s="35" t="s">
        <v>56</v>
      </c>
      <c r="E146" s="40" t="s">
        <v>5</v>
      </c>
    </row>
    <row r="147" spans="1:5" ht="12.75">
      <c r="A147" t="s">
        <v>58</v>
      </c>
      <c r="E147" s="39" t="s">
        <v>5416</v>
      </c>
    </row>
    <row r="148" spans="1:16" ht="12.75">
      <c r="A148" t="s">
        <v>48</v>
      </c>
      <c s="34" t="s">
        <v>247</v>
      </c>
      <c s="34" t="s">
        <v>5417</v>
      </c>
      <c s="35" t="s">
        <v>5</v>
      </c>
      <c s="6" t="s">
        <v>5418</v>
      </c>
      <c s="36" t="s">
        <v>235</v>
      </c>
      <c s="37">
        <v>370</v>
      </c>
      <c s="36">
        <v>0.00077</v>
      </c>
      <c s="36">
        <f>ROUND(G148*H148,6)</f>
      </c>
      <c r="L148" s="38">
        <v>0</v>
      </c>
      <c s="32">
        <f>ROUND(ROUND(L148,2)*ROUND(G148,3),2)</f>
      </c>
      <c s="36" t="s">
        <v>188</v>
      </c>
      <c>
        <f>(M148*21)/100</f>
      </c>
      <c t="s">
        <v>26</v>
      </c>
    </row>
    <row r="149" spans="1:5" ht="12.75">
      <c r="A149" s="35" t="s">
        <v>55</v>
      </c>
      <c r="E149" s="39" t="s">
        <v>5</v>
      </c>
    </row>
    <row r="150" spans="1:5" ht="12.75">
      <c r="A150" s="35" t="s">
        <v>56</v>
      </c>
      <c r="E150" s="40" t="s">
        <v>5</v>
      </c>
    </row>
    <row r="151" spans="1:5" ht="12.75">
      <c r="A151" t="s">
        <v>58</v>
      </c>
      <c r="E151" s="39" t="s">
        <v>5418</v>
      </c>
    </row>
    <row r="152" spans="1:16" ht="12.75">
      <c r="A152" t="s">
        <v>48</v>
      </c>
      <c s="34" t="s">
        <v>250</v>
      </c>
      <c s="34" t="s">
        <v>5419</v>
      </c>
      <c s="35" t="s">
        <v>5</v>
      </c>
      <c s="6" t="s">
        <v>5420</v>
      </c>
      <c s="36" t="s">
        <v>235</v>
      </c>
      <c s="37">
        <v>440</v>
      </c>
      <c s="36">
        <v>0.0011</v>
      </c>
      <c s="36">
        <f>ROUND(G152*H152,6)</f>
      </c>
      <c r="L152" s="38">
        <v>0</v>
      </c>
      <c s="32">
        <f>ROUND(ROUND(L152,2)*ROUND(G152,3),2)</f>
      </c>
      <c s="36" t="s">
        <v>188</v>
      </c>
      <c>
        <f>(M152*21)/100</f>
      </c>
      <c t="s">
        <v>26</v>
      </c>
    </row>
    <row r="153" spans="1:5" ht="12.75">
      <c r="A153" s="35" t="s">
        <v>55</v>
      </c>
      <c r="E153" s="39" t="s">
        <v>5</v>
      </c>
    </row>
    <row r="154" spans="1:5" ht="12.75">
      <c r="A154" s="35" t="s">
        <v>56</v>
      </c>
      <c r="E154" s="40" t="s">
        <v>5</v>
      </c>
    </row>
    <row r="155" spans="1:5" ht="12.75">
      <c r="A155" t="s">
        <v>58</v>
      </c>
      <c r="E155" s="39" t="s">
        <v>5420</v>
      </c>
    </row>
    <row r="156" spans="1:16" ht="12.75">
      <c r="A156" t="s">
        <v>48</v>
      </c>
      <c s="34" t="s">
        <v>253</v>
      </c>
      <c s="34" t="s">
        <v>5421</v>
      </c>
      <c s="35" t="s">
        <v>5</v>
      </c>
      <c s="6" t="s">
        <v>5422</v>
      </c>
      <c s="36" t="s">
        <v>235</v>
      </c>
      <c s="37">
        <v>110</v>
      </c>
      <c s="36">
        <v>0.00183</v>
      </c>
      <c s="36">
        <f>ROUND(G156*H156,6)</f>
      </c>
      <c r="L156" s="38">
        <v>0</v>
      </c>
      <c s="32">
        <f>ROUND(ROUND(L156,2)*ROUND(G156,3),2)</f>
      </c>
      <c s="36" t="s">
        <v>188</v>
      </c>
      <c>
        <f>(M156*21)/100</f>
      </c>
      <c t="s">
        <v>26</v>
      </c>
    </row>
    <row r="157" spans="1:5" ht="12.75">
      <c r="A157" s="35" t="s">
        <v>55</v>
      </c>
      <c r="E157" s="39" t="s">
        <v>5</v>
      </c>
    </row>
    <row r="158" spans="1:5" ht="12.75">
      <c r="A158" s="35" t="s">
        <v>56</v>
      </c>
      <c r="E158" s="40" t="s">
        <v>5</v>
      </c>
    </row>
    <row r="159" spans="1:5" ht="12.75">
      <c r="A159" t="s">
        <v>58</v>
      </c>
      <c r="E159" s="39" t="s">
        <v>5422</v>
      </c>
    </row>
    <row r="160" spans="1:16" ht="12.75">
      <c r="A160" t="s">
        <v>48</v>
      </c>
      <c s="34" t="s">
        <v>256</v>
      </c>
      <c s="34" t="s">
        <v>5423</v>
      </c>
      <c s="35" t="s">
        <v>5</v>
      </c>
      <c s="6" t="s">
        <v>5424</v>
      </c>
      <c s="36" t="s">
        <v>235</v>
      </c>
      <c s="37">
        <v>60</v>
      </c>
      <c s="36">
        <v>0.0024</v>
      </c>
      <c s="36">
        <f>ROUND(G160*H160,6)</f>
      </c>
      <c r="L160" s="38">
        <v>0</v>
      </c>
      <c s="32">
        <f>ROUND(ROUND(L160,2)*ROUND(G160,3),2)</f>
      </c>
      <c s="36" t="s">
        <v>188</v>
      </c>
      <c>
        <f>(M160*21)/100</f>
      </c>
      <c t="s">
        <v>26</v>
      </c>
    </row>
    <row r="161" spans="1:5" ht="12.75">
      <c r="A161" s="35" t="s">
        <v>55</v>
      </c>
      <c r="E161" s="39" t="s">
        <v>5</v>
      </c>
    </row>
    <row r="162" spans="1:5" ht="12.75">
      <c r="A162" s="35" t="s">
        <v>56</v>
      </c>
      <c r="E162" s="40" t="s">
        <v>5</v>
      </c>
    </row>
    <row r="163" spans="1:5" ht="12.75">
      <c r="A163" t="s">
        <v>58</v>
      </c>
      <c r="E163" s="39" t="s">
        <v>5424</v>
      </c>
    </row>
    <row r="164" spans="1:16" ht="12.75">
      <c r="A164" t="s">
        <v>48</v>
      </c>
      <c s="34" t="s">
        <v>260</v>
      </c>
      <c s="34" t="s">
        <v>5425</v>
      </c>
      <c s="35" t="s">
        <v>5</v>
      </c>
      <c s="6" t="s">
        <v>5426</v>
      </c>
      <c s="36" t="s">
        <v>235</v>
      </c>
      <c s="37">
        <v>50</v>
      </c>
      <c s="36">
        <v>0.00191</v>
      </c>
      <c s="36">
        <f>ROUND(G164*H164,6)</f>
      </c>
      <c r="L164" s="38">
        <v>0</v>
      </c>
      <c s="32">
        <f>ROUND(ROUND(L164,2)*ROUND(G164,3),2)</f>
      </c>
      <c s="36" t="s">
        <v>188</v>
      </c>
      <c>
        <f>(M164*21)/100</f>
      </c>
      <c t="s">
        <v>26</v>
      </c>
    </row>
    <row r="165" spans="1:5" ht="12.75">
      <c r="A165" s="35" t="s">
        <v>55</v>
      </c>
      <c r="E165" s="39" t="s">
        <v>5</v>
      </c>
    </row>
    <row r="166" spans="1:5" ht="12.75">
      <c r="A166" s="35" t="s">
        <v>56</v>
      </c>
      <c r="E166" s="40" t="s">
        <v>5</v>
      </c>
    </row>
    <row r="167" spans="1:5" ht="12.75">
      <c r="A167" t="s">
        <v>58</v>
      </c>
      <c r="E167" s="39" t="s">
        <v>5426</v>
      </c>
    </row>
    <row r="168" spans="1:16" ht="12.75">
      <c r="A168" t="s">
        <v>48</v>
      </c>
      <c s="34" t="s">
        <v>263</v>
      </c>
      <c s="34" t="s">
        <v>5427</v>
      </c>
      <c s="35" t="s">
        <v>5</v>
      </c>
      <c s="6" t="s">
        <v>5428</v>
      </c>
      <c s="36" t="s">
        <v>235</v>
      </c>
      <c s="37">
        <v>480</v>
      </c>
      <c s="36">
        <v>0.00064</v>
      </c>
      <c s="36">
        <f>ROUND(G168*H168,6)</f>
      </c>
      <c r="L168" s="38">
        <v>0</v>
      </c>
      <c s="32">
        <f>ROUND(ROUND(L168,2)*ROUND(G168,3),2)</f>
      </c>
      <c s="36" t="s">
        <v>188</v>
      </c>
      <c>
        <f>(M168*21)/100</f>
      </c>
      <c t="s">
        <v>26</v>
      </c>
    </row>
    <row r="169" spans="1:5" ht="12.75">
      <c r="A169" s="35" t="s">
        <v>55</v>
      </c>
      <c r="E169" s="39" t="s">
        <v>5</v>
      </c>
    </row>
    <row r="170" spans="1:5" ht="12.75">
      <c r="A170" s="35" t="s">
        <v>56</v>
      </c>
      <c r="E170" s="40" t="s">
        <v>5</v>
      </c>
    </row>
    <row r="171" spans="1:5" ht="12.75">
      <c r="A171" t="s">
        <v>58</v>
      </c>
      <c r="E171" s="39" t="s">
        <v>5428</v>
      </c>
    </row>
    <row r="172" spans="1:16" ht="12.75">
      <c r="A172" t="s">
        <v>48</v>
      </c>
      <c s="34" t="s">
        <v>266</v>
      </c>
      <c s="34" t="s">
        <v>5429</v>
      </c>
      <c s="35" t="s">
        <v>5</v>
      </c>
      <c s="6" t="s">
        <v>5430</v>
      </c>
      <c s="36" t="s">
        <v>235</v>
      </c>
      <c s="37">
        <v>900</v>
      </c>
      <c s="36">
        <v>0.00016</v>
      </c>
      <c s="36">
        <f>ROUND(G172*H172,6)</f>
      </c>
      <c r="L172" s="38">
        <v>0</v>
      </c>
      <c s="32">
        <f>ROUND(ROUND(L172,2)*ROUND(G172,3),2)</f>
      </c>
      <c s="36" t="s">
        <v>188</v>
      </c>
      <c>
        <f>(M172*21)/100</f>
      </c>
      <c t="s">
        <v>26</v>
      </c>
    </row>
    <row r="173" spans="1:5" ht="12.75">
      <c r="A173" s="35" t="s">
        <v>55</v>
      </c>
      <c r="E173" s="39" t="s">
        <v>5</v>
      </c>
    </row>
    <row r="174" spans="1:5" ht="12.75">
      <c r="A174" s="35" t="s">
        <v>56</v>
      </c>
      <c r="E174" s="40" t="s">
        <v>5</v>
      </c>
    </row>
    <row r="175" spans="1:5" ht="12.75">
      <c r="A175" t="s">
        <v>58</v>
      </c>
      <c r="E175" s="39" t="s">
        <v>5430</v>
      </c>
    </row>
    <row r="176" spans="1:16" ht="12.75">
      <c r="A176" t="s">
        <v>48</v>
      </c>
      <c s="34" t="s">
        <v>269</v>
      </c>
      <c s="34" t="s">
        <v>1660</v>
      </c>
      <c s="35" t="s">
        <v>5</v>
      </c>
      <c s="6" t="s">
        <v>1661</v>
      </c>
      <c s="36" t="s">
        <v>235</v>
      </c>
      <c s="37">
        <v>300</v>
      </c>
      <c s="36">
        <v>0.00025</v>
      </c>
      <c s="36">
        <f>ROUND(G176*H176,6)</f>
      </c>
      <c r="L176" s="38">
        <v>0</v>
      </c>
      <c s="32">
        <f>ROUND(ROUND(L176,2)*ROUND(G176,3),2)</f>
      </c>
      <c s="36" t="s">
        <v>188</v>
      </c>
      <c>
        <f>(M176*21)/100</f>
      </c>
      <c t="s">
        <v>26</v>
      </c>
    </row>
    <row r="177" spans="1:5" ht="12.75">
      <c r="A177" s="35" t="s">
        <v>55</v>
      </c>
      <c r="E177" s="39" t="s">
        <v>5</v>
      </c>
    </row>
    <row r="178" spans="1:5" ht="12.75">
      <c r="A178" s="35" t="s">
        <v>56</v>
      </c>
      <c r="E178" s="40" t="s">
        <v>5</v>
      </c>
    </row>
    <row r="179" spans="1:5" ht="12.75">
      <c r="A179" t="s">
        <v>58</v>
      </c>
      <c r="E179" s="39" t="s">
        <v>1661</v>
      </c>
    </row>
    <row r="180" spans="1:16" ht="25.5">
      <c r="A180" t="s">
        <v>48</v>
      </c>
      <c s="34" t="s">
        <v>272</v>
      </c>
      <c s="34" t="s">
        <v>5431</v>
      </c>
      <c s="35" t="s">
        <v>5</v>
      </c>
      <c s="6" t="s">
        <v>5432</v>
      </c>
      <c s="36" t="s">
        <v>235</v>
      </c>
      <c s="37">
        <v>9120</v>
      </c>
      <c s="36">
        <v>0</v>
      </c>
      <c s="36">
        <f>ROUND(G180*H180,6)</f>
      </c>
      <c r="L180" s="38">
        <v>0</v>
      </c>
      <c s="32">
        <f>ROUND(ROUND(L180,2)*ROUND(G180,3),2)</f>
      </c>
      <c s="36" t="s">
        <v>188</v>
      </c>
      <c>
        <f>(M180*21)/100</f>
      </c>
      <c t="s">
        <v>26</v>
      </c>
    </row>
    <row r="181" spans="1:5" ht="12.75">
      <c r="A181" s="35" t="s">
        <v>55</v>
      </c>
      <c r="E181" s="39" t="s">
        <v>5</v>
      </c>
    </row>
    <row r="182" spans="1:5" ht="12.75">
      <c r="A182" s="35" t="s">
        <v>56</v>
      </c>
      <c r="E182" s="40" t="s">
        <v>5</v>
      </c>
    </row>
    <row r="183" spans="1:5" ht="25.5">
      <c r="A183" t="s">
        <v>58</v>
      </c>
      <c r="E183" s="39" t="s">
        <v>5432</v>
      </c>
    </row>
    <row r="184" spans="1:16" ht="25.5">
      <c r="A184" t="s">
        <v>48</v>
      </c>
      <c s="34" t="s">
        <v>275</v>
      </c>
      <c s="34" t="s">
        <v>5433</v>
      </c>
      <c s="35" t="s">
        <v>5</v>
      </c>
      <c s="6" t="s">
        <v>5434</v>
      </c>
      <c s="36" t="s">
        <v>187</v>
      </c>
      <c s="37">
        <v>2320</v>
      </c>
      <c s="36">
        <v>0</v>
      </c>
      <c s="36">
        <f>ROUND(G184*H184,6)</f>
      </c>
      <c r="L184" s="38">
        <v>0</v>
      </c>
      <c s="32">
        <f>ROUND(ROUND(L184,2)*ROUND(G184,3),2)</f>
      </c>
      <c s="36" t="s">
        <v>188</v>
      </c>
      <c>
        <f>(M184*21)/100</f>
      </c>
      <c t="s">
        <v>26</v>
      </c>
    </row>
    <row r="185" spans="1:5" ht="12.75">
      <c r="A185" s="35" t="s">
        <v>55</v>
      </c>
      <c r="E185" s="39" t="s">
        <v>5</v>
      </c>
    </row>
    <row r="186" spans="1:5" ht="12.75">
      <c r="A186" s="35" t="s">
        <v>56</v>
      </c>
      <c r="E186" s="40" t="s">
        <v>5</v>
      </c>
    </row>
    <row r="187" spans="1:5" ht="25.5">
      <c r="A187" t="s">
        <v>58</v>
      </c>
      <c r="E187" s="39" t="s">
        <v>5434</v>
      </c>
    </row>
    <row r="188" spans="1:16" ht="12.75">
      <c r="A188" t="s">
        <v>48</v>
      </c>
      <c s="34" t="s">
        <v>278</v>
      </c>
      <c s="34" t="s">
        <v>5435</v>
      </c>
      <c s="35" t="s">
        <v>5</v>
      </c>
      <c s="6" t="s">
        <v>5436</v>
      </c>
      <c s="36" t="s">
        <v>187</v>
      </c>
      <c s="37">
        <v>618</v>
      </c>
      <c s="36">
        <v>4E-05</v>
      </c>
      <c s="36">
        <f>ROUND(G188*H188,6)</f>
      </c>
      <c r="L188" s="38">
        <v>0</v>
      </c>
      <c s="32">
        <f>ROUND(ROUND(L188,2)*ROUND(G188,3),2)</f>
      </c>
      <c s="36" t="s">
        <v>188</v>
      </c>
      <c>
        <f>(M188*21)/100</f>
      </c>
      <c t="s">
        <v>26</v>
      </c>
    </row>
    <row r="189" spans="1:5" ht="12.75">
      <c r="A189" s="35" t="s">
        <v>55</v>
      </c>
      <c r="E189" s="39" t="s">
        <v>5</v>
      </c>
    </row>
    <row r="190" spans="1:5" ht="165.75">
      <c r="A190" s="35" t="s">
        <v>56</v>
      </c>
      <c r="E190" s="40" t="s">
        <v>5437</v>
      </c>
    </row>
    <row r="191" spans="1:5" ht="12.75">
      <c r="A191" t="s">
        <v>58</v>
      </c>
      <c r="E191" s="39" t="s">
        <v>5436</v>
      </c>
    </row>
    <row r="192" spans="1:16" ht="12.75">
      <c r="A192" t="s">
        <v>48</v>
      </c>
      <c s="34" t="s">
        <v>281</v>
      </c>
      <c s="34" t="s">
        <v>5438</v>
      </c>
      <c s="35" t="s">
        <v>5</v>
      </c>
      <c s="6" t="s">
        <v>5439</v>
      </c>
      <c s="36" t="s">
        <v>187</v>
      </c>
      <c s="37">
        <v>309</v>
      </c>
      <c s="36">
        <v>4E-05</v>
      </c>
      <c s="36">
        <f>ROUND(G192*H192,6)</f>
      </c>
      <c r="L192" s="38">
        <v>0</v>
      </c>
      <c s="32">
        <f>ROUND(ROUND(L192,2)*ROUND(G192,3),2)</f>
      </c>
      <c s="36" t="s">
        <v>188</v>
      </c>
      <c>
        <f>(M192*21)/100</f>
      </c>
      <c t="s">
        <v>26</v>
      </c>
    </row>
    <row r="193" spans="1:5" ht="12.75">
      <c r="A193" s="35" t="s">
        <v>55</v>
      </c>
      <c r="E193" s="39" t="s">
        <v>5</v>
      </c>
    </row>
    <row r="194" spans="1:5" ht="165.75">
      <c r="A194" s="35" t="s">
        <v>56</v>
      </c>
      <c r="E194" s="40" t="s">
        <v>5440</v>
      </c>
    </row>
    <row r="195" spans="1:5" ht="12.75">
      <c r="A195" t="s">
        <v>58</v>
      </c>
      <c r="E195" s="39" t="s">
        <v>5439</v>
      </c>
    </row>
    <row r="196" spans="1:16" ht="25.5">
      <c r="A196" t="s">
        <v>48</v>
      </c>
      <c s="34" t="s">
        <v>284</v>
      </c>
      <c s="34" t="s">
        <v>5441</v>
      </c>
      <c s="35" t="s">
        <v>5</v>
      </c>
      <c s="6" t="s">
        <v>5442</v>
      </c>
      <c s="36" t="s">
        <v>187</v>
      </c>
      <c s="37">
        <v>30</v>
      </c>
      <c s="36">
        <v>0</v>
      </c>
      <c s="36">
        <f>ROUND(G196*H196,6)</f>
      </c>
      <c r="L196" s="38">
        <v>0</v>
      </c>
      <c s="32">
        <f>ROUND(ROUND(L196,2)*ROUND(G196,3),2)</f>
      </c>
      <c s="36" t="s">
        <v>188</v>
      </c>
      <c>
        <f>(M196*21)/100</f>
      </c>
      <c t="s">
        <v>26</v>
      </c>
    </row>
    <row r="197" spans="1:5" ht="12.75">
      <c r="A197" s="35" t="s">
        <v>55</v>
      </c>
      <c r="E197" s="39" t="s">
        <v>5</v>
      </c>
    </row>
    <row r="198" spans="1:5" ht="12.75">
      <c r="A198" s="35" t="s">
        <v>56</v>
      </c>
      <c r="E198" s="40" t="s">
        <v>5</v>
      </c>
    </row>
    <row r="199" spans="1:5" ht="25.5">
      <c r="A199" t="s">
        <v>58</v>
      </c>
      <c r="E199" s="39" t="s">
        <v>5442</v>
      </c>
    </row>
    <row r="200" spans="1:16" ht="25.5">
      <c r="A200" t="s">
        <v>48</v>
      </c>
      <c s="34" t="s">
        <v>287</v>
      </c>
      <c s="34" t="s">
        <v>5443</v>
      </c>
      <c s="35" t="s">
        <v>5</v>
      </c>
      <c s="6" t="s">
        <v>5444</v>
      </c>
      <c s="36" t="s">
        <v>187</v>
      </c>
      <c s="37">
        <v>30</v>
      </c>
      <c s="36">
        <v>0</v>
      </c>
      <c s="36">
        <f>ROUND(G200*H200,6)</f>
      </c>
      <c r="L200" s="38">
        <v>0</v>
      </c>
      <c s="32">
        <f>ROUND(ROUND(L200,2)*ROUND(G200,3),2)</f>
      </c>
      <c s="36" t="s">
        <v>188</v>
      </c>
      <c>
        <f>(M200*21)/100</f>
      </c>
      <c t="s">
        <v>26</v>
      </c>
    </row>
    <row r="201" spans="1:5" ht="12.75">
      <c r="A201" s="35" t="s">
        <v>55</v>
      </c>
      <c r="E201" s="39" t="s">
        <v>5</v>
      </c>
    </row>
    <row r="202" spans="1:5" ht="12.75">
      <c r="A202" s="35" t="s">
        <v>56</v>
      </c>
      <c r="E202" s="40" t="s">
        <v>5</v>
      </c>
    </row>
    <row r="203" spans="1:5" ht="25.5">
      <c r="A203" t="s">
        <v>58</v>
      </c>
      <c r="E203" s="39" t="s">
        <v>5444</v>
      </c>
    </row>
    <row r="204" spans="1:16" ht="25.5">
      <c r="A204" t="s">
        <v>48</v>
      </c>
      <c s="34" t="s">
        <v>290</v>
      </c>
      <c s="34" t="s">
        <v>5445</v>
      </c>
      <c s="35" t="s">
        <v>5</v>
      </c>
      <c s="6" t="s">
        <v>5446</v>
      </c>
      <c s="36" t="s">
        <v>187</v>
      </c>
      <c s="37">
        <v>23</v>
      </c>
      <c s="36">
        <v>0</v>
      </c>
      <c s="36">
        <f>ROUND(G204*H204,6)</f>
      </c>
      <c r="L204" s="38">
        <v>0</v>
      </c>
      <c s="32">
        <f>ROUND(ROUND(L204,2)*ROUND(G204,3),2)</f>
      </c>
      <c s="36" t="s">
        <v>188</v>
      </c>
      <c>
        <f>(M204*21)/100</f>
      </c>
      <c t="s">
        <v>26</v>
      </c>
    </row>
    <row r="205" spans="1:5" ht="12.75">
      <c r="A205" s="35" t="s">
        <v>55</v>
      </c>
      <c r="E205" s="39" t="s">
        <v>5</v>
      </c>
    </row>
    <row r="206" spans="1:5" ht="12.75">
      <c r="A206" s="35" t="s">
        <v>56</v>
      </c>
      <c r="E206" s="40" t="s">
        <v>5</v>
      </c>
    </row>
    <row r="207" spans="1:5" ht="25.5">
      <c r="A207" t="s">
        <v>58</v>
      </c>
      <c r="E207" s="39" t="s">
        <v>5446</v>
      </c>
    </row>
    <row r="208" spans="1:16" ht="25.5">
      <c r="A208" t="s">
        <v>48</v>
      </c>
      <c s="34" t="s">
        <v>293</v>
      </c>
      <c s="34" t="s">
        <v>5447</v>
      </c>
      <c s="35" t="s">
        <v>5</v>
      </c>
      <c s="6" t="s">
        <v>5448</v>
      </c>
      <c s="36" t="s">
        <v>187</v>
      </c>
      <c s="37">
        <v>36</v>
      </c>
      <c s="36">
        <v>0</v>
      </c>
      <c s="36">
        <f>ROUND(G208*H208,6)</f>
      </c>
      <c r="L208" s="38">
        <v>0</v>
      </c>
      <c s="32">
        <f>ROUND(ROUND(L208,2)*ROUND(G208,3),2)</f>
      </c>
      <c s="36" t="s">
        <v>188</v>
      </c>
      <c>
        <f>(M208*21)/100</f>
      </c>
      <c t="s">
        <v>26</v>
      </c>
    </row>
    <row r="209" spans="1:5" ht="12.75">
      <c r="A209" s="35" t="s">
        <v>55</v>
      </c>
      <c r="E209" s="39" t="s">
        <v>5</v>
      </c>
    </row>
    <row r="210" spans="1:5" ht="12.75">
      <c r="A210" s="35" t="s">
        <v>56</v>
      </c>
      <c r="E210" s="40" t="s">
        <v>5</v>
      </c>
    </row>
    <row r="211" spans="1:5" ht="25.5">
      <c r="A211" t="s">
        <v>58</v>
      </c>
      <c r="E211" s="39" t="s">
        <v>5448</v>
      </c>
    </row>
    <row r="212" spans="1:16" ht="25.5">
      <c r="A212" t="s">
        <v>48</v>
      </c>
      <c s="34" t="s">
        <v>297</v>
      </c>
      <c s="34" t="s">
        <v>5449</v>
      </c>
      <c s="35" t="s">
        <v>5</v>
      </c>
      <c s="6" t="s">
        <v>5450</v>
      </c>
      <c s="36" t="s">
        <v>187</v>
      </c>
      <c s="37">
        <v>28</v>
      </c>
      <c s="36">
        <v>0</v>
      </c>
      <c s="36">
        <f>ROUND(G212*H212,6)</f>
      </c>
      <c r="L212" s="38">
        <v>0</v>
      </c>
      <c s="32">
        <f>ROUND(ROUND(L212,2)*ROUND(G212,3),2)</f>
      </c>
      <c s="36" t="s">
        <v>188</v>
      </c>
      <c>
        <f>(M212*21)/100</f>
      </c>
      <c t="s">
        <v>26</v>
      </c>
    </row>
    <row r="213" spans="1:5" ht="12.75">
      <c r="A213" s="35" t="s">
        <v>55</v>
      </c>
      <c r="E213" s="39" t="s">
        <v>5</v>
      </c>
    </row>
    <row r="214" spans="1:5" ht="12.75">
      <c r="A214" s="35" t="s">
        <v>56</v>
      </c>
      <c r="E214" s="40" t="s">
        <v>5</v>
      </c>
    </row>
    <row r="215" spans="1:5" ht="25.5">
      <c r="A215" t="s">
        <v>58</v>
      </c>
      <c r="E215" s="39" t="s">
        <v>5450</v>
      </c>
    </row>
    <row r="216" spans="1:16" ht="25.5">
      <c r="A216" t="s">
        <v>48</v>
      </c>
      <c s="34" t="s">
        <v>301</v>
      </c>
      <c s="34" t="s">
        <v>5451</v>
      </c>
      <c s="35" t="s">
        <v>5</v>
      </c>
      <c s="6" t="s">
        <v>5452</v>
      </c>
      <c s="36" t="s">
        <v>187</v>
      </c>
      <c s="37">
        <v>6</v>
      </c>
      <c s="36">
        <v>0</v>
      </c>
      <c s="36">
        <f>ROUND(G216*H216,6)</f>
      </c>
      <c r="L216" s="38">
        <v>0</v>
      </c>
      <c s="32">
        <f>ROUND(ROUND(L216,2)*ROUND(G216,3),2)</f>
      </c>
      <c s="36" t="s">
        <v>188</v>
      </c>
      <c>
        <f>(M216*21)/100</f>
      </c>
      <c t="s">
        <v>26</v>
      </c>
    </row>
    <row r="217" spans="1:5" ht="12.75">
      <c r="A217" s="35" t="s">
        <v>55</v>
      </c>
      <c r="E217" s="39" t="s">
        <v>5</v>
      </c>
    </row>
    <row r="218" spans="1:5" ht="12.75">
      <c r="A218" s="35" t="s">
        <v>56</v>
      </c>
      <c r="E218" s="40" t="s">
        <v>5</v>
      </c>
    </row>
    <row r="219" spans="1:5" ht="25.5">
      <c r="A219" t="s">
        <v>58</v>
      </c>
      <c r="E219" s="39" t="s">
        <v>5452</v>
      </c>
    </row>
    <row r="220" spans="1:16" ht="12.75">
      <c r="A220" t="s">
        <v>48</v>
      </c>
      <c s="34" t="s">
        <v>305</v>
      </c>
      <c s="34" t="s">
        <v>5453</v>
      </c>
      <c s="35" t="s">
        <v>5</v>
      </c>
      <c s="6" t="s">
        <v>5454</v>
      </c>
      <c s="36" t="s">
        <v>187</v>
      </c>
      <c s="37">
        <v>6</v>
      </c>
      <c s="36">
        <v>9E-05</v>
      </c>
      <c s="36">
        <f>ROUND(G220*H220,6)</f>
      </c>
      <c r="L220" s="38">
        <v>0</v>
      </c>
      <c s="32">
        <f>ROUND(ROUND(L220,2)*ROUND(G220,3),2)</f>
      </c>
      <c s="36" t="s">
        <v>188</v>
      </c>
      <c>
        <f>(M220*21)/100</f>
      </c>
      <c t="s">
        <v>26</v>
      </c>
    </row>
    <row r="221" spans="1:5" ht="12.75">
      <c r="A221" s="35" t="s">
        <v>55</v>
      </c>
      <c r="E221" s="39" t="s">
        <v>5</v>
      </c>
    </row>
    <row r="222" spans="1:5" ht="63.75">
      <c r="A222" s="35" t="s">
        <v>56</v>
      </c>
      <c r="E222" s="40" t="s">
        <v>5455</v>
      </c>
    </row>
    <row r="223" spans="1:5" ht="12.75">
      <c r="A223" t="s">
        <v>58</v>
      </c>
      <c r="E223" s="39" t="s">
        <v>5454</v>
      </c>
    </row>
    <row r="224" spans="1:16" ht="25.5">
      <c r="A224" t="s">
        <v>48</v>
      </c>
      <c s="34" t="s">
        <v>310</v>
      </c>
      <c s="34" t="s">
        <v>5456</v>
      </c>
      <c s="35" t="s">
        <v>5</v>
      </c>
      <c s="6" t="s">
        <v>5457</v>
      </c>
      <c s="36" t="s">
        <v>187</v>
      </c>
      <c s="37">
        <v>20</v>
      </c>
      <c s="36">
        <v>0</v>
      </c>
      <c s="36">
        <f>ROUND(G224*H224,6)</f>
      </c>
      <c r="L224" s="38">
        <v>0</v>
      </c>
      <c s="32">
        <f>ROUND(ROUND(L224,2)*ROUND(G224,3),2)</f>
      </c>
      <c s="36" t="s">
        <v>188</v>
      </c>
      <c>
        <f>(M224*21)/100</f>
      </c>
      <c t="s">
        <v>26</v>
      </c>
    </row>
    <row r="225" spans="1:5" ht="12.75">
      <c r="A225" s="35" t="s">
        <v>55</v>
      </c>
      <c r="E225" s="39" t="s">
        <v>5</v>
      </c>
    </row>
    <row r="226" spans="1:5" ht="12.75">
      <c r="A226" s="35" t="s">
        <v>56</v>
      </c>
      <c r="E226" s="40" t="s">
        <v>5</v>
      </c>
    </row>
    <row r="227" spans="1:5" ht="25.5">
      <c r="A227" t="s">
        <v>58</v>
      </c>
      <c r="E227" s="39" t="s">
        <v>5457</v>
      </c>
    </row>
    <row r="228" spans="1:16" ht="25.5">
      <c r="A228" t="s">
        <v>48</v>
      </c>
      <c s="34" t="s">
        <v>401</v>
      </c>
      <c s="34" t="s">
        <v>5458</v>
      </c>
      <c s="35" t="s">
        <v>5</v>
      </c>
      <c s="6" t="s">
        <v>5459</v>
      </c>
      <c s="36" t="s">
        <v>187</v>
      </c>
      <c s="37">
        <v>3</v>
      </c>
      <c s="36">
        <v>0</v>
      </c>
      <c s="36">
        <f>ROUND(G228*H228,6)</f>
      </c>
      <c r="L228" s="38">
        <v>0</v>
      </c>
      <c s="32">
        <f>ROUND(ROUND(L228,2)*ROUND(G228,3),2)</f>
      </c>
      <c s="36" t="s">
        <v>54</v>
      </c>
      <c>
        <f>(M228*21)/100</f>
      </c>
      <c t="s">
        <v>26</v>
      </c>
    </row>
    <row r="229" spans="1:5" ht="12.75">
      <c r="A229" s="35" t="s">
        <v>55</v>
      </c>
      <c r="E229" s="39" t="s">
        <v>5</v>
      </c>
    </row>
    <row r="230" spans="1:5" ht="63.75">
      <c r="A230" s="35" t="s">
        <v>56</v>
      </c>
      <c r="E230" s="40" t="s">
        <v>5460</v>
      </c>
    </row>
    <row r="231" spans="1:5" ht="25.5">
      <c r="A231" t="s">
        <v>58</v>
      </c>
      <c r="E231" s="39" t="s">
        <v>5459</v>
      </c>
    </row>
    <row r="232" spans="1:16" ht="12.75">
      <c r="A232" t="s">
        <v>48</v>
      </c>
      <c s="34" t="s">
        <v>404</v>
      </c>
      <c s="34" t="s">
        <v>5461</v>
      </c>
      <c s="35" t="s">
        <v>5</v>
      </c>
      <c s="6" t="s">
        <v>5462</v>
      </c>
      <c s="36" t="s">
        <v>187</v>
      </c>
      <c s="37">
        <v>41</v>
      </c>
      <c s="36">
        <v>0</v>
      </c>
      <c s="36">
        <f>ROUND(G232*H232,6)</f>
      </c>
      <c r="L232" s="38">
        <v>0</v>
      </c>
      <c s="32">
        <f>ROUND(ROUND(L232,2)*ROUND(G232,3),2)</f>
      </c>
      <c s="36" t="s">
        <v>54</v>
      </c>
      <c>
        <f>(M232*21)/100</f>
      </c>
      <c t="s">
        <v>26</v>
      </c>
    </row>
    <row r="233" spans="1:5" ht="12.75">
      <c r="A233" s="35" t="s">
        <v>55</v>
      </c>
      <c r="E233" s="39" t="s">
        <v>5</v>
      </c>
    </row>
    <row r="234" spans="1:5" ht="216.75">
      <c r="A234" s="35" t="s">
        <v>56</v>
      </c>
      <c r="E234" s="40" t="s">
        <v>5463</v>
      </c>
    </row>
    <row r="235" spans="1:5" ht="12.75">
      <c r="A235" t="s">
        <v>58</v>
      </c>
      <c r="E235" s="39" t="s">
        <v>5462</v>
      </c>
    </row>
    <row r="236" spans="1:16" ht="25.5">
      <c r="A236" t="s">
        <v>48</v>
      </c>
      <c s="34" t="s">
        <v>406</v>
      </c>
      <c s="34" t="s">
        <v>5464</v>
      </c>
      <c s="35" t="s">
        <v>5</v>
      </c>
      <c s="6" t="s">
        <v>5465</v>
      </c>
      <c s="36" t="s">
        <v>187</v>
      </c>
      <c s="37">
        <v>33</v>
      </c>
      <c s="36">
        <v>0</v>
      </c>
      <c s="36">
        <f>ROUND(G236*H236,6)</f>
      </c>
      <c r="L236" s="38">
        <v>0</v>
      </c>
      <c s="32">
        <f>ROUND(ROUND(L236,2)*ROUND(G236,3),2)</f>
      </c>
      <c s="36" t="s">
        <v>54</v>
      </c>
      <c>
        <f>(M236*21)/100</f>
      </c>
      <c t="s">
        <v>26</v>
      </c>
    </row>
    <row r="237" spans="1:5" ht="12.75">
      <c r="A237" s="35" t="s">
        <v>55</v>
      </c>
      <c r="E237" s="39" t="s">
        <v>5</v>
      </c>
    </row>
    <row r="238" spans="1:5" ht="216.75">
      <c r="A238" s="35" t="s">
        <v>56</v>
      </c>
      <c r="E238" s="40" t="s">
        <v>5466</v>
      </c>
    </row>
    <row r="239" spans="1:5" ht="25.5">
      <c r="A239" t="s">
        <v>58</v>
      </c>
      <c r="E239" s="39" t="s">
        <v>5465</v>
      </c>
    </row>
    <row r="240" spans="1:16" ht="12.75">
      <c r="A240" t="s">
        <v>48</v>
      </c>
      <c s="34" t="s">
        <v>410</v>
      </c>
      <c s="34" t="s">
        <v>5467</v>
      </c>
      <c s="35" t="s">
        <v>5</v>
      </c>
      <c s="6" t="s">
        <v>5468</v>
      </c>
      <c s="36" t="s">
        <v>187</v>
      </c>
      <c s="37">
        <v>20</v>
      </c>
      <c s="36">
        <v>9E-05</v>
      </c>
      <c s="36">
        <f>ROUND(G240*H240,6)</f>
      </c>
      <c r="L240" s="38">
        <v>0</v>
      </c>
      <c s="32">
        <f>ROUND(ROUND(L240,2)*ROUND(G240,3),2)</f>
      </c>
      <c s="36" t="s">
        <v>188</v>
      </c>
      <c>
        <f>(M240*21)/100</f>
      </c>
      <c t="s">
        <v>26</v>
      </c>
    </row>
    <row r="241" spans="1:5" ht="12.75">
      <c r="A241" s="35" t="s">
        <v>55</v>
      </c>
      <c r="E241" s="39" t="s">
        <v>5</v>
      </c>
    </row>
    <row r="242" spans="1:5" ht="63.75">
      <c r="A242" s="35" t="s">
        <v>56</v>
      </c>
      <c r="E242" s="40" t="s">
        <v>5469</v>
      </c>
    </row>
    <row r="243" spans="1:5" ht="12.75">
      <c r="A243" t="s">
        <v>58</v>
      </c>
      <c r="E243" s="39" t="s">
        <v>5468</v>
      </c>
    </row>
    <row r="244" spans="1:16" ht="25.5">
      <c r="A244" t="s">
        <v>48</v>
      </c>
      <c s="34" t="s">
        <v>413</v>
      </c>
      <c s="34" t="s">
        <v>5470</v>
      </c>
      <c s="35" t="s">
        <v>5</v>
      </c>
      <c s="6" t="s">
        <v>5471</v>
      </c>
      <c s="36" t="s">
        <v>187</v>
      </c>
      <c s="37">
        <v>73</v>
      </c>
      <c s="36">
        <v>0</v>
      </c>
      <c s="36">
        <f>ROUND(G244*H244,6)</f>
      </c>
      <c r="L244" s="38">
        <v>0</v>
      </c>
      <c s="32">
        <f>ROUND(ROUND(L244,2)*ROUND(G244,3),2)</f>
      </c>
      <c s="36" t="s">
        <v>188</v>
      </c>
      <c>
        <f>(M244*21)/100</f>
      </c>
      <c t="s">
        <v>26</v>
      </c>
    </row>
    <row r="245" spans="1:5" ht="12.75">
      <c r="A245" s="35" t="s">
        <v>55</v>
      </c>
      <c r="E245" s="39" t="s">
        <v>5</v>
      </c>
    </row>
    <row r="246" spans="1:5" ht="12.75">
      <c r="A246" s="35" t="s">
        <v>56</v>
      </c>
      <c r="E246" s="40" t="s">
        <v>5</v>
      </c>
    </row>
    <row r="247" spans="1:5" ht="25.5">
      <c r="A247" t="s">
        <v>58</v>
      </c>
      <c r="E247" s="39" t="s">
        <v>5471</v>
      </c>
    </row>
    <row r="248" spans="1:16" ht="12.75">
      <c r="A248" t="s">
        <v>48</v>
      </c>
      <c s="34" t="s">
        <v>416</v>
      </c>
      <c s="34" t="s">
        <v>5472</v>
      </c>
      <c s="35" t="s">
        <v>5</v>
      </c>
      <c s="6" t="s">
        <v>5473</v>
      </c>
      <c s="36" t="s">
        <v>187</v>
      </c>
      <c s="37">
        <v>73</v>
      </c>
      <c s="36">
        <v>4E-05</v>
      </c>
      <c s="36">
        <f>ROUND(G248*H248,6)</f>
      </c>
      <c r="L248" s="38">
        <v>0</v>
      </c>
      <c s="32">
        <f>ROUND(ROUND(L248,2)*ROUND(G248,3),2)</f>
      </c>
      <c s="36" t="s">
        <v>188</v>
      </c>
      <c>
        <f>(M248*21)/100</f>
      </c>
      <c t="s">
        <v>26</v>
      </c>
    </row>
    <row r="249" spans="1:5" ht="12.75">
      <c r="A249" s="35" t="s">
        <v>55</v>
      </c>
      <c r="E249" s="39" t="s">
        <v>5</v>
      </c>
    </row>
    <row r="250" spans="1:5" ht="165.75">
      <c r="A250" s="35" t="s">
        <v>56</v>
      </c>
      <c r="E250" s="40" t="s">
        <v>5474</v>
      </c>
    </row>
    <row r="251" spans="1:5" ht="12.75">
      <c r="A251" t="s">
        <v>58</v>
      </c>
      <c r="E251" s="39" t="s">
        <v>5473</v>
      </c>
    </row>
    <row r="252" spans="1:16" ht="12.75">
      <c r="A252" t="s">
        <v>48</v>
      </c>
      <c s="34" t="s">
        <v>419</v>
      </c>
      <c s="34" t="s">
        <v>5475</v>
      </c>
      <c s="35" t="s">
        <v>5</v>
      </c>
      <c s="6" t="s">
        <v>5476</v>
      </c>
      <c s="36" t="s">
        <v>187</v>
      </c>
      <c s="37">
        <v>20</v>
      </c>
      <c s="36">
        <v>5E-05</v>
      </c>
      <c s="36">
        <f>ROUND(G252*H252,6)</f>
      </c>
      <c r="L252" s="38">
        <v>0</v>
      </c>
      <c s="32">
        <f>ROUND(ROUND(L252,2)*ROUND(G252,3),2)</f>
      </c>
      <c s="36" t="s">
        <v>188</v>
      </c>
      <c>
        <f>(M252*21)/100</f>
      </c>
      <c t="s">
        <v>26</v>
      </c>
    </row>
    <row r="253" spans="1:5" ht="12.75">
      <c r="A253" s="35" t="s">
        <v>55</v>
      </c>
      <c r="E253" s="39" t="s">
        <v>5</v>
      </c>
    </row>
    <row r="254" spans="1:5" ht="165.75">
      <c r="A254" s="35" t="s">
        <v>56</v>
      </c>
      <c r="E254" s="40" t="s">
        <v>5477</v>
      </c>
    </row>
    <row r="255" spans="1:5" ht="12.75">
      <c r="A255" t="s">
        <v>58</v>
      </c>
      <c r="E255" s="39" t="s">
        <v>5476</v>
      </c>
    </row>
    <row r="256" spans="1:16" ht="12.75">
      <c r="A256" t="s">
        <v>48</v>
      </c>
      <c s="34" t="s">
        <v>422</v>
      </c>
      <c s="34" t="s">
        <v>5478</v>
      </c>
      <c s="35" t="s">
        <v>5</v>
      </c>
      <c s="6" t="s">
        <v>5479</v>
      </c>
      <c s="36" t="s">
        <v>187</v>
      </c>
      <c s="37">
        <v>8</v>
      </c>
      <c s="36">
        <v>0.00014</v>
      </c>
      <c s="36">
        <f>ROUND(G256*H256,6)</f>
      </c>
      <c r="L256" s="38">
        <v>0</v>
      </c>
      <c s="32">
        <f>ROUND(ROUND(L256,2)*ROUND(G256,3),2)</f>
      </c>
      <c s="36" t="s">
        <v>188</v>
      </c>
      <c>
        <f>(M256*21)/100</f>
      </c>
      <c t="s">
        <v>26</v>
      </c>
    </row>
    <row r="257" spans="1:5" ht="12.75">
      <c r="A257" s="35" t="s">
        <v>55</v>
      </c>
      <c r="E257" s="39" t="s">
        <v>5</v>
      </c>
    </row>
    <row r="258" spans="1:5" ht="63.75">
      <c r="A258" s="35" t="s">
        <v>56</v>
      </c>
      <c r="E258" s="40" t="s">
        <v>5480</v>
      </c>
    </row>
    <row r="259" spans="1:5" ht="12.75">
      <c r="A259" t="s">
        <v>58</v>
      </c>
      <c r="E259" s="39" t="s">
        <v>5479</v>
      </c>
    </row>
    <row r="260" spans="1:16" ht="25.5">
      <c r="A260" t="s">
        <v>48</v>
      </c>
      <c s="34" t="s">
        <v>425</v>
      </c>
      <c s="34" t="s">
        <v>5481</v>
      </c>
      <c s="35" t="s">
        <v>5</v>
      </c>
      <c s="6" t="s">
        <v>5482</v>
      </c>
      <c s="36" t="s">
        <v>187</v>
      </c>
      <c s="37">
        <v>16</v>
      </c>
      <c s="36">
        <v>0</v>
      </c>
      <c s="36">
        <f>ROUND(G260*H260,6)</f>
      </c>
      <c r="L260" s="38">
        <v>0</v>
      </c>
      <c s="32">
        <f>ROUND(ROUND(L260,2)*ROUND(G260,3),2)</f>
      </c>
      <c s="36" t="s">
        <v>188</v>
      </c>
      <c>
        <f>(M260*21)/100</f>
      </c>
      <c t="s">
        <v>26</v>
      </c>
    </row>
    <row r="261" spans="1:5" ht="12.75">
      <c r="A261" s="35" t="s">
        <v>55</v>
      </c>
      <c r="E261" s="39" t="s">
        <v>5</v>
      </c>
    </row>
    <row r="262" spans="1:5" ht="12.75">
      <c r="A262" s="35" t="s">
        <v>56</v>
      </c>
      <c r="E262" s="40" t="s">
        <v>5</v>
      </c>
    </row>
    <row r="263" spans="1:5" ht="25.5">
      <c r="A263" t="s">
        <v>58</v>
      </c>
      <c r="E263" s="39" t="s">
        <v>5482</v>
      </c>
    </row>
    <row r="264" spans="1:16" ht="12.75">
      <c r="A264" t="s">
        <v>48</v>
      </c>
      <c s="34" t="s">
        <v>428</v>
      </c>
      <c s="34" t="s">
        <v>5483</v>
      </c>
      <c s="35" t="s">
        <v>5</v>
      </c>
      <c s="6" t="s">
        <v>5484</v>
      </c>
      <c s="36" t="s">
        <v>187</v>
      </c>
      <c s="37">
        <v>16</v>
      </c>
      <c s="36">
        <v>4E-05</v>
      </c>
      <c s="36">
        <f>ROUND(G264*H264,6)</f>
      </c>
      <c r="L264" s="38">
        <v>0</v>
      </c>
      <c s="32">
        <f>ROUND(ROUND(L264,2)*ROUND(G264,3),2)</f>
      </c>
      <c s="36" t="s">
        <v>188</v>
      </c>
      <c>
        <f>(M264*21)/100</f>
      </c>
      <c t="s">
        <v>26</v>
      </c>
    </row>
    <row r="265" spans="1:5" ht="12.75">
      <c r="A265" s="35" t="s">
        <v>55</v>
      </c>
      <c r="E265" s="39" t="s">
        <v>5</v>
      </c>
    </row>
    <row r="266" spans="1:5" ht="165.75">
      <c r="A266" s="35" t="s">
        <v>56</v>
      </c>
      <c r="E266" s="40" t="s">
        <v>5485</v>
      </c>
    </row>
    <row r="267" spans="1:5" ht="12.75">
      <c r="A267" t="s">
        <v>58</v>
      </c>
      <c r="E267" s="39" t="s">
        <v>5484</v>
      </c>
    </row>
    <row r="268" spans="1:16" ht="25.5">
      <c r="A268" t="s">
        <v>48</v>
      </c>
      <c s="34" t="s">
        <v>429</v>
      </c>
      <c s="34" t="s">
        <v>5486</v>
      </c>
      <c s="35" t="s">
        <v>5</v>
      </c>
      <c s="6" t="s">
        <v>5487</v>
      </c>
      <c s="36" t="s">
        <v>187</v>
      </c>
      <c s="37">
        <v>71</v>
      </c>
      <c s="36">
        <v>0</v>
      </c>
      <c s="36">
        <f>ROUND(G268*H268,6)</f>
      </c>
      <c r="L268" s="38">
        <v>0</v>
      </c>
      <c s="32">
        <f>ROUND(ROUND(L268,2)*ROUND(G268,3),2)</f>
      </c>
      <c s="36" t="s">
        <v>188</v>
      </c>
      <c>
        <f>(M268*21)/100</f>
      </c>
      <c t="s">
        <v>26</v>
      </c>
    </row>
    <row r="269" spans="1:5" ht="12.75">
      <c r="A269" s="35" t="s">
        <v>55</v>
      </c>
      <c r="E269" s="39" t="s">
        <v>5</v>
      </c>
    </row>
    <row r="270" spans="1:5" ht="12.75">
      <c r="A270" s="35" t="s">
        <v>56</v>
      </c>
      <c r="E270" s="40" t="s">
        <v>5</v>
      </c>
    </row>
    <row r="271" spans="1:5" ht="25.5">
      <c r="A271" t="s">
        <v>58</v>
      </c>
      <c r="E271" s="39" t="s">
        <v>5487</v>
      </c>
    </row>
    <row r="272" spans="1:16" ht="12.75">
      <c r="A272" t="s">
        <v>48</v>
      </c>
      <c s="34" t="s">
        <v>432</v>
      </c>
      <c s="34" t="s">
        <v>5488</v>
      </c>
      <c s="35" t="s">
        <v>5</v>
      </c>
      <c s="6" t="s">
        <v>5489</v>
      </c>
      <c s="36" t="s">
        <v>187</v>
      </c>
      <c s="37">
        <v>71</v>
      </c>
      <c s="36">
        <v>4E-05</v>
      </c>
      <c s="36">
        <f>ROUND(G272*H272,6)</f>
      </c>
      <c r="L272" s="38">
        <v>0</v>
      </c>
      <c s="32">
        <f>ROUND(ROUND(L272,2)*ROUND(G272,3),2)</f>
      </c>
      <c s="36" t="s">
        <v>188</v>
      </c>
      <c>
        <f>(M272*21)/100</f>
      </c>
      <c t="s">
        <v>26</v>
      </c>
    </row>
    <row r="273" spans="1:5" ht="12.75">
      <c r="A273" s="35" t="s">
        <v>55</v>
      </c>
      <c r="E273" s="39" t="s">
        <v>5</v>
      </c>
    </row>
    <row r="274" spans="1:5" ht="165.75">
      <c r="A274" s="35" t="s">
        <v>56</v>
      </c>
      <c r="E274" s="40" t="s">
        <v>5490</v>
      </c>
    </row>
    <row r="275" spans="1:5" ht="12.75">
      <c r="A275" t="s">
        <v>58</v>
      </c>
      <c r="E275" s="39" t="s">
        <v>5489</v>
      </c>
    </row>
    <row r="276" spans="1:16" ht="12.75">
      <c r="A276" t="s">
        <v>48</v>
      </c>
      <c s="34" t="s">
        <v>433</v>
      </c>
      <c s="34" t="s">
        <v>5491</v>
      </c>
      <c s="35" t="s">
        <v>5</v>
      </c>
      <c s="6" t="s">
        <v>5394</v>
      </c>
      <c s="36" t="s">
        <v>187</v>
      </c>
      <c s="37">
        <v>71</v>
      </c>
      <c s="36">
        <v>3E-05</v>
      </c>
      <c s="36">
        <f>ROUND(G276*H276,6)</f>
      </c>
      <c r="L276" s="38">
        <v>0</v>
      </c>
      <c s="32">
        <f>ROUND(ROUND(L276,2)*ROUND(G276,3),2)</f>
      </c>
      <c s="36" t="s">
        <v>188</v>
      </c>
      <c>
        <f>(M276*21)/100</f>
      </c>
      <c t="s">
        <v>26</v>
      </c>
    </row>
    <row r="277" spans="1:5" ht="12.75">
      <c r="A277" s="35" t="s">
        <v>55</v>
      </c>
      <c r="E277" s="39" t="s">
        <v>5</v>
      </c>
    </row>
    <row r="278" spans="1:5" ht="12.75">
      <c r="A278" s="35" t="s">
        <v>56</v>
      </c>
      <c r="E278" s="40" t="s">
        <v>5</v>
      </c>
    </row>
    <row r="279" spans="1:5" ht="12.75">
      <c r="A279" t="s">
        <v>58</v>
      </c>
      <c r="E279" s="39" t="s">
        <v>5394</v>
      </c>
    </row>
    <row r="280" spans="1:16" ht="12.75">
      <c r="A280" t="s">
        <v>48</v>
      </c>
      <c s="34" t="s">
        <v>436</v>
      </c>
      <c s="34" t="s">
        <v>5492</v>
      </c>
      <c s="35" t="s">
        <v>5</v>
      </c>
      <c s="6" t="s">
        <v>5392</v>
      </c>
      <c s="36" t="s">
        <v>187</v>
      </c>
      <c s="37">
        <v>71</v>
      </c>
      <c s="36">
        <v>1E-05</v>
      </c>
      <c s="36">
        <f>ROUND(G280*H280,6)</f>
      </c>
      <c r="L280" s="38">
        <v>0</v>
      </c>
      <c s="32">
        <f>ROUND(ROUND(L280,2)*ROUND(G280,3),2)</f>
      </c>
      <c s="36" t="s">
        <v>188</v>
      </c>
      <c>
        <f>(M280*21)/100</f>
      </c>
      <c t="s">
        <v>26</v>
      </c>
    </row>
    <row r="281" spans="1:5" ht="12.75">
      <c r="A281" s="35" t="s">
        <v>55</v>
      </c>
      <c r="E281" s="39" t="s">
        <v>5</v>
      </c>
    </row>
    <row r="282" spans="1:5" ht="12.75">
      <c r="A282" s="35" t="s">
        <v>56</v>
      </c>
      <c r="E282" s="40" t="s">
        <v>5</v>
      </c>
    </row>
    <row r="283" spans="1:5" ht="12.75">
      <c r="A283" t="s">
        <v>58</v>
      </c>
      <c r="E283" s="39" t="s">
        <v>5392</v>
      </c>
    </row>
    <row r="284" spans="1:16" ht="25.5">
      <c r="A284" t="s">
        <v>48</v>
      </c>
      <c s="34" t="s">
        <v>438</v>
      </c>
      <c s="34" t="s">
        <v>5493</v>
      </c>
      <c s="35" t="s">
        <v>5</v>
      </c>
      <c s="6" t="s">
        <v>5494</v>
      </c>
      <c s="36" t="s">
        <v>187</v>
      </c>
      <c s="37">
        <v>10</v>
      </c>
      <c s="36">
        <v>0</v>
      </c>
      <c s="36">
        <f>ROUND(G284*H284,6)</f>
      </c>
      <c r="L284" s="38">
        <v>0</v>
      </c>
      <c s="32">
        <f>ROUND(ROUND(L284,2)*ROUND(G284,3),2)</f>
      </c>
      <c s="36" t="s">
        <v>188</v>
      </c>
      <c>
        <f>(M284*21)/100</f>
      </c>
      <c t="s">
        <v>26</v>
      </c>
    </row>
    <row r="285" spans="1:5" ht="12.75">
      <c r="A285" s="35" t="s">
        <v>55</v>
      </c>
      <c r="E285" s="39" t="s">
        <v>5</v>
      </c>
    </row>
    <row r="286" spans="1:5" ht="12.75">
      <c r="A286" s="35" t="s">
        <v>56</v>
      </c>
      <c r="E286" s="40" t="s">
        <v>5</v>
      </c>
    </row>
    <row r="287" spans="1:5" ht="25.5">
      <c r="A287" t="s">
        <v>58</v>
      </c>
      <c r="E287" s="39" t="s">
        <v>5494</v>
      </c>
    </row>
    <row r="288" spans="1:16" ht="38.25">
      <c r="A288" t="s">
        <v>48</v>
      </c>
      <c s="34" t="s">
        <v>441</v>
      </c>
      <c s="34" t="s">
        <v>5495</v>
      </c>
      <c s="35" t="s">
        <v>5</v>
      </c>
      <c s="6" t="s">
        <v>5496</v>
      </c>
      <c s="36" t="s">
        <v>187</v>
      </c>
      <c s="37">
        <v>8</v>
      </c>
      <c s="36">
        <v>0</v>
      </c>
      <c s="36">
        <f>ROUND(G288*H288,6)</f>
      </c>
      <c r="L288" s="38">
        <v>0</v>
      </c>
      <c s="32">
        <f>ROUND(ROUND(L288,2)*ROUND(G288,3),2)</f>
      </c>
      <c s="36" t="s">
        <v>188</v>
      </c>
      <c>
        <f>(M288*21)/100</f>
      </c>
      <c t="s">
        <v>26</v>
      </c>
    </row>
    <row r="289" spans="1:5" ht="12.75">
      <c r="A289" s="35" t="s">
        <v>55</v>
      </c>
      <c r="E289" s="39" t="s">
        <v>5</v>
      </c>
    </row>
    <row r="290" spans="1:5" ht="12.75">
      <c r="A290" s="35" t="s">
        <v>56</v>
      </c>
      <c r="E290" s="40" t="s">
        <v>5</v>
      </c>
    </row>
    <row r="291" spans="1:5" ht="38.25">
      <c r="A291" t="s">
        <v>58</v>
      </c>
      <c r="E291" s="39" t="s">
        <v>5496</v>
      </c>
    </row>
    <row r="292" spans="1:16" ht="12.75">
      <c r="A292" t="s">
        <v>48</v>
      </c>
      <c s="34" t="s">
        <v>443</v>
      </c>
      <c s="34" t="s">
        <v>5497</v>
      </c>
      <c s="35" t="s">
        <v>5</v>
      </c>
      <c s="6" t="s">
        <v>5498</v>
      </c>
      <c s="36" t="s">
        <v>187</v>
      </c>
      <c s="37">
        <v>8</v>
      </c>
      <c s="36">
        <v>6E-05</v>
      </c>
      <c s="36">
        <f>ROUND(G292*H292,6)</f>
      </c>
      <c r="L292" s="38">
        <v>0</v>
      </c>
      <c s="32">
        <f>ROUND(ROUND(L292,2)*ROUND(G292,3),2)</f>
      </c>
      <c s="36" t="s">
        <v>188</v>
      </c>
      <c>
        <f>(M292*21)/100</f>
      </c>
      <c t="s">
        <v>26</v>
      </c>
    </row>
    <row r="293" spans="1:5" ht="12.75">
      <c r="A293" s="35" t="s">
        <v>55</v>
      </c>
      <c r="E293" s="39" t="s">
        <v>5</v>
      </c>
    </row>
    <row r="294" spans="1:5" ht="114.75">
      <c r="A294" s="35" t="s">
        <v>56</v>
      </c>
      <c r="E294" s="40" t="s">
        <v>5499</v>
      </c>
    </row>
    <row r="295" spans="1:5" ht="12.75">
      <c r="A295" t="s">
        <v>58</v>
      </c>
      <c r="E295" s="39" t="s">
        <v>5498</v>
      </c>
    </row>
    <row r="296" spans="1:16" ht="12.75">
      <c r="A296" t="s">
        <v>48</v>
      </c>
      <c s="34" t="s">
        <v>446</v>
      </c>
      <c s="34" t="s">
        <v>5500</v>
      </c>
      <c s="35" t="s">
        <v>5</v>
      </c>
      <c s="6" t="s">
        <v>5501</v>
      </c>
      <c s="36" t="s">
        <v>187</v>
      </c>
      <c s="37">
        <v>10</v>
      </c>
      <c s="36">
        <v>5E-05</v>
      </c>
      <c s="36">
        <f>ROUND(G296*H296,6)</f>
      </c>
      <c r="L296" s="38">
        <v>0</v>
      </c>
      <c s="32">
        <f>ROUND(ROUND(L296,2)*ROUND(G296,3),2)</f>
      </c>
      <c s="36" t="s">
        <v>188</v>
      </c>
      <c>
        <f>(M296*21)/100</f>
      </c>
      <c t="s">
        <v>26</v>
      </c>
    </row>
    <row r="297" spans="1:5" ht="12.75">
      <c r="A297" s="35" t="s">
        <v>55</v>
      </c>
      <c r="E297" s="39" t="s">
        <v>5</v>
      </c>
    </row>
    <row r="298" spans="1:5" ht="114.75">
      <c r="A298" s="35" t="s">
        <v>56</v>
      </c>
      <c r="E298" s="40" t="s">
        <v>5502</v>
      </c>
    </row>
    <row r="299" spans="1:5" ht="12.75">
      <c r="A299" t="s">
        <v>58</v>
      </c>
      <c r="E299" s="39" t="s">
        <v>5501</v>
      </c>
    </row>
    <row r="300" spans="1:16" ht="12.75">
      <c r="A300" t="s">
        <v>48</v>
      </c>
      <c s="34" t="s">
        <v>447</v>
      </c>
      <c s="34" t="s">
        <v>5503</v>
      </c>
      <c s="35" t="s">
        <v>5</v>
      </c>
      <c s="6" t="s">
        <v>5394</v>
      </c>
      <c s="36" t="s">
        <v>187</v>
      </c>
      <c s="37">
        <v>10</v>
      </c>
      <c s="36">
        <v>3E-05</v>
      </c>
      <c s="36">
        <f>ROUND(G300*H300,6)</f>
      </c>
      <c r="L300" s="38">
        <v>0</v>
      </c>
      <c s="32">
        <f>ROUND(ROUND(L300,2)*ROUND(G300,3),2)</f>
      </c>
      <c s="36" t="s">
        <v>188</v>
      </c>
      <c>
        <f>(M300*21)/100</f>
      </c>
      <c t="s">
        <v>26</v>
      </c>
    </row>
    <row r="301" spans="1:5" ht="12.75">
      <c r="A301" s="35" t="s">
        <v>55</v>
      </c>
      <c r="E301" s="39" t="s">
        <v>5</v>
      </c>
    </row>
    <row r="302" spans="1:5" ht="12.75">
      <c r="A302" s="35" t="s">
        <v>56</v>
      </c>
      <c r="E302" s="40" t="s">
        <v>5</v>
      </c>
    </row>
    <row r="303" spans="1:5" ht="12.75">
      <c r="A303" t="s">
        <v>58</v>
      </c>
      <c r="E303" s="39" t="s">
        <v>5394</v>
      </c>
    </row>
    <row r="304" spans="1:16" ht="12.75">
      <c r="A304" t="s">
        <v>48</v>
      </c>
      <c s="34" t="s">
        <v>450</v>
      </c>
      <c s="34" t="s">
        <v>5504</v>
      </c>
      <c s="35" t="s">
        <v>5</v>
      </c>
      <c s="6" t="s">
        <v>5392</v>
      </c>
      <c s="36" t="s">
        <v>187</v>
      </c>
      <c s="37">
        <v>10</v>
      </c>
      <c s="36">
        <v>1E-05</v>
      </c>
      <c s="36">
        <f>ROUND(G304*H304,6)</f>
      </c>
      <c r="L304" s="38">
        <v>0</v>
      </c>
      <c s="32">
        <f>ROUND(ROUND(L304,2)*ROUND(G304,3),2)</f>
      </c>
      <c s="36" t="s">
        <v>188</v>
      </c>
      <c>
        <f>(M304*21)/100</f>
      </c>
      <c t="s">
        <v>26</v>
      </c>
    </row>
    <row r="305" spans="1:5" ht="12.75">
      <c r="A305" s="35" t="s">
        <v>55</v>
      </c>
      <c r="E305" s="39" t="s">
        <v>5</v>
      </c>
    </row>
    <row r="306" spans="1:5" ht="12.75">
      <c r="A306" s="35" t="s">
        <v>56</v>
      </c>
      <c r="E306" s="40" t="s">
        <v>5</v>
      </c>
    </row>
    <row r="307" spans="1:5" ht="12.75">
      <c r="A307" t="s">
        <v>58</v>
      </c>
      <c r="E307" s="39" t="s">
        <v>5392</v>
      </c>
    </row>
    <row r="308" spans="1:16" ht="12.75">
      <c r="A308" t="s">
        <v>48</v>
      </c>
      <c s="34" t="s">
        <v>452</v>
      </c>
      <c s="34" t="s">
        <v>5505</v>
      </c>
      <c s="35" t="s">
        <v>5</v>
      </c>
      <c s="6" t="s">
        <v>5390</v>
      </c>
      <c s="36" t="s">
        <v>187</v>
      </c>
      <c s="37">
        <v>8</v>
      </c>
      <c s="36">
        <v>3E-05</v>
      </c>
      <c s="36">
        <f>ROUND(G308*H308,6)</f>
      </c>
      <c r="L308" s="38">
        <v>0</v>
      </c>
      <c s="32">
        <f>ROUND(ROUND(L308,2)*ROUND(G308,3),2)</f>
      </c>
      <c s="36" t="s">
        <v>188</v>
      </c>
      <c>
        <f>(M308*21)/100</f>
      </c>
      <c t="s">
        <v>26</v>
      </c>
    </row>
    <row r="309" spans="1:5" ht="12.75">
      <c r="A309" s="35" t="s">
        <v>55</v>
      </c>
      <c r="E309" s="39" t="s">
        <v>5</v>
      </c>
    </row>
    <row r="310" spans="1:5" ht="12.75">
      <c r="A310" s="35" t="s">
        <v>56</v>
      </c>
      <c r="E310" s="40" t="s">
        <v>5</v>
      </c>
    </row>
    <row r="311" spans="1:5" ht="12.75">
      <c r="A311" t="s">
        <v>58</v>
      </c>
      <c r="E311" s="39" t="s">
        <v>5390</v>
      </c>
    </row>
    <row r="312" spans="1:16" ht="12.75">
      <c r="A312" t="s">
        <v>48</v>
      </c>
      <c s="34" t="s">
        <v>454</v>
      </c>
      <c s="34" t="s">
        <v>5506</v>
      </c>
      <c s="35" t="s">
        <v>5</v>
      </c>
      <c s="6" t="s">
        <v>5392</v>
      </c>
      <c s="36" t="s">
        <v>187</v>
      </c>
      <c s="37">
        <v>8</v>
      </c>
      <c s="36">
        <v>1E-05</v>
      </c>
      <c s="36">
        <f>ROUND(G312*H312,6)</f>
      </c>
      <c r="L312" s="38">
        <v>0</v>
      </c>
      <c s="32">
        <f>ROUND(ROUND(L312,2)*ROUND(G312,3),2)</f>
      </c>
      <c s="36" t="s">
        <v>188</v>
      </c>
      <c>
        <f>(M312*21)/100</f>
      </c>
      <c t="s">
        <v>26</v>
      </c>
    </row>
    <row r="313" spans="1:5" ht="12.75">
      <c r="A313" s="35" t="s">
        <v>55</v>
      </c>
      <c r="E313" s="39" t="s">
        <v>5</v>
      </c>
    </row>
    <row r="314" spans="1:5" ht="12.75">
      <c r="A314" s="35" t="s">
        <v>56</v>
      </c>
      <c r="E314" s="40" t="s">
        <v>5</v>
      </c>
    </row>
    <row r="315" spans="1:5" ht="12.75">
      <c r="A315" t="s">
        <v>58</v>
      </c>
      <c r="E315" s="39" t="s">
        <v>5392</v>
      </c>
    </row>
    <row r="316" spans="1:16" ht="12.75">
      <c r="A316" t="s">
        <v>48</v>
      </c>
      <c s="34" t="s">
        <v>456</v>
      </c>
      <c s="34" t="s">
        <v>5507</v>
      </c>
      <c s="35" t="s">
        <v>5</v>
      </c>
      <c s="6" t="s">
        <v>5508</v>
      </c>
      <c s="36" t="s">
        <v>187</v>
      </c>
      <c s="37">
        <v>64</v>
      </c>
      <c s="36">
        <v>0</v>
      </c>
      <c s="36">
        <f>ROUND(G316*H316,6)</f>
      </c>
      <c r="L316" s="38">
        <v>0</v>
      </c>
      <c s="32">
        <f>ROUND(ROUND(L316,2)*ROUND(G316,3),2)</f>
      </c>
      <c s="36" t="s">
        <v>188</v>
      </c>
      <c>
        <f>(M316*21)/100</f>
      </c>
      <c t="s">
        <v>26</v>
      </c>
    </row>
    <row r="317" spans="1:5" ht="12.75">
      <c r="A317" s="35" t="s">
        <v>55</v>
      </c>
      <c r="E317" s="39" t="s">
        <v>5</v>
      </c>
    </row>
    <row r="318" spans="1:5" ht="12.75">
      <c r="A318" s="35" t="s">
        <v>56</v>
      </c>
      <c r="E318" s="40" t="s">
        <v>5</v>
      </c>
    </row>
    <row r="319" spans="1:5" ht="12.75">
      <c r="A319" t="s">
        <v>58</v>
      </c>
      <c r="E319" s="39" t="s">
        <v>5508</v>
      </c>
    </row>
    <row r="320" spans="1:16" ht="38.25">
      <c r="A320" t="s">
        <v>48</v>
      </c>
      <c s="34" t="s">
        <v>459</v>
      </c>
      <c s="34" t="s">
        <v>5509</v>
      </c>
      <c s="35" t="s">
        <v>5</v>
      </c>
      <c s="6" t="s">
        <v>5510</v>
      </c>
      <c s="36" t="s">
        <v>187</v>
      </c>
      <c s="37">
        <v>241</v>
      </c>
      <c s="36">
        <v>0</v>
      </c>
      <c s="36">
        <f>ROUND(G320*H320,6)</f>
      </c>
      <c r="L320" s="38">
        <v>0</v>
      </c>
      <c s="32">
        <f>ROUND(ROUND(L320,2)*ROUND(G320,3),2)</f>
      </c>
      <c s="36" t="s">
        <v>188</v>
      </c>
      <c>
        <f>(M320*21)/100</f>
      </c>
      <c t="s">
        <v>26</v>
      </c>
    </row>
    <row r="321" spans="1:5" ht="12.75">
      <c r="A321" s="35" t="s">
        <v>55</v>
      </c>
      <c r="E321" s="39" t="s">
        <v>5</v>
      </c>
    </row>
    <row r="322" spans="1:5" ht="12.75">
      <c r="A322" s="35" t="s">
        <v>56</v>
      </c>
      <c r="E322" s="40" t="s">
        <v>5</v>
      </c>
    </row>
    <row r="323" spans="1:5" ht="38.25">
      <c r="A323" t="s">
        <v>58</v>
      </c>
      <c r="E323" s="39" t="s">
        <v>5510</v>
      </c>
    </row>
    <row r="324" spans="1:16" ht="38.25">
      <c r="A324" t="s">
        <v>48</v>
      </c>
      <c s="34" t="s">
        <v>461</v>
      </c>
      <c s="34" t="s">
        <v>5511</v>
      </c>
      <c s="35" t="s">
        <v>5</v>
      </c>
      <c s="6" t="s">
        <v>5512</v>
      </c>
      <c s="36" t="s">
        <v>187</v>
      </c>
      <c s="37">
        <v>448</v>
      </c>
      <c s="36">
        <v>0</v>
      </c>
      <c s="36">
        <f>ROUND(G324*H324,6)</f>
      </c>
      <c r="L324" s="38">
        <v>0</v>
      </c>
      <c s="32">
        <f>ROUND(ROUND(L324,2)*ROUND(G324,3),2)</f>
      </c>
      <c s="36" t="s">
        <v>188</v>
      </c>
      <c>
        <f>(M324*21)/100</f>
      </c>
      <c t="s">
        <v>26</v>
      </c>
    </row>
    <row r="325" spans="1:5" ht="12.75">
      <c r="A325" s="35" t="s">
        <v>55</v>
      </c>
      <c r="E325" s="39" t="s">
        <v>5</v>
      </c>
    </row>
    <row r="326" spans="1:5" ht="12.75">
      <c r="A326" s="35" t="s">
        <v>56</v>
      </c>
      <c r="E326" s="40" t="s">
        <v>5</v>
      </c>
    </row>
    <row r="327" spans="1:5" ht="38.25">
      <c r="A327" t="s">
        <v>58</v>
      </c>
      <c r="E327" s="39" t="s">
        <v>5512</v>
      </c>
    </row>
    <row r="328" spans="1:16" ht="12.75">
      <c r="A328" t="s">
        <v>48</v>
      </c>
      <c s="34" t="s">
        <v>463</v>
      </c>
      <c s="34" t="s">
        <v>5513</v>
      </c>
      <c s="35" t="s">
        <v>5</v>
      </c>
      <c s="6" t="s">
        <v>5514</v>
      </c>
      <c s="36" t="s">
        <v>187</v>
      </c>
      <c s="37">
        <v>432</v>
      </c>
      <c s="36">
        <v>6E-05</v>
      </c>
      <c s="36">
        <f>ROUND(G328*H328,6)</f>
      </c>
      <c r="L328" s="38">
        <v>0</v>
      </c>
      <c s="32">
        <f>ROUND(ROUND(L328,2)*ROUND(G328,3),2)</f>
      </c>
      <c s="36" t="s">
        <v>188</v>
      </c>
      <c>
        <f>(M328*21)/100</f>
      </c>
      <c t="s">
        <v>26</v>
      </c>
    </row>
    <row r="329" spans="1:5" ht="12.75">
      <c r="A329" s="35" t="s">
        <v>55</v>
      </c>
      <c r="E329" s="39" t="s">
        <v>5</v>
      </c>
    </row>
    <row r="330" spans="1:5" ht="165.75">
      <c r="A330" s="35" t="s">
        <v>56</v>
      </c>
      <c r="E330" s="40" t="s">
        <v>5515</v>
      </c>
    </row>
    <row r="331" spans="1:5" ht="12.75">
      <c r="A331" t="s">
        <v>58</v>
      </c>
      <c r="E331" s="39" t="s">
        <v>5514</v>
      </c>
    </row>
    <row r="332" spans="1:16" ht="12.75">
      <c r="A332" t="s">
        <v>48</v>
      </c>
      <c s="34" t="s">
        <v>465</v>
      </c>
      <c s="34" t="s">
        <v>5516</v>
      </c>
      <c s="35" t="s">
        <v>5</v>
      </c>
      <c s="6" t="s">
        <v>5517</v>
      </c>
      <c s="36" t="s">
        <v>187</v>
      </c>
      <c s="37">
        <v>8</v>
      </c>
      <c s="36">
        <v>0</v>
      </c>
      <c s="36">
        <f>ROUND(G332*H332,6)</f>
      </c>
      <c r="L332" s="38">
        <v>0</v>
      </c>
      <c s="32">
        <f>ROUND(ROUND(L332,2)*ROUND(G332,3),2)</f>
      </c>
      <c s="36" t="s">
        <v>54</v>
      </c>
      <c>
        <f>(M332*21)/100</f>
      </c>
      <c t="s">
        <v>26</v>
      </c>
    </row>
    <row r="333" spans="1:5" ht="12.75">
      <c r="A333" s="35" t="s">
        <v>55</v>
      </c>
      <c r="E333" s="39" t="s">
        <v>5</v>
      </c>
    </row>
    <row r="334" spans="1:5" ht="63.75">
      <c r="A334" s="35" t="s">
        <v>56</v>
      </c>
      <c r="E334" s="40" t="s">
        <v>5518</v>
      </c>
    </row>
    <row r="335" spans="1:5" ht="12.75">
      <c r="A335" t="s">
        <v>58</v>
      </c>
      <c r="E335" s="39" t="s">
        <v>5517</v>
      </c>
    </row>
    <row r="336" spans="1:16" ht="12.75">
      <c r="A336" t="s">
        <v>48</v>
      </c>
      <c s="34" t="s">
        <v>467</v>
      </c>
      <c s="34" t="s">
        <v>5519</v>
      </c>
      <c s="35" t="s">
        <v>5</v>
      </c>
      <c s="6" t="s">
        <v>5520</v>
      </c>
      <c s="36" t="s">
        <v>187</v>
      </c>
      <c s="37">
        <v>10</v>
      </c>
      <c s="36">
        <v>0</v>
      </c>
      <c s="36">
        <f>ROUND(G336*H336,6)</f>
      </c>
      <c r="L336" s="38">
        <v>0</v>
      </c>
      <c s="32">
        <f>ROUND(ROUND(L336,2)*ROUND(G336,3),2)</f>
      </c>
      <c s="36" t="s">
        <v>54</v>
      </c>
      <c>
        <f>(M336*21)/100</f>
      </c>
      <c t="s">
        <v>26</v>
      </c>
    </row>
    <row r="337" spans="1:5" ht="12.75">
      <c r="A337" s="35" t="s">
        <v>55</v>
      </c>
      <c r="E337" s="39" t="s">
        <v>5</v>
      </c>
    </row>
    <row r="338" spans="1:5" ht="114.75">
      <c r="A338" s="35" t="s">
        <v>56</v>
      </c>
      <c r="E338" s="40" t="s">
        <v>5521</v>
      </c>
    </row>
    <row r="339" spans="1:5" ht="12.75">
      <c r="A339" t="s">
        <v>58</v>
      </c>
      <c r="E339" s="39" t="s">
        <v>5520</v>
      </c>
    </row>
    <row r="340" spans="1:16" ht="12.75">
      <c r="A340" t="s">
        <v>48</v>
      </c>
      <c s="34" t="s">
        <v>470</v>
      </c>
      <c s="34" t="s">
        <v>5522</v>
      </c>
      <c s="35" t="s">
        <v>5</v>
      </c>
      <c s="6" t="s">
        <v>5523</v>
      </c>
      <c s="36" t="s">
        <v>187</v>
      </c>
      <c s="37">
        <v>2</v>
      </c>
      <c s="36">
        <v>0</v>
      </c>
      <c s="36">
        <f>ROUND(G340*H340,6)</f>
      </c>
      <c r="L340" s="38">
        <v>0</v>
      </c>
      <c s="32">
        <f>ROUND(ROUND(L340,2)*ROUND(G340,3),2)</f>
      </c>
      <c s="36" t="s">
        <v>54</v>
      </c>
      <c>
        <f>(M340*21)/100</f>
      </c>
      <c t="s">
        <v>26</v>
      </c>
    </row>
    <row r="341" spans="1:5" ht="12.75">
      <c r="A341" s="35" t="s">
        <v>55</v>
      </c>
      <c r="E341" s="39" t="s">
        <v>5</v>
      </c>
    </row>
    <row r="342" spans="1:5" ht="114.75">
      <c r="A342" s="35" t="s">
        <v>56</v>
      </c>
      <c r="E342" s="40" t="s">
        <v>5524</v>
      </c>
    </row>
    <row r="343" spans="1:5" ht="12.75">
      <c r="A343" t="s">
        <v>58</v>
      </c>
      <c r="E343" s="39" t="s">
        <v>5523</v>
      </c>
    </row>
    <row r="344" spans="1:16" ht="12.75">
      <c r="A344" t="s">
        <v>48</v>
      </c>
      <c s="34" t="s">
        <v>473</v>
      </c>
      <c s="34" t="s">
        <v>5525</v>
      </c>
      <c s="35" t="s">
        <v>5</v>
      </c>
      <c s="6" t="s">
        <v>5526</v>
      </c>
      <c s="36" t="s">
        <v>187</v>
      </c>
      <c s="37">
        <v>4</v>
      </c>
      <c s="36">
        <v>0</v>
      </c>
      <c s="36">
        <f>ROUND(G344*H344,6)</f>
      </c>
      <c r="L344" s="38">
        <v>0</v>
      </c>
      <c s="32">
        <f>ROUND(ROUND(L344,2)*ROUND(G344,3),2)</f>
      </c>
      <c s="36" t="s">
        <v>54</v>
      </c>
      <c>
        <f>(M344*21)/100</f>
      </c>
      <c t="s">
        <v>26</v>
      </c>
    </row>
    <row r="345" spans="1:5" ht="12.75">
      <c r="A345" s="35" t="s">
        <v>55</v>
      </c>
      <c r="E345" s="39" t="s">
        <v>5</v>
      </c>
    </row>
    <row r="346" spans="1:5" ht="216.75">
      <c r="A346" s="35" t="s">
        <v>56</v>
      </c>
      <c r="E346" s="40" t="s">
        <v>5527</v>
      </c>
    </row>
    <row r="347" spans="1:5" ht="12.75">
      <c r="A347" t="s">
        <v>58</v>
      </c>
      <c r="E347" s="39" t="s">
        <v>5526</v>
      </c>
    </row>
    <row r="348" spans="1:16" ht="12.75">
      <c r="A348" t="s">
        <v>48</v>
      </c>
      <c s="34" t="s">
        <v>474</v>
      </c>
      <c s="34" t="s">
        <v>5528</v>
      </c>
      <c s="35" t="s">
        <v>5</v>
      </c>
      <c s="6" t="s">
        <v>5529</v>
      </c>
      <c s="36" t="s">
        <v>187</v>
      </c>
      <c s="37">
        <v>6</v>
      </c>
      <c s="36">
        <v>0</v>
      </c>
      <c s="36">
        <f>ROUND(G348*H348,6)</f>
      </c>
      <c r="L348" s="38">
        <v>0</v>
      </c>
      <c s="32">
        <f>ROUND(ROUND(L348,2)*ROUND(G348,3),2)</f>
      </c>
      <c s="36" t="s">
        <v>54</v>
      </c>
      <c>
        <f>(M348*21)/100</f>
      </c>
      <c t="s">
        <v>26</v>
      </c>
    </row>
    <row r="349" spans="1:5" ht="12.75">
      <c r="A349" s="35" t="s">
        <v>55</v>
      </c>
      <c r="E349" s="39" t="s">
        <v>5</v>
      </c>
    </row>
    <row r="350" spans="1:5" ht="114.75">
      <c r="A350" s="35" t="s">
        <v>56</v>
      </c>
      <c r="E350" s="40" t="s">
        <v>5530</v>
      </c>
    </row>
    <row r="351" spans="1:5" ht="12.75">
      <c r="A351" t="s">
        <v>58</v>
      </c>
      <c r="E351" s="39" t="s">
        <v>5529</v>
      </c>
    </row>
    <row r="352" spans="1:16" ht="12.75">
      <c r="A352" t="s">
        <v>48</v>
      </c>
      <c s="34" t="s">
        <v>476</v>
      </c>
      <c s="34" t="s">
        <v>5531</v>
      </c>
      <c s="35" t="s">
        <v>5</v>
      </c>
      <c s="6" t="s">
        <v>5532</v>
      </c>
      <c s="36" t="s">
        <v>187</v>
      </c>
      <c s="37">
        <v>1</v>
      </c>
      <c s="36">
        <v>0</v>
      </c>
      <c s="36">
        <f>ROUND(G352*H352,6)</f>
      </c>
      <c r="L352" s="38">
        <v>0</v>
      </c>
      <c s="32">
        <f>ROUND(ROUND(L352,2)*ROUND(G352,3),2)</f>
      </c>
      <c s="36" t="s">
        <v>54</v>
      </c>
      <c>
        <f>(M352*21)/100</f>
      </c>
      <c t="s">
        <v>26</v>
      </c>
    </row>
    <row r="353" spans="1:5" ht="12.75">
      <c r="A353" s="35" t="s">
        <v>55</v>
      </c>
      <c r="E353" s="39" t="s">
        <v>5</v>
      </c>
    </row>
    <row r="354" spans="1:5" ht="63.75">
      <c r="A354" s="35" t="s">
        <v>56</v>
      </c>
      <c r="E354" s="40" t="s">
        <v>5533</v>
      </c>
    </row>
    <row r="355" spans="1:5" ht="12.75">
      <c r="A355" t="s">
        <v>58</v>
      </c>
      <c r="E355" s="39" t="s">
        <v>5532</v>
      </c>
    </row>
    <row r="356" spans="1:16" ht="12.75">
      <c r="A356" t="s">
        <v>48</v>
      </c>
      <c s="34" t="s">
        <v>477</v>
      </c>
      <c s="34" t="s">
        <v>5534</v>
      </c>
      <c s="35" t="s">
        <v>5</v>
      </c>
      <c s="6" t="s">
        <v>5535</v>
      </c>
      <c s="36" t="s">
        <v>187</v>
      </c>
      <c s="37">
        <v>1</v>
      </c>
      <c s="36">
        <v>0</v>
      </c>
      <c s="36">
        <f>ROUND(G356*H356,6)</f>
      </c>
      <c r="L356" s="38">
        <v>0</v>
      </c>
      <c s="32">
        <f>ROUND(ROUND(L356,2)*ROUND(G356,3),2)</f>
      </c>
      <c s="36" t="s">
        <v>54</v>
      </c>
      <c>
        <f>(M356*21)/100</f>
      </c>
      <c t="s">
        <v>26</v>
      </c>
    </row>
    <row r="357" spans="1:5" ht="12.75">
      <c r="A357" s="35" t="s">
        <v>55</v>
      </c>
      <c r="E357" s="39" t="s">
        <v>5</v>
      </c>
    </row>
    <row r="358" spans="1:5" ht="63.75">
      <c r="A358" s="35" t="s">
        <v>56</v>
      </c>
      <c r="E358" s="40" t="s">
        <v>5536</v>
      </c>
    </row>
    <row r="359" spans="1:5" ht="12.75">
      <c r="A359" t="s">
        <v>58</v>
      </c>
      <c r="E359" s="39" t="s">
        <v>5535</v>
      </c>
    </row>
    <row r="360" spans="1:16" ht="12.75">
      <c r="A360" t="s">
        <v>48</v>
      </c>
      <c s="34" t="s">
        <v>479</v>
      </c>
      <c s="34" t="s">
        <v>5537</v>
      </c>
      <c s="35" t="s">
        <v>5</v>
      </c>
      <c s="6" t="s">
        <v>5538</v>
      </c>
      <c s="36" t="s">
        <v>187</v>
      </c>
      <c s="37">
        <v>1</v>
      </c>
      <c s="36">
        <v>0</v>
      </c>
      <c s="36">
        <f>ROUND(G360*H360,6)</f>
      </c>
      <c r="L360" s="38">
        <v>0</v>
      </c>
      <c s="32">
        <f>ROUND(ROUND(L360,2)*ROUND(G360,3),2)</f>
      </c>
      <c s="36" t="s">
        <v>54</v>
      </c>
      <c>
        <f>(M360*21)/100</f>
      </c>
      <c t="s">
        <v>26</v>
      </c>
    </row>
    <row r="361" spans="1:5" ht="12.75">
      <c r="A361" s="35" t="s">
        <v>55</v>
      </c>
      <c r="E361" s="39" t="s">
        <v>5</v>
      </c>
    </row>
    <row r="362" spans="1:5" ht="63.75">
      <c r="A362" s="35" t="s">
        <v>56</v>
      </c>
      <c r="E362" s="40" t="s">
        <v>5539</v>
      </c>
    </row>
    <row r="363" spans="1:5" ht="12.75">
      <c r="A363" t="s">
        <v>58</v>
      </c>
      <c r="E363" s="39" t="s">
        <v>5538</v>
      </c>
    </row>
    <row r="364" spans="1:16" ht="12.75">
      <c r="A364" t="s">
        <v>48</v>
      </c>
      <c s="34" t="s">
        <v>481</v>
      </c>
      <c s="34" t="s">
        <v>5540</v>
      </c>
      <c s="35" t="s">
        <v>5</v>
      </c>
      <c s="6" t="s">
        <v>5541</v>
      </c>
      <c s="36" t="s">
        <v>187</v>
      </c>
      <c s="37">
        <v>1</v>
      </c>
      <c s="36">
        <v>0</v>
      </c>
      <c s="36">
        <f>ROUND(G364*H364,6)</f>
      </c>
      <c r="L364" s="38">
        <v>0</v>
      </c>
      <c s="32">
        <f>ROUND(ROUND(L364,2)*ROUND(G364,3),2)</f>
      </c>
      <c s="36" t="s">
        <v>54</v>
      </c>
      <c>
        <f>(M364*21)/100</f>
      </c>
      <c t="s">
        <v>26</v>
      </c>
    </row>
    <row r="365" spans="1:5" ht="12.75">
      <c r="A365" s="35" t="s">
        <v>55</v>
      </c>
      <c r="E365" s="39" t="s">
        <v>5</v>
      </c>
    </row>
    <row r="366" spans="1:5" ht="63.75">
      <c r="A366" s="35" t="s">
        <v>56</v>
      </c>
      <c r="E366" s="40" t="s">
        <v>5542</v>
      </c>
    </row>
    <row r="367" spans="1:5" ht="12.75">
      <c r="A367" t="s">
        <v>58</v>
      </c>
      <c r="E367" s="39" t="s">
        <v>5541</v>
      </c>
    </row>
    <row r="368" spans="1:16" ht="12.75">
      <c r="A368" t="s">
        <v>48</v>
      </c>
      <c s="34" t="s">
        <v>484</v>
      </c>
      <c s="34" t="s">
        <v>5543</v>
      </c>
      <c s="35" t="s">
        <v>5</v>
      </c>
      <c s="6" t="s">
        <v>5544</v>
      </c>
      <c s="36" t="s">
        <v>187</v>
      </c>
      <c s="37">
        <v>1</v>
      </c>
      <c s="36">
        <v>0</v>
      </c>
      <c s="36">
        <f>ROUND(G368*H368,6)</f>
      </c>
      <c r="L368" s="38">
        <v>0</v>
      </c>
      <c s="32">
        <f>ROUND(ROUND(L368,2)*ROUND(G368,3),2)</f>
      </c>
      <c s="36" t="s">
        <v>54</v>
      </c>
      <c>
        <f>(M368*21)/100</f>
      </c>
      <c t="s">
        <v>26</v>
      </c>
    </row>
    <row r="369" spans="1:5" ht="12.75">
      <c r="A369" s="35" t="s">
        <v>55</v>
      </c>
      <c r="E369" s="39" t="s">
        <v>5</v>
      </c>
    </row>
    <row r="370" spans="1:5" ht="63.75">
      <c r="A370" s="35" t="s">
        <v>56</v>
      </c>
      <c r="E370" s="40" t="s">
        <v>5545</v>
      </c>
    </row>
    <row r="371" spans="1:5" ht="12.75">
      <c r="A371" t="s">
        <v>58</v>
      </c>
      <c r="E371" s="39" t="s">
        <v>5544</v>
      </c>
    </row>
    <row r="372" spans="1:16" ht="12.75">
      <c r="A372" t="s">
        <v>48</v>
      </c>
      <c s="34" t="s">
        <v>487</v>
      </c>
      <c s="34" t="s">
        <v>5546</v>
      </c>
      <c s="35" t="s">
        <v>5</v>
      </c>
      <c s="6" t="s">
        <v>5547</v>
      </c>
      <c s="36" t="s">
        <v>187</v>
      </c>
      <c s="37">
        <v>1</v>
      </c>
      <c s="36">
        <v>0</v>
      </c>
      <c s="36">
        <f>ROUND(G372*H372,6)</f>
      </c>
      <c r="L372" s="38">
        <v>0</v>
      </c>
      <c s="32">
        <f>ROUND(ROUND(L372,2)*ROUND(G372,3),2)</f>
      </c>
      <c s="36" t="s">
        <v>54</v>
      </c>
      <c>
        <f>(M372*21)/100</f>
      </c>
      <c t="s">
        <v>26</v>
      </c>
    </row>
    <row r="373" spans="1:5" ht="12.75">
      <c r="A373" s="35" t="s">
        <v>55</v>
      </c>
      <c r="E373" s="39" t="s">
        <v>5</v>
      </c>
    </row>
    <row r="374" spans="1:5" ht="63.75">
      <c r="A374" s="35" t="s">
        <v>56</v>
      </c>
      <c r="E374" s="40" t="s">
        <v>5548</v>
      </c>
    </row>
    <row r="375" spans="1:5" ht="12.75">
      <c r="A375" t="s">
        <v>58</v>
      </c>
      <c r="E375" s="39" t="s">
        <v>5547</v>
      </c>
    </row>
    <row r="376" spans="1:16" ht="12.75">
      <c r="A376" t="s">
        <v>48</v>
      </c>
      <c s="34" t="s">
        <v>490</v>
      </c>
      <c s="34" t="s">
        <v>5549</v>
      </c>
      <c s="35" t="s">
        <v>5</v>
      </c>
      <c s="6" t="s">
        <v>5550</v>
      </c>
      <c s="36" t="s">
        <v>187</v>
      </c>
      <c s="37">
        <v>1</v>
      </c>
      <c s="36">
        <v>0</v>
      </c>
      <c s="36">
        <f>ROUND(G376*H376,6)</f>
      </c>
      <c r="L376" s="38">
        <v>0</v>
      </c>
      <c s="32">
        <f>ROUND(ROUND(L376,2)*ROUND(G376,3),2)</f>
      </c>
      <c s="36" t="s">
        <v>54</v>
      </c>
      <c>
        <f>(M376*21)/100</f>
      </c>
      <c t="s">
        <v>26</v>
      </c>
    </row>
    <row r="377" spans="1:5" ht="12.75">
      <c r="A377" s="35" t="s">
        <v>55</v>
      </c>
      <c r="E377" s="39" t="s">
        <v>5</v>
      </c>
    </row>
    <row r="378" spans="1:5" ht="63.75">
      <c r="A378" s="35" t="s">
        <v>56</v>
      </c>
      <c r="E378" s="40" t="s">
        <v>5551</v>
      </c>
    </row>
    <row r="379" spans="1:5" ht="12.75">
      <c r="A379" t="s">
        <v>58</v>
      </c>
      <c r="E379" s="39" t="s">
        <v>5550</v>
      </c>
    </row>
    <row r="380" spans="1:16" ht="12.75">
      <c r="A380" t="s">
        <v>48</v>
      </c>
      <c s="34" t="s">
        <v>493</v>
      </c>
      <c s="34" t="s">
        <v>5552</v>
      </c>
      <c s="35" t="s">
        <v>5</v>
      </c>
      <c s="6" t="s">
        <v>5553</v>
      </c>
      <c s="36" t="s">
        <v>187</v>
      </c>
      <c s="37">
        <v>1</v>
      </c>
      <c s="36">
        <v>0</v>
      </c>
      <c s="36">
        <f>ROUND(G380*H380,6)</f>
      </c>
      <c r="L380" s="38">
        <v>0</v>
      </c>
      <c s="32">
        <f>ROUND(ROUND(L380,2)*ROUND(G380,3),2)</f>
      </c>
      <c s="36" t="s">
        <v>54</v>
      </c>
      <c>
        <f>(M380*21)/100</f>
      </c>
      <c t="s">
        <v>26</v>
      </c>
    </row>
    <row r="381" spans="1:5" ht="12.75">
      <c r="A381" s="35" t="s">
        <v>55</v>
      </c>
      <c r="E381" s="39" t="s">
        <v>5</v>
      </c>
    </row>
    <row r="382" spans="1:5" ht="63.75">
      <c r="A382" s="35" t="s">
        <v>56</v>
      </c>
      <c r="E382" s="40" t="s">
        <v>5554</v>
      </c>
    </row>
    <row r="383" spans="1:5" ht="12.75">
      <c r="A383" t="s">
        <v>58</v>
      </c>
      <c r="E383" s="39" t="s">
        <v>5553</v>
      </c>
    </row>
    <row r="384" spans="1:16" ht="12.75">
      <c r="A384" t="s">
        <v>48</v>
      </c>
      <c s="34" t="s">
        <v>496</v>
      </c>
      <c s="34" t="s">
        <v>5555</v>
      </c>
      <c s="35" t="s">
        <v>5</v>
      </c>
      <c s="6" t="s">
        <v>5556</v>
      </c>
      <c s="36" t="s">
        <v>187</v>
      </c>
      <c s="37">
        <v>1</v>
      </c>
      <c s="36">
        <v>0</v>
      </c>
      <c s="36">
        <f>ROUND(G384*H384,6)</f>
      </c>
      <c r="L384" s="38">
        <v>0</v>
      </c>
      <c s="32">
        <f>ROUND(ROUND(L384,2)*ROUND(G384,3),2)</f>
      </c>
      <c s="36" t="s">
        <v>54</v>
      </c>
      <c>
        <f>(M384*21)/100</f>
      </c>
      <c t="s">
        <v>26</v>
      </c>
    </row>
    <row r="385" spans="1:5" ht="12.75">
      <c r="A385" s="35" t="s">
        <v>55</v>
      </c>
      <c r="E385" s="39" t="s">
        <v>5</v>
      </c>
    </row>
    <row r="386" spans="1:5" ht="63.75">
      <c r="A386" s="35" t="s">
        <v>56</v>
      </c>
      <c r="E386" s="40" t="s">
        <v>5557</v>
      </c>
    </row>
    <row r="387" spans="1:5" ht="12.75">
      <c r="A387" t="s">
        <v>58</v>
      </c>
      <c r="E387" s="39" t="s">
        <v>5556</v>
      </c>
    </row>
    <row r="388" spans="1:16" ht="12.75">
      <c r="A388" t="s">
        <v>48</v>
      </c>
      <c s="34" t="s">
        <v>499</v>
      </c>
      <c s="34" t="s">
        <v>5558</v>
      </c>
      <c s="35" t="s">
        <v>5</v>
      </c>
      <c s="6" t="s">
        <v>5559</v>
      </c>
      <c s="36" t="s">
        <v>187</v>
      </c>
      <c s="37">
        <v>1</v>
      </c>
      <c s="36">
        <v>0</v>
      </c>
      <c s="36">
        <f>ROUND(G388*H388,6)</f>
      </c>
      <c r="L388" s="38">
        <v>0</v>
      </c>
      <c s="32">
        <f>ROUND(ROUND(L388,2)*ROUND(G388,3),2)</f>
      </c>
      <c s="36" t="s">
        <v>54</v>
      </c>
      <c>
        <f>(M388*21)/100</f>
      </c>
      <c t="s">
        <v>26</v>
      </c>
    </row>
    <row r="389" spans="1:5" ht="12.75">
      <c r="A389" s="35" t="s">
        <v>55</v>
      </c>
      <c r="E389" s="39" t="s">
        <v>5</v>
      </c>
    </row>
    <row r="390" spans="1:5" ht="63.75">
      <c r="A390" s="35" t="s">
        <v>56</v>
      </c>
      <c r="E390" s="40" t="s">
        <v>5560</v>
      </c>
    </row>
    <row r="391" spans="1:5" ht="12.75">
      <c r="A391" t="s">
        <v>58</v>
      </c>
      <c r="E391" s="39" t="s">
        <v>5559</v>
      </c>
    </row>
    <row r="392" spans="1:16" ht="12.75">
      <c r="A392" t="s">
        <v>48</v>
      </c>
      <c s="34" t="s">
        <v>502</v>
      </c>
      <c s="34" t="s">
        <v>5561</v>
      </c>
      <c s="35" t="s">
        <v>5</v>
      </c>
      <c s="6" t="s">
        <v>5562</v>
      </c>
      <c s="36" t="s">
        <v>187</v>
      </c>
      <c s="37">
        <v>1</v>
      </c>
      <c s="36">
        <v>0</v>
      </c>
      <c s="36">
        <f>ROUND(G392*H392,6)</f>
      </c>
      <c r="L392" s="38">
        <v>0</v>
      </c>
      <c s="32">
        <f>ROUND(ROUND(L392,2)*ROUND(G392,3),2)</f>
      </c>
      <c s="36" t="s">
        <v>54</v>
      </c>
      <c>
        <f>(M392*21)/100</f>
      </c>
      <c t="s">
        <v>26</v>
      </c>
    </row>
    <row r="393" spans="1:5" ht="12.75">
      <c r="A393" s="35" t="s">
        <v>55</v>
      </c>
      <c r="E393" s="39" t="s">
        <v>5</v>
      </c>
    </row>
    <row r="394" spans="1:5" ht="63.75">
      <c r="A394" s="35" t="s">
        <v>56</v>
      </c>
      <c r="E394" s="40" t="s">
        <v>5563</v>
      </c>
    </row>
    <row r="395" spans="1:5" ht="12.75">
      <c r="A395" t="s">
        <v>58</v>
      </c>
      <c r="E395" s="39" t="s">
        <v>5562</v>
      </c>
    </row>
    <row r="396" spans="1:16" ht="12.75">
      <c r="A396" t="s">
        <v>48</v>
      </c>
      <c s="34" t="s">
        <v>506</v>
      </c>
      <c s="34" t="s">
        <v>5564</v>
      </c>
      <c s="35" t="s">
        <v>5</v>
      </c>
      <c s="6" t="s">
        <v>5565</v>
      </c>
      <c s="36" t="s">
        <v>187</v>
      </c>
      <c s="37">
        <v>1</v>
      </c>
      <c s="36">
        <v>0</v>
      </c>
      <c s="36">
        <f>ROUND(G396*H396,6)</f>
      </c>
      <c r="L396" s="38">
        <v>0</v>
      </c>
      <c s="32">
        <f>ROUND(ROUND(L396,2)*ROUND(G396,3),2)</f>
      </c>
      <c s="36" t="s">
        <v>54</v>
      </c>
      <c>
        <f>(M396*21)/100</f>
      </c>
      <c t="s">
        <v>26</v>
      </c>
    </row>
    <row r="397" spans="1:5" ht="12.75">
      <c r="A397" s="35" t="s">
        <v>55</v>
      </c>
      <c r="E397" s="39" t="s">
        <v>5</v>
      </c>
    </row>
    <row r="398" spans="1:5" ht="63.75">
      <c r="A398" s="35" t="s">
        <v>56</v>
      </c>
      <c r="E398" s="40" t="s">
        <v>5566</v>
      </c>
    </row>
    <row r="399" spans="1:5" ht="12.75">
      <c r="A399" t="s">
        <v>58</v>
      </c>
      <c r="E399" s="39" t="s">
        <v>5565</v>
      </c>
    </row>
    <row r="400" spans="1:16" ht="12.75">
      <c r="A400" t="s">
        <v>48</v>
      </c>
      <c s="34" t="s">
        <v>509</v>
      </c>
      <c s="34" t="s">
        <v>5567</v>
      </c>
      <c s="35" t="s">
        <v>5</v>
      </c>
      <c s="6" t="s">
        <v>5568</v>
      </c>
      <c s="36" t="s">
        <v>187</v>
      </c>
      <c s="37">
        <v>1</v>
      </c>
      <c s="36">
        <v>0</v>
      </c>
      <c s="36">
        <f>ROUND(G400*H400,6)</f>
      </c>
      <c r="L400" s="38">
        <v>0</v>
      </c>
      <c s="32">
        <f>ROUND(ROUND(L400,2)*ROUND(G400,3),2)</f>
      </c>
      <c s="36" t="s">
        <v>54</v>
      </c>
      <c>
        <f>(M400*21)/100</f>
      </c>
      <c t="s">
        <v>26</v>
      </c>
    </row>
    <row r="401" spans="1:5" ht="12.75">
      <c r="A401" s="35" t="s">
        <v>55</v>
      </c>
      <c r="E401" s="39" t="s">
        <v>5</v>
      </c>
    </row>
    <row r="402" spans="1:5" ht="63.75">
      <c r="A402" s="35" t="s">
        <v>56</v>
      </c>
      <c r="E402" s="40" t="s">
        <v>5569</v>
      </c>
    </row>
    <row r="403" spans="1:5" ht="12.75">
      <c r="A403" t="s">
        <v>58</v>
      </c>
      <c r="E403" s="39" t="s">
        <v>5568</v>
      </c>
    </row>
    <row r="404" spans="1:16" ht="12.75">
      <c r="A404" t="s">
        <v>48</v>
      </c>
      <c s="34" t="s">
        <v>512</v>
      </c>
      <c s="34" t="s">
        <v>5570</v>
      </c>
      <c s="35" t="s">
        <v>5</v>
      </c>
      <c s="6" t="s">
        <v>5571</v>
      </c>
      <c s="36" t="s">
        <v>187</v>
      </c>
      <c s="37">
        <v>2</v>
      </c>
      <c s="36">
        <v>0</v>
      </c>
      <c s="36">
        <f>ROUND(G404*H404,6)</f>
      </c>
      <c r="L404" s="38">
        <v>0</v>
      </c>
      <c s="32">
        <f>ROUND(ROUND(L404,2)*ROUND(G404,3),2)</f>
      </c>
      <c s="36" t="s">
        <v>54</v>
      </c>
      <c>
        <f>(M404*21)/100</f>
      </c>
      <c t="s">
        <v>26</v>
      </c>
    </row>
    <row r="405" spans="1:5" ht="12.75">
      <c r="A405" s="35" t="s">
        <v>55</v>
      </c>
      <c r="E405" s="39" t="s">
        <v>5</v>
      </c>
    </row>
    <row r="406" spans="1:5" ht="63.75">
      <c r="A406" s="35" t="s">
        <v>56</v>
      </c>
      <c r="E406" s="40" t="s">
        <v>5572</v>
      </c>
    </row>
    <row r="407" spans="1:5" ht="12.75">
      <c r="A407" t="s">
        <v>58</v>
      </c>
      <c r="E407" s="39" t="s">
        <v>5571</v>
      </c>
    </row>
    <row r="408" spans="1:16" ht="25.5">
      <c r="A408" t="s">
        <v>48</v>
      </c>
      <c s="34" t="s">
        <v>514</v>
      </c>
      <c s="34" t="s">
        <v>5573</v>
      </c>
      <c s="35" t="s">
        <v>5</v>
      </c>
      <c s="6" t="s">
        <v>5574</v>
      </c>
      <c s="36" t="s">
        <v>187</v>
      </c>
      <c s="37">
        <v>1</v>
      </c>
      <c s="36">
        <v>0</v>
      </c>
      <c s="36">
        <f>ROUND(G408*H408,6)</f>
      </c>
      <c r="L408" s="38">
        <v>0</v>
      </c>
      <c s="32">
        <f>ROUND(ROUND(L408,2)*ROUND(G408,3),2)</f>
      </c>
      <c s="36" t="s">
        <v>54</v>
      </c>
      <c>
        <f>(M408*21)/100</f>
      </c>
      <c t="s">
        <v>26</v>
      </c>
    </row>
    <row r="409" spans="1:5" ht="12.75">
      <c r="A409" s="35" t="s">
        <v>55</v>
      </c>
      <c r="E409" s="39" t="s">
        <v>5</v>
      </c>
    </row>
    <row r="410" spans="1:5" ht="12.75">
      <c r="A410" s="35" t="s">
        <v>56</v>
      </c>
      <c r="E410" s="40" t="s">
        <v>5</v>
      </c>
    </row>
    <row r="411" spans="1:5" ht="25.5">
      <c r="A411" t="s">
        <v>58</v>
      </c>
      <c r="E411" s="39" t="s">
        <v>5574</v>
      </c>
    </row>
    <row r="412" spans="1:16" ht="12.75">
      <c r="A412" t="s">
        <v>48</v>
      </c>
      <c s="34" t="s">
        <v>516</v>
      </c>
      <c s="34" t="s">
        <v>5575</v>
      </c>
      <c s="35" t="s">
        <v>5</v>
      </c>
      <c s="6" t="s">
        <v>5576</v>
      </c>
      <c s="36" t="s">
        <v>235</v>
      </c>
      <c s="37">
        <v>97</v>
      </c>
      <c s="36">
        <v>0.00031</v>
      </c>
      <c s="36">
        <f>ROUND(G412*H412,6)</f>
      </c>
      <c r="L412" s="38">
        <v>0</v>
      </c>
      <c s="32">
        <f>ROUND(ROUND(L412,2)*ROUND(G412,3),2)</f>
      </c>
      <c s="36" t="s">
        <v>188</v>
      </c>
      <c>
        <f>(M412*21)/100</f>
      </c>
      <c t="s">
        <v>26</v>
      </c>
    </row>
    <row r="413" spans="1:5" ht="12.75">
      <c r="A413" s="35" t="s">
        <v>55</v>
      </c>
      <c r="E413" s="39" t="s">
        <v>5</v>
      </c>
    </row>
    <row r="414" spans="1:5" ht="63.75">
      <c r="A414" s="35" t="s">
        <v>56</v>
      </c>
      <c r="E414" s="40" t="s">
        <v>5577</v>
      </c>
    </row>
    <row r="415" spans="1:5" ht="12.75">
      <c r="A415" t="s">
        <v>58</v>
      </c>
      <c r="E415" s="39" t="s">
        <v>5576</v>
      </c>
    </row>
    <row r="416" spans="1:16" ht="12.75">
      <c r="A416" t="s">
        <v>48</v>
      </c>
      <c s="34" t="s">
        <v>878</v>
      </c>
      <c s="34" t="s">
        <v>5578</v>
      </c>
      <c s="35" t="s">
        <v>5</v>
      </c>
      <c s="6" t="s">
        <v>5579</v>
      </c>
      <c s="36" t="s">
        <v>235</v>
      </c>
      <c s="37">
        <v>715</v>
      </c>
      <c s="36">
        <v>7E-05</v>
      </c>
      <c s="36">
        <f>ROUND(G416*H416,6)</f>
      </c>
      <c r="L416" s="38">
        <v>0</v>
      </c>
      <c s="32">
        <f>ROUND(ROUND(L416,2)*ROUND(G416,3),2)</f>
      </c>
      <c s="36" t="s">
        <v>188</v>
      </c>
      <c>
        <f>(M416*21)/100</f>
      </c>
      <c t="s">
        <v>26</v>
      </c>
    </row>
    <row r="417" spans="1:5" ht="12.75">
      <c r="A417" s="35" t="s">
        <v>55</v>
      </c>
      <c r="E417" s="39" t="s">
        <v>5</v>
      </c>
    </row>
    <row r="418" spans="1:5" ht="216.75">
      <c r="A418" s="35" t="s">
        <v>56</v>
      </c>
      <c r="E418" s="40" t="s">
        <v>5580</v>
      </c>
    </row>
    <row r="419" spans="1:5" ht="12.75">
      <c r="A419" t="s">
        <v>58</v>
      </c>
      <c r="E419" s="39" t="s">
        <v>5579</v>
      </c>
    </row>
    <row r="420" spans="1:16" ht="12.75">
      <c r="A420" t="s">
        <v>48</v>
      </c>
      <c s="34" t="s">
        <v>519</v>
      </c>
      <c s="34" t="s">
        <v>5581</v>
      </c>
      <c s="35" t="s">
        <v>5</v>
      </c>
      <c s="6" t="s">
        <v>5582</v>
      </c>
      <c s="36" t="s">
        <v>235</v>
      </c>
      <c s="37">
        <v>81</v>
      </c>
      <c s="36">
        <v>0</v>
      </c>
      <c s="36">
        <f>ROUND(G420*H420,6)</f>
      </c>
      <c r="L420" s="38">
        <v>0</v>
      </c>
      <c s="32">
        <f>ROUND(ROUND(L420,2)*ROUND(G420,3),2)</f>
      </c>
      <c s="36" t="s">
        <v>54</v>
      </c>
      <c>
        <f>(M420*21)/100</f>
      </c>
      <c t="s">
        <v>26</v>
      </c>
    </row>
    <row r="421" spans="1:5" ht="12.75">
      <c r="A421" s="35" t="s">
        <v>55</v>
      </c>
      <c r="E421" s="39" t="s">
        <v>5</v>
      </c>
    </row>
    <row r="422" spans="1:5" ht="114.75">
      <c r="A422" s="35" t="s">
        <v>56</v>
      </c>
      <c r="E422" s="40" t="s">
        <v>5583</v>
      </c>
    </row>
    <row r="423" spans="1:5" ht="12.75">
      <c r="A423" t="s">
        <v>58</v>
      </c>
      <c r="E423" s="39" t="s">
        <v>5582</v>
      </c>
    </row>
    <row r="424" spans="1:16" ht="12.75">
      <c r="A424" t="s">
        <v>48</v>
      </c>
      <c s="34" t="s">
        <v>885</v>
      </c>
      <c s="34" t="s">
        <v>5584</v>
      </c>
      <c s="35" t="s">
        <v>5</v>
      </c>
      <c s="6" t="s">
        <v>5585</v>
      </c>
      <c s="36" t="s">
        <v>235</v>
      </c>
      <c s="37">
        <v>30</v>
      </c>
      <c s="36">
        <v>0</v>
      </c>
      <c s="36">
        <f>ROUND(G424*H424,6)</f>
      </c>
      <c r="L424" s="38">
        <v>0</v>
      </c>
      <c s="32">
        <f>ROUND(ROUND(L424,2)*ROUND(G424,3),2)</f>
      </c>
      <c s="36" t="s">
        <v>54</v>
      </c>
      <c>
        <f>(M424*21)/100</f>
      </c>
      <c t="s">
        <v>26</v>
      </c>
    </row>
    <row r="425" spans="1:5" ht="12.75">
      <c r="A425" s="35" t="s">
        <v>55</v>
      </c>
      <c r="E425" s="39" t="s">
        <v>5</v>
      </c>
    </row>
    <row r="426" spans="1:5" ht="114.75">
      <c r="A426" s="35" t="s">
        <v>56</v>
      </c>
      <c r="E426" s="40" t="s">
        <v>5586</v>
      </c>
    </row>
    <row r="427" spans="1:5" ht="12.75">
      <c r="A427" t="s">
        <v>58</v>
      </c>
      <c r="E427" s="39" t="s">
        <v>5585</v>
      </c>
    </row>
    <row r="428" spans="1:16" ht="12.75">
      <c r="A428" t="s">
        <v>48</v>
      </c>
      <c s="34" t="s">
        <v>888</v>
      </c>
      <c s="34" t="s">
        <v>5587</v>
      </c>
      <c s="35" t="s">
        <v>5</v>
      </c>
      <c s="6" t="s">
        <v>5588</v>
      </c>
      <c s="36" t="s">
        <v>235</v>
      </c>
      <c s="37">
        <v>64</v>
      </c>
      <c s="36">
        <v>0</v>
      </c>
      <c s="36">
        <f>ROUND(G428*H428,6)</f>
      </c>
      <c r="L428" s="38">
        <v>0</v>
      </c>
      <c s="32">
        <f>ROUND(ROUND(L428,2)*ROUND(G428,3),2)</f>
      </c>
      <c s="36" t="s">
        <v>54</v>
      </c>
      <c>
        <f>(M428*21)/100</f>
      </c>
      <c t="s">
        <v>26</v>
      </c>
    </row>
    <row r="429" spans="1:5" ht="12.75">
      <c r="A429" s="35" t="s">
        <v>55</v>
      </c>
      <c r="E429" s="39" t="s">
        <v>5</v>
      </c>
    </row>
    <row r="430" spans="1:5" ht="114.75">
      <c r="A430" s="35" t="s">
        <v>56</v>
      </c>
      <c r="E430" s="40" t="s">
        <v>5589</v>
      </c>
    </row>
    <row r="431" spans="1:5" ht="12.75">
      <c r="A431" t="s">
        <v>58</v>
      </c>
      <c r="E431" s="39" t="s">
        <v>5588</v>
      </c>
    </row>
    <row r="432" spans="1:16" ht="12.75">
      <c r="A432" t="s">
        <v>48</v>
      </c>
      <c s="34" t="s">
        <v>891</v>
      </c>
      <c s="34" t="s">
        <v>5590</v>
      </c>
      <c s="35" t="s">
        <v>5</v>
      </c>
      <c s="6" t="s">
        <v>5591</v>
      </c>
      <c s="36" t="s">
        <v>235</v>
      </c>
      <c s="37">
        <v>60</v>
      </c>
      <c s="36">
        <v>0</v>
      </c>
      <c s="36">
        <f>ROUND(G432*H432,6)</f>
      </c>
      <c r="L432" s="38">
        <v>0</v>
      </c>
      <c s="32">
        <f>ROUND(ROUND(L432,2)*ROUND(G432,3),2)</f>
      </c>
      <c s="36" t="s">
        <v>54</v>
      </c>
      <c>
        <f>(M432*21)/100</f>
      </c>
      <c t="s">
        <v>26</v>
      </c>
    </row>
    <row r="433" spans="1:5" ht="12.75">
      <c r="A433" s="35" t="s">
        <v>55</v>
      </c>
      <c r="E433" s="39" t="s">
        <v>5</v>
      </c>
    </row>
    <row r="434" spans="1:5" ht="114.75">
      <c r="A434" s="35" t="s">
        <v>56</v>
      </c>
      <c r="E434" s="40" t="s">
        <v>5592</v>
      </c>
    </row>
    <row r="435" spans="1:5" ht="12.75">
      <c r="A435" t="s">
        <v>58</v>
      </c>
      <c r="E435" s="39" t="s">
        <v>5591</v>
      </c>
    </row>
    <row r="436" spans="1:16" ht="12.75">
      <c r="A436" t="s">
        <v>48</v>
      </c>
      <c s="34" t="s">
        <v>894</v>
      </c>
      <c s="34" t="s">
        <v>5593</v>
      </c>
      <c s="35" t="s">
        <v>5</v>
      </c>
      <c s="6" t="s">
        <v>5594</v>
      </c>
      <c s="36" t="s">
        <v>235</v>
      </c>
      <c s="37">
        <v>180</v>
      </c>
      <c s="36">
        <v>0</v>
      </c>
      <c s="36">
        <f>ROUND(G436*H436,6)</f>
      </c>
      <c r="L436" s="38">
        <v>0</v>
      </c>
      <c s="32">
        <f>ROUND(ROUND(L436,2)*ROUND(G436,3),2)</f>
      </c>
      <c s="36" t="s">
        <v>54</v>
      </c>
      <c>
        <f>(M436*21)/100</f>
      </c>
      <c t="s">
        <v>26</v>
      </c>
    </row>
    <row r="437" spans="1:5" ht="12.75">
      <c r="A437" s="35" t="s">
        <v>55</v>
      </c>
      <c r="E437" s="39" t="s">
        <v>5</v>
      </c>
    </row>
    <row r="438" spans="1:5" ht="114.75">
      <c r="A438" s="35" t="s">
        <v>56</v>
      </c>
      <c r="E438" s="40" t="s">
        <v>5595</v>
      </c>
    </row>
    <row r="439" spans="1:5" ht="12.75">
      <c r="A439" t="s">
        <v>58</v>
      </c>
      <c r="E439" s="39" t="s">
        <v>5594</v>
      </c>
    </row>
    <row r="440" spans="1:16" ht="12.75">
      <c r="A440" t="s">
        <v>48</v>
      </c>
      <c s="34" t="s">
        <v>1103</v>
      </c>
      <c s="34" t="s">
        <v>5596</v>
      </c>
      <c s="35" t="s">
        <v>5</v>
      </c>
      <c s="6" t="s">
        <v>5597</v>
      </c>
      <c s="36" t="s">
        <v>187</v>
      </c>
      <c s="37">
        <v>1</v>
      </c>
      <c s="36">
        <v>0</v>
      </c>
      <c s="36">
        <f>ROUND(G440*H440,6)</f>
      </c>
      <c r="L440" s="38">
        <v>0</v>
      </c>
      <c s="32">
        <f>ROUND(ROUND(L440,2)*ROUND(G440,3),2)</f>
      </c>
      <c s="36" t="s">
        <v>54</v>
      </c>
      <c>
        <f>(M440*21)/100</f>
      </c>
      <c t="s">
        <v>26</v>
      </c>
    </row>
    <row r="441" spans="1:5" ht="12.75">
      <c r="A441" s="35" t="s">
        <v>55</v>
      </c>
      <c r="E441" s="39" t="s">
        <v>5</v>
      </c>
    </row>
    <row r="442" spans="1:5" ht="63.75">
      <c r="A442" s="35" t="s">
        <v>56</v>
      </c>
      <c r="E442" s="40" t="s">
        <v>5598</v>
      </c>
    </row>
    <row r="443" spans="1:5" ht="12.75">
      <c r="A443" t="s">
        <v>58</v>
      </c>
      <c r="E443" s="39" t="s">
        <v>5597</v>
      </c>
    </row>
    <row r="444" spans="1:16" ht="12.75">
      <c r="A444" t="s">
        <v>48</v>
      </c>
      <c s="34" t="s">
        <v>1105</v>
      </c>
      <c s="34" t="s">
        <v>5599</v>
      </c>
      <c s="35" t="s">
        <v>5</v>
      </c>
      <c s="6" t="s">
        <v>5600</v>
      </c>
      <c s="36" t="s">
        <v>187</v>
      </c>
      <c s="37">
        <v>1</v>
      </c>
      <c s="36">
        <v>0</v>
      </c>
      <c s="36">
        <f>ROUND(G444*H444,6)</f>
      </c>
      <c r="L444" s="38">
        <v>0</v>
      </c>
      <c s="32">
        <f>ROUND(ROUND(L444,2)*ROUND(G444,3),2)</f>
      </c>
      <c s="36" t="s">
        <v>54</v>
      </c>
      <c>
        <f>(M444*21)/100</f>
      </c>
      <c t="s">
        <v>26</v>
      </c>
    </row>
    <row r="445" spans="1:5" ht="12.75">
      <c r="A445" s="35" t="s">
        <v>55</v>
      </c>
      <c r="E445" s="39" t="s">
        <v>5</v>
      </c>
    </row>
    <row r="446" spans="1:5" ht="63.75">
      <c r="A446" s="35" t="s">
        <v>56</v>
      </c>
      <c r="E446" s="40" t="s">
        <v>5601</v>
      </c>
    </row>
    <row r="447" spans="1:5" ht="12.75">
      <c r="A447" t="s">
        <v>58</v>
      </c>
      <c r="E447" s="39" t="s">
        <v>5600</v>
      </c>
    </row>
    <row r="448" spans="1:16" ht="12.75">
      <c r="A448" t="s">
        <v>48</v>
      </c>
      <c s="34" t="s">
        <v>1107</v>
      </c>
      <c s="34" t="s">
        <v>5602</v>
      </c>
      <c s="35" t="s">
        <v>5</v>
      </c>
      <c s="6" t="s">
        <v>5603</v>
      </c>
      <c s="36" t="s">
        <v>187</v>
      </c>
      <c s="37">
        <v>1</v>
      </c>
      <c s="36">
        <v>0</v>
      </c>
      <c s="36">
        <f>ROUND(G448*H448,6)</f>
      </c>
      <c r="L448" s="38">
        <v>0</v>
      </c>
      <c s="32">
        <f>ROUND(ROUND(L448,2)*ROUND(G448,3),2)</f>
      </c>
      <c s="36" t="s">
        <v>54</v>
      </c>
      <c>
        <f>(M448*21)/100</f>
      </c>
      <c t="s">
        <v>26</v>
      </c>
    </row>
    <row r="449" spans="1:5" ht="12.75">
      <c r="A449" s="35" t="s">
        <v>55</v>
      </c>
      <c r="E449" s="39" t="s">
        <v>5</v>
      </c>
    </row>
    <row r="450" spans="1:5" ht="63.75">
      <c r="A450" s="35" t="s">
        <v>56</v>
      </c>
      <c r="E450" s="40" t="s">
        <v>5604</v>
      </c>
    </row>
    <row r="451" spans="1:5" ht="12.75">
      <c r="A451" t="s">
        <v>58</v>
      </c>
      <c r="E451" s="39" t="s">
        <v>5603</v>
      </c>
    </row>
    <row r="452" spans="1:16" ht="12.75">
      <c r="A452" t="s">
        <v>48</v>
      </c>
      <c s="34" t="s">
        <v>1837</v>
      </c>
      <c s="34" t="s">
        <v>5605</v>
      </c>
      <c s="35" t="s">
        <v>5</v>
      </c>
      <c s="6" t="s">
        <v>5606</v>
      </c>
      <c s="36" t="s">
        <v>187</v>
      </c>
      <c s="37">
        <v>1</v>
      </c>
      <c s="36">
        <v>0</v>
      </c>
      <c s="36">
        <f>ROUND(G452*H452,6)</f>
      </c>
      <c r="L452" s="38">
        <v>0</v>
      </c>
      <c s="32">
        <f>ROUND(ROUND(L452,2)*ROUND(G452,3),2)</f>
      </c>
      <c s="36" t="s">
        <v>54</v>
      </c>
      <c>
        <f>(M452*21)/100</f>
      </c>
      <c t="s">
        <v>26</v>
      </c>
    </row>
    <row r="453" spans="1:5" ht="12.75">
      <c r="A453" s="35" t="s">
        <v>55</v>
      </c>
      <c r="E453" s="39" t="s">
        <v>5</v>
      </c>
    </row>
    <row r="454" spans="1:5" ht="63.75">
      <c r="A454" s="35" t="s">
        <v>56</v>
      </c>
      <c r="E454" s="40" t="s">
        <v>5607</v>
      </c>
    </row>
    <row r="455" spans="1:5" ht="12.75">
      <c r="A455" t="s">
        <v>58</v>
      </c>
      <c r="E455" s="39" t="s">
        <v>5606</v>
      </c>
    </row>
    <row r="456" spans="1:16" ht="12.75">
      <c r="A456" t="s">
        <v>48</v>
      </c>
      <c s="34" t="s">
        <v>1841</v>
      </c>
      <c s="34" t="s">
        <v>5608</v>
      </c>
      <c s="35" t="s">
        <v>5</v>
      </c>
      <c s="6" t="s">
        <v>5609</v>
      </c>
      <c s="36" t="s">
        <v>187</v>
      </c>
      <c s="37">
        <v>1</v>
      </c>
      <c s="36">
        <v>0</v>
      </c>
      <c s="36">
        <f>ROUND(G456*H456,6)</f>
      </c>
      <c r="L456" s="38">
        <v>0</v>
      </c>
      <c s="32">
        <f>ROUND(ROUND(L456,2)*ROUND(G456,3),2)</f>
      </c>
      <c s="36" t="s">
        <v>54</v>
      </c>
      <c>
        <f>(M456*21)/100</f>
      </c>
      <c t="s">
        <v>26</v>
      </c>
    </row>
    <row r="457" spans="1:5" ht="12.75">
      <c r="A457" s="35" t="s">
        <v>55</v>
      </c>
      <c r="E457" s="39" t="s">
        <v>5</v>
      </c>
    </row>
    <row r="458" spans="1:5" ht="63.75">
      <c r="A458" s="35" t="s">
        <v>56</v>
      </c>
      <c r="E458" s="40" t="s">
        <v>5610</v>
      </c>
    </row>
    <row r="459" spans="1:5" ht="12.75">
      <c r="A459" t="s">
        <v>58</v>
      </c>
      <c r="E459" s="39" t="s">
        <v>5609</v>
      </c>
    </row>
    <row r="460" spans="1:16" ht="12.75">
      <c r="A460" t="s">
        <v>48</v>
      </c>
      <c s="34" t="s">
        <v>1844</v>
      </c>
      <c s="34" t="s">
        <v>5611</v>
      </c>
      <c s="35" t="s">
        <v>5</v>
      </c>
      <c s="6" t="s">
        <v>5612</v>
      </c>
      <c s="36" t="s">
        <v>187</v>
      </c>
      <c s="37">
        <v>1</v>
      </c>
      <c s="36">
        <v>0</v>
      </c>
      <c s="36">
        <f>ROUND(G460*H460,6)</f>
      </c>
      <c r="L460" s="38">
        <v>0</v>
      </c>
      <c s="32">
        <f>ROUND(ROUND(L460,2)*ROUND(G460,3),2)</f>
      </c>
      <c s="36" t="s">
        <v>54</v>
      </c>
      <c>
        <f>(M460*21)/100</f>
      </c>
      <c t="s">
        <v>26</v>
      </c>
    </row>
    <row r="461" spans="1:5" ht="12.75">
      <c r="A461" s="35" t="s">
        <v>55</v>
      </c>
      <c r="E461" s="39" t="s">
        <v>5</v>
      </c>
    </row>
    <row r="462" spans="1:5" ht="63.75">
      <c r="A462" s="35" t="s">
        <v>56</v>
      </c>
      <c r="E462" s="40" t="s">
        <v>5613</v>
      </c>
    </row>
    <row r="463" spans="1:5" ht="12.75">
      <c r="A463" t="s">
        <v>58</v>
      </c>
      <c r="E463" s="39" t="s">
        <v>5612</v>
      </c>
    </row>
    <row r="464" spans="1:16" ht="12.75">
      <c r="A464" t="s">
        <v>48</v>
      </c>
      <c s="34" t="s">
        <v>1848</v>
      </c>
      <c s="34" t="s">
        <v>5614</v>
      </c>
      <c s="35" t="s">
        <v>5</v>
      </c>
      <c s="6" t="s">
        <v>5615</v>
      </c>
      <c s="36" t="s">
        <v>187</v>
      </c>
      <c s="37">
        <v>1</v>
      </c>
      <c s="36">
        <v>0</v>
      </c>
      <c s="36">
        <f>ROUND(G464*H464,6)</f>
      </c>
      <c r="L464" s="38">
        <v>0</v>
      </c>
      <c s="32">
        <f>ROUND(ROUND(L464,2)*ROUND(G464,3),2)</f>
      </c>
      <c s="36" t="s">
        <v>54</v>
      </c>
      <c>
        <f>(M464*21)/100</f>
      </c>
      <c t="s">
        <v>26</v>
      </c>
    </row>
    <row r="465" spans="1:5" ht="12.75">
      <c r="A465" s="35" t="s">
        <v>55</v>
      </c>
      <c r="E465" s="39" t="s">
        <v>5</v>
      </c>
    </row>
    <row r="466" spans="1:5" ht="63.75">
      <c r="A466" s="35" t="s">
        <v>56</v>
      </c>
      <c r="E466" s="40" t="s">
        <v>5616</v>
      </c>
    </row>
    <row r="467" spans="1:5" ht="12.75">
      <c r="A467" t="s">
        <v>58</v>
      </c>
      <c r="E467" s="39" t="s">
        <v>5615</v>
      </c>
    </row>
    <row r="468" spans="1:16" ht="12.75">
      <c r="A468" t="s">
        <v>48</v>
      </c>
      <c s="34" t="s">
        <v>1852</v>
      </c>
      <c s="34" t="s">
        <v>5617</v>
      </c>
      <c s="35" t="s">
        <v>5</v>
      </c>
      <c s="6" t="s">
        <v>5618</v>
      </c>
      <c s="36" t="s">
        <v>187</v>
      </c>
      <c s="37">
        <v>11</v>
      </c>
      <c s="36">
        <v>0</v>
      </c>
      <c s="36">
        <f>ROUND(G468*H468,6)</f>
      </c>
      <c r="L468" s="38">
        <v>0</v>
      </c>
      <c s="32">
        <f>ROUND(ROUND(L468,2)*ROUND(G468,3),2)</f>
      </c>
      <c s="36" t="s">
        <v>54</v>
      </c>
      <c>
        <f>(M468*21)/100</f>
      </c>
      <c t="s">
        <v>26</v>
      </c>
    </row>
    <row r="469" spans="1:5" ht="12.75">
      <c r="A469" s="35" t="s">
        <v>55</v>
      </c>
      <c r="E469" s="39" t="s">
        <v>5</v>
      </c>
    </row>
    <row r="470" spans="1:5" ht="165.75">
      <c r="A470" s="35" t="s">
        <v>56</v>
      </c>
      <c r="E470" s="40" t="s">
        <v>5619</v>
      </c>
    </row>
    <row r="471" spans="1:5" ht="12.75">
      <c r="A471" t="s">
        <v>58</v>
      </c>
      <c r="E471" s="39" t="s">
        <v>5618</v>
      </c>
    </row>
    <row r="472" spans="1:16" ht="38.25">
      <c r="A472" t="s">
        <v>48</v>
      </c>
      <c s="34" t="s">
        <v>1856</v>
      </c>
      <c s="34" t="s">
        <v>5620</v>
      </c>
      <c s="35" t="s">
        <v>5</v>
      </c>
      <c s="6" t="s">
        <v>5621</v>
      </c>
      <c s="36" t="s">
        <v>187</v>
      </c>
      <c s="37">
        <v>1</v>
      </c>
      <c s="36">
        <v>0</v>
      </c>
      <c s="36">
        <f>ROUND(G472*H472,6)</f>
      </c>
      <c r="L472" s="38">
        <v>0</v>
      </c>
      <c s="32">
        <f>ROUND(ROUND(L472,2)*ROUND(G472,3),2)</f>
      </c>
      <c s="36" t="s">
        <v>54</v>
      </c>
      <c>
        <f>(M472*21)/100</f>
      </c>
      <c t="s">
        <v>26</v>
      </c>
    </row>
    <row r="473" spans="1:5" ht="12.75">
      <c r="A473" s="35" t="s">
        <v>55</v>
      </c>
      <c r="E473" s="39" t="s">
        <v>5</v>
      </c>
    </row>
    <row r="474" spans="1:5" ht="63.75">
      <c r="A474" s="35" t="s">
        <v>56</v>
      </c>
      <c r="E474" s="40" t="s">
        <v>5622</v>
      </c>
    </row>
    <row r="475" spans="1:5" ht="38.25">
      <c r="A475" t="s">
        <v>58</v>
      </c>
      <c r="E475" s="39" t="s">
        <v>5621</v>
      </c>
    </row>
    <row r="476" spans="1:16" ht="12.75">
      <c r="A476" t="s">
        <v>48</v>
      </c>
      <c s="34" t="s">
        <v>1862</v>
      </c>
      <c s="34" t="s">
        <v>5623</v>
      </c>
      <c s="35" t="s">
        <v>5</v>
      </c>
      <c s="6" t="s">
        <v>5624</v>
      </c>
      <c s="36" t="s">
        <v>187</v>
      </c>
      <c s="37">
        <v>16</v>
      </c>
      <c s="36">
        <v>0</v>
      </c>
      <c s="36">
        <f>ROUND(G476*H476,6)</f>
      </c>
      <c r="L476" s="38">
        <v>0</v>
      </c>
      <c s="32">
        <f>ROUND(ROUND(L476,2)*ROUND(G476,3),2)</f>
      </c>
      <c s="36" t="s">
        <v>54</v>
      </c>
      <c>
        <f>(M476*21)/100</f>
      </c>
      <c t="s">
        <v>26</v>
      </c>
    </row>
    <row r="477" spans="1:5" ht="12.75">
      <c r="A477" s="35" t="s">
        <v>55</v>
      </c>
      <c r="E477" s="39" t="s">
        <v>5</v>
      </c>
    </row>
    <row r="478" spans="1:5" ht="114.75">
      <c r="A478" s="35" t="s">
        <v>56</v>
      </c>
      <c r="E478" s="40" t="s">
        <v>5625</v>
      </c>
    </row>
    <row r="479" spans="1:5" ht="12.75">
      <c r="A479" t="s">
        <v>58</v>
      </c>
      <c r="E479" s="39" t="s">
        <v>5624</v>
      </c>
    </row>
    <row r="480" spans="1:16" ht="12.75">
      <c r="A480" t="s">
        <v>48</v>
      </c>
      <c s="34" t="s">
        <v>1866</v>
      </c>
      <c s="34" t="s">
        <v>5626</v>
      </c>
      <c s="35" t="s">
        <v>5</v>
      </c>
      <c s="6" t="s">
        <v>5627</v>
      </c>
      <c s="36" t="s">
        <v>187</v>
      </c>
      <c s="37">
        <v>9</v>
      </c>
      <c s="36">
        <v>0</v>
      </c>
      <c s="36">
        <f>ROUND(G480*H480,6)</f>
      </c>
      <c r="L480" s="38">
        <v>0</v>
      </c>
      <c s="32">
        <f>ROUND(ROUND(L480,2)*ROUND(G480,3),2)</f>
      </c>
      <c s="36" t="s">
        <v>54</v>
      </c>
      <c>
        <f>(M480*21)/100</f>
      </c>
      <c t="s">
        <v>26</v>
      </c>
    </row>
    <row r="481" spans="1:5" ht="12.75">
      <c r="A481" s="35" t="s">
        <v>55</v>
      </c>
      <c r="E481" s="39" t="s">
        <v>5</v>
      </c>
    </row>
    <row r="482" spans="1:5" ht="63.75">
      <c r="A482" s="35" t="s">
        <v>56</v>
      </c>
      <c r="E482" s="40" t="s">
        <v>5628</v>
      </c>
    </row>
    <row r="483" spans="1:5" ht="12.75">
      <c r="A483" t="s">
        <v>58</v>
      </c>
      <c r="E483" s="39" t="s">
        <v>5627</v>
      </c>
    </row>
    <row r="484" spans="1:16" ht="12.75">
      <c r="A484" t="s">
        <v>48</v>
      </c>
      <c s="34" t="s">
        <v>1870</v>
      </c>
      <c s="34" t="s">
        <v>5629</v>
      </c>
      <c s="35" t="s">
        <v>5</v>
      </c>
      <c s="6" t="s">
        <v>5630</v>
      </c>
      <c s="36" t="s">
        <v>187</v>
      </c>
      <c s="37">
        <v>41</v>
      </c>
      <c s="36">
        <v>0</v>
      </c>
      <c s="36">
        <f>ROUND(G484*H484,6)</f>
      </c>
      <c r="L484" s="38">
        <v>0</v>
      </c>
      <c s="32">
        <f>ROUND(ROUND(L484,2)*ROUND(G484,3),2)</f>
      </c>
      <c s="36" t="s">
        <v>54</v>
      </c>
      <c>
        <f>(M484*21)/100</f>
      </c>
      <c t="s">
        <v>26</v>
      </c>
    </row>
    <row r="485" spans="1:5" ht="12.75">
      <c r="A485" s="35" t="s">
        <v>55</v>
      </c>
      <c r="E485" s="39" t="s">
        <v>5</v>
      </c>
    </row>
    <row r="486" spans="1:5" ht="216.75">
      <c r="A486" s="35" t="s">
        <v>56</v>
      </c>
      <c r="E486" s="40" t="s">
        <v>5631</v>
      </c>
    </row>
    <row r="487" spans="1:5" ht="12.75">
      <c r="A487" t="s">
        <v>58</v>
      </c>
      <c r="E487" s="39" t="s">
        <v>5630</v>
      </c>
    </row>
    <row r="488" spans="1:16" ht="12.75">
      <c r="A488" t="s">
        <v>48</v>
      </c>
      <c s="34" t="s">
        <v>1874</v>
      </c>
      <c s="34" t="s">
        <v>5632</v>
      </c>
      <c s="35" t="s">
        <v>5</v>
      </c>
      <c s="6" t="s">
        <v>5633</v>
      </c>
      <c s="36" t="s">
        <v>187</v>
      </c>
      <c s="37">
        <v>4</v>
      </c>
      <c s="36">
        <v>0</v>
      </c>
      <c s="36">
        <f>ROUND(G488*H488,6)</f>
      </c>
      <c r="L488" s="38">
        <v>0</v>
      </c>
      <c s="32">
        <f>ROUND(ROUND(L488,2)*ROUND(G488,3),2)</f>
      </c>
      <c s="36" t="s">
        <v>54</v>
      </c>
      <c>
        <f>(M488*21)/100</f>
      </c>
      <c t="s">
        <v>26</v>
      </c>
    </row>
    <row r="489" spans="1:5" ht="12.75">
      <c r="A489" s="35" t="s">
        <v>55</v>
      </c>
      <c r="E489" s="39" t="s">
        <v>5</v>
      </c>
    </row>
    <row r="490" spans="1:5" ht="63.75">
      <c r="A490" s="35" t="s">
        <v>56</v>
      </c>
      <c r="E490" s="40" t="s">
        <v>5634</v>
      </c>
    </row>
    <row r="491" spans="1:5" ht="12.75">
      <c r="A491" t="s">
        <v>58</v>
      </c>
      <c r="E491" s="39" t="s">
        <v>5633</v>
      </c>
    </row>
    <row r="492" spans="1:16" ht="12.75">
      <c r="A492" t="s">
        <v>48</v>
      </c>
      <c s="34" t="s">
        <v>1880</v>
      </c>
      <c s="34" t="s">
        <v>5635</v>
      </c>
      <c s="35" t="s">
        <v>5</v>
      </c>
      <c s="6" t="s">
        <v>5636</v>
      </c>
      <c s="36" t="s">
        <v>187</v>
      </c>
      <c s="37">
        <v>14</v>
      </c>
      <c s="36">
        <v>0</v>
      </c>
      <c s="36">
        <f>ROUND(G492*H492,6)</f>
      </c>
      <c r="L492" s="38">
        <v>0</v>
      </c>
      <c s="32">
        <f>ROUND(ROUND(L492,2)*ROUND(G492,3),2)</f>
      </c>
      <c s="36" t="s">
        <v>54</v>
      </c>
      <c>
        <f>(M492*21)/100</f>
      </c>
      <c t="s">
        <v>26</v>
      </c>
    </row>
    <row r="493" spans="1:5" ht="12.75">
      <c r="A493" s="35" t="s">
        <v>55</v>
      </c>
      <c r="E493" s="39" t="s">
        <v>5</v>
      </c>
    </row>
    <row r="494" spans="1:5" ht="63.75">
      <c r="A494" s="35" t="s">
        <v>56</v>
      </c>
      <c r="E494" s="40" t="s">
        <v>5637</v>
      </c>
    </row>
    <row r="495" spans="1:5" ht="12.75">
      <c r="A495" t="s">
        <v>58</v>
      </c>
      <c r="E495" s="39" t="s">
        <v>5636</v>
      </c>
    </row>
    <row r="496" spans="1:16" ht="12.75">
      <c r="A496" t="s">
        <v>48</v>
      </c>
      <c s="34" t="s">
        <v>1886</v>
      </c>
      <c s="34" t="s">
        <v>5638</v>
      </c>
      <c s="35" t="s">
        <v>5</v>
      </c>
      <c s="6" t="s">
        <v>5639</v>
      </c>
      <c s="36" t="s">
        <v>187</v>
      </c>
      <c s="37">
        <v>14</v>
      </c>
      <c s="36">
        <v>0</v>
      </c>
      <c s="36">
        <f>ROUND(G496*H496,6)</f>
      </c>
      <c r="L496" s="38">
        <v>0</v>
      </c>
      <c s="32">
        <f>ROUND(ROUND(L496,2)*ROUND(G496,3),2)</f>
      </c>
      <c s="36" t="s">
        <v>54</v>
      </c>
      <c>
        <f>(M496*21)/100</f>
      </c>
      <c t="s">
        <v>26</v>
      </c>
    </row>
    <row r="497" spans="1:5" ht="12.75">
      <c r="A497" s="35" t="s">
        <v>55</v>
      </c>
      <c r="E497" s="39" t="s">
        <v>5</v>
      </c>
    </row>
    <row r="498" spans="1:5" ht="63.75">
      <c r="A498" s="35" t="s">
        <v>56</v>
      </c>
      <c r="E498" s="40" t="s">
        <v>5640</v>
      </c>
    </row>
    <row r="499" spans="1:5" ht="12.75">
      <c r="A499" t="s">
        <v>58</v>
      </c>
      <c r="E499" s="39" t="s">
        <v>5639</v>
      </c>
    </row>
    <row r="500" spans="1:16" ht="12.75">
      <c r="A500" t="s">
        <v>48</v>
      </c>
      <c s="34" t="s">
        <v>1890</v>
      </c>
      <c s="34" t="s">
        <v>5641</v>
      </c>
      <c s="35" t="s">
        <v>5</v>
      </c>
      <c s="6" t="s">
        <v>5642</v>
      </c>
      <c s="36" t="s">
        <v>187</v>
      </c>
      <c s="37">
        <v>49</v>
      </c>
      <c s="36">
        <v>0</v>
      </c>
      <c s="36">
        <f>ROUND(G500*H500,6)</f>
      </c>
      <c r="L500" s="38">
        <v>0</v>
      </c>
      <c s="32">
        <f>ROUND(ROUND(L500,2)*ROUND(G500,3),2)</f>
      </c>
      <c s="36" t="s">
        <v>54</v>
      </c>
      <c>
        <f>(M500*21)/100</f>
      </c>
      <c t="s">
        <v>26</v>
      </c>
    </row>
    <row r="501" spans="1:5" ht="12.75">
      <c r="A501" s="35" t="s">
        <v>55</v>
      </c>
      <c r="E501" s="39" t="s">
        <v>5</v>
      </c>
    </row>
    <row r="502" spans="1:5" ht="63.75">
      <c r="A502" s="35" t="s">
        <v>56</v>
      </c>
      <c r="E502" s="40" t="s">
        <v>5643</v>
      </c>
    </row>
    <row r="503" spans="1:5" ht="12.75">
      <c r="A503" t="s">
        <v>58</v>
      </c>
      <c r="E503" s="39" t="s">
        <v>5642</v>
      </c>
    </row>
    <row r="504" spans="1:16" ht="12.75">
      <c r="A504" t="s">
        <v>48</v>
      </c>
      <c s="34" t="s">
        <v>1896</v>
      </c>
      <c s="34" t="s">
        <v>5644</v>
      </c>
      <c s="35" t="s">
        <v>5</v>
      </c>
      <c s="6" t="s">
        <v>5645</v>
      </c>
      <c s="36" t="s">
        <v>187</v>
      </c>
      <c s="37">
        <v>25</v>
      </c>
      <c s="36">
        <v>0</v>
      </c>
      <c s="36">
        <f>ROUND(G504*H504,6)</f>
      </c>
      <c r="L504" s="38">
        <v>0</v>
      </c>
      <c s="32">
        <f>ROUND(ROUND(L504,2)*ROUND(G504,3),2)</f>
      </c>
      <c s="36" t="s">
        <v>54</v>
      </c>
      <c>
        <f>(M504*21)/100</f>
      </c>
      <c t="s">
        <v>26</v>
      </c>
    </row>
    <row r="505" spans="1:5" ht="12.75">
      <c r="A505" s="35" t="s">
        <v>55</v>
      </c>
      <c r="E505" s="39" t="s">
        <v>5</v>
      </c>
    </row>
    <row r="506" spans="1:5" ht="63.75">
      <c r="A506" s="35" t="s">
        <v>56</v>
      </c>
      <c r="E506" s="40" t="s">
        <v>5646</v>
      </c>
    </row>
    <row r="507" spans="1:5" ht="12.75">
      <c r="A507" t="s">
        <v>58</v>
      </c>
      <c r="E507" s="39" t="s">
        <v>5645</v>
      </c>
    </row>
    <row r="508" spans="1:16" ht="12.75">
      <c r="A508" t="s">
        <v>48</v>
      </c>
      <c s="34" t="s">
        <v>1830</v>
      </c>
      <c s="34" t="s">
        <v>5647</v>
      </c>
      <c s="35" t="s">
        <v>5</v>
      </c>
      <c s="6" t="s">
        <v>5648</v>
      </c>
      <c s="36" t="s">
        <v>187</v>
      </c>
      <c s="37">
        <v>48</v>
      </c>
      <c s="36">
        <v>0</v>
      </c>
      <c s="36">
        <f>ROUND(G508*H508,6)</f>
      </c>
      <c r="L508" s="38">
        <v>0</v>
      </c>
      <c s="32">
        <f>ROUND(ROUND(L508,2)*ROUND(G508,3),2)</f>
      </c>
      <c s="36" t="s">
        <v>54</v>
      </c>
      <c>
        <f>(M508*21)/100</f>
      </c>
      <c t="s">
        <v>26</v>
      </c>
    </row>
    <row r="509" spans="1:5" ht="12.75">
      <c r="A509" s="35" t="s">
        <v>55</v>
      </c>
      <c r="E509" s="39" t="s">
        <v>5</v>
      </c>
    </row>
    <row r="510" spans="1:5" ht="165.75">
      <c r="A510" s="35" t="s">
        <v>56</v>
      </c>
      <c r="E510" s="40" t="s">
        <v>5649</v>
      </c>
    </row>
    <row r="511" spans="1:5" ht="12.75">
      <c r="A511" t="s">
        <v>58</v>
      </c>
      <c r="E511" s="39" t="s">
        <v>5648</v>
      </c>
    </row>
    <row r="512" spans="1:16" ht="12.75">
      <c r="A512" t="s">
        <v>48</v>
      </c>
      <c s="34" t="s">
        <v>1905</v>
      </c>
      <c s="34" t="s">
        <v>5650</v>
      </c>
      <c s="35" t="s">
        <v>5</v>
      </c>
      <c s="6" t="s">
        <v>5651</v>
      </c>
      <c s="36" t="s">
        <v>187</v>
      </c>
      <c s="37">
        <v>15</v>
      </c>
      <c s="36">
        <v>0</v>
      </c>
      <c s="36">
        <f>ROUND(G512*H512,6)</f>
      </c>
      <c r="L512" s="38">
        <v>0</v>
      </c>
      <c s="32">
        <f>ROUND(ROUND(L512,2)*ROUND(G512,3),2)</f>
      </c>
      <c s="36" t="s">
        <v>54</v>
      </c>
      <c>
        <f>(M512*21)/100</f>
      </c>
      <c t="s">
        <v>26</v>
      </c>
    </row>
    <row r="513" spans="1:5" ht="12.75">
      <c r="A513" s="35" t="s">
        <v>55</v>
      </c>
      <c r="E513" s="39" t="s">
        <v>5</v>
      </c>
    </row>
    <row r="514" spans="1:5" ht="165.75">
      <c r="A514" s="35" t="s">
        <v>56</v>
      </c>
      <c r="E514" s="40" t="s">
        <v>5652</v>
      </c>
    </row>
    <row r="515" spans="1:5" ht="12.75">
      <c r="A515" t="s">
        <v>58</v>
      </c>
      <c r="E515" s="39" t="s">
        <v>5651</v>
      </c>
    </row>
    <row r="516" spans="1:16" ht="12.75">
      <c r="A516" t="s">
        <v>48</v>
      </c>
      <c s="34" t="s">
        <v>1909</v>
      </c>
      <c s="34" t="s">
        <v>5653</v>
      </c>
      <c s="35" t="s">
        <v>5</v>
      </c>
      <c s="6" t="s">
        <v>5654</v>
      </c>
      <c s="36" t="s">
        <v>187</v>
      </c>
      <c s="37">
        <v>12</v>
      </c>
      <c s="36">
        <v>0</v>
      </c>
      <c s="36">
        <f>ROUND(G516*H516,6)</f>
      </c>
      <c r="L516" s="38">
        <v>0</v>
      </c>
      <c s="32">
        <f>ROUND(ROUND(L516,2)*ROUND(G516,3),2)</f>
      </c>
      <c s="36" t="s">
        <v>54</v>
      </c>
      <c>
        <f>(M516*21)/100</f>
      </c>
      <c t="s">
        <v>26</v>
      </c>
    </row>
    <row r="517" spans="1:5" ht="12.75">
      <c r="A517" s="35" t="s">
        <v>55</v>
      </c>
      <c r="E517" s="39" t="s">
        <v>5</v>
      </c>
    </row>
    <row r="518" spans="1:5" ht="165.75">
      <c r="A518" s="35" t="s">
        <v>56</v>
      </c>
      <c r="E518" s="40" t="s">
        <v>5655</v>
      </c>
    </row>
    <row r="519" spans="1:5" ht="12.75">
      <c r="A519" t="s">
        <v>58</v>
      </c>
      <c r="E519" s="39" t="s">
        <v>5654</v>
      </c>
    </row>
    <row r="520" spans="1:16" ht="12.75">
      <c r="A520" t="s">
        <v>48</v>
      </c>
      <c s="34" t="s">
        <v>1913</v>
      </c>
      <c s="34" t="s">
        <v>5656</v>
      </c>
      <c s="35" t="s">
        <v>5</v>
      </c>
      <c s="6" t="s">
        <v>5657</v>
      </c>
      <c s="36" t="s">
        <v>187</v>
      </c>
      <c s="37">
        <v>19</v>
      </c>
      <c s="36">
        <v>0</v>
      </c>
      <c s="36">
        <f>ROUND(G520*H520,6)</f>
      </c>
      <c r="L520" s="38">
        <v>0</v>
      </c>
      <c s="32">
        <f>ROUND(ROUND(L520,2)*ROUND(G520,3),2)</f>
      </c>
      <c s="36" t="s">
        <v>54</v>
      </c>
      <c>
        <f>(M520*21)/100</f>
      </c>
      <c t="s">
        <v>26</v>
      </c>
    </row>
    <row r="521" spans="1:5" ht="12.75">
      <c r="A521" s="35" t="s">
        <v>55</v>
      </c>
      <c r="E521" s="39" t="s">
        <v>5</v>
      </c>
    </row>
    <row r="522" spans="1:5" ht="165.75">
      <c r="A522" s="35" t="s">
        <v>56</v>
      </c>
      <c r="E522" s="40" t="s">
        <v>5658</v>
      </c>
    </row>
    <row r="523" spans="1:5" ht="12.75">
      <c r="A523" t="s">
        <v>58</v>
      </c>
      <c r="E523" s="39" t="s">
        <v>5657</v>
      </c>
    </row>
    <row r="524" spans="1:16" ht="12.75">
      <c r="A524" t="s">
        <v>48</v>
      </c>
      <c s="34" t="s">
        <v>2043</v>
      </c>
      <c s="34" t="s">
        <v>5659</v>
      </c>
      <c s="35" t="s">
        <v>5</v>
      </c>
      <c s="6" t="s">
        <v>5660</v>
      </c>
      <c s="36" t="s">
        <v>187</v>
      </c>
      <c s="37">
        <v>19</v>
      </c>
      <c s="36">
        <v>0</v>
      </c>
      <c s="36">
        <f>ROUND(G524*H524,6)</f>
      </c>
      <c r="L524" s="38">
        <v>0</v>
      </c>
      <c s="32">
        <f>ROUND(ROUND(L524,2)*ROUND(G524,3),2)</f>
      </c>
      <c s="36" t="s">
        <v>54</v>
      </c>
      <c>
        <f>(M524*21)/100</f>
      </c>
      <c t="s">
        <v>26</v>
      </c>
    </row>
    <row r="525" spans="1:5" ht="12.75">
      <c r="A525" s="35" t="s">
        <v>55</v>
      </c>
      <c r="E525" s="39" t="s">
        <v>5</v>
      </c>
    </row>
    <row r="526" spans="1:5" ht="63.75">
      <c r="A526" s="35" t="s">
        <v>56</v>
      </c>
      <c r="E526" s="40" t="s">
        <v>5661</v>
      </c>
    </row>
    <row r="527" spans="1:5" ht="12.75">
      <c r="A527" t="s">
        <v>58</v>
      </c>
      <c r="E527" s="39" t="s">
        <v>5660</v>
      </c>
    </row>
    <row r="528" spans="1:16" ht="12.75">
      <c r="A528" t="s">
        <v>48</v>
      </c>
      <c s="34" t="s">
        <v>2313</v>
      </c>
      <c s="34" t="s">
        <v>5662</v>
      </c>
      <c s="35" t="s">
        <v>5</v>
      </c>
      <c s="6" t="s">
        <v>5663</v>
      </c>
      <c s="36" t="s">
        <v>187</v>
      </c>
      <c s="37">
        <v>12</v>
      </c>
      <c s="36">
        <v>0</v>
      </c>
      <c s="36">
        <f>ROUND(G528*H528,6)</f>
      </c>
      <c r="L528" s="38">
        <v>0</v>
      </c>
      <c s="32">
        <f>ROUND(ROUND(L528,2)*ROUND(G528,3),2)</f>
      </c>
      <c s="36" t="s">
        <v>54</v>
      </c>
      <c>
        <f>(M528*21)/100</f>
      </c>
      <c t="s">
        <v>26</v>
      </c>
    </row>
    <row r="529" spans="1:5" ht="12.75">
      <c r="A529" s="35" t="s">
        <v>55</v>
      </c>
      <c r="E529" s="39" t="s">
        <v>5</v>
      </c>
    </row>
    <row r="530" spans="1:5" ht="114.75">
      <c r="A530" s="35" t="s">
        <v>56</v>
      </c>
      <c r="E530" s="40" t="s">
        <v>5664</v>
      </c>
    </row>
    <row r="531" spans="1:5" ht="12.75">
      <c r="A531" t="s">
        <v>58</v>
      </c>
      <c r="E531" s="39" t="s">
        <v>5663</v>
      </c>
    </row>
    <row r="532" spans="1:16" ht="12.75">
      <c r="A532" t="s">
        <v>48</v>
      </c>
      <c s="34" t="s">
        <v>2319</v>
      </c>
      <c s="34" t="s">
        <v>5665</v>
      </c>
      <c s="35" t="s">
        <v>5</v>
      </c>
      <c s="6" t="s">
        <v>5666</v>
      </c>
      <c s="36" t="s">
        <v>187</v>
      </c>
      <c s="37">
        <v>20</v>
      </c>
      <c s="36">
        <v>0</v>
      </c>
      <c s="36">
        <f>ROUND(G532*H532,6)</f>
      </c>
      <c r="L532" s="38">
        <v>0</v>
      </c>
      <c s="32">
        <f>ROUND(ROUND(L532,2)*ROUND(G532,3),2)</f>
      </c>
      <c s="36" t="s">
        <v>54</v>
      </c>
      <c>
        <f>(M532*21)/100</f>
      </c>
      <c t="s">
        <v>26</v>
      </c>
    </row>
    <row r="533" spans="1:5" ht="12.75">
      <c r="A533" s="35" t="s">
        <v>55</v>
      </c>
      <c r="E533" s="39" t="s">
        <v>5</v>
      </c>
    </row>
    <row r="534" spans="1:5" ht="114.75">
      <c r="A534" s="35" t="s">
        <v>56</v>
      </c>
      <c r="E534" s="40" t="s">
        <v>5667</v>
      </c>
    </row>
    <row r="535" spans="1:5" ht="12.75">
      <c r="A535" t="s">
        <v>58</v>
      </c>
      <c r="E535" s="39" t="s">
        <v>5666</v>
      </c>
    </row>
    <row r="536" spans="1:16" ht="12.75">
      <c r="A536" t="s">
        <v>48</v>
      </c>
      <c s="34" t="s">
        <v>2323</v>
      </c>
      <c s="34" t="s">
        <v>5668</v>
      </c>
      <c s="35" t="s">
        <v>5</v>
      </c>
      <c s="6" t="s">
        <v>5669</v>
      </c>
      <c s="36" t="s">
        <v>187</v>
      </c>
      <c s="37">
        <v>14</v>
      </c>
      <c s="36">
        <v>0</v>
      </c>
      <c s="36">
        <f>ROUND(G536*H536,6)</f>
      </c>
      <c r="L536" s="38">
        <v>0</v>
      </c>
      <c s="32">
        <f>ROUND(ROUND(L536,2)*ROUND(G536,3),2)</f>
      </c>
      <c s="36" t="s">
        <v>54</v>
      </c>
      <c>
        <f>(M536*21)/100</f>
      </c>
      <c t="s">
        <v>26</v>
      </c>
    </row>
    <row r="537" spans="1:5" ht="12.75">
      <c r="A537" s="35" t="s">
        <v>55</v>
      </c>
      <c r="E537" s="39" t="s">
        <v>5</v>
      </c>
    </row>
    <row r="538" spans="1:5" ht="63.75">
      <c r="A538" s="35" t="s">
        <v>56</v>
      </c>
      <c r="E538" s="40" t="s">
        <v>5670</v>
      </c>
    </row>
    <row r="539" spans="1:5" ht="12.75">
      <c r="A539" t="s">
        <v>58</v>
      </c>
      <c r="E539" s="39" t="s">
        <v>5669</v>
      </c>
    </row>
    <row r="540" spans="1:16" ht="12.75">
      <c r="A540" t="s">
        <v>48</v>
      </c>
      <c s="34" t="s">
        <v>2327</v>
      </c>
      <c s="34" t="s">
        <v>5671</v>
      </c>
      <c s="35" t="s">
        <v>5</v>
      </c>
      <c s="6" t="s">
        <v>5672</v>
      </c>
      <c s="36" t="s">
        <v>187</v>
      </c>
      <c s="37">
        <v>7</v>
      </c>
      <c s="36">
        <v>0</v>
      </c>
      <c s="36">
        <f>ROUND(G540*H540,6)</f>
      </c>
      <c r="L540" s="38">
        <v>0</v>
      </c>
      <c s="32">
        <f>ROUND(ROUND(L540,2)*ROUND(G540,3),2)</f>
      </c>
      <c s="36" t="s">
        <v>54</v>
      </c>
      <c>
        <f>(M540*21)/100</f>
      </c>
      <c t="s">
        <v>26</v>
      </c>
    </row>
    <row r="541" spans="1:5" ht="12.75">
      <c r="A541" s="35" t="s">
        <v>55</v>
      </c>
      <c r="E541" s="39" t="s">
        <v>5</v>
      </c>
    </row>
    <row r="542" spans="1:5" ht="63.75">
      <c r="A542" s="35" t="s">
        <v>56</v>
      </c>
      <c r="E542" s="40" t="s">
        <v>5673</v>
      </c>
    </row>
    <row r="543" spans="1:5" ht="12.75">
      <c r="A543" t="s">
        <v>58</v>
      </c>
      <c r="E543" s="39" t="s">
        <v>5672</v>
      </c>
    </row>
    <row r="544" spans="1:16" ht="12.75">
      <c r="A544" t="s">
        <v>48</v>
      </c>
      <c s="34" t="s">
        <v>2331</v>
      </c>
      <c s="34" t="s">
        <v>5674</v>
      </c>
      <c s="35" t="s">
        <v>5</v>
      </c>
      <c s="6" t="s">
        <v>5675</v>
      </c>
      <c s="36" t="s">
        <v>187</v>
      </c>
      <c s="37">
        <v>4</v>
      </c>
      <c s="36">
        <v>0</v>
      </c>
      <c s="36">
        <f>ROUND(G544*H544,6)</f>
      </c>
      <c r="L544" s="38">
        <v>0</v>
      </c>
      <c s="32">
        <f>ROUND(ROUND(L544,2)*ROUND(G544,3),2)</f>
      </c>
      <c s="36" t="s">
        <v>54</v>
      </c>
      <c>
        <f>(M544*21)/100</f>
      </c>
      <c t="s">
        <v>26</v>
      </c>
    </row>
    <row r="545" spans="1:5" ht="12.75">
      <c r="A545" s="35" t="s">
        <v>55</v>
      </c>
      <c r="E545" s="39" t="s">
        <v>5</v>
      </c>
    </row>
    <row r="546" spans="1:5" ht="63.75">
      <c r="A546" s="35" t="s">
        <v>56</v>
      </c>
      <c r="E546" s="40" t="s">
        <v>5676</v>
      </c>
    </row>
    <row r="547" spans="1:5" ht="12.75">
      <c r="A547" t="s">
        <v>58</v>
      </c>
      <c r="E547" s="39" t="s">
        <v>5675</v>
      </c>
    </row>
    <row r="548" spans="1:16" ht="12.75">
      <c r="A548" t="s">
        <v>48</v>
      </c>
      <c s="34" t="s">
        <v>1966</v>
      </c>
      <c s="34" t="s">
        <v>5677</v>
      </c>
      <c s="35" t="s">
        <v>5</v>
      </c>
      <c s="6" t="s">
        <v>5678</v>
      </c>
      <c s="36" t="s">
        <v>187</v>
      </c>
      <c s="37">
        <v>37</v>
      </c>
      <c s="36">
        <v>0</v>
      </c>
      <c s="36">
        <f>ROUND(G548*H548,6)</f>
      </c>
      <c r="L548" s="38">
        <v>0</v>
      </c>
      <c s="32">
        <f>ROUND(ROUND(L548,2)*ROUND(G548,3),2)</f>
      </c>
      <c s="36" t="s">
        <v>54</v>
      </c>
      <c>
        <f>(M548*21)/100</f>
      </c>
      <c t="s">
        <v>26</v>
      </c>
    </row>
    <row r="549" spans="1:5" ht="12.75">
      <c r="A549" s="35" t="s">
        <v>55</v>
      </c>
      <c r="E549" s="39" t="s">
        <v>5</v>
      </c>
    </row>
    <row r="550" spans="1:5" ht="165.75">
      <c r="A550" s="35" t="s">
        <v>56</v>
      </c>
      <c r="E550" s="40" t="s">
        <v>5679</v>
      </c>
    </row>
    <row r="551" spans="1:5" ht="12.75">
      <c r="A551" t="s">
        <v>58</v>
      </c>
      <c r="E551" s="39" t="s">
        <v>5678</v>
      </c>
    </row>
    <row r="552" spans="1:16" ht="12.75">
      <c r="A552" t="s">
        <v>48</v>
      </c>
      <c s="34" t="s">
        <v>2335</v>
      </c>
      <c s="34" t="s">
        <v>5680</v>
      </c>
      <c s="35" t="s">
        <v>5</v>
      </c>
      <c s="6" t="s">
        <v>5681</v>
      </c>
      <c s="36" t="s">
        <v>187</v>
      </c>
      <c s="37">
        <v>6</v>
      </c>
      <c s="36">
        <v>0</v>
      </c>
      <c s="36">
        <f>ROUND(G552*H552,6)</f>
      </c>
      <c r="L552" s="38">
        <v>0</v>
      </c>
      <c s="32">
        <f>ROUND(ROUND(L552,2)*ROUND(G552,3),2)</f>
      </c>
      <c s="36" t="s">
        <v>54</v>
      </c>
      <c>
        <f>(M552*21)/100</f>
      </c>
      <c t="s">
        <v>26</v>
      </c>
    </row>
    <row r="553" spans="1:5" ht="12.75">
      <c r="A553" s="35" t="s">
        <v>55</v>
      </c>
      <c r="E553" s="39" t="s">
        <v>5</v>
      </c>
    </row>
    <row r="554" spans="1:5" ht="114.75">
      <c r="A554" s="35" t="s">
        <v>56</v>
      </c>
      <c r="E554" s="40" t="s">
        <v>5682</v>
      </c>
    </row>
    <row r="555" spans="1:5" ht="12.75">
      <c r="A555" t="s">
        <v>58</v>
      </c>
      <c r="E555" s="39" t="s">
        <v>5681</v>
      </c>
    </row>
    <row r="556" spans="1:16" ht="12.75">
      <c r="A556" t="s">
        <v>48</v>
      </c>
      <c s="34" t="s">
        <v>2339</v>
      </c>
      <c s="34" t="s">
        <v>5683</v>
      </c>
      <c s="35" t="s">
        <v>5</v>
      </c>
      <c s="6" t="s">
        <v>5684</v>
      </c>
      <c s="36" t="s">
        <v>187</v>
      </c>
      <c s="37">
        <v>35</v>
      </c>
      <c s="36">
        <v>0</v>
      </c>
      <c s="36">
        <f>ROUND(G556*H556,6)</f>
      </c>
      <c r="L556" s="38">
        <v>0</v>
      </c>
      <c s="32">
        <f>ROUND(ROUND(L556,2)*ROUND(G556,3),2)</f>
      </c>
      <c s="36" t="s">
        <v>54</v>
      </c>
      <c>
        <f>(M556*21)/100</f>
      </c>
      <c t="s">
        <v>26</v>
      </c>
    </row>
    <row r="557" spans="1:5" ht="12.75">
      <c r="A557" s="35" t="s">
        <v>55</v>
      </c>
      <c r="E557" s="39" t="s">
        <v>5</v>
      </c>
    </row>
    <row r="558" spans="1:5" ht="165.75">
      <c r="A558" s="35" t="s">
        <v>56</v>
      </c>
      <c r="E558" s="40" t="s">
        <v>5685</v>
      </c>
    </row>
    <row r="559" spans="1:5" ht="12.75">
      <c r="A559" t="s">
        <v>58</v>
      </c>
      <c r="E559" s="39" t="s">
        <v>5684</v>
      </c>
    </row>
    <row r="560" spans="1:16" ht="12.75">
      <c r="A560" t="s">
        <v>48</v>
      </c>
      <c s="34" t="s">
        <v>2343</v>
      </c>
      <c s="34" t="s">
        <v>5686</v>
      </c>
      <c s="35" t="s">
        <v>5</v>
      </c>
      <c s="6" t="s">
        <v>5687</v>
      </c>
      <c s="36" t="s">
        <v>187</v>
      </c>
      <c s="37">
        <v>7</v>
      </c>
      <c s="36">
        <v>0</v>
      </c>
      <c s="36">
        <f>ROUND(G560*H560,6)</f>
      </c>
      <c r="L560" s="38">
        <v>0</v>
      </c>
      <c s="32">
        <f>ROUND(ROUND(L560,2)*ROUND(G560,3),2)</f>
      </c>
      <c s="36" t="s">
        <v>54</v>
      </c>
      <c>
        <f>(M560*21)/100</f>
      </c>
      <c t="s">
        <v>26</v>
      </c>
    </row>
    <row r="561" spans="1:5" ht="12.75">
      <c r="A561" s="35" t="s">
        <v>55</v>
      </c>
      <c r="E561" s="39" t="s">
        <v>5</v>
      </c>
    </row>
    <row r="562" spans="1:5" ht="165.75">
      <c r="A562" s="35" t="s">
        <v>56</v>
      </c>
      <c r="E562" s="40" t="s">
        <v>5688</v>
      </c>
    </row>
    <row r="563" spans="1:5" ht="12.75">
      <c r="A563" t="s">
        <v>58</v>
      </c>
      <c r="E563" s="39" t="s">
        <v>5687</v>
      </c>
    </row>
    <row r="564" spans="1:16" ht="12.75">
      <c r="A564" t="s">
        <v>48</v>
      </c>
      <c s="34" t="s">
        <v>2345</v>
      </c>
      <c s="34" t="s">
        <v>5689</v>
      </c>
      <c s="35" t="s">
        <v>5</v>
      </c>
      <c s="6" t="s">
        <v>5690</v>
      </c>
      <c s="36" t="s">
        <v>187</v>
      </c>
      <c s="37">
        <v>32</v>
      </c>
      <c s="36">
        <v>0</v>
      </c>
      <c s="36">
        <f>ROUND(G564*H564,6)</f>
      </c>
      <c r="L564" s="38">
        <v>0</v>
      </c>
      <c s="32">
        <f>ROUND(ROUND(L564,2)*ROUND(G564,3),2)</f>
      </c>
      <c s="36" t="s">
        <v>54</v>
      </c>
      <c>
        <f>(M564*21)/100</f>
      </c>
      <c t="s">
        <v>26</v>
      </c>
    </row>
    <row r="565" spans="1:5" ht="12.75">
      <c r="A565" s="35" t="s">
        <v>55</v>
      </c>
      <c r="E565" s="39" t="s">
        <v>5</v>
      </c>
    </row>
    <row r="566" spans="1:5" ht="165.75">
      <c r="A566" s="35" t="s">
        <v>56</v>
      </c>
      <c r="E566" s="40" t="s">
        <v>5691</v>
      </c>
    </row>
    <row r="567" spans="1:5" ht="12.75">
      <c r="A567" t="s">
        <v>58</v>
      </c>
      <c r="E567" s="39" t="s">
        <v>5690</v>
      </c>
    </row>
    <row r="568" spans="1:16" ht="12.75">
      <c r="A568" t="s">
        <v>48</v>
      </c>
      <c s="34" t="s">
        <v>2350</v>
      </c>
      <c s="34" t="s">
        <v>5692</v>
      </c>
      <c s="35" t="s">
        <v>5</v>
      </c>
      <c s="6" t="s">
        <v>5693</v>
      </c>
      <c s="36" t="s">
        <v>187</v>
      </c>
      <c s="37">
        <v>1</v>
      </c>
      <c s="36">
        <v>0</v>
      </c>
      <c s="36">
        <f>ROUND(G568*H568,6)</f>
      </c>
      <c r="L568" s="38">
        <v>0</v>
      </c>
      <c s="32">
        <f>ROUND(ROUND(L568,2)*ROUND(G568,3),2)</f>
      </c>
      <c s="36" t="s">
        <v>54</v>
      </c>
      <c>
        <f>(M568*21)/100</f>
      </c>
      <c t="s">
        <v>26</v>
      </c>
    </row>
    <row r="569" spans="1:5" ht="12.75">
      <c r="A569" s="35" t="s">
        <v>55</v>
      </c>
      <c r="E569" s="39" t="s">
        <v>5</v>
      </c>
    </row>
    <row r="570" spans="1:5" ht="63.75">
      <c r="A570" s="35" t="s">
        <v>56</v>
      </c>
      <c r="E570" s="40" t="s">
        <v>5694</v>
      </c>
    </row>
    <row r="571" spans="1:5" ht="12.75">
      <c r="A571" t="s">
        <v>58</v>
      </c>
      <c r="E571" s="39" t="s">
        <v>5693</v>
      </c>
    </row>
    <row r="572" spans="1:16" ht="12.75">
      <c r="A572" t="s">
        <v>48</v>
      </c>
      <c s="34" t="s">
        <v>2353</v>
      </c>
      <c s="34" t="s">
        <v>5695</v>
      </c>
      <c s="35" t="s">
        <v>5</v>
      </c>
      <c s="6" t="s">
        <v>5696</v>
      </c>
      <c s="36" t="s">
        <v>187</v>
      </c>
      <c s="37">
        <v>10</v>
      </c>
      <c s="36">
        <v>0</v>
      </c>
      <c s="36">
        <f>ROUND(G572*H572,6)</f>
      </c>
      <c r="L572" s="38">
        <v>0</v>
      </c>
      <c s="32">
        <f>ROUND(ROUND(L572,2)*ROUND(G572,3),2)</f>
      </c>
      <c s="36" t="s">
        <v>54</v>
      </c>
      <c>
        <f>(M572*21)/100</f>
      </c>
      <c t="s">
        <v>26</v>
      </c>
    </row>
    <row r="573" spans="1:5" ht="12.75">
      <c r="A573" s="35" t="s">
        <v>55</v>
      </c>
      <c r="E573" s="39" t="s">
        <v>5</v>
      </c>
    </row>
    <row r="574" spans="1:5" ht="114.75">
      <c r="A574" s="35" t="s">
        <v>56</v>
      </c>
      <c r="E574" s="40" t="s">
        <v>5697</v>
      </c>
    </row>
    <row r="575" spans="1:5" ht="12.75">
      <c r="A575" t="s">
        <v>58</v>
      </c>
      <c r="E575" s="39" t="s">
        <v>5696</v>
      </c>
    </row>
    <row r="576" spans="1:16" ht="12.75">
      <c r="A576" t="s">
        <v>48</v>
      </c>
      <c s="34" t="s">
        <v>2357</v>
      </c>
      <c s="34" t="s">
        <v>5698</v>
      </c>
      <c s="35" t="s">
        <v>5</v>
      </c>
      <c s="6" t="s">
        <v>5699</v>
      </c>
      <c s="36" t="s">
        <v>187</v>
      </c>
      <c s="37">
        <v>6</v>
      </c>
      <c s="36">
        <v>0</v>
      </c>
      <c s="36">
        <f>ROUND(G576*H576,6)</f>
      </c>
      <c r="L576" s="38">
        <v>0</v>
      </c>
      <c s="32">
        <f>ROUND(ROUND(L576,2)*ROUND(G576,3),2)</f>
      </c>
      <c s="36" t="s">
        <v>54</v>
      </c>
      <c>
        <f>(M576*21)/100</f>
      </c>
      <c t="s">
        <v>26</v>
      </c>
    </row>
    <row r="577" spans="1:5" ht="12.75">
      <c r="A577" s="35" t="s">
        <v>55</v>
      </c>
      <c r="E577" s="39" t="s">
        <v>5</v>
      </c>
    </row>
    <row r="578" spans="1:5" ht="63.75">
      <c r="A578" s="35" t="s">
        <v>56</v>
      </c>
      <c r="E578" s="40" t="s">
        <v>5700</v>
      </c>
    </row>
    <row r="579" spans="1:5" ht="12.75">
      <c r="A579" t="s">
        <v>58</v>
      </c>
      <c r="E579" s="39" t="s">
        <v>5699</v>
      </c>
    </row>
    <row r="580" spans="1:16" ht="12.75">
      <c r="A580" t="s">
        <v>48</v>
      </c>
      <c s="34" t="s">
        <v>2362</v>
      </c>
      <c s="34" t="s">
        <v>5701</v>
      </c>
      <c s="35" t="s">
        <v>5</v>
      </c>
      <c s="6" t="s">
        <v>5702</v>
      </c>
      <c s="36" t="s">
        <v>187</v>
      </c>
      <c s="37">
        <v>6</v>
      </c>
      <c s="36">
        <v>0</v>
      </c>
      <c s="36">
        <f>ROUND(G580*H580,6)</f>
      </c>
      <c r="L580" s="38">
        <v>0</v>
      </c>
      <c s="32">
        <f>ROUND(ROUND(L580,2)*ROUND(G580,3),2)</f>
      </c>
      <c s="36" t="s">
        <v>54</v>
      </c>
      <c>
        <f>(M580*21)/100</f>
      </c>
      <c t="s">
        <v>26</v>
      </c>
    </row>
    <row r="581" spans="1:5" ht="12.75">
      <c r="A581" s="35" t="s">
        <v>55</v>
      </c>
      <c r="E581" s="39" t="s">
        <v>5</v>
      </c>
    </row>
    <row r="582" spans="1:5" ht="63.75">
      <c r="A582" s="35" t="s">
        <v>56</v>
      </c>
      <c r="E582" s="40" t="s">
        <v>5703</v>
      </c>
    </row>
    <row r="583" spans="1:5" ht="12.75">
      <c r="A583" t="s">
        <v>58</v>
      </c>
      <c r="E583" s="39" t="s">
        <v>5702</v>
      </c>
    </row>
    <row r="584" spans="1:16" ht="12.75">
      <c r="A584" t="s">
        <v>48</v>
      </c>
      <c s="34" t="s">
        <v>2366</v>
      </c>
      <c s="34" t="s">
        <v>5704</v>
      </c>
      <c s="35" t="s">
        <v>5</v>
      </c>
      <c s="6" t="s">
        <v>5705</v>
      </c>
      <c s="36" t="s">
        <v>187</v>
      </c>
      <c s="37">
        <v>14</v>
      </c>
      <c s="36">
        <v>0</v>
      </c>
      <c s="36">
        <f>ROUND(G584*H584,6)</f>
      </c>
      <c r="L584" s="38">
        <v>0</v>
      </c>
      <c s="32">
        <f>ROUND(ROUND(L584,2)*ROUND(G584,3),2)</f>
      </c>
      <c s="36" t="s">
        <v>54</v>
      </c>
      <c>
        <f>(M584*21)/100</f>
      </c>
      <c t="s">
        <v>26</v>
      </c>
    </row>
    <row r="585" spans="1:5" ht="12.75">
      <c r="A585" s="35" t="s">
        <v>55</v>
      </c>
      <c r="E585" s="39" t="s">
        <v>5</v>
      </c>
    </row>
    <row r="586" spans="1:5" ht="63.75">
      <c r="A586" s="35" t="s">
        <v>56</v>
      </c>
      <c r="E586" s="40" t="s">
        <v>5706</v>
      </c>
    </row>
    <row r="587" spans="1:5" ht="12.75">
      <c r="A587" t="s">
        <v>58</v>
      </c>
      <c r="E587" s="39" t="s">
        <v>5705</v>
      </c>
    </row>
    <row r="588" spans="1:16" ht="12.75">
      <c r="A588" t="s">
        <v>48</v>
      </c>
      <c s="34" t="s">
        <v>2369</v>
      </c>
      <c s="34" t="s">
        <v>5707</v>
      </c>
      <c s="35" t="s">
        <v>5</v>
      </c>
      <c s="6" t="s">
        <v>5708</v>
      </c>
      <c s="36" t="s">
        <v>187</v>
      </c>
      <c s="37">
        <v>13</v>
      </c>
      <c s="36">
        <v>0</v>
      </c>
      <c s="36">
        <f>ROUND(G588*H588,6)</f>
      </c>
      <c r="L588" s="38">
        <v>0</v>
      </c>
      <c s="32">
        <f>ROUND(ROUND(L588,2)*ROUND(G588,3),2)</f>
      </c>
      <c s="36" t="s">
        <v>54</v>
      </c>
      <c>
        <f>(M588*21)/100</f>
      </c>
      <c t="s">
        <v>26</v>
      </c>
    </row>
    <row r="589" spans="1:5" ht="12.75">
      <c r="A589" s="35" t="s">
        <v>55</v>
      </c>
      <c r="E589" s="39" t="s">
        <v>5</v>
      </c>
    </row>
    <row r="590" spans="1:5" ht="63.75">
      <c r="A590" s="35" t="s">
        <v>56</v>
      </c>
      <c r="E590" s="40" t="s">
        <v>5709</v>
      </c>
    </row>
    <row r="591" spans="1:5" ht="12.75">
      <c r="A591" t="s">
        <v>58</v>
      </c>
      <c r="E591" s="39" t="s">
        <v>5708</v>
      </c>
    </row>
    <row r="592" spans="1:16" ht="12.75">
      <c r="A592" t="s">
        <v>48</v>
      </c>
      <c s="34" t="s">
        <v>2374</v>
      </c>
      <c s="34" t="s">
        <v>5710</v>
      </c>
      <c s="35" t="s">
        <v>5</v>
      </c>
      <c s="6" t="s">
        <v>5711</v>
      </c>
      <c s="36" t="s">
        <v>187</v>
      </c>
      <c s="37">
        <v>509</v>
      </c>
      <c s="36">
        <v>0</v>
      </c>
      <c s="36">
        <f>ROUND(G592*H592,6)</f>
      </c>
      <c r="L592" s="38">
        <v>0</v>
      </c>
      <c s="32">
        <f>ROUND(ROUND(L592,2)*ROUND(G592,3),2)</f>
      </c>
      <c s="36" t="s">
        <v>54</v>
      </c>
      <c>
        <f>(M592*21)/100</f>
      </c>
      <c t="s">
        <v>26</v>
      </c>
    </row>
    <row r="593" spans="1:5" ht="12.75">
      <c r="A593" s="35" t="s">
        <v>55</v>
      </c>
      <c r="E593" s="39" t="s">
        <v>5</v>
      </c>
    </row>
    <row r="594" spans="1:5" ht="12.75">
      <c r="A594" s="35" t="s">
        <v>56</v>
      </c>
      <c r="E594" s="40" t="s">
        <v>5</v>
      </c>
    </row>
    <row r="595" spans="1:5" ht="12.75">
      <c r="A595" t="s">
        <v>58</v>
      </c>
      <c r="E595" s="39" t="s">
        <v>5711</v>
      </c>
    </row>
    <row r="596" spans="1:16" ht="25.5">
      <c r="A596" t="s">
        <v>48</v>
      </c>
      <c s="34" t="s">
        <v>2378</v>
      </c>
      <c s="34" t="s">
        <v>5712</v>
      </c>
      <c s="35" t="s">
        <v>5</v>
      </c>
      <c s="6" t="s">
        <v>5713</v>
      </c>
      <c s="36" t="s">
        <v>187</v>
      </c>
      <c s="37">
        <v>40</v>
      </c>
      <c s="36">
        <v>0</v>
      </c>
      <c s="36">
        <f>ROUND(G596*H596,6)</f>
      </c>
      <c r="L596" s="38">
        <v>0</v>
      </c>
      <c s="32">
        <f>ROUND(ROUND(L596,2)*ROUND(G596,3),2)</f>
      </c>
      <c s="36" t="s">
        <v>54</v>
      </c>
      <c>
        <f>(M596*21)/100</f>
      </c>
      <c t="s">
        <v>26</v>
      </c>
    </row>
    <row r="597" spans="1:5" ht="12.75">
      <c r="A597" s="35" t="s">
        <v>55</v>
      </c>
      <c r="E597" s="39" t="s">
        <v>5</v>
      </c>
    </row>
    <row r="598" spans="1:5" ht="12.75">
      <c r="A598" s="35" t="s">
        <v>56</v>
      </c>
      <c r="E598" s="40" t="s">
        <v>5</v>
      </c>
    </row>
    <row r="599" spans="1:5" ht="25.5">
      <c r="A599" t="s">
        <v>58</v>
      </c>
      <c r="E599" s="39" t="s">
        <v>5713</v>
      </c>
    </row>
    <row r="600" spans="1:16" ht="25.5">
      <c r="A600" t="s">
        <v>48</v>
      </c>
      <c s="34" t="s">
        <v>2382</v>
      </c>
      <c s="34" t="s">
        <v>5714</v>
      </c>
      <c s="35" t="s">
        <v>5</v>
      </c>
      <c s="6" t="s">
        <v>5715</v>
      </c>
      <c s="36" t="s">
        <v>1171</v>
      </c>
      <c s="37">
        <v>2</v>
      </c>
      <c s="36">
        <v>0</v>
      </c>
      <c s="36">
        <f>ROUND(G600*H600,6)</f>
      </c>
      <c r="L600" s="38">
        <v>0</v>
      </c>
      <c s="32">
        <f>ROUND(ROUND(L600,2)*ROUND(G600,3),2)</f>
      </c>
      <c s="36" t="s">
        <v>54</v>
      </c>
      <c>
        <f>(M600*21)/100</f>
      </c>
      <c t="s">
        <v>26</v>
      </c>
    </row>
    <row r="601" spans="1:5" ht="12.75">
      <c r="A601" s="35" t="s">
        <v>55</v>
      </c>
      <c r="E601" s="39" t="s">
        <v>5</v>
      </c>
    </row>
    <row r="602" spans="1:5" ht="12.75">
      <c r="A602" s="35" t="s">
        <v>56</v>
      </c>
      <c r="E602" s="40" t="s">
        <v>5</v>
      </c>
    </row>
    <row r="603" spans="1:5" ht="25.5">
      <c r="A603" t="s">
        <v>58</v>
      </c>
      <c r="E603" s="39" t="s">
        <v>5715</v>
      </c>
    </row>
    <row r="604" spans="1:16" ht="12.75">
      <c r="A604" t="s">
        <v>48</v>
      </c>
      <c s="34" t="s">
        <v>2387</v>
      </c>
      <c s="34" t="s">
        <v>5716</v>
      </c>
      <c s="35" t="s">
        <v>5</v>
      </c>
      <c s="6" t="s">
        <v>5717</v>
      </c>
      <c s="36" t="s">
        <v>984</v>
      </c>
      <c s="37">
        <v>10</v>
      </c>
      <c s="36">
        <v>0</v>
      </c>
      <c s="36">
        <f>ROUND(G604*H604,6)</f>
      </c>
      <c r="L604" s="38">
        <v>0</v>
      </c>
      <c s="32">
        <f>ROUND(ROUND(L604,2)*ROUND(G604,3),2)</f>
      </c>
      <c s="36" t="s">
        <v>54</v>
      </c>
      <c>
        <f>(M604*21)/100</f>
      </c>
      <c t="s">
        <v>26</v>
      </c>
    </row>
    <row r="605" spans="1:5" ht="12.75">
      <c r="A605" s="35" t="s">
        <v>55</v>
      </c>
      <c r="E605" s="39" t="s">
        <v>5</v>
      </c>
    </row>
    <row r="606" spans="1:5" ht="12.75">
      <c r="A606" s="35" t="s">
        <v>56</v>
      </c>
      <c r="E606" s="40" t="s">
        <v>5</v>
      </c>
    </row>
    <row r="607" spans="1:5" ht="12.75">
      <c r="A607" t="s">
        <v>58</v>
      </c>
      <c r="E607" s="39" t="s">
        <v>5717</v>
      </c>
    </row>
    <row r="608" spans="1:16" ht="12.75">
      <c r="A608" t="s">
        <v>48</v>
      </c>
      <c s="34" t="s">
        <v>2391</v>
      </c>
      <c s="34" t="s">
        <v>5718</v>
      </c>
      <c s="35" t="s">
        <v>5</v>
      </c>
      <c s="6" t="s">
        <v>5719</v>
      </c>
      <c s="36" t="s">
        <v>984</v>
      </c>
      <c s="37">
        <v>2400</v>
      </c>
      <c s="36">
        <v>0</v>
      </c>
      <c s="36">
        <f>ROUND(G608*H608,6)</f>
      </c>
      <c r="L608" s="38">
        <v>0</v>
      </c>
      <c s="32">
        <f>ROUND(ROUND(L608,2)*ROUND(G608,3),2)</f>
      </c>
      <c s="36" t="s">
        <v>54</v>
      </c>
      <c>
        <f>(M608*21)/100</f>
      </c>
      <c t="s">
        <v>26</v>
      </c>
    </row>
    <row r="609" spans="1:5" ht="12.75">
      <c r="A609" s="35" t="s">
        <v>55</v>
      </c>
      <c r="E609" s="39" t="s">
        <v>5</v>
      </c>
    </row>
    <row r="610" spans="1:5" ht="12.75">
      <c r="A610" s="35" t="s">
        <v>56</v>
      </c>
      <c r="E610" s="40" t="s">
        <v>5</v>
      </c>
    </row>
    <row r="611" spans="1:5" ht="12.75">
      <c r="A611" t="s">
        <v>58</v>
      </c>
      <c r="E611" s="39" t="s">
        <v>5719</v>
      </c>
    </row>
    <row r="612" spans="1:16" ht="12.75">
      <c r="A612" t="s">
        <v>48</v>
      </c>
      <c s="34" t="s">
        <v>2396</v>
      </c>
      <c s="34" t="s">
        <v>5720</v>
      </c>
      <c s="35" t="s">
        <v>5</v>
      </c>
      <c s="6" t="s">
        <v>5721</v>
      </c>
      <c s="36" t="s">
        <v>984</v>
      </c>
      <c s="37">
        <v>1</v>
      </c>
      <c s="36">
        <v>0</v>
      </c>
      <c s="36">
        <f>ROUND(G612*H612,6)</f>
      </c>
      <c r="L612" s="38">
        <v>0</v>
      </c>
      <c s="32">
        <f>ROUND(ROUND(L612,2)*ROUND(G612,3),2)</f>
      </c>
      <c s="36" t="s">
        <v>54</v>
      </c>
      <c>
        <f>(M612*21)/100</f>
      </c>
      <c t="s">
        <v>26</v>
      </c>
    </row>
    <row r="613" spans="1:5" ht="12.75">
      <c r="A613" s="35" t="s">
        <v>55</v>
      </c>
      <c r="E613" s="39" t="s">
        <v>5</v>
      </c>
    </row>
    <row r="614" spans="1:5" ht="12.75">
      <c r="A614" s="35" t="s">
        <v>56</v>
      </c>
      <c r="E614" s="40" t="s">
        <v>5</v>
      </c>
    </row>
    <row r="615" spans="1:5" ht="12.75">
      <c r="A615" t="s">
        <v>58</v>
      </c>
      <c r="E615" s="39" t="s">
        <v>5721</v>
      </c>
    </row>
    <row r="616" spans="1:16" ht="38.25">
      <c r="A616" t="s">
        <v>48</v>
      </c>
      <c s="34" t="s">
        <v>2401</v>
      </c>
      <c s="34" t="s">
        <v>5722</v>
      </c>
      <c s="35" t="s">
        <v>5</v>
      </c>
      <c s="6" t="s">
        <v>5723</v>
      </c>
      <c s="36" t="s">
        <v>187</v>
      </c>
      <c s="37">
        <v>306</v>
      </c>
      <c s="36">
        <v>0</v>
      </c>
      <c s="36">
        <f>ROUND(G616*H616,6)</f>
      </c>
      <c r="L616" s="38">
        <v>0</v>
      </c>
      <c s="32">
        <f>ROUND(ROUND(L616,2)*ROUND(G616,3),2)</f>
      </c>
      <c s="36" t="s">
        <v>188</v>
      </c>
      <c>
        <f>(M616*21)/100</f>
      </c>
      <c t="s">
        <v>26</v>
      </c>
    </row>
    <row r="617" spans="1:5" ht="12.75">
      <c r="A617" s="35" t="s">
        <v>55</v>
      </c>
      <c r="E617" s="39" t="s">
        <v>5</v>
      </c>
    </row>
    <row r="618" spans="1:5" ht="12.75">
      <c r="A618" s="35" t="s">
        <v>56</v>
      </c>
      <c r="E618" s="40" t="s">
        <v>5</v>
      </c>
    </row>
    <row r="619" spans="1:5" ht="38.25">
      <c r="A619" t="s">
        <v>58</v>
      </c>
      <c r="E619" s="39" t="s">
        <v>5723</v>
      </c>
    </row>
    <row r="620" spans="1:16" ht="25.5">
      <c r="A620" t="s">
        <v>48</v>
      </c>
      <c s="34" t="s">
        <v>2405</v>
      </c>
      <c s="34" t="s">
        <v>5724</v>
      </c>
      <c s="35" t="s">
        <v>5</v>
      </c>
      <c s="6" t="s">
        <v>5725</v>
      </c>
      <c s="36" t="s">
        <v>187</v>
      </c>
      <c s="37">
        <v>453</v>
      </c>
      <c s="36">
        <v>0</v>
      </c>
      <c s="36">
        <f>ROUND(G620*H620,6)</f>
      </c>
      <c r="L620" s="38">
        <v>0</v>
      </c>
      <c s="32">
        <f>ROUND(ROUND(L620,2)*ROUND(G620,3),2)</f>
      </c>
      <c s="36" t="s">
        <v>188</v>
      </c>
      <c>
        <f>(M620*21)/100</f>
      </c>
      <c t="s">
        <v>26</v>
      </c>
    </row>
    <row r="621" spans="1:5" ht="12.75">
      <c r="A621" s="35" t="s">
        <v>55</v>
      </c>
      <c r="E621" s="39" t="s">
        <v>5</v>
      </c>
    </row>
    <row r="622" spans="1:5" ht="12.75">
      <c r="A622" s="35" t="s">
        <v>56</v>
      </c>
      <c r="E622" s="40" t="s">
        <v>5</v>
      </c>
    </row>
    <row r="623" spans="1:5" ht="25.5">
      <c r="A623" t="s">
        <v>58</v>
      </c>
      <c r="E623" s="39" t="s">
        <v>5725</v>
      </c>
    </row>
    <row r="624" spans="1:16" ht="25.5">
      <c r="A624" t="s">
        <v>48</v>
      </c>
      <c s="34" t="s">
        <v>2410</v>
      </c>
      <c s="34" t="s">
        <v>5726</v>
      </c>
      <c s="35" t="s">
        <v>5</v>
      </c>
      <c s="6" t="s">
        <v>5727</v>
      </c>
      <c s="36" t="s">
        <v>187</v>
      </c>
      <c s="37">
        <v>509</v>
      </c>
      <c s="36">
        <v>0</v>
      </c>
      <c s="36">
        <f>ROUND(G624*H624,6)</f>
      </c>
      <c r="L624" s="38">
        <v>0</v>
      </c>
      <c s="32">
        <f>ROUND(ROUND(L624,2)*ROUND(G624,3),2)</f>
      </c>
      <c s="36" t="s">
        <v>188</v>
      </c>
      <c>
        <f>(M624*21)/100</f>
      </c>
      <c t="s">
        <v>26</v>
      </c>
    </row>
    <row r="625" spans="1:5" ht="12.75">
      <c r="A625" s="35" t="s">
        <v>55</v>
      </c>
      <c r="E625" s="39" t="s">
        <v>5</v>
      </c>
    </row>
    <row r="626" spans="1:5" ht="12.75">
      <c r="A626" s="35" t="s">
        <v>56</v>
      </c>
      <c r="E626" s="40" t="s">
        <v>5</v>
      </c>
    </row>
    <row r="627" spans="1:5" ht="25.5">
      <c r="A627" t="s">
        <v>58</v>
      </c>
      <c r="E627" s="39" t="s">
        <v>5727</v>
      </c>
    </row>
    <row r="628" spans="1:16" ht="12.75">
      <c r="A628" t="s">
        <v>48</v>
      </c>
      <c s="34" t="s">
        <v>2415</v>
      </c>
      <c s="34" t="s">
        <v>5728</v>
      </c>
      <c s="35" t="s">
        <v>5</v>
      </c>
      <c s="6" t="s">
        <v>5729</v>
      </c>
      <c s="36" t="s">
        <v>259</v>
      </c>
      <c s="37">
        <v>80</v>
      </c>
      <c s="36">
        <v>0</v>
      </c>
      <c s="36">
        <f>ROUND(G628*H628,6)</f>
      </c>
      <c r="L628" s="38">
        <v>0</v>
      </c>
      <c s="32">
        <f>ROUND(ROUND(L628,2)*ROUND(G628,3),2)</f>
      </c>
      <c s="36" t="s">
        <v>54</v>
      </c>
      <c>
        <f>(M628*21)/100</f>
      </c>
      <c t="s">
        <v>26</v>
      </c>
    </row>
    <row r="629" spans="1:5" ht="12.75">
      <c r="A629" s="35" t="s">
        <v>55</v>
      </c>
      <c r="E629" s="39" t="s">
        <v>5</v>
      </c>
    </row>
    <row r="630" spans="1:5" ht="12.75">
      <c r="A630" s="35" t="s">
        <v>56</v>
      </c>
      <c r="E630" s="40" t="s">
        <v>5</v>
      </c>
    </row>
    <row r="631" spans="1:5" ht="12.75">
      <c r="A631" t="s">
        <v>58</v>
      </c>
      <c r="E631" s="39" t="s">
        <v>5729</v>
      </c>
    </row>
    <row r="632" spans="1:16" ht="25.5">
      <c r="A632" t="s">
        <v>48</v>
      </c>
      <c s="34" t="s">
        <v>2419</v>
      </c>
      <c s="34" t="s">
        <v>5730</v>
      </c>
      <c s="35" t="s">
        <v>5</v>
      </c>
      <c s="6" t="s">
        <v>5731</v>
      </c>
      <c s="36" t="s">
        <v>235</v>
      </c>
      <c s="37">
        <v>375</v>
      </c>
      <c s="36">
        <v>0</v>
      </c>
      <c s="36">
        <f>ROUND(G632*H632,6)</f>
      </c>
      <c r="L632" s="38">
        <v>0</v>
      </c>
      <c s="32">
        <f>ROUND(ROUND(L632,2)*ROUND(G632,3),2)</f>
      </c>
      <c s="36" t="s">
        <v>188</v>
      </c>
      <c>
        <f>(M632*21)/100</f>
      </c>
      <c t="s">
        <v>26</v>
      </c>
    </row>
    <row r="633" spans="1:5" ht="12.75">
      <c r="A633" s="35" t="s">
        <v>55</v>
      </c>
      <c r="E633" s="39" t="s">
        <v>5</v>
      </c>
    </row>
    <row r="634" spans="1:5" ht="12.75">
      <c r="A634" s="35" t="s">
        <v>56</v>
      </c>
      <c r="E634" s="40" t="s">
        <v>5</v>
      </c>
    </row>
    <row r="635" spans="1:5" ht="25.5">
      <c r="A635" t="s">
        <v>58</v>
      </c>
      <c r="E635" s="39" t="s">
        <v>5731</v>
      </c>
    </row>
    <row r="636" spans="1:16" ht="12.75">
      <c r="A636" t="s">
        <v>48</v>
      </c>
      <c s="34" t="s">
        <v>2421</v>
      </c>
      <c s="34" t="s">
        <v>5732</v>
      </c>
      <c s="35" t="s">
        <v>5</v>
      </c>
      <c s="6" t="s">
        <v>5733</v>
      </c>
      <c s="36" t="s">
        <v>1372</v>
      </c>
      <c s="37">
        <v>75</v>
      </c>
      <c s="36">
        <v>0.001</v>
      </c>
      <c s="36">
        <f>ROUND(G636*H636,6)</f>
      </c>
      <c r="L636" s="38">
        <v>0</v>
      </c>
      <c s="32">
        <f>ROUND(ROUND(L636,2)*ROUND(G636,3),2)</f>
      </c>
      <c s="36" t="s">
        <v>188</v>
      </c>
      <c>
        <f>(M636*21)/100</f>
      </c>
      <c t="s">
        <v>26</v>
      </c>
    </row>
    <row r="637" spans="1:5" ht="12.75">
      <c r="A637" s="35" t="s">
        <v>55</v>
      </c>
      <c r="E637" s="39" t="s">
        <v>5</v>
      </c>
    </row>
    <row r="638" spans="1:5" ht="12.75">
      <c r="A638" s="35" t="s">
        <v>56</v>
      </c>
      <c r="E638" s="40" t="s">
        <v>5</v>
      </c>
    </row>
    <row r="639" spans="1:5" ht="12.75">
      <c r="A639" t="s">
        <v>58</v>
      </c>
      <c r="E639" s="39" t="s">
        <v>5733</v>
      </c>
    </row>
    <row r="640" spans="1:16" ht="12.75">
      <c r="A640" t="s">
        <v>48</v>
      </c>
      <c s="34" t="s">
        <v>2424</v>
      </c>
      <c s="34" t="s">
        <v>5734</v>
      </c>
      <c s="35" t="s">
        <v>5</v>
      </c>
      <c s="6" t="s">
        <v>5735</v>
      </c>
      <c s="36" t="s">
        <v>1372</v>
      </c>
      <c s="37">
        <v>300</v>
      </c>
      <c s="36">
        <v>0.001</v>
      </c>
      <c s="36">
        <f>ROUND(G640*H640,6)</f>
      </c>
      <c r="L640" s="38">
        <v>0</v>
      </c>
      <c s="32">
        <f>ROUND(ROUND(L640,2)*ROUND(G640,3),2)</f>
      </c>
      <c s="36" t="s">
        <v>188</v>
      </c>
      <c>
        <f>(M640*21)/100</f>
      </c>
      <c t="s">
        <v>26</v>
      </c>
    </row>
    <row r="641" spans="1:5" ht="12.75">
      <c r="A641" s="35" t="s">
        <v>55</v>
      </c>
      <c r="E641" s="39" t="s">
        <v>5</v>
      </c>
    </row>
    <row r="642" spans="1:5" ht="12.75">
      <c r="A642" s="35" t="s">
        <v>56</v>
      </c>
      <c r="E642" s="40" t="s">
        <v>5</v>
      </c>
    </row>
    <row r="643" spans="1:5" ht="12.75">
      <c r="A643" t="s">
        <v>58</v>
      </c>
      <c r="E643" s="39" t="s">
        <v>5735</v>
      </c>
    </row>
    <row r="644" spans="1:16" ht="25.5">
      <c r="A644" t="s">
        <v>48</v>
      </c>
      <c s="34" t="s">
        <v>2427</v>
      </c>
      <c s="34" t="s">
        <v>5736</v>
      </c>
      <c s="35" t="s">
        <v>5</v>
      </c>
      <c s="6" t="s">
        <v>5737</v>
      </c>
      <c s="36" t="s">
        <v>235</v>
      </c>
      <c s="37">
        <v>200</v>
      </c>
      <c s="36">
        <v>0</v>
      </c>
      <c s="36">
        <f>ROUND(G644*H644,6)</f>
      </c>
      <c r="L644" s="38">
        <v>0</v>
      </c>
      <c s="32">
        <f>ROUND(ROUND(L644,2)*ROUND(G644,3),2)</f>
      </c>
      <c s="36" t="s">
        <v>188</v>
      </c>
      <c>
        <f>(M644*21)/100</f>
      </c>
      <c t="s">
        <v>26</v>
      </c>
    </row>
    <row r="645" spans="1:5" ht="12.75">
      <c r="A645" s="35" t="s">
        <v>55</v>
      </c>
      <c r="E645" s="39" t="s">
        <v>5</v>
      </c>
    </row>
    <row r="646" spans="1:5" ht="12.75">
      <c r="A646" s="35" t="s">
        <v>56</v>
      </c>
      <c r="E646" s="40" t="s">
        <v>5</v>
      </c>
    </row>
    <row r="647" spans="1:5" ht="25.5">
      <c r="A647" t="s">
        <v>58</v>
      </c>
      <c r="E647" s="39" t="s">
        <v>5737</v>
      </c>
    </row>
    <row r="648" spans="1:16" ht="12.75">
      <c r="A648" t="s">
        <v>48</v>
      </c>
      <c s="34" t="s">
        <v>1851</v>
      </c>
      <c s="34" t="s">
        <v>5738</v>
      </c>
      <c s="35" t="s">
        <v>5</v>
      </c>
      <c s="6" t="s">
        <v>5739</v>
      </c>
      <c s="36" t="s">
        <v>235</v>
      </c>
      <c s="37">
        <v>200</v>
      </c>
      <c s="36">
        <v>0.001</v>
      </c>
      <c s="36">
        <f>ROUND(G648*H648,6)</f>
      </c>
      <c r="L648" s="38">
        <v>0</v>
      </c>
      <c s="32">
        <f>ROUND(ROUND(L648,2)*ROUND(G648,3),2)</f>
      </c>
      <c s="36" t="s">
        <v>54</v>
      </c>
      <c>
        <f>(M648*21)/100</f>
      </c>
      <c t="s">
        <v>26</v>
      </c>
    </row>
    <row r="649" spans="1:5" ht="12.75">
      <c r="A649" s="35" t="s">
        <v>55</v>
      </c>
      <c r="E649" s="39" t="s">
        <v>5</v>
      </c>
    </row>
    <row r="650" spans="1:5" ht="12.75">
      <c r="A650" s="35" t="s">
        <v>56</v>
      </c>
      <c r="E650" s="40" t="s">
        <v>5</v>
      </c>
    </row>
    <row r="651" spans="1:5" ht="12.75">
      <c r="A651" t="s">
        <v>58</v>
      </c>
      <c r="E651" s="39" t="s">
        <v>5739</v>
      </c>
    </row>
    <row r="652" spans="1:16" ht="12.75">
      <c r="A652" t="s">
        <v>48</v>
      </c>
      <c s="34" t="s">
        <v>2433</v>
      </c>
      <c s="34" t="s">
        <v>5740</v>
      </c>
      <c s="35" t="s">
        <v>5</v>
      </c>
      <c s="6" t="s">
        <v>5741</v>
      </c>
      <c s="36" t="s">
        <v>259</v>
      </c>
      <c s="37">
        <v>200</v>
      </c>
      <c s="36">
        <v>0.001</v>
      </c>
      <c s="36">
        <f>ROUND(G652*H652,6)</f>
      </c>
      <c r="L652" s="38">
        <v>0</v>
      </c>
      <c s="32">
        <f>ROUND(ROUND(L652,2)*ROUND(G652,3),2)</f>
      </c>
      <c s="36" t="s">
        <v>54</v>
      </c>
      <c>
        <f>(M652*21)/100</f>
      </c>
      <c t="s">
        <v>26</v>
      </c>
    </row>
    <row r="653" spans="1:5" ht="12.75">
      <c r="A653" s="35" t="s">
        <v>55</v>
      </c>
      <c r="E653" s="39" t="s">
        <v>5</v>
      </c>
    </row>
    <row r="654" spans="1:5" ht="12.75">
      <c r="A654" s="35" t="s">
        <v>56</v>
      </c>
      <c r="E654" s="40" t="s">
        <v>5</v>
      </c>
    </row>
    <row r="655" spans="1:5" ht="12.75">
      <c r="A655" t="s">
        <v>58</v>
      </c>
      <c r="E655" s="39" t="s">
        <v>5741</v>
      </c>
    </row>
    <row r="656" spans="1:16" ht="12.75">
      <c r="A656" t="s">
        <v>48</v>
      </c>
      <c s="34" t="s">
        <v>2436</v>
      </c>
      <c s="34" t="s">
        <v>5742</v>
      </c>
      <c s="35" t="s">
        <v>5</v>
      </c>
      <c s="6" t="s">
        <v>5743</v>
      </c>
      <c s="36" t="s">
        <v>259</v>
      </c>
      <c s="37">
        <v>6</v>
      </c>
      <c s="36">
        <v>0.001</v>
      </c>
      <c s="36">
        <f>ROUND(G656*H656,6)</f>
      </c>
      <c r="L656" s="38">
        <v>0</v>
      </c>
      <c s="32">
        <f>ROUND(ROUND(L656,2)*ROUND(G656,3),2)</f>
      </c>
      <c s="36" t="s">
        <v>54</v>
      </c>
      <c>
        <f>(M656*21)/100</f>
      </c>
      <c t="s">
        <v>26</v>
      </c>
    </row>
    <row r="657" spans="1:5" ht="12.75">
      <c r="A657" s="35" t="s">
        <v>55</v>
      </c>
      <c r="E657" s="39" t="s">
        <v>5</v>
      </c>
    </row>
    <row r="658" spans="1:5" ht="12.75">
      <c r="A658" s="35" t="s">
        <v>56</v>
      </c>
      <c r="E658" s="40" t="s">
        <v>5</v>
      </c>
    </row>
    <row r="659" spans="1:5" ht="12.75">
      <c r="A659" t="s">
        <v>58</v>
      </c>
      <c r="E659" s="39" t="s">
        <v>5743</v>
      </c>
    </row>
    <row r="660" spans="1:16" ht="12.75">
      <c r="A660" t="s">
        <v>48</v>
      </c>
      <c s="34" t="s">
        <v>2439</v>
      </c>
      <c s="34" t="s">
        <v>5744</v>
      </c>
      <c s="35" t="s">
        <v>5</v>
      </c>
      <c s="6" t="s">
        <v>5745</v>
      </c>
      <c s="36" t="s">
        <v>235</v>
      </c>
      <c s="37">
        <v>60</v>
      </c>
      <c s="36">
        <v>0.001</v>
      </c>
      <c s="36">
        <f>ROUND(G660*H660,6)</f>
      </c>
      <c r="L660" s="38">
        <v>0</v>
      </c>
      <c s="32">
        <f>ROUND(ROUND(L660,2)*ROUND(G660,3),2)</f>
      </c>
      <c s="36" t="s">
        <v>54</v>
      </c>
      <c>
        <f>(M660*21)/100</f>
      </c>
      <c t="s">
        <v>26</v>
      </c>
    </row>
    <row r="661" spans="1:5" ht="12.75">
      <c r="A661" s="35" t="s">
        <v>55</v>
      </c>
      <c r="E661" s="39" t="s">
        <v>5</v>
      </c>
    </row>
    <row r="662" spans="1:5" ht="12.75">
      <c r="A662" s="35" t="s">
        <v>56</v>
      </c>
      <c r="E662" s="40" t="s">
        <v>5</v>
      </c>
    </row>
    <row r="663" spans="1:5" ht="12.75">
      <c r="A663" t="s">
        <v>58</v>
      </c>
      <c r="E663" s="39" t="s">
        <v>5745</v>
      </c>
    </row>
    <row r="664" spans="1:16" ht="12.75">
      <c r="A664" t="s">
        <v>48</v>
      </c>
      <c s="34" t="s">
        <v>2442</v>
      </c>
      <c s="34" t="s">
        <v>5746</v>
      </c>
      <c s="35" t="s">
        <v>5</v>
      </c>
      <c s="6" t="s">
        <v>5747</v>
      </c>
      <c s="36" t="s">
        <v>259</v>
      </c>
      <c s="37">
        <v>8</v>
      </c>
      <c s="36">
        <v>0.001</v>
      </c>
      <c s="36">
        <f>ROUND(G664*H664,6)</f>
      </c>
      <c r="L664" s="38">
        <v>0</v>
      </c>
      <c s="32">
        <f>ROUND(ROUND(L664,2)*ROUND(G664,3),2)</f>
      </c>
      <c s="36" t="s">
        <v>54</v>
      </c>
      <c>
        <f>(M664*21)/100</f>
      </c>
      <c t="s">
        <v>26</v>
      </c>
    </row>
    <row r="665" spans="1:5" ht="12.75">
      <c r="A665" s="35" t="s">
        <v>55</v>
      </c>
      <c r="E665" s="39" t="s">
        <v>5</v>
      </c>
    </row>
    <row r="666" spans="1:5" ht="12.75">
      <c r="A666" s="35" t="s">
        <v>56</v>
      </c>
      <c r="E666" s="40" t="s">
        <v>5</v>
      </c>
    </row>
    <row r="667" spans="1:5" ht="12.75">
      <c r="A667" t="s">
        <v>58</v>
      </c>
      <c r="E667" s="39" t="s">
        <v>5747</v>
      </c>
    </row>
    <row r="668" spans="1:16" ht="12.75">
      <c r="A668" t="s">
        <v>48</v>
      </c>
      <c s="34" t="s">
        <v>2445</v>
      </c>
      <c s="34" t="s">
        <v>5748</v>
      </c>
      <c s="35" t="s">
        <v>5</v>
      </c>
      <c s="6" t="s">
        <v>5749</v>
      </c>
      <c s="36" t="s">
        <v>259</v>
      </c>
      <c s="37">
        <v>8</v>
      </c>
      <c s="36">
        <v>0.001</v>
      </c>
      <c s="36">
        <f>ROUND(G668*H668,6)</f>
      </c>
      <c r="L668" s="38">
        <v>0</v>
      </c>
      <c s="32">
        <f>ROUND(ROUND(L668,2)*ROUND(G668,3),2)</f>
      </c>
      <c s="36" t="s">
        <v>54</v>
      </c>
      <c>
        <f>(M668*21)/100</f>
      </c>
      <c t="s">
        <v>26</v>
      </c>
    </row>
    <row r="669" spans="1:5" ht="12.75">
      <c r="A669" s="35" t="s">
        <v>55</v>
      </c>
      <c r="E669" s="39" t="s">
        <v>5</v>
      </c>
    </row>
    <row r="670" spans="1:5" ht="12.75">
      <c r="A670" s="35" t="s">
        <v>56</v>
      </c>
      <c r="E670" s="40" t="s">
        <v>5</v>
      </c>
    </row>
    <row r="671" spans="1:5" ht="12.75">
      <c r="A671" t="s">
        <v>58</v>
      </c>
      <c r="E671" s="39" t="s">
        <v>5749</v>
      </c>
    </row>
    <row r="672" spans="1:16" ht="12.75">
      <c r="A672" t="s">
        <v>48</v>
      </c>
      <c s="34" t="s">
        <v>2449</v>
      </c>
      <c s="34" t="s">
        <v>5750</v>
      </c>
      <c s="35" t="s">
        <v>5</v>
      </c>
      <c s="6" t="s">
        <v>5751</v>
      </c>
      <c s="36" t="s">
        <v>259</v>
      </c>
      <c s="37">
        <v>8</v>
      </c>
      <c s="36">
        <v>0.001</v>
      </c>
      <c s="36">
        <f>ROUND(G672*H672,6)</f>
      </c>
      <c r="L672" s="38">
        <v>0</v>
      </c>
      <c s="32">
        <f>ROUND(ROUND(L672,2)*ROUND(G672,3),2)</f>
      </c>
      <c s="36" t="s">
        <v>54</v>
      </c>
      <c>
        <f>(M672*21)/100</f>
      </c>
      <c t="s">
        <v>26</v>
      </c>
    </row>
    <row r="673" spans="1:5" ht="12.75">
      <c r="A673" s="35" t="s">
        <v>55</v>
      </c>
      <c r="E673" s="39" t="s">
        <v>5</v>
      </c>
    </row>
    <row r="674" spans="1:5" ht="12.75">
      <c r="A674" s="35" t="s">
        <v>56</v>
      </c>
      <c r="E674" s="40" t="s">
        <v>5</v>
      </c>
    </row>
    <row r="675" spans="1:5" ht="12.75">
      <c r="A675" t="s">
        <v>58</v>
      </c>
      <c r="E675" s="39" t="s">
        <v>5751</v>
      </c>
    </row>
    <row r="676" spans="1:16" ht="25.5">
      <c r="A676" t="s">
        <v>48</v>
      </c>
      <c s="34" t="s">
        <v>2453</v>
      </c>
      <c s="34" t="s">
        <v>5752</v>
      </c>
      <c s="35" t="s">
        <v>5</v>
      </c>
      <c s="6" t="s">
        <v>5753</v>
      </c>
      <c s="36" t="s">
        <v>259</v>
      </c>
      <c s="37">
        <v>2</v>
      </c>
      <c s="36">
        <v>0.001</v>
      </c>
      <c s="36">
        <f>ROUND(G676*H676,6)</f>
      </c>
      <c r="L676" s="38">
        <v>0</v>
      </c>
      <c s="32">
        <f>ROUND(ROUND(L676,2)*ROUND(G676,3),2)</f>
      </c>
      <c s="36" t="s">
        <v>54</v>
      </c>
      <c>
        <f>(M676*21)/100</f>
      </c>
      <c t="s">
        <v>26</v>
      </c>
    </row>
    <row r="677" spans="1:5" ht="12.75">
      <c r="A677" s="35" t="s">
        <v>55</v>
      </c>
      <c r="E677" s="39" t="s">
        <v>5</v>
      </c>
    </row>
    <row r="678" spans="1:5" ht="12.75">
      <c r="A678" s="35" t="s">
        <v>56</v>
      </c>
      <c r="E678" s="40" t="s">
        <v>5</v>
      </c>
    </row>
    <row r="679" spans="1:5" ht="25.5">
      <c r="A679" t="s">
        <v>58</v>
      </c>
      <c r="E679" s="39" t="s">
        <v>5753</v>
      </c>
    </row>
    <row r="680" spans="1:16" ht="25.5">
      <c r="A680" t="s">
        <v>48</v>
      </c>
      <c s="34" t="s">
        <v>2456</v>
      </c>
      <c s="34" t="s">
        <v>5754</v>
      </c>
      <c s="35" t="s">
        <v>5</v>
      </c>
      <c s="6" t="s">
        <v>5755</v>
      </c>
      <c s="36" t="s">
        <v>259</v>
      </c>
      <c s="37">
        <v>4</v>
      </c>
      <c s="36">
        <v>0.001</v>
      </c>
      <c s="36">
        <f>ROUND(G680*H680,6)</f>
      </c>
      <c r="L680" s="38">
        <v>0</v>
      </c>
      <c s="32">
        <f>ROUND(ROUND(L680,2)*ROUND(G680,3),2)</f>
      </c>
      <c s="36" t="s">
        <v>54</v>
      </c>
      <c>
        <f>(M680*21)/100</f>
      </c>
      <c t="s">
        <v>26</v>
      </c>
    </row>
    <row r="681" spans="1:5" ht="12.75">
      <c r="A681" s="35" t="s">
        <v>55</v>
      </c>
      <c r="E681" s="39" t="s">
        <v>5</v>
      </c>
    </row>
    <row r="682" spans="1:5" ht="12.75">
      <c r="A682" s="35" t="s">
        <v>56</v>
      </c>
      <c r="E682" s="40" t="s">
        <v>5</v>
      </c>
    </row>
    <row r="683" spans="1:5" ht="25.5">
      <c r="A683" t="s">
        <v>58</v>
      </c>
      <c r="E683" s="39" t="s">
        <v>5755</v>
      </c>
    </row>
    <row r="684" spans="1:16" ht="12.75">
      <c r="A684" t="s">
        <v>48</v>
      </c>
      <c s="34" t="s">
        <v>2459</v>
      </c>
      <c s="34" t="s">
        <v>5756</v>
      </c>
      <c s="35" t="s">
        <v>5</v>
      </c>
      <c s="6" t="s">
        <v>5757</v>
      </c>
      <c s="36" t="s">
        <v>187</v>
      </c>
      <c s="37">
        <v>80</v>
      </c>
      <c s="36">
        <v>0</v>
      </c>
      <c s="36">
        <f>ROUND(G684*H684,6)</f>
      </c>
      <c r="L684" s="38">
        <v>0</v>
      </c>
      <c s="32">
        <f>ROUND(ROUND(L684,2)*ROUND(G684,3),2)</f>
      </c>
      <c s="36" t="s">
        <v>188</v>
      </c>
      <c>
        <f>(M684*21)/100</f>
      </c>
      <c t="s">
        <v>26</v>
      </c>
    </row>
    <row r="685" spans="1:5" ht="12.75">
      <c r="A685" s="35" t="s">
        <v>55</v>
      </c>
      <c r="E685" s="39" t="s">
        <v>5</v>
      </c>
    </row>
    <row r="686" spans="1:5" ht="12.75">
      <c r="A686" s="35" t="s">
        <v>56</v>
      </c>
      <c r="E686" s="40" t="s">
        <v>5</v>
      </c>
    </row>
    <row r="687" spans="1:5" ht="12.75">
      <c r="A687" t="s">
        <v>58</v>
      </c>
      <c r="E687" s="39" t="s">
        <v>5757</v>
      </c>
    </row>
    <row r="688" spans="1:16" ht="12.75">
      <c r="A688" t="s">
        <v>48</v>
      </c>
      <c s="34" t="s">
        <v>2462</v>
      </c>
      <c s="34" t="s">
        <v>5758</v>
      </c>
      <c s="35" t="s">
        <v>5</v>
      </c>
      <c s="6" t="s">
        <v>5759</v>
      </c>
      <c s="36" t="s">
        <v>187</v>
      </c>
      <c s="37">
        <v>80</v>
      </c>
      <c s="36">
        <v>0.00024</v>
      </c>
      <c s="36">
        <f>ROUND(G688*H688,6)</f>
      </c>
      <c r="L688" s="38">
        <v>0</v>
      </c>
      <c s="32">
        <f>ROUND(ROUND(L688,2)*ROUND(G688,3),2)</f>
      </c>
      <c s="36" t="s">
        <v>188</v>
      </c>
      <c>
        <f>(M688*21)/100</f>
      </c>
      <c t="s">
        <v>26</v>
      </c>
    </row>
    <row r="689" spans="1:5" ht="12.75">
      <c r="A689" s="35" t="s">
        <v>55</v>
      </c>
      <c r="E689" s="39" t="s">
        <v>5</v>
      </c>
    </row>
    <row r="690" spans="1:5" ht="12.75">
      <c r="A690" s="35" t="s">
        <v>56</v>
      </c>
      <c r="E690" s="40" t="s">
        <v>5</v>
      </c>
    </row>
    <row r="691" spans="1:5" ht="12.75">
      <c r="A691" t="s">
        <v>58</v>
      </c>
      <c r="E691" s="39" t="s">
        <v>5759</v>
      </c>
    </row>
    <row r="692" spans="1:16" ht="12.75">
      <c r="A692" t="s">
        <v>48</v>
      </c>
      <c s="34" t="s">
        <v>2465</v>
      </c>
      <c s="34" t="s">
        <v>5760</v>
      </c>
      <c s="35" t="s">
        <v>5</v>
      </c>
      <c s="6" t="s">
        <v>5757</v>
      </c>
      <c s="36" t="s">
        <v>187</v>
      </c>
      <c s="37">
        <v>10</v>
      </c>
      <c s="36">
        <v>0</v>
      </c>
      <c s="36">
        <f>ROUND(G692*H692,6)</f>
      </c>
      <c r="L692" s="38">
        <v>0</v>
      </c>
      <c s="32">
        <f>ROUND(ROUND(L692,2)*ROUND(G692,3),2)</f>
      </c>
      <c s="36" t="s">
        <v>188</v>
      </c>
      <c>
        <f>(M692*21)/100</f>
      </c>
      <c t="s">
        <v>26</v>
      </c>
    </row>
    <row r="693" spans="1:5" ht="12.75">
      <c r="A693" s="35" t="s">
        <v>55</v>
      </c>
      <c r="E693" s="39" t="s">
        <v>5</v>
      </c>
    </row>
    <row r="694" spans="1:5" ht="12.75">
      <c r="A694" s="35" t="s">
        <v>56</v>
      </c>
      <c r="E694" s="40" t="s">
        <v>5</v>
      </c>
    </row>
    <row r="695" spans="1:5" ht="12.75">
      <c r="A695" t="s">
        <v>58</v>
      </c>
      <c r="E695" s="39" t="s">
        <v>5757</v>
      </c>
    </row>
    <row r="696" spans="1:16" ht="12.75">
      <c r="A696" t="s">
        <v>48</v>
      </c>
      <c s="34" t="s">
        <v>2468</v>
      </c>
      <c s="34" t="s">
        <v>5761</v>
      </c>
      <c s="35" t="s">
        <v>5</v>
      </c>
      <c s="6" t="s">
        <v>5762</v>
      </c>
      <c s="36" t="s">
        <v>187</v>
      </c>
      <c s="37">
        <v>5</v>
      </c>
      <c s="36">
        <v>0</v>
      </c>
      <c s="36">
        <f>ROUND(G696*H696,6)</f>
      </c>
      <c r="L696" s="38">
        <v>0</v>
      </c>
      <c s="32">
        <f>ROUND(ROUND(L696,2)*ROUND(G696,3),2)</f>
      </c>
      <c s="36" t="s">
        <v>188</v>
      </c>
      <c>
        <f>(M696*21)/100</f>
      </c>
      <c t="s">
        <v>26</v>
      </c>
    </row>
    <row r="697" spans="1:5" ht="12.75">
      <c r="A697" s="35" t="s">
        <v>55</v>
      </c>
      <c r="E697" s="39" t="s">
        <v>5</v>
      </c>
    </row>
    <row r="698" spans="1:5" ht="12.75">
      <c r="A698" s="35" t="s">
        <v>56</v>
      </c>
      <c r="E698" s="40" t="s">
        <v>5</v>
      </c>
    </row>
    <row r="699" spans="1:5" ht="12.75">
      <c r="A699" t="s">
        <v>58</v>
      </c>
      <c r="E699" s="39" t="s">
        <v>5762</v>
      </c>
    </row>
    <row r="700" spans="1:16" ht="12.75">
      <c r="A700" t="s">
        <v>48</v>
      </c>
      <c s="34" t="s">
        <v>2471</v>
      </c>
      <c s="34" t="s">
        <v>5763</v>
      </c>
      <c s="35" t="s">
        <v>5</v>
      </c>
      <c s="6" t="s">
        <v>5764</v>
      </c>
      <c s="36" t="s">
        <v>259</v>
      </c>
      <c s="37">
        <v>5</v>
      </c>
      <c s="36">
        <v>0</v>
      </c>
      <c s="36">
        <f>ROUND(G700*H700,6)</f>
      </c>
      <c r="L700" s="38">
        <v>0</v>
      </c>
      <c s="32">
        <f>ROUND(ROUND(L700,2)*ROUND(G700,3),2)</f>
      </c>
      <c s="36" t="s">
        <v>54</v>
      </c>
      <c>
        <f>(M700*21)/100</f>
      </c>
      <c t="s">
        <v>26</v>
      </c>
    </row>
    <row r="701" spans="1:5" ht="12.75">
      <c r="A701" s="35" t="s">
        <v>55</v>
      </c>
      <c r="E701" s="39" t="s">
        <v>5</v>
      </c>
    </row>
    <row r="702" spans="1:5" ht="12.75">
      <c r="A702" s="35" t="s">
        <v>56</v>
      </c>
      <c r="E702" s="40" t="s">
        <v>5</v>
      </c>
    </row>
    <row r="703" spans="1:5" ht="12.75">
      <c r="A703" t="s">
        <v>58</v>
      </c>
      <c r="E703" s="39" t="s">
        <v>5764</v>
      </c>
    </row>
    <row r="704" spans="1:16" ht="12.75">
      <c r="A704" t="s">
        <v>48</v>
      </c>
      <c s="34" t="s">
        <v>2475</v>
      </c>
      <c s="34" t="s">
        <v>5765</v>
      </c>
      <c s="35" t="s">
        <v>5</v>
      </c>
      <c s="6" t="s">
        <v>5354</v>
      </c>
      <c s="36" t="s">
        <v>259</v>
      </c>
      <c s="37">
        <v>5</v>
      </c>
      <c s="36">
        <v>0</v>
      </c>
      <c s="36">
        <f>ROUND(G704*H704,6)</f>
      </c>
      <c r="L704" s="38">
        <v>0</v>
      </c>
      <c s="32">
        <f>ROUND(ROUND(L704,2)*ROUND(G704,3),2)</f>
      </c>
      <c s="36" t="s">
        <v>54</v>
      </c>
      <c>
        <f>(M704*21)/100</f>
      </c>
      <c t="s">
        <v>26</v>
      </c>
    </row>
    <row r="705" spans="1:5" ht="12.75">
      <c r="A705" s="35" t="s">
        <v>55</v>
      </c>
      <c r="E705" s="39" t="s">
        <v>5</v>
      </c>
    </row>
    <row r="706" spans="1:5" ht="12.75">
      <c r="A706" s="35" t="s">
        <v>56</v>
      </c>
      <c r="E706" s="40" t="s">
        <v>5</v>
      </c>
    </row>
    <row r="707" spans="1:5" ht="12.75">
      <c r="A707" t="s">
        <v>58</v>
      </c>
      <c r="E707" s="39" t="s">
        <v>5354</v>
      </c>
    </row>
    <row r="708" spans="1:16" ht="12.75">
      <c r="A708" t="s">
        <v>48</v>
      </c>
      <c s="34" t="s">
        <v>2478</v>
      </c>
      <c s="34" t="s">
        <v>5766</v>
      </c>
      <c s="35" t="s">
        <v>5</v>
      </c>
      <c s="6" t="s">
        <v>5767</v>
      </c>
      <c s="36" t="s">
        <v>259</v>
      </c>
      <c s="37">
        <v>1</v>
      </c>
      <c s="36">
        <v>0</v>
      </c>
      <c s="36">
        <f>ROUND(G708*H708,6)</f>
      </c>
      <c r="L708" s="38">
        <v>0</v>
      </c>
      <c s="32">
        <f>ROUND(ROUND(L708,2)*ROUND(G708,3),2)</f>
      </c>
      <c s="36" t="s">
        <v>54</v>
      </c>
      <c>
        <f>(M708*21)/100</f>
      </c>
      <c t="s">
        <v>26</v>
      </c>
    </row>
    <row r="709" spans="1:5" ht="12.75">
      <c r="A709" s="35" t="s">
        <v>55</v>
      </c>
      <c r="E709" s="39" t="s">
        <v>5</v>
      </c>
    </row>
    <row r="710" spans="1:5" ht="12.75">
      <c r="A710" s="35" t="s">
        <v>56</v>
      </c>
      <c r="E710" s="40" t="s">
        <v>5</v>
      </c>
    </row>
    <row r="711" spans="1:5" ht="12.75">
      <c r="A711" t="s">
        <v>58</v>
      </c>
      <c r="E711" s="39" t="s">
        <v>5767</v>
      </c>
    </row>
    <row r="712" spans="1:16" ht="12.75">
      <c r="A712" t="s">
        <v>48</v>
      </c>
      <c s="34" t="s">
        <v>2481</v>
      </c>
      <c s="34" t="s">
        <v>5768</v>
      </c>
      <c s="35" t="s">
        <v>5</v>
      </c>
      <c s="6" t="s">
        <v>5769</v>
      </c>
      <c s="36" t="s">
        <v>259</v>
      </c>
      <c s="37">
        <v>1</v>
      </c>
      <c s="36">
        <v>0</v>
      </c>
      <c s="36">
        <f>ROUND(G712*H712,6)</f>
      </c>
      <c r="L712" s="38">
        <v>0</v>
      </c>
      <c s="32">
        <f>ROUND(ROUND(L712,2)*ROUND(G712,3),2)</f>
      </c>
      <c s="36" t="s">
        <v>54</v>
      </c>
      <c>
        <f>(M712*21)/100</f>
      </c>
      <c t="s">
        <v>26</v>
      </c>
    </row>
    <row r="713" spans="1:5" ht="12.75">
      <c r="A713" s="35" t="s">
        <v>55</v>
      </c>
      <c r="E713" s="39" t="s">
        <v>5</v>
      </c>
    </row>
    <row r="714" spans="1:5" ht="12.75">
      <c r="A714" s="35" t="s">
        <v>56</v>
      </c>
      <c r="E714" s="40" t="s">
        <v>5</v>
      </c>
    </row>
    <row r="715" spans="1:5" ht="12.75">
      <c r="A715" t="s">
        <v>58</v>
      </c>
      <c r="E715" s="39" t="s">
        <v>5769</v>
      </c>
    </row>
    <row r="716" spans="1:16" ht="25.5">
      <c r="A716" t="s">
        <v>48</v>
      </c>
      <c s="34" t="s">
        <v>2485</v>
      </c>
      <c s="34" t="s">
        <v>5770</v>
      </c>
      <c s="35" t="s">
        <v>5</v>
      </c>
      <c s="6" t="s">
        <v>5771</v>
      </c>
      <c s="36" t="s">
        <v>187</v>
      </c>
      <c s="37">
        <v>1</v>
      </c>
      <c s="36">
        <v>0</v>
      </c>
      <c s="36">
        <f>ROUND(G716*H716,6)</f>
      </c>
      <c r="L716" s="38">
        <v>0</v>
      </c>
      <c s="32">
        <f>ROUND(ROUND(L716,2)*ROUND(G716,3),2)</f>
      </c>
      <c s="36" t="s">
        <v>188</v>
      </c>
      <c>
        <f>(M716*21)/100</f>
      </c>
      <c t="s">
        <v>26</v>
      </c>
    </row>
    <row r="717" spans="1:5" ht="12.75">
      <c r="A717" s="35" t="s">
        <v>55</v>
      </c>
      <c r="E717" s="39" t="s">
        <v>5</v>
      </c>
    </row>
    <row r="718" spans="1:5" ht="12.75">
      <c r="A718" s="35" t="s">
        <v>56</v>
      </c>
      <c r="E718" s="40" t="s">
        <v>5</v>
      </c>
    </row>
    <row r="719" spans="1:5" ht="25.5">
      <c r="A719" t="s">
        <v>58</v>
      </c>
      <c r="E719" s="39" t="s">
        <v>5771</v>
      </c>
    </row>
    <row r="720" spans="1:16" ht="38.25">
      <c r="A720" t="s">
        <v>48</v>
      </c>
      <c s="34" t="s">
        <v>2489</v>
      </c>
      <c s="34" t="s">
        <v>5772</v>
      </c>
      <c s="35" t="s">
        <v>5</v>
      </c>
      <c s="6" t="s">
        <v>5773</v>
      </c>
      <c s="36" t="s">
        <v>187</v>
      </c>
      <c s="37">
        <v>8</v>
      </c>
      <c s="36">
        <v>0</v>
      </c>
      <c s="36">
        <f>ROUND(G720*H720,6)</f>
      </c>
      <c r="L720" s="38">
        <v>0</v>
      </c>
      <c s="32">
        <f>ROUND(ROUND(L720,2)*ROUND(G720,3),2)</f>
      </c>
      <c s="36" t="s">
        <v>188</v>
      </c>
      <c>
        <f>(M720*21)/100</f>
      </c>
      <c t="s">
        <v>26</v>
      </c>
    </row>
    <row r="721" spans="1:5" ht="12.75">
      <c r="A721" s="35" t="s">
        <v>55</v>
      </c>
      <c r="E721" s="39" t="s">
        <v>5</v>
      </c>
    </row>
    <row r="722" spans="1:5" ht="12.75">
      <c r="A722" s="35" t="s">
        <v>56</v>
      </c>
      <c r="E722" s="40" t="s">
        <v>5</v>
      </c>
    </row>
    <row r="723" spans="1:5" ht="38.25">
      <c r="A723" t="s">
        <v>58</v>
      </c>
      <c r="E723" s="39" t="s">
        <v>5774</v>
      </c>
    </row>
    <row r="724" spans="1:16" ht="25.5">
      <c r="A724" t="s">
        <v>48</v>
      </c>
      <c s="34" t="s">
        <v>2493</v>
      </c>
      <c s="34" t="s">
        <v>5775</v>
      </c>
      <c s="35" t="s">
        <v>5</v>
      </c>
      <c s="6" t="s">
        <v>5776</v>
      </c>
      <c s="36" t="s">
        <v>187</v>
      </c>
      <c s="37">
        <v>36</v>
      </c>
      <c s="36">
        <v>0</v>
      </c>
      <c s="36">
        <f>ROUND(G724*H724,6)</f>
      </c>
      <c r="L724" s="38">
        <v>0</v>
      </c>
      <c s="32">
        <f>ROUND(ROUND(L724,2)*ROUND(G724,3),2)</f>
      </c>
      <c s="36" t="s">
        <v>188</v>
      </c>
      <c>
        <f>(M724*21)/100</f>
      </c>
      <c t="s">
        <v>26</v>
      </c>
    </row>
    <row r="725" spans="1:5" ht="12.75">
      <c r="A725" s="35" t="s">
        <v>55</v>
      </c>
      <c r="E725" s="39" t="s">
        <v>5</v>
      </c>
    </row>
    <row r="726" spans="1:5" ht="12.75">
      <c r="A726" s="35" t="s">
        <v>56</v>
      </c>
      <c r="E726" s="40" t="s">
        <v>5</v>
      </c>
    </row>
    <row r="727" spans="1:5" ht="25.5">
      <c r="A727" t="s">
        <v>58</v>
      </c>
      <c r="E727" s="39" t="s">
        <v>5776</v>
      </c>
    </row>
    <row r="728" spans="1:16" ht="12.75">
      <c r="A728" t="s">
        <v>48</v>
      </c>
      <c s="34" t="s">
        <v>2497</v>
      </c>
      <c s="34" t="s">
        <v>5777</v>
      </c>
      <c s="35" t="s">
        <v>5</v>
      </c>
      <c s="6" t="s">
        <v>5778</v>
      </c>
      <c s="36" t="s">
        <v>187</v>
      </c>
      <c s="37">
        <v>6000</v>
      </c>
      <c s="36">
        <v>0</v>
      </c>
      <c s="36">
        <f>ROUND(G728*H728,6)</f>
      </c>
      <c r="L728" s="38">
        <v>0</v>
      </c>
      <c s="32">
        <f>ROUND(ROUND(L728,2)*ROUND(G728,3),2)</f>
      </c>
      <c s="36" t="s">
        <v>188</v>
      </c>
      <c>
        <f>(M728*21)/100</f>
      </c>
      <c t="s">
        <v>26</v>
      </c>
    </row>
    <row r="729" spans="1:5" ht="12.75">
      <c r="A729" s="35" t="s">
        <v>55</v>
      </c>
      <c r="E729" s="39" t="s">
        <v>5</v>
      </c>
    </row>
    <row r="730" spans="1:5" ht="12.75">
      <c r="A730" s="35" t="s">
        <v>56</v>
      </c>
      <c r="E730" s="40" t="s">
        <v>5</v>
      </c>
    </row>
    <row r="731" spans="1:5" ht="12.75">
      <c r="A731" t="s">
        <v>58</v>
      </c>
      <c r="E731" s="39" t="s">
        <v>5778</v>
      </c>
    </row>
    <row r="732" spans="1:16" ht="25.5">
      <c r="A732" t="s">
        <v>48</v>
      </c>
      <c s="34" t="s">
        <v>2501</v>
      </c>
      <c s="34" t="s">
        <v>5779</v>
      </c>
      <c s="35" t="s">
        <v>5</v>
      </c>
      <c s="6" t="s">
        <v>5780</v>
      </c>
      <c s="36" t="s">
        <v>187</v>
      </c>
      <c s="37">
        <v>6000</v>
      </c>
      <c s="36">
        <v>0</v>
      </c>
      <c s="36">
        <f>ROUND(G732*H732,6)</f>
      </c>
      <c r="L732" s="38">
        <v>0</v>
      </c>
      <c s="32">
        <f>ROUND(ROUND(L732,2)*ROUND(G732,3),2)</f>
      </c>
      <c s="36" t="s">
        <v>54</v>
      </c>
      <c>
        <f>(M732*21)/100</f>
      </c>
      <c t="s">
        <v>26</v>
      </c>
    </row>
    <row r="733" spans="1:5" ht="12.75">
      <c r="A733" s="35" t="s">
        <v>55</v>
      </c>
      <c r="E733" s="39" t="s">
        <v>5</v>
      </c>
    </row>
    <row r="734" spans="1:5" ht="216.75">
      <c r="A734" s="35" t="s">
        <v>56</v>
      </c>
      <c r="E734" s="40" t="s">
        <v>5781</v>
      </c>
    </row>
    <row r="735" spans="1:5" ht="25.5">
      <c r="A735" t="s">
        <v>58</v>
      </c>
      <c r="E735" s="39" t="s">
        <v>5780</v>
      </c>
    </row>
    <row r="736" spans="1:16" ht="12.75">
      <c r="A736" t="s">
        <v>48</v>
      </c>
      <c s="34" t="s">
        <v>2505</v>
      </c>
      <c s="34" t="s">
        <v>5782</v>
      </c>
      <c s="35" t="s">
        <v>5</v>
      </c>
      <c s="6" t="s">
        <v>5778</v>
      </c>
      <c s="36" t="s">
        <v>187</v>
      </c>
      <c s="37">
        <v>3000</v>
      </c>
      <c s="36">
        <v>0</v>
      </c>
      <c s="36">
        <f>ROUND(G736*H736,6)</f>
      </c>
      <c r="L736" s="38">
        <v>0</v>
      </c>
      <c s="32">
        <f>ROUND(ROUND(L736,2)*ROUND(G736,3),2)</f>
      </c>
      <c s="36" t="s">
        <v>188</v>
      </c>
      <c>
        <f>(M736*21)/100</f>
      </c>
      <c t="s">
        <v>26</v>
      </c>
    </row>
    <row r="737" spans="1:5" ht="12.75">
      <c r="A737" s="35" t="s">
        <v>55</v>
      </c>
      <c r="E737" s="39" t="s">
        <v>5</v>
      </c>
    </row>
    <row r="738" spans="1:5" ht="12.75">
      <c r="A738" s="35" t="s">
        <v>56</v>
      </c>
      <c r="E738" s="40" t="s">
        <v>5</v>
      </c>
    </row>
    <row r="739" spans="1:5" ht="12.75">
      <c r="A739" t="s">
        <v>58</v>
      </c>
      <c r="E739" s="39" t="s">
        <v>5778</v>
      </c>
    </row>
    <row r="740" spans="1:16" ht="12.75">
      <c r="A740" t="s">
        <v>48</v>
      </c>
      <c s="34" t="s">
        <v>2509</v>
      </c>
      <c s="34" t="s">
        <v>5783</v>
      </c>
      <c s="35" t="s">
        <v>5</v>
      </c>
      <c s="6" t="s">
        <v>5784</v>
      </c>
      <c s="36" t="s">
        <v>187</v>
      </c>
      <c s="37">
        <v>3000</v>
      </c>
      <c s="36">
        <v>0</v>
      </c>
      <c s="36">
        <f>ROUND(G740*H740,6)</f>
      </c>
      <c r="L740" s="38">
        <v>0</v>
      </c>
      <c s="32">
        <f>ROUND(ROUND(L740,2)*ROUND(G740,3),2)</f>
      </c>
      <c s="36" t="s">
        <v>54</v>
      </c>
      <c>
        <f>(M740*21)/100</f>
      </c>
      <c t="s">
        <v>26</v>
      </c>
    </row>
    <row r="741" spans="1:5" ht="12.75">
      <c r="A741" s="35" t="s">
        <v>55</v>
      </c>
      <c r="E741" s="39" t="s">
        <v>5</v>
      </c>
    </row>
    <row r="742" spans="1:5" ht="216.75">
      <c r="A742" s="35" t="s">
        <v>56</v>
      </c>
      <c r="E742" s="40" t="s">
        <v>5785</v>
      </c>
    </row>
    <row r="743" spans="1:5" ht="12.75">
      <c r="A743" t="s">
        <v>58</v>
      </c>
      <c r="E743" s="39" t="s">
        <v>5784</v>
      </c>
    </row>
    <row r="744" spans="1:16" ht="25.5">
      <c r="A744" t="s">
        <v>48</v>
      </c>
      <c s="34" t="s">
        <v>2512</v>
      </c>
      <c s="34" t="s">
        <v>5786</v>
      </c>
      <c s="35" t="s">
        <v>5</v>
      </c>
      <c s="6" t="s">
        <v>5787</v>
      </c>
      <c s="36" t="s">
        <v>235</v>
      </c>
      <c s="37">
        <v>100</v>
      </c>
      <c s="36">
        <v>0</v>
      </c>
      <c s="36">
        <f>ROUND(G744*H744,6)</f>
      </c>
      <c r="L744" s="38">
        <v>0</v>
      </c>
      <c s="32">
        <f>ROUND(ROUND(L744,2)*ROUND(G744,3),2)</f>
      </c>
      <c s="36" t="s">
        <v>188</v>
      </c>
      <c>
        <f>(M744*21)/100</f>
      </c>
      <c t="s">
        <v>26</v>
      </c>
    </row>
    <row r="745" spans="1:5" ht="12.75">
      <c r="A745" s="35" t="s">
        <v>55</v>
      </c>
      <c r="E745" s="39" t="s">
        <v>5</v>
      </c>
    </row>
    <row r="746" spans="1:5" ht="12.75">
      <c r="A746" s="35" t="s">
        <v>56</v>
      </c>
      <c r="E746" s="40" t="s">
        <v>5</v>
      </c>
    </row>
    <row r="747" spans="1:5" ht="25.5">
      <c r="A747" t="s">
        <v>58</v>
      </c>
      <c r="E747" s="39" t="s">
        <v>5787</v>
      </c>
    </row>
    <row r="748" spans="1:16" ht="12.75">
      <c r="A748" t="s">
        <v>48</v>
      </c>
      <c s="34" t="s">
        <v>2517</v>
      </c>
      <c s="34" t="s">
        <v>5788</v>
      </c>
      <c s="35" t="s">
        <v>5</v>
      </c>
      <c s="6" t="s">
        <v>5789</v>
      </c>
      <c s="36" t="s">
        <v>235</v>
      </c>
      <c s="37">
        <v>100</v>
      </c>
      <c s="36">
        <v>0.0032</v>
      </c>
      <c s="36">
        <f>ROUND(G748*H748,6)</f>
      </c>
      <c r="L748" s="38">
        <v>0</v>
      </c>
      <c s="32">
        <f>ROUND(ROUND(L748,2)*ROUND(G748,3),2)</f>
      </c>
      <c s="36" t="s">
        <v>188</v>
      </c>
      <c>
        <f>(M748*21)/100</f>
      </c>
      <c t="s">
        <v>26</v>
      </c>
    </row>
    <row r="749" spans="1:5" ht="12.75">
      <c r="A749" s="35" t="s">
        <v>55</v>
      </c>
      <c r="E749" s="39" t="s">
        <v>5</v>
      </c>
    </row>
    <row r="750" spans="1:5" ht="63.75">
      <c r="A750" s="35" t="s">
        <v>56</v>
      </c>
      <c r="E750" s="40" t="s">
        <v>5790</v>
      </c>
    </row>
    <row r="751" spans="1:5" ht="12.75">
      <c r="A751" t="s">
        <v>58</v>
      </c>
      <c r="E751" s="39" t="s">
        <v>5789</v>
      </c>
    </row>
    <row r="752" spans="1:16" ht="25.5">
      <c r="A752" t="s">
        <v>48</v>
      </c>
      <c s="34" t="s">
        <v>2522</v>
      </c>
      <c s="34" t="s">
        <v>5791</v>
      </c>
      <c s="35" t="s">
        <v>5</v>
      </c>
      <c s="6" t="s">
        <v>5792</v>
      </c>
      <c s="36" t="s">
        <v>235</v>
      </c>
      <c s="37">
        <v>415</v>
      </c>
      <c s="36">
        <v>0</v>
      </c>
      <c s="36">
        <f>ROUND(G752*H752,6)</f>
      </c>
      <c r="L752" s="38">
        <v>0</v>
      </c>
      <c s="32">
        <f>ROUND(ROUND(L752,2)*ROUND(G752,3),2)</f>
      </c>
      <c s="36" t="s">
        <v>188</v>
      </c>
      <c>
        <f>(M752*21)/100</f>
      </c>
      <c t="s">
        <v>26</v>
      </c>
    </row>
    <row r="753" spans="1:5" ht="12.75">
      <c r="A753" s="35" t="s">
        <v>55</v>
      </c>
      <c r="E753" s="39" t="s">
        <v>5</v>
      </c>
    </row>
    <row r="754" spans="1:5" ht="12.75">
      <c r="A754" s="35" t="s">
        <v>56</v>
      </c>
      <c r="E754" s="40" t="s">
        <v>5</v>
      </c>
    </row>
    <row r="755" spans="1:5" ht="25.5">
      <c r="A755" t="s">
        <v>58</v>
      </c>
      <c r="E755" s="39" t="s">
        <v>5792</v>
      </c>
    </row>
    <row r="756" spans="1:16" ht="25.5">
      <c r="A756" t="s">
        <v>48</v>
      </c>
      <c s="34" t="s">
        <v>2527</v>
      </c>
      <c s="34" t="s">
        <v>5793</v>
      </c>
      <c s="35" t="s">
        <v>5</v>
      </c>
      <c s="6" t="s">
        <v>5794</v>
      </c>
      <c s="36" t="s">
        <v>235</v>
      </c>
      <c s="37">
        <v>120</v>
      </c>
      <c s="36">
        <v>0</v>
      </c>
      <c s="36">
        <f>ROUND(G756*H756,6)</f>
      </c>
      <c r="L756" s="38">
        <v>0</v>
      </c>
      <c s="32">
        <f>ROUND(ROUND(L756,2)*ROUND(G756,3),2)</f>
      </c>
      <c s="36" t="s">
        <v>188</v>
      </c>
      <c>
        <f>(M756*21)/100</f>
      </c>
      <c t="s">
        <v>26</v>
      </c>
    </row>
    <row r="757" spans="1:5" ht="12.75">
      <c r="A757" s="35" t="s">
        <v>55</v>
      </c>
      <c r="E757" s="39" t="s">
        <v>5</v>
      </c>
    </row>
    <row r="758" spans="1:5" ht="12.75">
      <c r="A758" s="35" t="s">
        <v>56</v>
      </c>
      <c r="E758" s="40" t="s">
        <v>5</v>
      </c>
    </row>
    <row r="759" spans="1:5" ht="25.5">
      <c r="A759" t="s">
        <v>58</v>
      </c>
      <c r="E759" s="39" t="s">
        <v>5794</v>
      </c>
    </row>
    <row r="760" spans="1:16" ht="25.5">
      <c r="A760" t="s">
        <v>48</v>
      </c>
      <c s="34" t="s">
        <v>2531</v>
      </c>
      <c s="34" t="s">
        <v>5795</v>
      </c>
      <c s="35" t="s">
        <v>5</v>
      </c>
      <c s="6" t="s">
        <v>5796</v>
      </c>
      <c s="36" t="s">
        <v>53</v>
      </c>
      <c s="37">
        <v>8.422</v>
      </c>
      <c s="36">
        <v>0</v>
      </c>
      <c s="36">
        <f>ROUND(G760*H760,6)</f>
      </c>
      <c r="L760" s="38">
        <v>0</v>
      </c>
      <c s="32">
        <f>ROUND(ROUND(L760,2)*ROUND(G760,3),2)</f>
      </c>
      <c s="36" t="s">
        <v>188</v>
      </c>
      <c>
        <f>(M760*21)/100</f>
      </c>
      <c t="s">
        <v>26</v>
      </c>
    </row>
    <row r="761" spans="1:5" ht="12.75">
      <c r="A761" s="35" t="s">
        <v>55</v>
      </c>
      <c r="E761" s="39" t="s">
        <v>5</v>
      </c>
    </row>
    <row r="762" spans="1:5" ht="12.75">
      <c r="A762" s="35" t="s">
        <v>56</v>
      </c>
      <c r="E762" s="40" t="s">
        <v>5</v>
      </c>
    </row>
    <row r="763" spans="1:5" ht="25.5">
      <c r="A763" t="s">
        <v>58</v>
      </c>
      <c r="E763" s="39" t="s">
        <v>5796</v>
      </c>
    </row>
    <row r="764" spans="1:16" ht="12.75">
      <c r="A764" t="s">
        <v>48</v>
      </c>
      <c s="34" t="s">
        <v>2637</v>
      </c>
      <c s="34" t="s">
        <v>5720</v>
      </c>
      <c s="35" t="s">
        <v>49</v>
      </c>
      <c s="6" t="s">
        <v>5797</v>
      </c>
      <c s="36" t="s">
        <v>187</v>
      </c>
      <c s="37">
        <v>1</v>
      </c>
      <c s="36">
        <v>0</v>
      </c>
      <c s="36">
        <f>ROUND(G764*H764,6)</f>
      </c>
      <c r="L764" s="38">
        <v>0</v>
      </c>
      <c s="32">
        <f>ROUND(ROUND(L764,2)*ROUND(G764,3),2)</f>
      </c>
      <c s="36" t="s">
        <v>54</v>
      </c>
      <c>
        <f>(M764*21)/100</f>
      </c>
      <c t="s">
        <v>26</v>
      </c>
    </row>
    <row r="765" spans="1:5" ht="12.75">
      <c r="A765" s="35" t="s">
        <v>55</v>
      </c>
      <c r="E765" s="39" t="s">
        <v>5</v>
      </c>
    </row>
    <row r="766" spans="1:5" ht="12.75">
      <c r="A766" s="35" t="s">
        <v>56</v>
      </c>
      <c r="E766" s="40" t="s">
        <v>5</v>
      </c>
    </row>
    <row r="767" spans="1:5" ht="12.75">
      <c r="A767" t="s">
        <v>58</v>
      </c>
      <c r="E767" s="39" t="s">
        <v>5</v>
      </c>
    </row>
    <row r="768" spans="1:13" ht="12.75">
      <c r="A768" t="s">
        <v>45</v>
      </c>
      <c r="C768" s="31" t="s">
        <v>46</v>
      </c>
      <c r="E768" s="33" t="s">
        <v>47</v>
      </c>
      <c r="J768" s="32">
        <f>0</f>
      </c>
      <c s="32">
        <f>0</f>
      </c>
      <c s="32">
        <f>0+L769+L773+L777+L781</f>
      </c>
      <c s="32">
        <f>0+M769+M773+M777+M781</f>
      </c>
    </row>
    <row r="769" spans="1:16" ht="12.75">
      <c r="A769" t="s">
        <v>48</v>
      </c>
      <c s="34" t="s">
        <v>49</v>
      </c>
      <c s="34" t="s">
        <v>1567</v>
      </c>
      <c s="35" t="s">
        <v>5</v>
      </c>
      <c s="6" t="s">
        <v>1568</v>
      </c>
      <c s="36" t="s">
        <v>53</v>
      </c>
      <c s="37">
        <v>33.082</v>
      </c>
      <c s="36">
        <v>0</v>
      </c>
      <c s="36">
        <f>ROUND(G769*H769,6)</f>
      </c>
      <c r="L769" s="38">
        <v>0</v>
      </c>
      <c s="32">
        <f>ROUND(ROUND(L769,2)*ROUND(G769,3),2)</f>
      </c>
      <c s="36" t="s">
        <v>188</v>
      </c>
      <c>
        <f>(M769*21)/100</f>
      </c>
      <c t="s">
        <v>26</v>
      </c>
    </row>
    <row r="770" spans="1:5" ht="12.75">
      <c r="A770" s="35" t="s">
        <v>55</v>
      </c>
      <c r="E770" s="39" t="s">
        <v>5</v>
      </c>
    </row>
    <row r="771" spans="1:5" ht="12.75">
      <c r="A771" s="35" t="s">
        <v>56</v>
      </c>
      <c r="E771" s="40" t="s">
        <v>5</v>
      </c>
    </row>
    <row r="772" spans="1:5" ht="12.75">
      <c r="A772" t="s">
        <v>58</v>
      </c>
      <c r="E772" s="39" t="s">
        <v>1568</v>
      </c>
    </row>
    <row r="773" spans="1:16" ht="25.5">
      <c r="A773" t="s">
        <v>48</v>
      </c>
      <c s="34" t="s">
        <v>26</v>
      </c>
      <c s="34" t="s">
        <v>2022</v>
      </c>
      <c s="35" t="s">
        <v>5</v>
      </c>
      <c s="6" t="s">
        <v>2023</v>
      </c>
      <c s="36" t="s">
        <v>53</v>
      </c>
      <c s="37">
        <v>33.082</v>
      </c>
      <c s="36">
        <v>0</v>
      </c>
      <c s="36">
        <f>ROUND(G773*H773,6)</f>
      </c>
      <c r="L773" s="38">
        <v>0</v>
      </c>
      <c s="32">
        <f>ROUND(ROUND(L773,2)*ROUND(G773,3),2)</f>
      </c>
      <c s="36" t="s">
        <v>188</v>
      </c>
      <c>
        <f>(M773*21)/100</f>
      </c>
      <c t="s">
        <v>26</v>
      </c>
    </row>
    <row r="774" spans="1:5" ht="12.75">
      <c r="A774" s="35" t="s">
        <v>55</v>
      </c>
      <c r="E774" s="39" t="s">
        <v>5</v>
      </c>
    </row>
    <row r="775" spans="1:5" ht="12.75">
      <c r="A775" s="35" t="s">
        <v>56</v>
      </c>
      <c r="E775" s="40" t="s">
        <v>5</v>
      </c>
    </row>
    <row r="776" spans="1:5" ht="25.5">
      <c r="A776" t="s">
        <v>58</v>
      </c>
      <c r="E776" s="39" t="s">
        <v>2023</v>
      </c>
    </row>
    <row r="777" spans="1:16" ht="25.5">
      <c r="A777" t="s">
        <v>48</v>
      </c>
      <c s="34" t="s">
        <v>25</v>
      </c>
      <c s="34" t="s">
        <v>137</v>
      </c>
      <c s="35" t="s">
        <v>138</v>
      </c>
      <c s="6" t="s">
        <v>139</v>
      </c>
      <c s="36" t="s">
        <v>53</v>
      </c>
      <c s="37">
        <v>22.743</v>
      </c>
      <c s="36">
        <v>0</v>
      </c>
      <c s="36">
        <f>ROUND(G777*H777,6)</f>
      </c>
      <c r="L777" s="38">
        <v>0</v>
      </c>
      <c s="32">
        <f>ROUND(ROUND(L777,2)*ROUND(G777,3),2)</f>
      </c>
      <c s="36" t="s">
        <v>54</v>
      </c>
      <c>
        <f>(M777*21)/100</f>
      </c>
      <c t="s">
        <v>26</v>
      </c>
    </row>
    <row r="778" spans="1:5" ht="12.75">
      <c r="A778" s="35" t="s">
        <v>55</v>
      </c>
      <c r="E778" s="39" t="s">
        <v>5</v>
      </c>
    </row>
    <row r="779" spans="1:5" ht="12.75">
      <c r="A779" s="35" t="s">
        <v>56</v>
      </c>
      <c r="E779" s="40" t="s">
        <v>5</v>
      </c>
    </row>
    <row r="780" spans="1:5" ht="165.75">
      <c r="A780" t="s">
        <v>58</v>
      </c>
      <c r="E780" s="39" t="s">
        <v>1675</v>
      </c>
    </row>
    <row r="781" spans="1:16" ht="25.5">
      <c r="A781" t="s">
        <v>48</v>
      </c>
      <c s="34" t="s">
        <v>70</v>
      </c>
      <c s="34" t="s">
        <v>65</v>
      </c>
      <c s="35" t="s">
        <v>66</v>
      </c>
      <c s="6" t="s">
        <v>67</v>
      </c>
      <c s="36" t="s">
        <v>53</v>
      </c>
      <c s="37">
        <v>10.339</v>
      </c>
      <c s="36">
        <v>0</v>
      </c>
      <c s="36">
        <f>ROUND(G781*H781,6)</f>
      </c>
      <c r="L781" s="38">
        <v>0</v>
      </c>
      <c s="32">
        <f>ROUND(ROUND(L781,2)*ROUND(G781,3),2)</f>
      </c>
      <c s="36" t="s">
        <v>54</v>
      </c>
      <c>
        <f>(M781*21)/100</f>
      </c>
      <c t="s">
        <v>26</v>
      </c>
    </row>
    <row r="782" spans="1:5" ht="12.75">
      <c r="A782" s="35" t="s">
        <v>55</v>
      </c>
      <c r="E782" s="39" t="s">
        <v>5</v>
      </c>
    </row>
    <row r="783" spans="1:5" ht="12.75">
      <c r="A783" s="35" t="s">
        <v>56</v>
      </c>
      <c r="E783" s="40" t="s">
        <v>5</v>
      </c>
    </row>
    <row r="784" spans="1:5" ht="165.75">
      <c r="A784" t="s">
        <v>58</v>
      </c>
      <c r="E784" s="39" t="s">
        <v>1576</v>
      </c>
    </row>
    <row r="785" spans="1:13" ht="12.75">
      <c r="A785" t="s">
        <v>45</v>
      </c>
      <c r="C785" s="31" t="s">
        <v>308</v>
      </c>
      <c r="E785" s="33" t="s">
        <v>309</v>
      </c>
      <c r="J785" s="32">
        <f>0</f>
      </c>
      <c s="32">
        <f>0</f>
      </c>
      <c s="32">
        <f>0+L786</f>
      </c>
      <c s="32">
        <f>0+M786</f>
      </c>
    </row>
    <row r="786" spans="1:16" ht="12.75">
      <c r="A786" t="s">
        <v>48</v>
      </c>
      <c s="34" t="s">
        <v>2594</v>
      </c>
      <c s="34" t="s">
        <v>311</v>
      </c>
      <c s="35" t="s">
        <v>5</v>
      </c>
      <c s="6" t="s">
        <v>312</v>
      </c>
      <c s="36" t="s">
        <v>161</v>
      </c>
      <c s="37">
        <v>1</v>
      </c>
      <c s="36">
        <v>0</v>
      </c>
      <c s="36">
        <f>ROUND(G786*H786,6)</f>
      </c>
      <c r="L786" s="38">
        <v>0</v>
      </c>
      <c s="32">
        <f>ROUND(ROUND(L786,2)*ROUND(G786,3),2)</f>
      </c>
      <c s="36" t="s">
        <v>188</v>
      </c>
      <c>
        <f>(M786*21)/100</f>
      </c>
      <c t="s">
        <v>26</v>
      </c>
    </row>
    <row r="787" spans="1:5" ht="12.75">
      <c r="A787" s="35" t="s">
        <v>55</v>
      </c>
      <c r="E787" s="39" t="s">
        <v>5</v>
      </c>
    </row>
    <row r="788" spans="1:5" ht="12.75">
      <c r="A788" s="35" t="s">
        <v>56</v>
      </c>
      <c r="E788" s="40" t="s">
        <v>5</v>
      </c>
    </row>
    <row r="789" spans="1:5" ht="12.75">
      <c r="A789" t="s">
        <v>58</v>
      </c>
      <c r="E789" s="39" t="s">
        <v>313</v>
      </c>
    </row>
    <row r="790" spans="1:13" ht="12.75">
      <c r="A790" t="s">
        <v>45</v>
      </c>
      <c r="C790" s="31" t="s">
        <v>5798</v>
      </c>
      <c r="E790" s="33" t="s">
        <v>1584</v>
      </c>
      <c r="J790" s="32">
        <f>0</f>
      </c>
      <c s="32">
        <f>0</f>
      </c>
      <c s="32">
        <f>0+L791+L795+L799+L803+L807+L811+L815+L819+L823</f>
      </c>
      <c s="32">
        <f>0+M791+M795+M799+M803+M807+M811+M815+M819+M823</f>
      </c>
    </row>
    <row r="791" spans="1:16" ht="25.5">
      <c r="A791" t="s">
        <v>48</v>
      </c>
      <c s="34" t="s">
        <v>2598</v>
      </c>
      <c s="34" t="s">
        <v>5799</v>
      </c>
      <c s="35" t="s">
        <v>5</v>
      </c>
      <c s="6" t="s">
        <v>5800</v>
      </c>
      <c s="36" t="s">
        <v>161</v>
      </c>
      <c s="37">
        <v>1</v>
      </c>
      <c s="36">
        <v>0</v>
      </c>
      <c s="36">
        <f>ROUND(G791*H791,6)</f>
      </c>
      <c r="L791" s="38">
        <v>0</v>
      </c>
      <c s="32">
        <f>ROUND(ROUND(L791,2)*ROUND(G791,3),2)</f>
      </c>
      <c s="36" t="s">
        <v>54</v>
      </c>
      <c>
        <f>(M791*21)/100</f>
      </c>
      <c t="s">
        <v>26</v>
      </c>
    </row>
    <row r="792" spans="1:5" ht="12.75">
      <c r="A792" s="35" t="s">
        <v>55</v>
      </c>
      <c r="E792" s="39" t="s">
        <v>5</v>
      </c>
    </row>
    <row r="793" spans="1:5" ht="12.75">
      <c r="A793" s="35" t="s">
        <v>56</v>
      </c>
      <c r="E793" s="40" t="s">
        <v>5</v>
      </c>
    </row>
    <row r="794" spans="1:5" ht="25.5">
      <c r="A794" t="s">
        <v>58</v>
      </c>
      <c r="E794" s="39" t="s">
        <v>5800</v>
      </c>
    </row>
    <row r="795" spans="1:16" ht="12.75">
      <c r="A795" t="s">
        <v>48</v>
      </c>
      <c s="34" t="s">
        <v>2603</v>
      </c>
      <c s="34" t="s">
        <v>5801</v>
      </c>
      <c s="35" t="s">
        <v>5</v>
      </c>
      <c s="6" t="s">
        <v>5802</v>
      </c>
      <c s="36" t="s">
        <v>161</v>
      </c>
      <c s="37">
        <v>1</v>
      </c>
      <c s="36">
        <v>0</v>
      </c>
      <c s="36">
        <f>ROUND(G795*H795,6)</f>
      </c>
      <c r="L795" s="38">
        <v>0</v>
      </c>
      <c s="32">
        <f>ROUND(ROUND(L795,2)*ROUND(G795,3),2)</f>
      </c>
      <c s="36" t="s">
        <v>54</v>
      </c>
      <c>
        <f>(M795*21)/100</f>
      </c>
      <c t="s">
        <v>26</v>
      </c>
    </row>
    <row r="796" spans="1:5" ht="12.75">
      <c r="A796" s="35" t="s">
        <v>55</v>
      </c>
      <c r="E796" s="39" t="s">
        <v>5</v>
      </c>
    </row>
    <row r="797" spans="1:5" ht="12.75">
      <c r="A797" s="35" t="s">
        <v>56</v>
      </c>
      <c r="E797" s="40" t="s">
        <v>5</v>
      </c>
    </row>
    <row r="798" spans="1:5" ht="12.75">
      <c r="A798" t="s">
        <v>58</v>
      </c>
      <c r="E798" s="39" t="s">
        <v>5802</v>
      </c>
    </row>
    <row r="799" spans="1:16" ht="12.75">
      <c r="A799" t="s">
        <v>48</v>
      </c>
      <c s="34" t="s">
        <v>2607</v>
      </c>
      <c s="34" t="s">
        <v>5803</v>
      </c>
      <c s="35" t="s">
        <v>5</v>
      </c>
      <c s="6" t="s">
        <v>5804</v>
      </c>
      <c s="36" t="s">
        <v>161</v>
      </c>
      <c s="37">
        <v>1</v>
      </c>
      <c s="36">
        <v>0</v>
      </c>
      <c s="36">
        <f>ROUND(G799*H799,6)</f>
      </c>
      <c r="L799" s="38">
        <v>0</v>
      </c>
      <c s="32">
        <f>ROUND(ROUND(L799,2)*ROUND(G799,3),2)</f>
      </c>
      <c s="36" t="s">
        <v>54</v>
      </c>
      <c>
        <f>(M799*21)/100</f>
      </c>
      <c t="s">
        <v>26</v>
      </c>
    </row>
    <row r="800" spans="1:5" ht="12.75">
      <c r="A800" s="35" t="s">
        <v>55</v>
      </c>
      <c r="E800" s="39" t="s">
        <v>5</v>
      </c>
    </row>
    <row r="801" spans="1:5" ht="12.75">
      <c r="A801" s="35" t="s">
        <v>56</v>
      </c>
      <c r="E801" s="40" t="s">
        <v>5</v>
      </c>
    </row>
    <row r="802" spans="1:5" ht="12.75">
      <c r="A802" t="s">
        <v>58</v>
      </c>
      <c r="E802" s="39" t="s">
        <v>5804</v>
      </c>
    </row>
    <row r="803" spans="1:16" ht="12.75">
      <c r="A803" t="s">
        <v>48</v>
      </c>
      <c s="34" t="s">
        <v>2612</v>
      </c>
      <c s="34" t="s">
        <v>5805</v>
      </c>
      <c s="35" t="s">
        <v>5</v>
      </c>
      <c s="6" t="s">
        <v>5806</v>
      </c>
      <c s="36" t="s">
        <v>161</v>
      </c>
      <c s="37">
        <v>1</v>
      </c>
      <c s="36">
        <v>0</v>
      </c>
      <c s="36">
        <f>ROUND(G803*H803,6)</f>
      </c>
      <c r="L803" s="38">
        <v>0</v>
      </c>
      <c s="32">
        <f>ROUND(ROUND(L803,2)*ROUND(G803,3),2)</f>
      </c>
      <c s="36" t="s">
        <v>54</v>
      </c>
      <c>
        <f>(M803*21)/100</f>
      </c>
      <c t="s">
        <v>26</v>
      </c>
    </row>
    <row r="804" spans="1:5" ht="12.75">
      <c r="A804" s="35" t="s">
        <v>55</v>
      </c>
      <c r="E804" s="39" t="s">
        <v>5</v>
      </c>
    </row>
    <row r="805" spans="1:5" ht="12.75">
      <c r="A805" s="35" t="s">
        <v>56</v>
      </c>
      <c r="E805" s="40" t="s">
        <v>5</v>
      </c>
    </row>
    <row r="806" spans="1:5" ht="12.75">
      <c r="A806" t="s">
        <v>58</v>
      </c>
      <c r="E806" s="39" t="s">
        <v>5806</v>
      </c>
    </row>
    <row r="807" spans="1:16" ht="25.5">
      <c r="A807" t="s">
        <v>48</v>
      </c>
      <c s="34" t="s">
        <v>2617</v>
      </c>
      <c s="34" t="s">
        <v>5807</v>
      </c>
      <c s="35" t="s">
        <v>5</v>
      </c>
      <c s="6" t="s">
        <v>5808</v>
      </c>
      <c s="36" t="s">
        <v>161</v>
      </c>
      <c s="37">
        <v>1</v>
      </c>
      <c s="36">
        <v>0</v>
      </c>
      <c s="36">
        <f>ROUND(G807*H807,6)</f>
      </c>
      <c r="L807" s="38">
        <v>0</v>
      </c>
      <c s="32">
        <f>ROUND(ROUND(L807,2)*ROUND(G807,3),2)</f>
      </c>
      <c s="36" t="s">
        <v>54</v>
      </c>
      <c>
        <f>(M807*21)/100</f>
      </c>
      <c t="s">
        <v>26</v>
      </c>
    </row>
    <row r="808" spans="1:5" ht="12.75">
      <c r="A808" s="35" t="s">
        <v>55</v>
      </c>
      <c r="E808" s="39" t="s">
        <v>5</v>
      </c>
    </row>
    <row r="809" spans="1:5" ht="12.75">
      <c r="A809" s="35" t="s">
        <v>56</v>
      </c>
      <c r="E809" s="40" t="s">
        <v>5</v>
      </c>
    </row>
    <row r="810" spans="1:5" ht="25.5">
      <c r="A810" t="s">
        <v>58</v>
      </c>
      <c r="E810" s="39" t="s">
        <v>5808</v>
      </c>
    </row>
    <row r="811" spans="1:16" ht="25.5">
      <c r="A811" t="s">
        <v>48</v>
      </c>
      <c s="34" t="s">
        <v>2621</v>
      </c>
      <c s="34" t="s">
        <v>5809</v>
      </c>
      <c s="35" t="s">
        <v>5</v>
      </c>
      <c s="6" t="s">
        <v>5810</v>
      </c>
      <c s="36" t="s">
        <v>161</v>
      </c>
      <c s="37">
        <v>1</v>
      </c>
      <c s="36">
        <v>0</v>
      </c>
      <c s="36">
        <f>ROUND(G811*H811,6)</f>
      </c>
      <c r="L811" s="38">
        <v>0</v>
      </c>
      <c s="32">
        <f>ROUND(ROUND(L811,2)*ROUND(G811,3),2)</f>
      </c>
      <c s="36" t="s">
        <v>54</v>
      </c>
      <c>
        <f>(M811*21)/100</f>
      </c>
      <c t="s">
        <v>26</v>
      </c>
    </row>
    <row r="812" spans="1:5" ht="12.75">
      <c r="A812" s="35" t="s">
        <v>55</v>
      </c>
      <c r="E812" s="39" t="s">
        <v>5</v>
      </c>
    </row>
    <row r="813" spans="1:5" ht="12.75">
      <c r="A813" s="35" t="s">
        <v>56</v>
      </c>
      <c r="E813" s="40" t="s">
        <v>5</v>
      </c>
    </row>
    <row r="814" spans="1:5" ht="25.5">
      <c r="A814" t="s">
        <v>58</v>
      </c>
      <c r="E814" s="39" t="s">
        <v>5810</v>
      </c>
    </row>
    <row r="815" spans="1:16" ht="12.75">
      <c r="A815" t="s">
        <v>48</v>
      </c>
      <c s="34" t="s">
        <v>2625</v>
      </c>
      <c s="34" t="s">
        <v>5811</v>
      </c>
      <c s="35" t="s">
        <v>5</v>
      </c>
      <c s="6" t="s">
        <v>5812</v>
      </c>
      <c s="36" t="s">
        <v>296</v>
      </c>
      <c s="37">
        <v>110</v>
      </c>
      <c s="36">
        <v>0</v>
      </c>
      <c s="36">
        <f>ROUND(G815*H815,6)</f>
      </c>
      <c r="L815" s="38">
        <v>0</v>
      </c>
      <c s="32">
        <f>ROUND(ROUND(L815,2)*ROUND(G815,3),2)</f>
      </c>
      <c s="36" t="s">
        <v>54</v>
      </c>
      <c>
        <f>(M815*21)/100</f>
      </c>
      <c t="s">
        <v>26</v>
      </c>
    </row>
    <row r="816" spans="1:5" ht="12.75">
      <c r="A816" s="35" t="s">
        <v>55</v>
      </c>
      <c r="E816" s="39" t="s">
        <v>5</v>
      </c>
    </row>
    <row r="817" spans="1:5" ht="12.75">
      <c r="A817" s="35" t="s">
        <v>56</v>
      </c>
      <c r="E817" s="40" t="s">
        <v>5</v>
      </c>
    </row>
    <row r="818" spans="1:5" ht="12.75">
      <c r="A818" t="s">
        <v>58</v>
      </c>
      <c r="E818" s="39" t="s">
        <v>5812</v>
      </c>
    </row>
    <row r="819" spans="1:16" ht="12.75">
      <c r="A819" t="s">
        <v>48</v>
      </c>
      <c s="34" t="s">
        <v>2629</v>
      </c>
      <c s="34" t="s">
        <v>5813</v>
      </c>
      <c s="35" t="s">
        <v>5</v>
      </c>
      <c s="6" t="s">
        <v>5814</v>
      </c>
      <c s="36" t="s">
        <v>161</v>
      </c>
      <c s="37">
        <v>1</v>
      </c>
      <c s="36">
        <v>0</v>
      </c>
      <c s="36">
        <f>ROUND(G819*H819,6)</f>
      </c>
      <c r="L819" s="38">
        <v>0</v>
      </c>
      <c s="32">
        <f>ROUND(ROUND(L819,2)*ROUND(G819,3),2)</f>
      </c>
      <c s="36" t="s">
        <v>188</v>
      </c>
      <c>
        <f>(M819*21)/100</f>
      </c>
      <c t="s">
        <v>26</v>
      </c>
    </row>
    <row r="820" spans="1:5" ht="12.75">
      <c r="A820" s="35" t="s">
        <v>55</v>
      </c>
      <c r="E820" s="39" t="s">
        <v>5</v>
      </c>
    </row>
    <row r="821" spans="1:5" ht="12.75">
      <c r="A821" s="35" t="s">
        <v>56</v>
      </c>
      <c r="E821" s="40" t="s">
        <v>5</v>
      </c>
    </row>
    <row r="822" spans="1:5" ht="12.75">
      <c r="A822" t="s">
        <v>58</v>
      </c>
      <c r="E822" s="39" t="s">
        <v>5814</v>
      </c>
    </row>
    <row r="823" spans="1:16" ht="12.75">
      <c r="A823" t="s">
        <v>48</v>
      </c>
      <c s="34" t="s">
        <v>2633</v>
      </c>
      <c s="34" t="s">
        <v>5815</v>
      </c>
      <c s="35" t="s">
        <v>5</v>
      </c>
      <c s="6" t="s">
        <v>5816</v>
      </c>
      <c s="36" t="s">
        <v>161</v>
      </c>
      <c s="37">
        <v>1</v>
      </c>
      <c s="36">
        <v>0</v>
      </c>
      <c s="36">
        <f>ROUND(G823*H823,6)</f>
      </c>
      <c r="L823" s="38">
        <v>0</v>
      </c>
      <c s="32">
        <f>ROUND(ROUND(L823,2)*ROUND(G823,3),2)</f>
      </c>
      <c s="36" t="s">
        <v>54</v>
      </c>
      <c>
        <f>(M823*21)/100</f>
      </c>
      <c t="s">
        <v>26</v>
      </c>
    </row>
    <row r="824" spans="1:5" ht="12.75">
      <c r="A824" s="35" t="s">
        <v>55</v>
      </c>
      <c r="E824" s="39" t="s">
        <v>5</v>
      </c>
    </row>
    <row r="825" spans="1:5" ht="12.75">
      <c r="A825" s="35" t="s">
        <v>56</v>
      </c>
      <c r="E825" s="40" t="s">
        <v>5</v>
      </c>
    </row>
    <row r="826" spans="1:5" ht="12.75">
      <c r="A826" t="s">
        <v>58</v>
      </c>
      <c r="E826" s="39" t="s">
        <v>5816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COUNTIFS(L8:L182,"=0",A8:A182,"P")+COUNTIFS(L8:L182,"",A8:A182,"P")+SUM(Q8:Q182)</f>
      </c>
    </row>
    <row r="8" spans="1:13" ht="12.75">
      <c r="A8" t="s">
        <v>43</v>
      </c>
      <c r="C8" s="28" t="s">
        <v>5819</v>
      </c>
      <c r="E8" s="30" t="s">
        <v>5818</v>
      </c>
      <c r="J8" s="29">
        <f>0+J9+J98+J127+J160+J165</f>
      </c>
      <c s="29">
        <f>0+K9+K98+K127+K160+K165</f>
      </c>
      <c s="29">
        <f>0+L9+L98+L127+L160+L165</f>
      </c>
      <c s="29">
        <f>0+M9+M98+M127+M160+M165</f>
      </c>
    </row>
    <row r="9" spans="1:13" ht="12.75">
      <c r="A9" t="s">
        <v>45</v>
      </c>
      <c r="C9" s="31" t="s">
        <v>1655</v>
      </c>
      <c r="E9" s="33" t="s">
        <v>1656</v>
      </c>
      <c r="J9" s="32">
        <f>0</f>
      </c>
      <c s="32">
        <f>0</f>
      </c>
      <c s="32">
        <f>0+L10+L14+L18+L22+L26+L30+L34+L38+L42+L46+L50+L54+L58+L62+L66+L70+L74+L78+L82+L86+L90+L94</f>
      </c>
      <c s="32">
        <f>0+M10+M14+M18+M22+M26+M30+M34+M38+M42+M46+M50+M54+M58+M62+M66+M70+M74+M78+M82+M86+M90+M94</f>
      </c>
    </row>
    <row r="10" spans="1:16" ht="25.5">
      <c r="A10" t="s">
        <v>48</v>
      </c>
      <c s="34" t="s">
        <v>49</v>
      </c>
      <c s="34" t="s">
        <v>5820</v>
      </c>
      <c s="35" t="s">
        <v>5</v>
      </c>
      <c s="6" t="s">
        <v>5821</v>
      </c>
      <c s="36" t="s">
        <v>235</v>
      </c>
      <c s="37">
        <v>200</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25.5">
      <c r="A13" t="s">
        <v>58</v>
      </c>
      <c r="E13" s="39" t="s">
        <v>5821</v>
      </c>
    </row>
    <row r="14" spans="1:16" ht="12.75">
      <c r="A14" t="s">
        <v>48</v>
      </c>
      <c s="34" t="s">
        <v>26</v>
      </c>
      <c s="34" t="s">
        <v>5822</v>
      </c>
      <c s="35" t="s">
        <v>5</v>
      </c>
      <c s="6" t="s">
        <v>5823</v>
      </c>
      <c s="36" t="s">
        <v>235</v>
      </c>
      <c s="37">
        <v>210</v>
      </c>
      <c s="36">
        <v>0.00019</v>
      </c>
      <c s="36">
        <f>ROUND(G14*H14,6)</f>
      </c>
      <c r="L14" s="38">
        <v>0</v>
      </c>
      <c s="32">
        <f>ROUND(ROUND(L14,2)*ROUND(G14,3),2)</f>
      </c>
      <c s="36" t="s">
        <v>188</v>
      </c>
      <c>
        <f>(M14*21)/100</f>
      </c>
      <c t="s">
        <v>26</v>
      </c>
    </row>
    <row r="15" spans="1:5" ht="12.75">
      <c r="A15" s="35" t="s">
        <v>55</v>
      </c>
      <c r="E15" s="39" t="s">
        <v>5</v>
      </c>
    </row>
    <row r="16" spans="1:5" ht="12.75">
      <c r="A16" s="35" t="s">
        <v>56</v>
      </c>
      <c r="E16" s="40" t="s">
        <v>5</v>
      </c>
    </row>
    <row r="17" spans="1:5" ht="12.75">
      <c r="A17" t="s">
        <v>58</v>
      </c>
      <c r="E17" s="39" t="s">
        <v>5823</v>
      </c>
    </row>
    <row r="18" spans="1:16" ht="25.5">
      <c r="A18" t="s">
        <v>48</v>
      </c>
      <c s="34" t="s">
        <v>25</v>
      </c>
      <c s="34" t="s">
        <v>5824</v>
      </c>
      <c s="35" t="s">
        <v>5</v>
      </c>
      <c s="6" t="s">
        <v>5825</v>
      </c>
      <c s="36" t="s">
        <v>235</v>
      </c>
      <c s="37">
        <v>750</v>
      </c>
      <c s="36">
        <v>0</v>
      </c>
      <c s="36">
        <f>ROUND(G18*H18,6)</f>
      </c>
      <c r="L18" s="38">
        <v>0</v>
      </c>
      <c s="32">
        <f>ROUND(ROUND(L18,2)*ROUND(G18,3),2)</f>
      </c>
      <c s="36" t="s">
        <v>188</v>
      </c>
      <c>
        <f>(M18*21)/100</f>
      </c>
      <c t="s">
        <v>26</v>
      </c>
    </row>
    <row r="19" spans="1:5" ht="12.75">
      <c r="A19" s="35" t="s">
        <v>55</v>
      </c>
      <c r="E19" s="39" t="s">
        <v>5</v>
      </c>
    </row>
    <row r="20" spans="1:5" ht="12.75">
      <c r="A20" s="35" t="s">
        <v>56</v>
      </c>
      <c r="E20" s="40" t="s">
        <v>5</v>
      </c>
    </row>
    <row r="21" spans="1:5" ht="25.5">
      <c r="A21" t="s">
        <v>58</v>
      </c>
      <c r="E21" s="39" t="s">
        <v>5825</v>
      </c>
    </row>
    <row r="22" spans="1:16" ht="12.75">
      <c r="A22" t="s">
        <v>48</v>
      </c>
      <c s="34" t="s">
        <v>70</v>
      </c>
      <c s="34" t="s">
        <v>5407</v>
      </c>
      <c s="35" t="s">
        <v>5</v>
      </c>
      <c s="6" t="s">
        <v>5408</v>
      </c>
      <c s="36" t="s">
        <v>235</v>
      </c>
      <c s="37">
        <v>750</v>
      </c>
      <c s="36">
        <v>0.00012</v>
      </c>
      <c s="36">
        <f>ROUND(G22*H22,6)</f>
      </c>
      <c r="L22" s="38">
        <v>0</v>
      </c>
      <c s="32">
        <f>ROUND(ROUND(L22,2)*ROUND(G22,3),2)</f>
      </c>
      <c s="36" t="s">
        <v>188</v>
      </c>
      <c>
        <f>(M22*21)/100</f>
      </c>
      <c t="s">
        <v>26</v>
      </c>
    </row>
    <row r="23" spans="1:5" ht="12.75">
      <c r="A23" s="35" t="s">
        <v>55</v>
      </c>
      <c r="E23" s="39" t="s">
        <v>5</v>
      </c>
    </row>
    <row r="24" spans="1:5" ht="12.75">
      <c r="A24" s="35" t="s">
        <v>56</v>
      </c>
      <c r="E24" s="40" t="s">
        <v>5</v>
      </c>
    </row>
    <row r="25" spans="1:5" ht="25.5">
      <c r="A25" t="s">
        <v>58</v>
      </c>
      <c r="E25" s="39" t="s">
        <v>5826</v>
      </c>
    </row>
    <row r="26" spans="1:16" ht="25.5">
      <c r="A26" t="s">
        <v>48</v>
      </c>
      <c s="34" t="s">
        <v>76</v>
      </c>
      <c s="34" t="s">
        <v>5827</v>
      </c>
      <c s="35" t="s">
        <v>5</v>
      </c>
      <c s="6" t="s">
        <v>5828</v>
      </c>
      <c s="36" t="s">
        <v>235</v>
      </c>
      <c s="37">
        <v>60</v>
      </c>
      <c s="36">
        <v>0</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25.5">
      <c r="A29" t="s">
        <v>58</v>
      </c>
      <c r="E29" s="39" t="s">
        <v>5828</v>
      </c>
    </row>
    <row r="30" spans="1:16" ht="12.75">
      <c r="A30" t="s">
        <v>48</v>
      </c>
      <c s="34" t="s">
        <v>82</v>
      </c>
      <c s="34" t="s">
        <v>5415</v>
      </c>
      <c s="35" t="s">
        <v>5</v>
      </c>
      <c s="6" t="s">
        <v>5416</v>
      </c>
      <c s="36" t="s">
        <v>235</v>
      </c>
      <c s="37">
        <v>60</v>
      </c>
      <c s="36">
        <v>0.00053</v>
      </c>
      <c s="36">
        <f>ROUND(G30*H30,6)</f>
      </c>
      <c r="L30" s="38">
        <v>0</v>
      </c>
      <c s="32">
        <f>ROUND(ROUND(L30,2)*ROUND(G30,3),2)</f>
      </c>
      <c s="36" t="s">
        <v>188</v>
      </c>
      <c>
        <f>(M30*21)/100</f>
      </c>
      <c t="s">
        <v>26</v>
      </c>
    </row>
    <row r="31" spans="1:5" ht="12.75">
      <c r="A31" s="35" t="s">
        <v>55</v>
      </c>
      <c r="E31" s="39" t="s">
        <v>5</v>
      </c>
    </row>
    <row r="32" spans="1:5" ht="12.75">
      <c r="A32" s="35" t="s">
        <v>56</v>
      </c>
      <c r="E32" s="40" t="s">
        <v>5</v>
      </c>
    </row>
    <row r="33" spans="1:5" ht="25.5">
      <c r="A33" t="s">
        <v>58</v>
      </c>
      <c r="E33" s="39" t="s">
        <v>5829</v>
      </c>
    </row>
    <row r="34" spans="1:16" ht="25.5">
      <c r="A34" t="s">
        <v>48</v>
      </c>
      <c s="34" t="s">
        <v>88</v>
      </c>
      <c s="34" t="s">
        <v>5830</v>
      </c>
      <c s="35" t="s">
        <v>5</v>
      </c>
      <c s="6" t="s">
        <v>5831</v>
      </c>
      <c s="36" t="s">
        <v>235</v>
      </c>
      <c s="37">
        <v>850</v>
      </c>
      <c s="36">
        <v>0</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25.5">
      <c r="A37" t="s">
        <v>58</v>
      </c>
      <c r="E37" s="39" t="s">
        <v>5831</v>
      </c>
    </row>
    <row r="38" spans="1:16" ht="25.5">
      <c r="A38" t="s">
        <v>48</v>
      </c>
      <c s="34" t="s">
        <v>94</v>
      </c>
      <c s="34" t="s">
        <v>5832</v>
      </c>
      <c s="35" t="s">
        <v>5</v>
      </c>
      <c s="6" t="s">
        <v>5833</v>
      </c>
      <c s="36" t="s">
        <v>235</v>
      </c>
      <c s="37">
        <v>850</v>
      </c>
      <c s="36">
        <v>5E-05</v>
      </c>
      <c s="36">
        <f>ROUND(G38*H38,6)</f>
      </c>
      <c r="L38" s="38">
        <v>0</v>
      </c>
      <c s="32">
        <f>ROUND(ROUND(L38,2)*ROUND(G38,3),2)</f>
      </c>
      <c s="36" t="s">
        <v>188</v>
      </c>
      <c>
        <f>(M38*21)/100</f>
      </c>
      <c t="s">
        <v>26</v>
      </c>
    </row>
    <row r="39" spans="1:5" ht="12.75">
      <c r="A39" s="35" t="s">
        <v>55</v>
      </c>
      <c r="E39" s="39" t="s">
        <v>5</v>
      </c>
    </row>
    <row r="40" spans="1:5" ht="12.75">
      <c r="A40" s="35" t="s">
        <v>56</v>
      </c>
      <c r="E40" s="40" t="s">
        <v>5</v>
      </c>
    </row>
    <row r="41" spans="1:5" ht="38.25">
      <c r="A41" t="s">
        <v>58</v>
      </c>
      <c r="E41" s="39" t="s">
        <v>5834</v>
      </c>
    </row>
    <row r="42" spans="1:16" ht="25.5">
      <c r="A42" t="s">
        <v>48</v>
      </c>
      <c s="34" t="s">
        <v>100</v>
      </c>
      <c s="34" t="s">
        <v>5835</v>
      </c>
      <c s="35" t="s">
        <v>5</v>
      </c>
      <c s="6" t="s">
        <v>5831</v>
      </c>
      <c s="36" t="s">
        <v>235</v>
      </c>
      <c s="37">
        <v>180</v>
      </c>
      <c s="36">
        <v>0</v>
      </c>
      <c s="36">
        <f>ROUND(G42*H42,6)</f>
      </c>
      <c r="L42" s="38">
        <v>0</v>
      </c>
      <c s="32">
        <f>ROUND(ROUND(L42,2)*ROUND(G42,3),2)</f>
      </c>
      <c s="36" t="s">
        <v>188</v>
      </c>
      <c>
        <f>(M42*21)/100</f>
      </c>
      <c t="s">
        <v>26</v>
      </c>
    </row>
    <row r="43" spans="1:5" ht="12.75">
      <c r="A43" s="35" t="s">
        <v>55</v>
      </c>
      <c r="E43" s="39" t="s">
        <v>5</v>
      </c>
    </row>
    <row r="44" spans="1:5" ht="12.75">
      <c r="A44" s="35" t="s">
        <v>56</v>
      </c>
      <c r="E44" s="40" t="s">
        <v>5</v>
      </c>
    </row>
    <row r="45" spans="1:5" ht="25.5">
      <c r="A45" t="s">
        <v>58</v>
      </c>
      <c r="E45" s="39" t="s">
        <v>5831</v>
      </c>
    </row>
    <row r="46" spans="1:16" ht="25.5">
      <c r="A46" t="s">
        <v>48</v>
      </c>
      <c s="34" t="s">
        <v>106</v>
      </c>
      <c s="34" t="s">
        <v>5836</v>
      </c>
      <c s="35" t="s">
        <v>5</v>
      </c>
      <c s="6" t="s">
        <v>5837</v>
      </c>
      <c s="36" t="s">
        <v>235</v>
      </c>
      <c s="37">
        <v>180</v>
      </c>
      <c s="36">
        <v>8E-05</v>
      </c>
      <c s="36">
        <f>ROUND(G46*H46,6)</f>
      </c>
      <c r="L46" s="38">
        <v>0</v>
      </c>
      <c s="32">
        <f>ROUND(ROUND(L46,2)*ROUND(G46,3),2)</f>
      </c>
      <c s="36" t="s">
        <v>188</v>
      </c>
      <c>
        <f>(M46*21)/100</f>
      </c>
      <c t="s">
        <v>26</v>
      </c>
    </row>
    <row r="47" spans="1:5" ht="12.75">
      <c r="A47" s="35" t="s">
        <v>55</v>
      </c>
      <c r="E47" s="39" t="s">
        <v>5</v>
      </c>
    </row>
    <row r="48" spans="1:5" ht="12.75">
      <c r="A48" s="35" t="s">
        <v>56</v>
      </c>
      <c r="E48" s="40" t="s">
        <v>5</v>
      </c>
    </row>
    <row r="49" spans="1:5" ht="38.25">
      <c r="A49" t="s">
        <v>58</v>
      </c>
      <c r="E49" s="39" t="s">
        <v>5838</v>
      </c>
    </row>
    <row r="50" spans="1:16" ht="25.5">
      <c r="A50" t="s">
        <v>48</v>
      </c>
      <c s="34" t="s">
        <v>112</v>
      </c>
      <c s="34" t="s">
        <v>5839</v>
      </c>
      <c s="35" t="s">
        <v>5</v>
      </c>
      <c s="6" t="s">
        <v>5831</v>
      </c>
      <c s="36" t="s">
        <v>235</v>
      </c>
      <c s="37">
        <v>80</v>
      </c>
      <c s="36">
        <v>0</v>
      </c>
      <c s="36">
        <f>ROUND(G50*H50,6)</f>
      </c>
      <c r="L50" s="38">
        <v>0</v>
      </c>
      <c s="32">
        <f>ROUND(ROUND(L50,2)*ROUND(G50,3),2)</f>
      </c>
      <c s="36" t="s">
        <v>188</v>
      </c>
      <c>
        <f>(M50*21)/100</f>
      </c>
      <c t="s">
        <v>26</v>
      </c>
    </row>
    <row r="51" spans="1:5" ht="12.75">
      <c r="A51" s="35" t="s">
        <v>55</v>
      </c>
      <c r="E51" s="39" t="s">
        <v>5</v>
      </c>
    </row>
    <row r="52" spans="1:5" ht="12.75">
      <c r="A52" s="35" t="s">
        <v>56</v>
      </c>
      <c r="E52" s="40" t="s">
        <v>5</v>
      </c>
    </row>
    <row r="53" spans="1:5" ht="25.5">
      <c r="A53" t="s">
        <v>58</v>
      </c>
      <c r="E53" s="39" t="s">
        <v>5831</v>
      </c>
    </row>
    <row r="54" spans="1:16" ht="25.5">
      <c r="A54" t="s">
        <v>48</v>
      </c>
      <c s="34" t="s">
        <v>118</v>
      </c>
      <c s="34" t="s">
        <v>5840</v>
      </c>
      <c s="35" t="s">
        <v>5</v>
      </c>
      <c s="6" t="s">
        <v>5841</v>
      </c>
      <c s="36" t="s">
        <v>235</v>
      </c>
      <c s="37">
        <v>80</v>
      </c>
      <c s="36">
        <v>0.00012</v>
      </c>
      <c s="36">
        <f>ROUND(G54*H54,6)</f>
      </c>
      <c r="L54" s="38">
        <v>0</v>
      </c>
      <c s="32">
        <f>ROUND(ROUND(L54,2)*ROUND(G54,3),2)</f>
      </c>
      <c s="36" t="s">
        <v>188</v>
      </c>
      <c>
        <f>(M54*21)/100</f>
      </c>
      <c t="s">
        <v>26</v>
      </c>
    </row>
    <row r="55" spans="1:5" ht="12.75">
      <c r="A55" s="35" t="s">
        <v>55</v>
      </c>
      <c r="E55" s="39" t="s">
        <v>5</v>
      </c>
    </row>
    <row r="56" spans="1:5" ht="12.75">
      <c r="A56" s="35" t="s">
        <v>56</v>
      </c>
      <c r="E56" s="40" t="s">
        <v>5</v>
      </c>
    </row>
    <row r="57" spans="1:5" ht="38.25">
      <c r="A57" t="s">
        <v>58</v>
      </c>
      <c r="E57" s="39" t="s">
        <v>5842</v>
      </c>
    </row>
    <row r="58" spans="1:16" ht="12.75">
      <c r="A58" t="s">
        <v>48</v>
      </c>
      <c s="34" t="s">
        <v>124</v>
      </c>
      <c s="34" t="s">
        <v>5843</v>
      </c>
      <c s="35" t="s">
        <v>5</v>
      </c>
      <c s="6" t="s">
        <v>5844</v>
      </c>
      <c s="36" t="s">
        <v>235</v>
      </c>
      <c s="37">
        <v>350</v>
      </c>
      <c s="36">
        <v>0.00012</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12.75">
      <c r="A61" t="s">
        <v>58</v>
      </c>
      <c r="E61" s="39" t="s">
        <v>5844</v>
      </c>
    </row>
    <row r="62" spans="1:16" ht="25.5">
      <c r="A62" t="s">
        <v>48</v>
      </c>
      <c s="34" t="s">
        <v>130</v>
      </c>
      <c s="34" t="s">
        <v>5845</v>
      </c>
      <c s="35" t="s">
        <v>5</v>
      </c>
      <c s="6" t="s">
        <v>5846</v>
      </c>
      <c s="36" t="s">
        <v>235</v>
      </c>
      <c s="37">
        <v>350</v>
      </c>
      <c s="36">
        <v>0</v>
      </c>
      <c s="36">
        <f>ROUND(G62*H62,6)</f>
      </c>
      <c r="L62" s="38">
        <v>0</v>
      </c>
      <c s="32">
        <f>ROUND(ROUND(L62,2)*ROUND(G62,3),2)</f>
      </c>
      <c s="36" t="s">
        <v>188</v>
      </c>
      <c>
        <f>(M62*21)/100</f>
      </c>
      <c t="s">
        <v>26</v>
      </c>
    </row>
    <row r="63" spans="1:5" ht="12.75">
      <c r="A63" s="35" t="s">
        <v>55</v>
      </c>
      <c r="E63" s="39" t="s">
        <v>5</v>
      </c>
    </row>
    <row r="64" spans="1:5" ht="12.75">
      <c r="A64" s="35" t="s">
        <v>56</v>
      </c>
      <c r="E64" s="40" t="s">
        <v>5</v>
      </c>
    </row>
    <row r="65" spans="1:5" ht="25.5">
      <c r="A65" t="s">
        <v>58</v>
      </c>
      <c r="E65" s="39" t="s">
        <v>5846</v>
      </c>
    </row>
    <row r="66" spans="1:16" ht="25.5">
      <c r="A66" t="s">
        <v>48</v>
      </c>
      <c s="34" t="s">
        <v>136</v>
      </c>
      <c s="34" t="s">
        <v>5847</v>
      </c>
      <c s="35" t="s">
        <v>5</v>
      </c>
      <c s="6" t="s">
        <v>5848</v>
      </c>
      <c s="36" t="s">
        <v>187</v>
      </c>
      <c s="37">
        <v>1</v>
      </c>
      <c s="36">
        <v>0</v>
      </c>
      <c s="36">
        <f>ROUND(G66*H66,6)</f>
      </c>
      <c r="L66" s="38">
        <v>0</v>
      </c>
      <c s="32">
        <f>ROUND(ROUND(L66,2)*ROUND(G66,3),2)</f>
      </c>
      <c s="36" t="s">
        <v>188</v>
      </c>
      <c>
        <f>(M66*21)/100</f>
      </c>
      <c t="s">
        <v>26</v>
      </c>
    </row>
    <row r="67" spans="1:5" ht="12.75">
      <c r="A67" s="35" t="s">
        <v>55</v>
      </c>
      <c r="E67" s="39" t="s">
        <v>5</v>
      </c>
    </row>
    <row r="68" spans="1:5" ht="12.75">
      <c r="A68" s="35" t="s">
        <v>56</v>
      </c>
      <c r="E68" s="40" t="s">
        <v>5</v>
      </c>
    </row>
    <row r="69" spans="1:5" ht="25.5">
      <c r="A69" t="s">
        <v>58</v>
      </c>
      <c r="E69" s="39" t="s">
        <v>5848</v>
      </c>
    </row>
    <row r="70" spans="1:16" ht="12.75">
      <c r="A70" t="s">
        <v>48</v>
      </c>
      <c s="34" t="s">
        <v>142</v>
      </c>
      <c s="34" t="s">
        <v>5849</v>
      </c>
      <c s="35" t="s">
        <v>5</v>
      </c>
      <c s="6" t="s">
        <v>5850</v>
      </c>
      <c s="36" t="s">
        <v>187</v>
      </c>
      <c s="37">
        <v>1</v>
      </c>
      <c s="36">
        <v>0</v>
      </c>
      <c s="36">
        <f>ROUND(G70*H70,6)</f>
      </c>
      <c r="L70" s="38">
        <v>0</v>
      </c>
      <c s="32">
        <f>ROUND(ROUND(L70,2)*ROUND(G70,3),2)</f>
      </c>
      <c s="36" t="s">
        <v>54</v>
      </c>
      <c>
        <f>(M70*21)/100</f>
      </c>
      <c t="s">
        <v>26</v>
      </c>
    </row>
    <row r="71" spans="1:5" ht="12.75">
      <c r="A71" s="35" t="s">
        <v>55</v>
      </c>
      <c r="E71" s="39" t="s">
        <v>5</v>
      </c>
    </row>
    <row r="72" spans="1:5" ht="12.75">
      <c r="A72" s="35" t="s">
        <v>56</v>
      </c>
      <c r="E72" s="40" t="s">
        <v>5</v>
      </c>
    </row>
    <row r="73" spans="1:5" ht="12.75">
      <c r="A73" t="s">
        <v>58</v>
      </c>
      <c r="E73" s="39" t="s">
        <v>5850</v>
      </c>
    </row>
    <row r="74" spans="1:16" ht="25.5">
      <c r="A74" t="s">
        <v>48</v>
      </c>
      <c s="34" t="s">
        <v>148</v>
      </c>
      <c s="34" t="s">
        <v>5770</v>
      </c>
      <c s="35" t="s">
        <v>5</v>
      </c>
      <c s="6" t="s">
        <v>5771</v>
      </c>
      <c s="36" t="s">
        <v>187</v>
      </c>
      <c s="37">
        <v>1</v>
      </c>
      <c s="36">
        <v>0</v>
      </c>
      <c s="36">
        <f>ROUND(G74*H74,6)</f>
      </c>
      <c r="L74" s="38">
        <v>0</v>
      </c>
      <c s="32">
        <f>ROUND(ROUND(L74,2)*ROUND(G74,3),2)</f>
      </c>
      <c s="36" t="s">
        <v>188</v>
      </c>
      <c>
        <f>(M74*21)/100</f>
      </c>
      <c t="s">
        <v>26</v>
      </c>
    </row>
    <row r="75" spans="1:5" ht="12.75">
      <c r="A75" s="35" t="s">
        <v>55</v>
      </c>
      <c r="E75" s="39" t="s">
        <v>5</v>
      </c>
    </row>
    <row r="76" spans="1:5" ht="12.75">
      <c r="A76" s="35" t="s">
        <v>56</v>
      </c>
      <c r="E76" s="40" t="s">
        <v>5</v>
      </c>
    </row>
    <row r="77" spans="1:5" ht="25.5">
      <c r="A77" t="s">
        <v>58</v>
      </c>
      <c r="E77" s="39" t="s">
        <v>5771</v>
      </c>
    </row>
    <row r="78" spans="1:16" ht="12.75">
      <c r="A78" t="s">
        <v>48</v>
      </c>
      <c s="34" t="s">
        <v>225</v>
      </c>
      <c s="34" t="s">
        <v>5851</v>
      </c>
      <c s="35" t="s">
        <v>5</v>
      </c>
      <c s="6" t="s">
        <v>5852</v>
      </c>
      <c s="36" t="s">
        <v>187</v>
      </c>
      <c s="37">
        <v>1</v>
      </c>
      <c s="36">
        <v>0</v>
      </c>
      <c s="36">
        <f>ROUND(G78*H78,6)</f>
      </c>
      <c r="L78" s="38">
        <v>0</v>
      </c>
      <c s="32">
        <f>ROUND(ROUND(L78,2)*ROUND(G78,3),2)</f>
      </c>
      <c s="36" t="s">
        <v>54</v>
      </c>
      <c>
        <f>(M78*21)/100</f>
      </c>
      <c t="s">
        <v>26</v>
      </c>
    </row>
    <row r="79" spans="1:5" ht="12.75">
      <c r="A79" s="35" t="s">
        <v>55</v>
      </c>
      <c r="E79" s="39" t="s">
        <v>5</v>
      </c>
    </row>
    <row r="80" spans="1:5" ht="12.75">
      <c r="A80" s="35" t="s">
        <v>56</v>
      </c>
      <c r="E80" s="40" t="s">
        <v>5</v>
      </c>
    </row>
    <row r="81" spans="1:5" ht="12.75">
      <c r="A81" t="s">
        <v>58</v>
      </c>
      <c r="E81" s="39" t="s">
        <v>5852</v>
      </c>
    </row>
    <row r="82" spans="1:16" ht="25.5">
      <c r="A82" t="s">
        <v>48</v>
      </c>
      <c s="34" t="s">
        <v>228</v>
      </c>
      <c s="34" t="s">
        <v>5853</v>
      </c>
      <c s="35" t="s">
        <v>5</v>
      </c>
      <c s="6" t="s">
        <v>5854</v>
      </c>
      <c s="36" t="s">
        <v>235</v>
      </c>
      <c s="37">
        <v>400</v>
      </c>
      <c s="36">
        <v>0</v>
      </c>
      <c s="36">
        <f>ROUND(G82*H82,6)</f>
      </c>
      <c r="L82" s="38">
        <v>0</v>
      </c>
      <c s="32">
        <f>ROUND(ROUND(L82,2)*ROUND(G82,3),2)</f>
      </c>
      <c s="36" t="s">
        <v>188</v>
      </c>
      <c>
        <f>(M82*21)/100</f>
      </c>
      <c t="s">
        <v>26</v>
      </c>
    </row>
    <row r="83" spans="1:5" ht="12.75">
      <c r="A83" s="35" t="s">
        <v>55</v>
      </c>
      <c r="E83" s="39" t="s">
        <v>5</v>
      </c>
    </row>
    <row r="84" spans="1:5" ht="12.75">
      <c r="A84" s="35" t="s">
        <v>56</v>
      </c>
      <c r="E84" s="40" t="s">
        <v>5</v>
      </c>
    </row>
    <row r="85" spans="1:5" ht="25.5">
      <c r="A85" t="s">
        <v>58</v>
      </c>
      <c r="E85" s="39" t="s">
        <v>5854</v>
      </c>
    </row>
    <row r="86" spans="1:16" ht="12.75">
      <c r="A86" t="s">
        <v>48</v>
      </c>
      <c s="34" t="s">
        <v>232</v>
      </c>
      <c s="34" t="s">
        <v>5855</v>
      </c>
      <c s="35" t="s">
        <v>5</v>
      </c>
      <c s="6" t="s">
        <v>5856</v>
      </c>
      <c s="36" t="s">
        <v>235</v>
      </c>
      <c s="37">
        <v>250</v>
      </c>
      <c s="36">
        <v>0</v>
      </c>
      <c s="36">
        <f>ROUND(G86*H86,6)</f>
      </c>
      <c r="L86" s="38">
        <v>0</v>
      </c>
      <c s="32">
        <f>ROUND(ROUND(L86,2)*ROUND(G86,3),2)</f>
      </c>
      <c s="36" t="s">
        <v>54</v>
      </c>
      <c>
        <f>(M86*21)/100</f>
      </c>
      <c t="s">
        <v>26</v>
      </c>
    </row>
    <row r="87" spans="1:5" ht="12.75">
      <c r="A87" s="35" t="s">
        <v>55</v>
      </c>
      <c r="E87" s="39" t="s">
        <v>5</v>
      </c>
    </row>
    <row r="88" spans="1:5" ht="12.75">
      <c r="A88" s="35" t="s">
        <v>56</v>
      </c>
      <c r="E88" s="40" t="s">
        <v>5</v>
      </c>
    </row>
    <row r="89" spans="1:5" ht="12.75">
      <c r="A89" t="s">
        <v>58</v>
      </c>
      <c r="E89" s="39" t="s">
        <v>5856</v>
      </c>
    </row>
    <row r="90" spans="1:16" ht="12.75">
      <c r="A90" t="s">
        <v>48</v>
      </c>
      <c s="34" t="s">
        <v>236</v>
      </c>
      <c s="34" t="s">
        <v>5857</v>
      </c>
      <c s="35" t="s">
        <v>5</v>
      </c>
      <c s="6" t="s">
        <v>5858</v>
      </c>
      <c s="36" t="s">
        <v>235</v>
      </c>
      <c s="37">
        <v>150</v>
      </c>
      <c s="36">
        <v>0</v>
      </c>
      <c s="36">
        <f>ROUND(G90*H90,6)</f>
      </c>
      <c r="L90" s="38">
        <v>0</v>
      </c>
      <c s="32">
        <f>ROUND(ROUND(L90,2)*ROUND(G90,3),2)</f>
      </c>
      <c s="36" t="s">
        <v>54</v>
      </c>
      <c>
        <f>(M90*21)/100</f>
      </c>
      <c t="s">
        <v>26</v>
      </c>
    </row>
    <row r="91" spans="1:5" ht="12.75">
      <c r="A91" s="35" t="s">
        <v>55</v>
      </c>
      <c r="E91" s="39" t="s">
        <v>5</v>
      </c>
    </row>
    <row r="92" spans="1:5" ht="12.75">
      <c r="A92" s="35" t="s">
        <v>56</v>
      </c>
      <c r="E92" s="40" t="s">
        <v>5</v>
      </c>
    </row>
    <row r="93" spans="1:5" ht="12.75">
      <c r="A93" t="s">
        <v>58</v>
      </c>
      <c r="E93" s="39" t="s">
        <v>5858</v>
      </c>
    </row>
    <row r="94" spans="1:16" ht="25.5">
      <c r="A94" t="s">
        <v>48</v>
      </c>
      <c s="34" t="s">
        <v>239</v>
      </c>
      <c s="34" t="s">
        <v>5795</v>
      </c>
      <c s="35" t="s">
        <v>5</v>
      </c>
      <c s="6" t="s">
        <v>5796</v>
      </c>
      <c s="36" t="s">
        <v>53</v>
      </c>
      <c s="37">
        <v>1.27</v>
      </c>
      <c s="36">
        <v>0</v>
      </c>
      <c s="36">
        <f>ROUND(G94*H94,6)</f>
      </c>
      <c r="L94" s="38">
        <v>0</v>
      </c>
      <c s="32">
        <f>ROUND(ROUND(L94,2)*ROUND(G94,3),2)</f>
      </c>
      <c s="36" t="s">
        <v>188</v>
      </c>
      <c>
        <f>(M94*21)/100</f>
      </c>
      <c t="s">
        <v>26</v>
      </c>
    </row>
    <row r="95" spans="1:5" ht="12.75">
      <c r="A95" s="35" t="s">
        <v>55</v>
      </c>
      <c r="E95" s="39" t="s">
        <v>5</v>
      </c>
    </row>
    <row r="96" spans="1:5" ht="12.75">
      <c r="A96" s="35" t="s">
        <v>56</v>
      </c>
      <c r="E96" s="40" t="s">
        <v>5</v>
      </c>
    </row>
    <row r="97" spans="1:5" ht="25.5">
      <c r="A97" t="s">
        <v>58</v>
      </c>
      <c r="E97" s="39" t="s">
        <v>5796</v>
      </c>
    </row>
    <row r="98" spans="1:13" ht="12.75">
      <c r="A98" t="s">
        <v>45</v>
      </c>
      <c r="C98" s="31" t="s">
        <v>1666</v>
      </c>
      <c r="E98" s="33" t="s">
        <v>1667</v>
      </c>
      <c r="J98" s="32">
        <f>0</f>
      </c>
      <c s="32">
        <f>0</f>
      </c>
      <c s="32">
        <f>0+L99+L103+L107+L111+L115+L119+L123</f>
      </c>
      <c s="32">
        <f>0+M99+M103+M107+M111+M115+M119+M123</f>
      </c>
    </row>
    <row r="99" spans="1:16" ht="12.75">
      <c r="A99" t="s">
        <v>48</v>
      </c>
      <c s="34" t="s">
        <v>241</v>
      </c>
      <c s="34" t="s">
        <v>5859</v>
      </c>
      <c s="35" t="s">
        <v>5</v>
      </c>
      <c s="6" t="s">
        <v>5860</v>
      </c>
      <c s="36" t="s">
        <v>187</v>
      </c>
      <c s="37">
        <v>6</v>
      </c>
      <c s="36">
        <v>0</v>
      </c>
      <c s="36">
        <f>ROUND(G99*H99,6)</f>
      </c>
      <c r="L99" s="38">
        <v>0</v>
      </c>
      <c s="32">
        <f>ROUND(ROUND(L99,2)*ROUND(G99,3),2)</f>
      </c>
      <c s="36" t="s">
        <v>188</v>
      </c>
      <c>
        <f>(M99*21)/100</f>
      </c>
      <c t="s">
        <v>26</v>
      </c>
    </row>
    <row r="100" spans="1:5" ht="12.75">
      <c r="A100" s="35" t="s">
        <v>55</v>
      </c>
      <c r="E100" s="39" t="s">
        <v>5</v>
      </c>
    </row>
    <row r="101" spans="1:5" ht="12.75">
      <c r="A101" s="35" t="s">
        <v>56</v>
      </c>
      <c r="E101" s="40" t="s">
        <v>5</v>
      </c>
    </row>
    <row r="102" spans="1:5" ht="12.75">
      <c r="A102" t="s">
        <v>58</v>
      </c>
      <c r="E102" s="39" t="s">
        <v>5860</v>
      </c>
    </row>
    <row r="103" spans="1:16" ht="12.75">
      <c r="A103" t="s">
        <v>48</v>
      </c>
      <c s="34" t="s">
        <v>244</v>
      </c>
      <c s="34" t="s">
        <v>5861</v>
      </c>
      <c s="35" t="s">
        <v>5</v>
      </c>
      <c s="6" t="s">
        <v>5862</v>
      </c>
      <c s="36" t="s">
        <v>187</v>
      </c>
      <c s="37">
        <v>6</v>
      </c>
      <c s="36">
        <v>0.0008</v>
      </c>
      <c s="36">
        <f>ROUND(G103*H103,6)</f>
      </c>
      <c r="L103" s="38">
        <v>0</v>
      </c>
      <c s="32">
        <f>ROUND(ROUND(L103,2)*ROUND(G103,3),2)</f>
      </c>
      <c s="36" t="s">
        <v>188</v>
      </c>
      <c>
        <f>(M103*21)/100</f>
      </c>
      <c t="s">
        <v>26</v>
      </c>
    </row>
    <row r="104" spans="1:5" ht="12.75">
      <c r="A104" s="35" t="s">
        <v>55</v>
      </c>
      <c r="E104" s="39" t="s">
        <v>5</v>
      </c>
    </row>
    <row r="105" spans="1:5" ht="12.75">
      <c r="A105" s="35" t="s">
        <v>56</v>
      </c>
      <c r="E105" s="40" t="s">
        <v>5</v>
      </c>
    </row>
    <row r="106" spans="1:5" ht="12.75">
      <c r="A106" t="s">
        <v>58</v>
      </c>
      <c r="E106" s="39" t="s">
        <v>5862</v>
      </c>
    </row>
    <row r="107" spans="1:16" ht="12.75">
      <c r="A107" t="s">
        <v>48</v>
      </c>
      <c s="34" t="s">
        <v>247</v>
      </c>
      <c s="34" t="s">
        <v>5863</v>
      </c>
      <c s="35" t="s">
        <v>5</v>
      </c>
      <c s="6" t="s">
        <v>5864</v>
      </c>
      <c s="36" t="s">
        <v>187</v>
      </c>
      <c s="37">
        <v>1</v>
      </c>
      <c s="36">
        <v>0</v>
      </c>
      <c s="36">
        <f>ROUND(G107*H107,6)</f>
      </c>
      <c r="L107" s="38">
        <v>0</v>
      </c>
      <c s="32">
        <f>ROUND(ROUND(L107,2)*ROUND(G107,3),2)</f>
      </c>
      <c s="36" t="s">
        <v>188</v>
      </c>
      <c>
        <f>(M107*21)/100</f>
      </c>
      <c t="s">
        <v>26</v>
      </c>
    </row>
    <row r="108" spans="1:5" ht="12.75">
      <c r="A108" s="35" t="s">
        <v>55</v>
      </c>
      <c r="E108" s="39" t="s">
        <v>5</v>
      </c>
    </row>
    <row r="109" spans="1:5" ht="12.75">
      <c r="A109" s="35" t="s">
        <v>56</v>
      </c>
      <c r="E109" s="40" t="s">
        <v>5</v>
      </c>
    </row>
    <row r="110" spans="1:5" ht="12.75">
      <c r="A110" t="s">
        <v>58</v>
      </c>
      <c r="E110" s="39" t="s">
        <v>5864</v>
      </c>
    </row>
    <row r="111" spans="1:16" ht="12.75">
      <c r="A111" t="s">
        <v>48</v>
      </c>
      <c s="34" t="s">
        <v>250</v>
      </c>
      <c s="34" t="s">
        <v>5865</v>
      </c>
      <c s="35" t="s">
        <v>5</v>
      </c>
      <c s="6" t="s">
        <v>5866</v>
      </c>
      <c s="36" t="s">
        <v>187</v>
      </c>
      <c s="37">
        <v>1</v>
      </c>
      <c s="36">
        <v>0.00035</v>
      </c>
      <c s="36">
        <f>ROUND(G111*H111,6)</f>
      </c>
      <c r="L111" s="38">
        <v>0</v>
      </c>
      <c s="32">
        <f>ROUND(ROUND(L111,2)*ROUND(G111,3),2)</f>
      </c>
      <c s="36" t="s">
        <v>188</v>
      </c>
      <c>
        <f>(M111*21)/100</f>
      </c>
      <c t="s">
        <v>26</v>
      </c>
    </row>
    <row r="112" spans="1:5" ht="12.75">
      <c r="A112" s="35" t="s">
        <v>55</v>
      </c>
      <c r="E112" s="39" t="s">
        <v>5</v>
      </c>
    </row>
    <row r="113" spans="1:5" ht="12.75">
      <c r="A113" s="35" t="s">
        <v>56</v>
      </c>
      <c r="E113" s="40" t="s">
        <v>5</v>
      </c>
    </row>
    <row r="114" spans="1:5" ht="12.75">
      <c r="A114" t="s">
        <v>58</v>
      </c>
      <c r="E114" s="39" t="s">
        <v>5866</v>
      </c>
    </row>
    <row r="115" spans="1:16" ht="12.75">
      <c r="A115" t="s">
        <v>48</v>
      </c>
      <c s="34" t="s">
        <v>253</v>
      </c>
      <c s="34" t="s">
        <v>5867</v>
      </c>
      <c s="35" t="s">
        <v>5</v>
      </c>
      <c s="6" t="s">
        <v>5860</v>
      </c>
      <c s="36" t="s">
        <v>187</v>
      </c>
      <c s="37">
        <v>1</v>
      </c>
      <c s="36">
        <v>0</v>
      </c>
      <c s="36">
        <f>ROUND(G115*H115,6)</f>
      </c>
      <c r="L115" s="38">
        <v>0</v>
      </c>
      <c s="32">
        <f>ROUND(ROUND(L115,2)*ROUND(G115,3),2)</f>
      </c>
      <c s="36" t="s">
        <v>188</v>
      </c>
      <c>
        <f>(M115*21)/100</f>
      </c>
      <c t="s">
        <v>26</v>
      </c>
    </row>
    <row r="116" spans="1:5" ht="12.75">
      <c r="A116" s="35" t="s">
        <v>55</v>
      </c>
      <c r="E116" s="39" t="s">
        <v>5</v>
      </c>
    </row>
    <row r="117" spans="1:5" ht="12.75">
      <c r="A117" s="35" t="s">
        <v>56</v>
      </c>
      <c r="E117" s="40" t="s">
        <v>5</v>
      </c>
    </row>
    <row r="118" spans="1:5" ht="12.75">
      <c r="A118" t="s">
        <v>58</v>
      </c>
      <c r="E118" s="39" t="s">
        <v>5860</v>
      </c>
    </row>
    <row r="119" spans="1:16" ht="12.75">
      <c r="A119" t="s">
        <v>48</v>
      </c>
      <c s="34" t="s">
        <v>256</v>
      </c>
      <c s="34" t="s">
        <v>5868</v>
      </c>
      <c s="35" t="s">
        <v>5</v>
      </c>
      <c s="6" t="s">
        <v>5869</v>
      </c>
      <c s="36" t="s">
        <v>187</v>
      </c>
      <c s="37">
        <v>1</v>
      </c>
      <c s="36">
        <v>0.0008</v>
      </c>
      <c s="36">
        <f>ROUND(G119*H119,6)</f>
      </c>
      <c r="L119" s="38">
        <v>0</v>
      </c>
      <c s="32">
        <f>ROUND(ROUND(L119,2)*ROUND(G119,3),2)</f>
      </c>
      <c s="36" t="s">
        <v>188</v>
      </c>
      <c>
        <f>(M119*21)/100</f>
      </c>
      <c t="s">
        <v>26</v>
      </c>
    </row>
    <row r="120" spans="1:5" ht="12.75">
      <c r="A120" s="35" t="s">
        <v>55</v>
      </c>
      <c r="E120" s="39" t="s">
        <v>5</v>
      </c>
    </row>
    <row r="121" spans="1:5" ht="12.75">
      <c r="A121" s="35" t="s">
        <v>56</v>
      </c>
      <c r="E121" s="40" t="s">
        <v>5</v>
      </c>
    </row>
    <row r="122" spans="1:5" ht="12.75">
      <c r="A122" t="s">
        <v>58</v>
      </c>
      <c r="E122" s="39" t="s">
        <v>5869</v>
      </c>
    </row>
    <row r="123" spans="1:16" ht="25.5">
      <c r="A123" t="s">
        <v>48</v>
      </c>
      <c s="34" t="s">
        <v>260</v>
      </c>
      <c s="34" t="s">
        <v>5870</v>
      </c>
      <c s="35" t="s">
        <v>5</v>
      </c>
      <c s="6" t="s">
        <v>5871</v>
      </c>
      <c s="36" t="s">
        <v>53</v>
      </c>
      <c s="37">
        <v>0.006</v>
      </c>
      <c s="36">
        <v>0</v>
      </c>
      <c s="36">
        <f>ROUND(G123*H123,6)</f>
      </c>
      <c r="L123" s="38">
        <v>0</v>
      </c>
      <c s="32">
        <f>ROUND(ROUND(L123,2)*ROUND(G123,3),2)</f>
      </c>
      <c s="36" t="s">
        <v>188</v>
      </c>
      <c>
        <f>(M123*21)/100</f>
      </c>
      <c t="s">
        <v>26</v>
      </c>
    </row>
    <row r="124" spans="1:5" ht="12.75">
      <c r="A124" s="35" t="s">
        <v>55</v>
      </c>
      <c r="E124" s="39" t="s">
        <v>5</v>
      </c>
    </row>
    <row r="125" spans="1:5" ht="12.75">
      <c r="A125" s="35" t="s">
        <v>56</v>
      </c>
      <c r="E125" s="40" t="s">
        <v>5</v>
      </c>
    </row>
    <row r="126" spans="1:5" ht="25.5">
      <c r="A126" t="s">
        <v>58</v>
      </c>
      <c r="E126" s="39" t="s">
        <v>5871</v>
      </c>
    </row>
    <row r="127" spans="1:13" ht="12.75">
      <c r="A127" t="s">
        <v>45</v>
      </c>
      <c r="C127" s="31" t="s">
        <v>5872</v>
      </c>
      <c r="E127" s="33" t="s">
        <v>5873</v>
      </c>
      <c r="J127" s="32">
        <f>0</f>
      </c>
      <c s="32">
        <f>0</f>
      </c>
      <c s="32">
        <f>0+L128+L132+L136+L140+L144+L148+L152+L156</f>
      </c>
      <c s="32">
        <f>0+M128+M132+M136+M140+M144+M148+M152+M156</f>
      </c>
    </row>
    <row r="128" spans="1:16" ht="12.75">
      <c r="A128" t="s">
        <v>48</v>
      </c>
      <c s="34" t="s">
        <v>263</v>
      </c>
      <c s="34" t="s">
        <v>5874</v>
      </c>
      <c s="35" t="s">
        <v>5</v>
      </c>
      <c s="6" t="s">
        <v>5875</v>
      </c>
      <c s="36" t="s">
        <v>187</v>
      </c>
      <c s="37">
        <v>5</v>
      </c>
      <c s="36">
        <v>0</v>
      </c>
      <c s="36">
        <f>ROUND(G128*H128,6)</f>
      </c>
      <c r="L128" s="38">
        <v>0</v>
      </c>
      <c s="32">
        <f>ROUND(ROUND(L128,2)*ROUND(G128,3),2)</f>
      </c>
      <c s="36" t="s">
        <v>54</v>
      </c>
      <c>
        <f>(M128*21)/100</f>
      </c>
      <c t="s">
        <v>26</v>
      </c>
    </row>
    <row r="129" spans="1:5" ht="12.75">
      <c r="A129" s="35" t="s">
        <v>55</v>
      </c>
      <c r="E129" s="39" t="s">
        <v>5</v>
      </c>
    </row>
    <row r="130" spans="1:5" ht="12.75">
      <c r="A130" s="35" t="s">
        <v>56</v>
      </c>
      <c r="E130" s="40" t="s">
        <v>5</v>
      </c>
    </row>
    <row r="131" spans="1:5" ht="12.75">
      <c r="A131" t="s">
        <v>58</v>
      </c>
      <c r="E131" s="39" t="s">
        <v>5875</v>
      </c>
    </row>
    <row r="132" spans="1:16" ht="12.75">
      <c r="A132" t="s">
        <v>48</v>
      </c>
      <c s="34" t="s">
        <v>266</v>
      </c>
      <c s="34" t="s">
        <v>5876</v>
      </c>
      <c s="35" t="s">
        <v>5</v>
      </c>
      <c s="6" t="s">
        <v>5877</v>
      </c>
      <c s="36" t="s">
        <v>187</v>
      </c>
      <c s="37">
        <v>5</v>
      </c>
      <c s="36">
        <v>0</v>
      </c>
      <c s="36">
        <f>ROUND(G132*H132,6)</f>
      </c>
      <c r="L132" s="38">
        <v>0</v>
      </c>
      <c s="32">
        <f>ROUND(ROUND(L132,2)*ROUND(G132,3),2)</f>
      </c>
      <c s="36" t="s">
        <v>54</v>
      </c>
      <c>
        <f>(M132*21)/100</f>
      </c>
      <c t="s">
        <v>26</v>
      </c>
    </row>
    <row r="133" spans="1:5" ht="12.75">
      <c r="A133" s="35" t="s">
        <v>55</v>
      </c>
      <c r="E133" s="39" t="s">
        <v>5</v>
      </c>
    </row>
    <row r="134" spans="1:5" ht="12.75">
      <c r="A134" s="35" t="s">
        <v>56</v>
      </c>
      <c r="E134" s="40" t="s">
        <v>5</v>
      </c>
    </row>
    <row r="135" spans="1:5" ht="12.75">
      <c r="A135" t="s">
        <v>58</v>
      </c>
      <c r="E135" s="39" t="s">
        <v>5877</v>
      </c>
    </row>
    <row r="136" spans="1:16" ht="12.75">
      <c r="A136" t="s">
        <v>48</v>
      </c>
      <c s="34" t="s">
        <v>269</v>
      </c>
      <c s="34" t="s">
        <v>5878</v>
      </c>
      <c s="35" t="s">
        <v>5</v>
      </c>
      <c s="6" t="s">
        <v>5879</v>
      </c>
      <c s="36" t="s">
        <v>187</v>
      </c>
      <c s="37">
        <v>10</v>
      </c>
      <c s="36">
        <v>0</v>
      </c>
      <c s="36">
        <f>ROUND(G136*H136,6)</f>
      </c>
      <c r="L136" s="38">
        <v>0</v>
      </c>
      <c s="32">
        <f>ROUND(ROUND(L136,2)*ROUND(G136,3),2)</f>
      </c>
      <c s="36" t="s">
        <v>54</v>
      </c>
      <c>
        <f>(M136*21)/100</f>
      </c>
      <c t="s">
        <v>26</v>
      </c>
    </row>
    <row r="137" spans="1:5" ht="12.75">
      <c r="A137" s="35" t="s">
        <v>55</v>
      </c>
      <c r="E137" s="39" t="s">
        <v>5</v>
      </c>
    </row>
    <row r="138" spans="1:5" ht="12.75">
      <c r="A138" s="35" t="s">
        <v>56</v>
      </c>
      <c r="E138" s="40" t="s">
        <v>5</v>
      </c>
    </row>
    <row r="139" spans="1:5" ht="12.75">
      <c r="A139" t="s">
        <v>58</v>
      </c>
      <c r="E139" s="39" t="s">
        <v>5879</v>
      </c>
    </row>
    <row r="140" spans="1:16" ht="12.75">
      <c r="A140" t="s">
        <v>48</v>
      </c>
      <c s="34" t="s">
        <v>272</v>
      </c>
      <c s="34" t="s">
        <v>5880</v>
      </c>
      <c s="35" t="s">
        <v>5</v>
      </c>
      <c s="6" t="s">
        <v>5881</v>
      </c>
      <c s="36" t="s">
        <v>187</v>
      </c>
      <c s="37">
        <v>10</v>
      </c>
      <c s="36">
        <v>0</v>
      </c>
      <c s="36">
        <f>ROUND(G140*H140,6)</f>
      </c>
      <c r="L140" s="38">
        <v>0</v>
      </c>
      <c s="32">
        <f>ROUND(ROUND(L140,2)*ROUND(G140,3),2)</f>
      </c>
      <c s="36" t="s">
        <v>54</v>
      </c>
      <c>
        <f>(M140*21)/100</f>
      </c>
      <c t="s">
        <v>26</v>
      </c>
    </row>
    <row r="141" spans="1:5" ht="12.75">
      <c r="A141" s="35" t="s">
        <v>55</v>
      </c>
      <c r="E141" s="39" t="s">
        <v>5</v>
      </c>
    </row>
    <row r="142" spans="1:5" ht="12.75">
      <c r="A142" s="35" t="s">
        <v>56</v>
      </c>
      <c r="E142" s="40" t="s">
        <v>5</v>
      </c>
    </row>
    <row r="143" spans="1:5" ht="12.75">
      <c r="A143" t="s">
        <v>58</v>
      </c>
      <c r="E143" s="39" t="s">
        <v>5881</v>
      </c>
    </row>
    <row r="144" spans="1:16" ht="12.75">
      <c r="A144" t="s">
        <v>48</v>
      </c>
      <c s="34" t="s">
        <v>275</v>
      </c>
      <c s="34" t="s">
        <v>5882</v>
      </c>
      <c s="35" t="s">
        <v>5</v>
      </c>
      <c s="6" t="s">
        <v>5883</v>
      </c>
      <c s="36" t="s">
        <v>187</v>
      </c>
      <c s="37">
        <v>4</v>
      </c>
      <c s="36">
        <v>0</v>
      </c>
      <c s="36">
        <f>ROUND(G144*H144,6)</f>
      </c>
      <c r="L144" s="38">
        <v>0</v>
      </c>
      <c s="32">
        <f>ROUND(ROUND(L144,2)*ROUND(G144,3),2)</f>
      </c>
      <c s="36" t="s">
        <v>188</v>
      </c>
      <c>
        <f>(M144*21)/100</f>
      </c>
      <c t="s">
        <v>26</v>
      </c>
    </row>
    <row r="145" spans="1:5" ht="12.75">
      <c r="A145" s="35" t="s">
        <v>55</v>
      </c>
      <c r="E145" s="39" t="s">
        <v>5</v>
      </c>
    </row>
    <row r="146" spans="1:5" ht="12.75">
      <c r="A146" s="35" t="s">
        <v>56</v>
      </c>
      <c r="E146" s="40" t="s">
        <v>5</v>
      </c>
    </row>
    <row r="147" spans="1:5" ht="12.75">
      <c r="A147" t="s">
        <v>58</v>
      </c>
      <c r="E147" s="39" t="s">
        <v>5883</v>
      </c>
    </row>
    <row r="148" spans="1:16" ht="12.75">
      <c r="A148" t="s">
        <v>48</v>
      </c>
      <c s="34" t="s">
        <v>278</v>
      </c>
      <c s="34" t="s">
        <v>5884</v>
      </c>
      <c s="35" t="s">
        <v>5</v>
      </c>
      <c s="6" t="s">
        <v>5885</v>
      </c>
      <c s="36" t="s">
        <v>187</v>
      </c>
      <c s="37">
        <v>1</v>
      </c>
      <c s="36">
        <v>0</v>
      </c>
      <c s="36">
        <f>ROUND(G148*H148,6)</f>
      </c>
      <c r="L148" s="38">
        <v>0</v>
      </c>
      <c s="32">
        <f>ROUND(ROUND(L148,2)*ROUND(G148,3),2)</f>
      </c>
      <c s="36" t="s">
        <v>188</v>
      </c>
      <c>
        <f>(M148*21)/100</f>
      </c>
      <c t="s">
        <v>26</v>
      </c>
    </row>
    <row r="149" spans="1:5" ht="12.75">
      <c r="A149" s="35" t="s">
        <v>55</v>
      </c>
      <c r="E149" s="39" t="s">
        <v>5</v>
      </c>
    </row>
    <row r="150" spans="1:5" ht="12.75">
      <c r="A150" s="35" t="s">
        <v>56</v>
      </c>
      <c r="E150" s="40" t="s">
        <v>5</v>
      </c>
    </row>
    <row r="151" spans="1:5" ht="12.75">
      <c r="A151" t="s">
        <v>58</v>
      </c>
      <c r="E151" s="39" t="s">
        <v>5885</v>
      </c>
    </row>
    <row r="152" spans="1:16" ht="12.75">
      <c r="A152" t="s">
        <v>48</v>
      </c>
      <c s="34" t="s">
        <v>281</v>
      </c>
      <c s="34" t="s">
        <v>5886</v>
      </c>
      <c s="35" t="s">
        <v>5</v>
      </c>
      <c s="6" t="s">
        <v>5887</v>
      </c>
      <c s="36" t="s">
        <v>187</v>
      </c>
      <c s="37">
        <v>1</v>
      </c>
      <c s="36">
        <v>0</v>
      </c>
      <c s="36">
        <f>ROUND(G152*H152,6)</f>
      </c>
      <c r="L152" s="38">
        <v>0</v>
      </c>
      <c s="32">
        <f>ROUND(ROUND(L152,2)*ROUND(G152,3),2)</f>
      </c>
      <c s="36" t="s">
        <v>54</v>
      </c>
      <c>
        <f>(M152*21)/100</f>
      </c>
      <c t="s">
        <v>26</v>
      </c>
    </row>
    <row r="153" spans="1:5" ht="12.75">
      <c r="A153" s="35" t="s">
        <v>55</v>
      </c>
      <c r="E153" s="39" t="s">
        <v>5</v>
      </c>
    </row>
    <row r="154" spans="1:5" ht="12.75">
      <c r="A154" s="35" t="s">
        <v>56</v>
      </c>
      <c r="E154" s="40" t="s">
        <v>5</v>
      </c>
    </row>
    <row r="155" spans="1:5" ht="12.75">
      <c r="A155" t="s">
        <v>58</v>
      </c>
      <c r="E155" s="39" t="s">
        <v>5887</v>
      </c>
    </row>
    <row r="156" spans="1:16" ht="12.75">
      <c r="A156" t="s">
        <v>48</v>
      </c>
      <c s="34" t="s">
        <v>284</v>
      </c>
      <c s="34" t="s">
        <v>5888</v>
      </c>
      <c s="35" t="s">
        <v>5</v>
      </c>
      <c s="6" t="s">
        <v>5889</v>
      </c>
      <c s="36" t="s">
        <v>187</v>
      </c>
      <c s="37">
        <v>4</v>
      </c>
      <c s="36">
        <v>0</v>
      </c>
      <c s="36">
        <f>ROUND(G156*H156,6)</f>
      </c>
      <c r="L156" s="38">
        <v>0</v>
      </c>
      <c s="32">
        <f>ROUND(ROUND(L156,2)*ROUND(G156,3),2)</f>
      </c>
      <c s="36" t="s">
        <v>54</v>
      </c>
      <c>
        <f>(M156*21)/100</f>
      </c>
      <c t="s">
        <v>26</v>
      </c>
    </row>
    <row r="157" spans="1:5" ht="12.75">
      <c r="A157" s="35" t="s">
        <v>55</v>
      </c>
      <c r="E157" s="39" t="s">
        <v>5</v>
      </c>
    </row>
    <row r="158" spans="1:5" ht="12.75">
      <c r="A158" s="35" t="s">
        <v>56</v>
      </c>
      <c r="E158" s="40" t="s">
        <v>5</v>
      </c>
    </row>
    <row r="159" spans="1:5" ht="12.75">
      <c r="A159" t="s">
        <v>58</v>
      </c>
      <c r="E159" s="39" t="s">
        <v>5889</v>
      </c>
    </row>
    <row r="160" spans="1:13" ht="12.75">
      <c r="A160" t="s">
        <v>45</v>
      </c>
      <c r="C160" s="31" t="s">
        <v>308</v>
      </c>
      <c r="E160" s="33" t="s">
        <v>309</v>
      </c>
      <c r="J160" s="32">
        <f>0</f>
      </c>
      <c s="32">
        <f>0</f>
      </c>
      <c s="32">
        <f>0+L161</f>
      </c>
      <c s="32">
        <f>0+M161</f>
      </c>
    </row>
    <row r="161" spans="1:16" ht="12.75">
      <c r="A161" t="s">
        <v>48</v>
      </c>
      <c s="34" t="s">
        <v>287</v>
      </c>
      <c s="34" t="s">
        <v>311</v>
      </c>
      <c s="35" t="s">
        <v>5</v>
      </c>
      <c s="6" t="s">
        <v>312</v>
      </c>
      <c s="36" t="s">
        <v>161</v>
      </c>
      <c s="37">
        <v>1</v>
      </c>
      <c s="36">
        <v>0</v>
      </c>
      <c s="36">
        <f>ROUND(G161*H161,6)</f>
      </c>
      <c r="L161" s="38">
        <v>0</v>
      </c>
      <c s="32">
        <f>ROUND(ROUND(L161,2)*ROUND(G161,3),2)</f>
      </c>
      <c s="36" t="s">
        <v>188</v>
      </c>
      <c>
        <f>(M161*21)/100</f>
      </c>
      <c t="s">
        <v>26</v>
      </c>
    </row>
    <row r="162" spans="1:5" ht="12.75">
      <c r="A162" s="35" t="s">
        <v>55</v>
      </c>
      <c r="E162" s="39" t="s">
        <v>5</v>
      </c>
    </row>
    <row r="163" spans="1:5" ht="12.75">
      <c r="A163" s="35" t="s">
        <v>56</v>
      </c>
      <c r="E163" s="40" t="s">
        <v>5</v>
      </c>
    </row>
    <row r="164" spans="1:5" ht="12.75">
      <c r="A164" t="s">
        <v>58</v>
      </c>
      <c r="E164" s="39" t="s">
        <v>313</v>
      </c>
    </row>
    <row r="165" spans="1:13" ht="12.75">
      <c r="A165" t="s">
        <v>45</v>
      </c>
      <c r="C165" s="31" t="s">
        <v>5798</v>
      </c>
      <c r="E165" s="33" t="s">
        <v>1584</v>
      </c>
      <c r="J165" s="32">
        <f>0</f>
      </c>
      <c s="32">
        <f>0</f>
      </c>
      <c s="32">
        <f>0+L166+L170+L174+L178+L182</f>
      </c>
      <c s="32">
        <f>0+M166+M170+M174+M178+M182</f>
      </c>
    </row>
    <row r="166" spans="1:16" ht="12.75">
      <c r="A166" t="s">
        <v>48</v>
      </c>
      <c s="34" t="s">
        <v>290</v>
      </c>
      <c s="34" t="s">
        <v>5803</v>
      </c>
      <c s="35" t="s">
        <v>5</v>
      </c>
      <c s="6" t="s">
        <v>5804</v>
      </c>
      <c s="36" t="s">
        <v>161</v>
      </c>
      <c s="37">
        <v>1</v>
      </c>
      <c s="36">
        <v>0</v>
      </c>
      <c s="36">
        <f>ROUND(G166*H166,6)</f>
      </c>
      <c r="L166" s="38">
        <v>0</v>
      </c>
      <c s="32">
        <f>ROUND(ROUND(L166,2)*ROUND(G166,3),2)</f>
      </c>
      <c s="36" t="s">
        <v>54</v>
      </c>
      <c>
        <f>(M166*21)/100</f>
      </c>
      <c t="s">
        <v>26</v>
      </c>
    </row>
    <row r="167" spans="1:5" ht="12.75">
      <c r="A167" s="35" t="s">
        <v>55</v>
      </c>
      <c r="E167" s="39" t="s">
        <v>5</v>
      </c>
    </row>
    <row r="168" spans="1:5" ht="12.75">
      <c r="A168" s="35" t="s">
        <v>56</v>
      </c>
      <c r="E168" s="40" t="s">
        <v>5</v>
      </c>
    </row>
    <row r="169" spans="1:5" ht="12.75">
      <c r="A169" t="s">
        <v>58</v>
      </c>
      <c r="E169" s="39" t="s">
        <v>5804</v>
      </c>
    </row>
    <row r="170" spans="1:16" ht="12.75">
      <c r="A170" t="s">
        <v>48</v>
      </c>
      <c s="34" t="s">
        <v>293</v>
      </c>
      <c s="34" t="s">
        <v>5805</v>
      </c>
      <c s="35" t="s">
        <v>5</v>
      </c>
      <c s="6" t="s">
        <v>5806</v>
      </c>
      <c s="36" t="s">
        <v>161</v>
      </c>
      <c s="37">
        <v>1</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12.75">
      <c r="A173" t="s">
        <v>58</v>
      </c>
      <c r="E173" s="39" t="s">
        <v>5806</v>
      </c>
    </row>
    <row r="174" spans="1:16" ht="25.5">
      <c r="A174" t="s">
        <v>48</v>
      </c>
      <c s="34" t="s">
        <v>297</v>
      </c>
      <c s="34" t="s">
        <v>5807</v>
      </c>
      <c s="35" t="s">
        <v>5</v>
      </c>
      <c s="6" t="s">
        <v>5808</v>
      </c>
      <c s="36" t="s">
        <v>161</v>
      </c>
      <c s="37">
        <v>1</v>
      </c>
      <c s="36">
        <v>0</v>
      </c>
      <c s="36">
        <f>ROUND(G174*H174,6)</f>
      </c>
      <c r="L174" s="38">
        <v>0</v>
      </c>
      <c s="32">
        <f>ROUND(ROUND(L174,2)*ROUND(G174,3),2)</f>
      </c>
      <c s="36" t="s">
        <v>54</v>
      </c>
      <c>
        <f>(M174*21)/100</f>
      </c>
      <c t="s">
        <v>26</v>
      </c>
    </row>
    <row r="175" spans="1:5" ht="12.75">
      <c r="A175" s="35" t="s">
        <v>55</v>
      </c>
      <c r="E175" s="39" t="s">
        <v>5</v>
      </c>
    </row>
    <row r="176" spans="1:5" ht="12.75">
      <c r="A176" s="35" t="s">
        <v>56</v>
      </c>
      <c r="E176" s="40" t="s">
        <v>5</v>
      </c>
    </row>
    <row r="177" spans="1:5" ht="25.5">
      <c r="A177" t="s">
        <v>58</v>
      </c>
      <c r="E177" s="39" t="s">
        <v>5808</v>
      </c>
    </row>
    <row r="178" spans="1:16" ht="12.75">
      <c r="A178" t="s">
        <v>48</v>
      </c>
      <c s="34" t="s">
        <v>301</v>
      </c>
      <c s="34" t="s">
        <v>5811</v>
      </c>
      <c s="35" t="s">
        <v>5</v>
      </c>
      <c s="6" t="s">
        <v>5812</v>
      </c>
      <c s="36" t="s">
        <v>296</v>
      </c>
      <c s="37">
        <v>20</v>
      </c>
      <c s="36">
        <v>0</v>
      </c>
      <c s="36">
        <f>ROUND(G178*H178,6)</f>
      </c>
      <c r="L178" s="38">
        <v>0</v>
      </c>
      <c s="32">
        <f>ROUND(ROUND(L178,2)*ROUND(G178,3),2)</f>
      </c>
      <c s="36" t="s">
        <v>54</v>
      </c>
      <c>
        <f>(M178*21)/100</f>
      </c>
      <c t="s">
        <v>26</v>
      </c>
    </row>
    <row r="179" spans="1:5" ht="12.75">
      <c r="A179" s="35" t="s">
        <v>55</v>
      </c>
      <c r="E179" s="39" t="s">
        <v>5</v>
      </c>
    </row>
    <row r="180" spans="1:5" ht="12.75">
      <c r="A180" s="35" t="s">
        <v>56</v>
      </c>
      <c r="E180" s="40" t="s">
        <v>5</v>
      </c>
    </row>
    <row r="181" spans="1:5" ht="12.75">
      <c r="A181" t="s">
        <v>58</v>
      </c>
      <c r="E181" s="39" t="s">
        <v>5812</v>
      </c>
    </row>
    <row r="182" spans="1:16" ht="12.75">
      <c r="A182" t="s">
        <v>48</v>
      </c>
      <c s="34" t="s">
        <v>305</v>
      </c>
      <c s="34" t="s">
        <v>5890</v>
      </c>
      <c s="35" t="s">
        <v>5</v>
      </c>
      <c s="6" t="s">
        <v>5814</v>
      </c>
      <c s="36" t="s">
        <v>161</v>
      </c>
      <c s="37">
        <v>1</v>
      </c>
      <c s="36">
        <v>0</v>
      </c>
      <c s="36">
        <f>ROUND(G182*H182,6)</f>
      </c>
      <c r="L182" s="38">
        <v>0</v>
      </c>
      <c s="32">
        <f>ROUND(ROUND(L182,2)*ROUND(G182,3),2)</f>
      </c>
      <c s="36" t="s">
        <v>54</v>
      </c>
      <c>
        <f>(M182*21)/100</f>
      </c>
      <c t="s">
        <v>26</v>
      </c>
    </row>
    <row r="183" spans="1:5" ht="12.75">
      <c r="A183" s="35" t="s">
        <v>55</v>
      </c>
      <c r="E183" s="39" t="s">
        <v>5</v>
      </c>
    </row>
    <row r="184" spans="1:5" ht="12.75">
      <c r="A184" s="35" t="s">
        <v>56</v>
      </c>
      <c r="E184" s="40" t="s">
        <v>5</v>
      </c>
    </row>
    <row r="185" spans="1:5" ht="12.75">
      <c r="A185" t="s">
        <v>58</v>
      </c>
      <c r="E185" s="39" t="s">
        <v>5814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5893</v>
      </c>
      <c r="E8" s="30" t="s">
        <v>5892</v>
      </c>
      <c r="J8" s="29">
        <f>0+J9+J134</f>
      </c>
      <c s="29">
        <f>0+K9+K134</f>
      </c>
      <c s="29">
        <f>0+L9+L134</f>
      </c>
      <c s="29">
        <f>0+M9+M134</f>
      </c>
    </row>
    <row r="9" spans="1:13" ht="12.75">
      <c r="A9" t="s">
        <v>45</v>
      </c>
      <c r="C9" s="31" t="s">
        <v>727</v>
      </c>
      <c r="E9" s="33" t="s">
        <v>5894</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5895</v>
      </c>
      <c s="35" t="s">
        <v>5</v>
      </c>
      <c s="6" t="s">
        <v>5896</v>
      </c>
      <c s="36" t="s">
        <v>187</v>
      </c>
      <c s="37">
        <v>1</v>
      </c>
      <c s="36">
        <v>0</v>
      </c>
      <c s="36">
        <f>ROUND(G10*H10,6)</f>
      </c>
      <c r="L10" s="38">
        <v>0</v>
      </c>
      <c s="32">
        <f>ROUND(ROUND(L10,2)*ROUND(G10,3),2)</f>
      </c>
      <c s="36" t="s">
        <v>54</v>
      </c>
      <c>
        <f>(M10*21)/100</f>
      </c>
      <c t="s">
        <v>26</v>
      </c>
    </row>
    <row r="11" spans="1:5" ht="12.75">
      <c r="A11" s="35" t="s">
        <v>55</v>
      </c>
      <c r="E11" s="39" t="s">
        <v>5</v>
      </c>
    </row>
    <row r="12" spans="1:5" ht="63.75">
      <c r="A12" s="35" t="s">
        <v>56</v>
      </c>
      <c r="E12" s="40" t="s">
        <v>5897</v>
      </c>
    </row>
    <row r="13" spans="1:5" ht="76.5">
      <c r="A13" t="s">
        <v>58</v>
      </c>
      <c r="E13" s="39" t="s">
        <v>5898</v>
      </c>
    </row>
    <row r="14" spans="1:16" ht="12.75">
      <c r="A14" t="s">
        <v>48</v>
      </c>
      <c s="34" t="s">
        <v>26</v>
      </c>
      <c s="34" t="s">
        <v>5899</v>
      </c>
      <c s="35" t="s">
        <v>5</v>
      </c>
      <c s="6" t="s">
        <v>5900</v>
      </c>
      <c s="36" t="s">
        <v>187</v>
      </c>
      <c s="37">
        <v>1</v>
      </c>
      <c s="36">
        <v>0</v>
      </c>
      <c s="36">
        <f>ROUND(G14*H14,6)</f>
      </c>
      <c r="L14" s="38">
        <v>0</v>
      </c>
      <c s="32">
        <f>ROUND(ROUND(L14,2)*ROUND(G14,3),2)</f>
      </c>
      <c s="36" t="s">
        <v>54</v>
      </c>
      <c>
        <f>(M14*21)/100</f>
      </c>
      <c t="s">
        <v>26</v>
      </c>
    </row>
    <row r="15" spans="1:5" ht="12.75">
      <c r="A15" s="35" t="s">
        <v>55</v>
      </c>
      <c r="E15" s="39" t="s">
        <v>5</v>
      </c>
    </row>
    <row r="16" spans="1:5" ht="63.75">
      <c r="A16" s="35" t="s">
        <v>56</v>
      </c>
      <c r="E16" s="40" t="s">
        <v>5901</v>
      </c>
    </row>
    <row r="17" spans="1:5" ht="76.5">
      <c r="A17" t="s">
        <v>58</v>
      </c>
      <c r="E17" s="39" t="s">
        <v>5902</v>
      </c>
    </row>
    <row r="18" spans="1:16" ht="12.75">
      <c r="A18" t="s">
        <v>48</v>
      </c>
      <c s="34" t="s">
        <v>25</v>
      </c>
      <c s="34" t="s">
        <v>5903</v>
      </c>
      <c s="35" t="s">
        <v>5</v>
      </c>
      <c s="6" t="s">
        <v>5904</v>
      </c>
      <c s="36" t="s">
        <v>187</v>
      </c>
      <c s="37">
        <v>1</v>
      </c>
      <c s="36">
        <v>0</v>
      </c>
      <c s="36">
        <f>ROUND(G18*H18,6)</f>
      </c>
      <c r="L18" s="38">
        <v>0</v>
      </c>
      <c s="32">
        <f>ROUND(ROUND(L18,2)*ROUND(G18,3),2)</f>
      </c>
      <c s="36" t="s">
        <v>54</v>
      </c>
      <c>
        <f>(M18*21)/100</f>
      </c>
      <c t="s">
        <v>26</v>
      </c>
    </row>
    <row r="19" spans="1:5" ht="12.75">
      <c r="A19" s="35" t="s">
        <v>55</v>
      </c>
      <c r="E19" s="39" t="s">
        <v>5</v>
      </c>
    </row>
    <row r="20" spans="1:5" ht="63.75">
      <c r="A20" s="35" t="s">
        <v>56</v>
      </c>
      <c r="E20" s="40" t="s">
        <v>5905</v>
      </c>
    </row>
    <row r="21" spans="1:5" ht="76.5">
      <c r="A21" t="s">
        <v>58</v>
      </c>
      <c r="E21" s="39" t="s">
        <v>5906</v>
      </c>
    </row>
    <row r="22" spans="1:16" ht="12.75">
      <c r="A22" t="s">
        <v>48</v>
      </c>
      <c s="34" t="s">
        <v>70</v>
      </c>
      <c s="34" t="s">
        <v>5907</v>
      </c>
      <c s="35" t="s">
        <v>5</v>
      </c>
      <c s="6" t="s">
        <v>5908</v>
      </c>
      <c s="36" t="s">
        <v>187</v>
      </c>
      <c s="37">
        <v>1</v>
      </c>
      <c s="36">
        <v>0</v>
      </c>
      <c s="36">
        <f>ROUND(G22*H22,6)</f>
      </c>
      <c r="L22" s="38">
        <v>0</v>
      </c>
      <c s="32">
        <f>ROUND(ROUND(L22,2)*ROUND(G22,3),2)</f>
      </c>
      <c s="36" t="s">
        <v>54</v>
      </c>
      <c>
        <f>(M22*21)/100</f>
      </c>
      <c t="s">
        <v>26</v>
      </c>
    </row>
    <row r="23" spans="1:5" ht="12.75">
      <c r="A23" s="35" t="s">
        <v>55</v>
      </c>
      <c r="E23" s="39" t="s">
        <v>5</v>
      </c>
    </row>
    <row r="24" spans="1:5" ht="63.75">
      <c r="A24" s="35" t="s">
        <v>56</v>
      </c>
      <c r="E24" s="40" t="s">
        <v>5909</v>
      </c>
    </row>
    <row r="25" spans="1:5" ht="76.5">
      <c r="A25" t="s">
        <v>58</v>
      </c>
      <c r="E25" s="39" t="s">
        <v>5910</v>
      </c>
    </row>
    <row r="26" spans="1:16" ht="12.75">
      <c r="A26" t="s">
        <v>48</v>
      </c>
      <c s="34" t="s">
        <v>76</v>
      </c>
      <c s="34" t="s">
        <v>5911</v>
      </c>
      <c s="35" t="s">
        <v>5</v>
      </c>
      <c s="6" t="s">
        <v>5912</v>
      </c>
      <c s="36" t="s">
        <v>187</v>
      </c>
      <c s="37">
        <v>1</v>
      </c>
      <c s="36">
        <v>0</v>
      </c>
      <c s="36">
        <f>ROUND(G26*H26,6)</f>
      </c>
      <c r="L26" s="38">
        <v>0</v>
      </c>
      <c s="32">
        <f>ROUND(ROUND(L26,2)*ROUND(G26,3),2)</f>
      </c>
      <c s="36" t="s">
        <v>54</v>
      </c>
      <c>
        <f>(M26*21)/100</f>
      </c>
      <c t="s">
        <v>26</v>
      </c>
    </row>
    <row r="27" spans="1:5" ht="12.75">
      <c r="A27" s="35" t="s">
        <v>55</v>
      </c>
      <c r="E27" s="39" t="s">
        <v>5</v>
      </c>
    </row>
    <row r="28" spans="1:5" ht="63.75">
      <c r="A28" s="35" t="s">
        <v>56</v>
      </c>
      <c r="E28" s="40" t="s">
        <v>5913</v>
      </c>
    </row>
    <row r="29" spans="1:5" ht="76.5">
      <c r="A29" t="s">
        <v>58</v>
      </c>
      <c r="E29" s="39" t="s">
        <v>5914</v>
      </c>
    </row>
    <row r="30" spans="1:16" ht="12.75">
      <c r="A30" t="s">
        <v>48</v>
      </c>
      <c s="34" t="s">
        <v>82</v>
      </c>
      <c s="34" t="s">
        <v>5915</v>
      </c>
      <c s="35" t="s">
        <v>5</v>
      </c>
      <c s="6" t="s">
        <v>5916</v>
      </c>
      <c s="36" t="s">
        <v>161</v>
      </c>
      <c s="37">
        <v>1</v>
      </c>
      <c s="36">
        <v>0</v>
      </c>
      <c s="36">
        <f>ROUND(G30*H30,6)</f>
      </c>
      <c r="L30" s="38">
        <v>0</v>
      </c>
      <c s="32">
        <f>ROUND(ROUND(L30,2)*ROUND(G30,3),2)</f>
      </c>
      <c s="36" t="s">
        <v>54</v>
      </c>
      <c>
        <f>(M30*21)/100</f>
      </c>
      <c t="s">
        <v>26</v>
      </c>
    </row>
    <row r="31" spans="1:5" ht="12.75">
      <c r="A31" s="35" t="s">
        <v>55</v>
      </c>
      <c r="E31" s="39" t="s">
        <v>5</v>
      </c>
    </row>
    <row r="32" spans="1:5" ht="63.75">
      <c r="A32" s="35" t="s">
        <v>56</v>
      </c>
      <c r="E32" s="40" t="s">
        <v>5917</v>
      </c>
    </row>
    <row r="33" spans="1:5" ht="76.5">
      <c r="A33" t="s">
        <v>58</v>
      </c>
      <c r="E33" s="39" t="s">
        <v>5918</v>
      </c>
    </row>
    <row r="34" spans="1:16" ht="12.75">
      <c r="A34" t="s">
        <v>48</v>
      </c>
      <c s="34" t="s">
        <v>88</v>
      </c>
      <c s="34" t="s">
        <v>5919</v>
      </c>
      <c s="35" t="s">
        <v>5</v>
      </c>
      <c s="6" t="s">
        <v>5920</v>
      </c>
      <c s="36" t="s">
        <v>187</v>
      </c>
      <c s="37">
        <v>1</v>
      </c>
      <c s="36">
        <v>0</v>
      </c>
      <c s="36">
        <f>ROUND(G34*H34,6)</f>
      </c>
      <c r="L34" s="38">
        <v>0</v>
      </c>
      <c s="32">
        <f>ROUND(ROUND(L34,2)*ROUND(G34,3),2)</f>
      </c>
      <c s="36" t="s">
        <v>54</v>
      </c>
      <c>
        <f>(M34*21)/100</f>
      </c>
      <c t="s">
        <v>26</v>
      </c>
    </row>
    <row r="35" spans="1:5" ht="12.75">
      <c r="A35" s="35" t="s">
        <v>55</v>
      </c>
      <c r="E35" s="39" t="s">
        <v>5</v>
      </c>
    </row>
    <row r="36" spans="1:5" ht="63.75">
      <c r="A36" s="35" t="s">
        <v>56</v>
      </c>
      <c r="E36" s="40" t="s">
        <v>5921</v>
      </c>
    </row>
    <row r="37" spans="1:5" ht="76.5">
      <c r="A37" t="s">
        <v>58</v>
      </c>
      <c r="E37" s="39" t="s">
        <v>5922</v>
      </c>
    </row>
    <row r="38" spans="1:16" ht="12.75">
      <c r="A38" t="s">
        <v>48</v>
      </c>
      <c s="34" t="s">
        <v>94</v>
      </c>
      <c s="34" t="s">
        <v>5923</v>
      </c>
      <c s="35" t="s">
        <v>5</v>
      </c>
      <c s="6" t="s">
        <v>5924</v>
      </c>
      <c s="36" t="s">
        <v>187</v>
      </c>
      <c s="37">
        <v>1</v>
      </c>
      <c s="36">
        <v>0</v>
      </c>
      <c s="36">
        <f>ROUND(G38*H38,6)</f>
      </c>
      <c r="L38" s="38">
        <v>0</v>
      </c>
      <c s="32">
        <f>ROUND(ROUND(L38,2)*ROUND(G38,3),2)</f>
      </c>
      <c s="36" t="s">
        <v>54</v>
      </c>
      <c>
        <f>(M38*21)/100</f>
      </c>
      <c t="s">
        <v>26</v>
      </c>
    </row>
    <row r="39" spans="1:5" ht="12.75">
      <c r="A39" s="35" t="s">
        <v>55</v>
      </c>
      <c r="E39" s="39" t="s">
        <v>5</v>
      </c>
    </row>
    <row r="40" spans="1:5" ht="63.75">
      <c r="A40" s="35" t="s">
        <v>56</v>
      </c>
      <c r="E40" s="40" t="s">
        <v>5925</v>
      </c>
    </row>
    <row r="41" spans="1:5" ht="76.5">
      <c r="A41" t="s">
        <v>58</v>
      </c>
      <c r="E41" s="39" t="s">
        <v>5926</v>
      </c>
    </row>
    <row r="42" spans="1:16" ht="12.75">
      <c r="A42" t="s">
        <v>48</v>
      </c>
      <c s="34" t="s">
        <v>100</v>
      </c>
      <c s="34" t="s">
        <v>5927</v>
      </c>
      <c s="35" t="s">
        <v>5</v>
      </c>
      <c s="6" t="s">
        <v>5928</v>
      </c>
      <c s="36" t="s">
        <v>187</v>
      </c>
      <c s="37">
        <v>1</v>
      </c>
      <c s="36">
        <v>0</v>
      </c>
      <c s="36">
        <f>ROUND(G42*H42,6)</f>
      </c>
      <c r="L42" s="38">
        <v>0</v>
      </c>
      <c s="32">
        <f>ROUND(ROUND(L42,2)*ROUND(G42,3),2)</f>
      </c>
      <c s="36" t="s">
        <v>54</v>
      </c>
      <c>
        <f>(M42*21)/100</f>
      </c>
      <c t="s">
        <v>26</v>
      </c>
    </row>
    <row r="43" spans="1:5" ht="12.75">
      <c r="A43" s="35" t="s">
        <v>55</v>
      </c>
      <c r="E43" s="39" t="s">
        <v>5</v>
      </c>
    </row>
    <row r="44" spans="1:5" ht="63.75">
      <c r="A44" s="35" t="s">
        <v>56</v>
      </c>
      <c r="E44" s="40" t="s">
        <v>5929</v>
      </c>
    </row>
    <row r="45" spans="1:5" ht="76.5">
      <c r="A45" t="s">
        <v>58</v>
      </c>
      <c r="E45" s="39" t="s">
        <v>5930</v>
      </c>
    </row>
    <row r="46" spans="1:16" ht="12.75">
      <c r="A46" t="s">
        <v>48</v>
      </c>
      <c s="34" t="s">
        <v>106</v>
      </c>
      <c s="34" t="s">
        <v>5931</v>
      </c>
      <c s="35" t="s">
        <v>5</v>
      </c>
      <c s="6" t="s">
        <v>5932</v>
      </c>
      <c s="36" t="s">
        <v>187</v>
      </c>
      <c s="37">
        <v>1</v>
      </c>
      <c s="36">
        <v>0</v>
      </c>
      <c s="36">
        <f>ROUND(G46*H46,6)</f>
      </c>
      <c r="L46" s="38">
        <v>0</v>
      </c>
      <c s="32">
        <f>ROUND(ROUND(L46,2)*ROUND(G46,3),2)</f>
      </c>
      <c s="36" t="s">
        <v>54</v>
      </c>
      <c>
        <f>(M46*21)/100</f>
      </c>
      <c t="s">
        <v>26</v>
      </c>
    </row>
    <row r="47" spans="1:5" ht="12.75">
      <c r="A47" s="35" t="s">
        <v>55</v>
      </c>
      <c r="E47" s="39" t="s">
        <v>5</v>
      </c>
    </row>
    <row r="48" spans="1:5" ht="63.75">
      <c r="A48" s="35" t="s">
        <v>56</v>
      </c>
      <c r="E48" s="40" t="s">
        <v>5933</v>
      </c>
    </row>
    <row r="49" spans="1:5" ht="76.5">
      <c r="A49" t="s">
        <v>58</v>
      </c>
      <c r="E49" s="39" t="s">
        <v>5934</v>
      </c>
    </row>
    <row r="50" spans="1:16" ht="12.75">
      <c r="A50" t="s">
        <v>48</v>
      </c>
      <c s="34" t="s">
        <v>112</v>
      </c>
      <c s="34" t="s">
        <v>5935</v>
      </c>
      <c s="35" t="s">
        <v>5</v>
      </c>
      <c s="6" t="s">
        <v>5936</v>
      </c>
      <c s="36" t="s">
        <v>187</v>
      </c>
      <c s="37">
        <v>1</v>
      </c>
      <c s="36">
        <v>0</v>
      </c>
      <c s="36">
        <f>ROUND(G50*H50,6)</f>
      </c>
      <c r="L50" s="38">
        <v>0</v>
      </c>
      <c s="32">
        <f>ROUND(ROUND(L50,2)*ROUND(G50,3),2)</f>
      </c>
      <c s="36" t="s">
        <v>54</v>
      </c>
      <c>
        <f>(M50*21)/100</f>
      </c>
      <c t="s">
        <v>26</v>
      </c>
    </row>
    <row r="51" spans="1:5" ht="12.75">
      <c r="A51" s="35" t="s">
        <v>55</v>
      </c>
      <c r="E51" s="39" t="s">
        <v>5</v>
      </c>
    </row>
    <row r="52" spans="1:5" ht="63.75">
      <c r="A52" s="35" t="s">
        <v>56</v>
      </c>
      <c r="E52" s="40" t="s">
        <v>5937</v>
      </c>
    </row>
    <row r="53" spans="1:5" ht="76.5">
      <c r="A53" t="s">
        <v>58</v>
      </c>
      <c r="E53" s="39" t="s">
        <v>5938</v>
      </c>
    </row>
    <row r="54" spans="1:16" ht="12.75">
      <c r="A54" t="s">
        <v>48</v>
      </c>
      <c s="34" t="s">
        <v>118</v>
      </c>
      <c s="34" t="s">
        <v>5939</v>
      </c>
      <c s="35" t="s">
        <v>5</v>
      </c>
      <c s="6" t="s">
        <v>5940</v>
      </c>
      <c s="36" t="s">
        <v>187</v>
      </c>
      <c s="37">
        <v>1</v>
      </c>
      <c s="36">
        <v>0</v>
      </c>
      <c s="36">
        <f>ROUND(G54*H54,6)</f>
      </c>
      <c r="L54" s="38">
        <v>0</v>
      </c>
      <c s="32">
        <f>ROUND(ROUND(L54,2)*ROUND(G54,3),2)</f>
      </c>
      <c s="36" t="s">
        <v>54</v>
      </c>
      <c>
        <f>(M54*21)/100</f>
      </c>
      <c t="s">
        <v>26</v>
      </c>
    </row>
    <row r="55" spans="1:5" ht="12.75">
      <c r="A55" s="35" t="s">
        <v>55</v>
      </c>
      <c r="E55" s="39" t="s">
        <v>5</v>
      </c>
    </row>
    <row r="56" spans="1:5" ht="63.75">
      <c r="A56" s="35" t="s">
        <v>56</v>
      </c>
      <c r="E56" s="40" t="s">
        <v>5941</v>
      </c>
    </row>
    <row r="57" spans="1:5" ht="76.5">
      <c r="A57" t="s">
        <v>58</v>
      </c>
      <c r="E57" s="39" t="s">
        <v>5942</v>
      </c>
    </row>
    <row r="58" spans="1:16" ht="12.75">
      <c r="A58" t="s">
        <v>48</v>
      </c>
      <c s="34" t="s">
        <v>124</v>
      </c>
      <c s="34" t="s">
        <v>5943</v>
      </c>
      <c s="35" t="s">
        <v>5</v>
      </c>
      <c s="6" t="s">
        <v>5944</v>
      </c>
      <c s="36" t="s">
        <v>187</v>
      </c>
      <c s="37">
        <v>1</v>
      </c>
      <c s="36">
        <v>0</v>
      </c>
      <c s="36">
        <f>ROUND(G58*H58,6)</f>
      </c>
      <c r="L58" s="38">
        <v>0</v>
      </c>
      <c s="32">
        <f>ROUND(ROUND(L58,2)*ROUND(G58,3),2)</f>
      </c>
      <c s="36" t="s">
        <v>54</v>
      </c>
      <c>
        <f>(M58*21)/100</f>
      </c>
      <c t="s">
        <v>26</v>
      </c>
    </row>
    <row r="59" spans="1:5" ht="12.75">
      <c r="A59" s="35" t="s">
        <v>55</v>
      </c>
      <c r="E59" s="39" t="s">
        <v>5</v>
      </c>
    </row>
    <row r="60" spans="1:5" ht="63.75">
      <c r="A60" s="35" t="s">
        <v>56</v>
      </c>
      <c r="E60" s="40" t="s">
        <v>5945</v>
      </c>
    </row>
    <row r="61" spans="1:5" ht="76.5">
      <c r="A61" t="s">
        <v>58</v>
      </c>
      <c r="E61" s="39" t="s">
        <v>5946</v>
      </c>
    </row>
    <row r="62" spans="1:16" ht="12.75">
      <c r="A62" t="s">
        <v>48</v>
      </c>
      <c s="34" t="s">
        <v>130</v>
      </c>
      <c s="34" t="s">
        <v>5947</v>
      </c>
      <c s="35" t="s">
        <v>5</v>
      </c>
      <c s="6" t="s">
        <v>5904</v>
      </c>
      <c s="36" t="s">
        <v>161</v>
      </c>
      <c s="37">
        <v>1</v>
      </c>
      <c s="36">
        <v>0</v>
      </c>
      <c s="36">
        <f>ROUND(G62*H62,6)</f>
      </c>
      <c r="L62" s="38">
        <v>0</v>
      </c>
      <c s="32">
        <f>ROUND(ROUND(L62,2)*ROUND(G62,3),2)</f>
      </c>
      <c s="36" t="s">
        <v>54</v>
      </c>
      <c>
        <f>(M62*21)/100</f>
      </c>
      <c t="s">
        <v>26</v>
      </c>
    </row>
    <row r="63" spans="1:5" ht="12.75">
      <c r="A63" s="35" t="s">
        <v>55</v>
      </c>
      <c r="E63" s="39" t="s">
        <v>5</v>
      </c>
    </row>
    <row r="64" spans="1:5" ht="63.75">
      <c r="A64" s="35" t="s">
        <v>56</v>
      </c>
      <c r="E64" s="40" t="s">
        <v>5948</v>
      </c>
    </row>
    <row r="65" spans="1:5" ht="76.5">
      <c r="A65" t="s">
        <v>58</v>
      </c>
      <c r="E65" s="39" t="s">
        <v>5949</v>
      </c>
    </row>
    <row r="66" spans="1:16" ht="12.75">
      <c r="A66" t="s">
        <v>48</v>
      </c>
      <c s="34" t="s">
        <v>136</v>
      </c>
      <c s="34" t="s">
        <v>5950</v>
      </c>
      <c s="35" t="s">
        <v>5</v>
      </c>
      <c s="6" t="s">
        <v>5951</v>
      </c>
      <c s="36" t="s">
        <v>187</v>
      </c>
      <c s="37">
        <v>2</v>
      </c>
      <c s="36">
        <v>0</v>
      </c>
      <c s="36">
        <f>ROUND(G66*H66,6)</f>
      </c>
      <c r="L66" s="38">
        <v>0</v>
      </c>
      <c s="32">
        <f>ROUND(ROUND(L66,2)*ROUND(G66,3),2)</f>
      </c>
      <c s="36" t="s">
        <v>54</v>
      </c>
      <c>
        <f>(M66*21)/100</f>
      </c>
      <c t="s">
        <v>26</v>
      </c>
    </row>
    <row r="67" spans="1:5" ht="12.75">
      <c r="A67" s="35" t="s">
        <v>55</v>
      </c>
      <c r="E67" s="39" t="s">
        <v>5</v>
      </c>
    </row>
    <row r="68" spans="1:5" ht="63.75">
      <c r="A68" s="35" t="s">
        <v>56</v>
      </c>
      <c r="E68" s="40" t="s">
        <v>5952</v>
      </c>
    </row>
    <row r="69" spans="1:5" ht="76.5">
      <c r="A69" t="s">
        <v>58</v>
      </c>
      <c r="E69" s="39" t="s">
        <v>5953</v>
      </c>
    </row>
    <row r="70" spans="1:16" ht="12.75">
      <c r="A70" t="s">
        <v>48</v>
      </c>
      <c s="34" t="s">
        <v>142</v>
      </c>
      <c s="34" t="s">
        <v>5954</v>
      </c>
      <c s="35" t="s">
        <v>5</v>
      </c>
      <c s="6" t="s">
        <v>5955</v>
      </c>
      <c s="36" t="s">
        <v>187</v>
      </c>
      <c s="37">
        <v>1</v>
      </c>
      <c s="36">
        <v>0</v>
      </c>
      <c s="36">
        <f>ROUND(G70*H70,6)</f>
      </c>
      <c r="L70" s="38">
        <v>0</v>
      </c>
      <c s="32">
        <f>ROUND(ROUND(L70,2)*ROUND(G70,3),2)</f>
      </c>
      <c s="36" t="s">
        <v>54</v>
      </c>
      <c>
        <f>(M70*21)/100</f>
      </c>
      <c t="s">
        <v>26</v>
      </c>
    </row>
    <row r="71" spans="1:5" ht="12.75">
      <c r="A71" s="35" t="s">
        <v>55</v>
      </c>
      <c r="E71" s="39" t="s">
        <v>5</v>
      </c>
    </row>
    <row r="72" spans="1:5" ht="63.75">
      <c r="A72" s="35" t="s">
        <v>56</v>
      </c>
      <c r="E72" s="40" t="s">
        <v>5956</v>
      </c>
    </row>
    <row r="73" spans="1:5" ht="76.5">
      <c r="A73" t="s">
        <v>58</v>
      </c>
      <c r="E73" s="39" t="s">
        <v>5957</v>
      </c>
    </row>
    <row r="74" spans="1:16" ht="12.75">
      <c r="A74" t="s">
        <v>48</v>
      </c>
      <c s="34" t="s">
        <v>148</v>
      </c>
      <c s="34" t="s">
        <v>5958</v>
      </c>
      <c s="35" t="s">
        <v>5</v>
      </c>
      <c s="6" t="s">
        <v>5959</v>
      </c>
      <c s="36" t="s">
        <v>187</v>
      </c>
      <c s="37">
        <v>2</v>
      </c>
      <c s="36">
        <v>0</v>
      </c>
      <c s="36">
        <f>ROUND(G74*H74,6)</f>
      </c>
      <c r="L74" s="38">
        <v>0</v>
      </c>
      <c s="32">
        <f>ROUND(ROUND(L74,2)*ROUND(G74,3),2)</f>
      </c>
      <c s="36" t="s">
        <v>54</v>
      </c>
      <c>
        <f>(M74*21)/100</f>
      </c>
      <c t="s">
        <v>26</v>
      </c>
    </row>
    <row r="75" spans="1:5" ht="12.75">
      <c r="A75" s="35" t="s">
        <v>55</v>
      </c>
      <c r="E75" s="39" t="s">
        <v>5</v>
      </c>
    </row>
    <row r="76" spans="1:5" ht="63.75">
      <c r="A76" s="35" t="s">
        <v>56</v>
      </c>
      <c r="E76" s="40" t="s">
        <v>5960</v>
      </c>
    </row>
    <row r="77" spans="1:5" ht="76.5">
      <c r="A77" t="s">
        <v>58</v>
      </c>
      <c r="E77" s="39" t="s">
        <v>5961</v>
      </c>
    </row>
    <row r="78" spans="1:16" ht="12.75">
      <c r="A78" t="s">
        <v>48</v>
      </c>
      <c s="34" t="s">
        <v>225</v>
      </c>
      <c s="34" t="s">
        <v>5962</v>
      </c>
      <c s="35" t="s">
        <v>5</v>
      </c>
      <c s="6" t="s">
        <v>5963</v>
      </c>
      <c s="36" t="s">
        <v>187</v>
      </c>
      <c s="37">
        <v>2</v>
      </c>
      <c s="36">
        <v>0</v>
      </c>
      <c s="36">
        <f>ROUND(G78*H78,6)</f>
      </c>
      <c r="L78" s="38">
        <v>0</v>
      </c>
      <c s="32">
        <f>ROUND(ROUND(L78,2)*ROUND(G78,3),2)</f>
      </c>
      <c s="36" t="s">
        <v>54</v>
      </c>
      <c>
        <f>(M78*21)/100</f>
      </c>
      <c t="s">
        <v>26</v>
      </c>
    </row>
    <row r="79" spans="1:5" ht="12.75">
      <c r="A79" s="35" t="s">
        <v>55</v>
      </c>
      <c r="E79" s="39" t="s">
        <v>5</v>
      </c>
    </row>
    <row r="80" spans="1:5" ht="63.75">
      <c r="A80" s="35" t="s">
        <v>56</v>
      </c>
      <c r="E80" s="40" t="s">
        <v>5964</v>
      </c>
    </row>
    <row r="81" spans="1:5" ht="76.5">
      <c r="A81" t="s">
        <v>58</v>
      </c>
      <c r="E81" s="39" t="s">
        <v>5965</v>
      </c>
    </row>
    <row r="82" spans="1:16" ht="12.75">
      <c r="A82" t="s">
        <v>48</v>
      </c>
      <c s="34" t="s">
        <v>228</v>
      </c>
      <c s="34" t="s">
        <v>5966</v>
      </c>
      <c s="35" t="s">
        <v>5</v>
      </c>
      <c s="6" t="s">
        <v>5967</v>
      </c>
      <c s="36" t="s">
        <v>187</v>
      </c>
      <c s="37">
        <v>1</v>
      </c>
      <c s="36">
        <v>0</v>
      </c>
      <c s="36">
        <f>ROUND(G82*H82,6)</f>
      </c>
      <c r="L82" s="38">
        <v>0</v>
      </c>
      <c s="32">
        <f>ROUND(ROUND(L82,2)*ROUND(G82,3),2)</f>
      </c>
      <c s="36" t="s">
        <v>54</v>
      </c>
      <c>
        <f>(M82*21)/100</f>
      </c>
      <c t="s">
        <v>26</v>
      </c>
    </row>
    <row r="83" spans="1:5" ht="12.75">
      <c r="A83" s="35" t="s">
        <v>55</v>
      </c>
      <c r="E83" s="39" t="s">
        <v>5</v>
      </c>
    </row>
    <row r="84" spans="1:5" ht="63.75">
      <c r="A84" s="35" t="s">
        <v>56</v>
      </c>
      <c r="E84" s="40" t="s">
        <v>5968</v>
      </c>
    </row>
    <row r="85" spans="1:5" ht="76.5">
      <c r="A85" t="s">
        <v>58</v>
      </c>
      <c r="E85" s="39" t="s">
        <v>5969</v>
      </c>
    </row>
    <row r="86" spans="1:16" ht="12.75">
      <c r="A86" t="s">
        <v>48</v>
      </c>
      <c s="34" t="s">
        <v>232</v>
      </c>
      <c s="34" t="s">
        <v>5970</v>
      </c>
      <c s="35" t="s">
        <v>5</v>
      </c>
      <c s="6" t="s">
        <v>5971</v>
      </c>
      <c s="36" t="s">
        <v>187</v>
      </c>
      <c s="37">
        <v>1</v>
      </c>
      <c s="36">
        <v>0</v>
      </c>
      <c s="36">
        <f>ROUND(G86*H86,6)</f>
      </c>
      <c r="L86" s="38">
        <v>0</v>
      </c>
      <c s="32">
        <f>ROUND(ROUND(L86,2)*ROUND(G86,3),2)</f>
      </c>
      <c s="36" t="s">
        <v>54</v>
      </c>
      <c>
        <f>(M86*21)/100</f>
      </c>
      <c t="s">
        <v>26</v>
      </c>
    </row>
    <row r="87" spans="1:5" ht="12.75">
      <c r="A87" s="35" t="s">
        <v>55</v>
      </c>
      <c r="E87" s="39" t="s">
        <v>5</v>
      </c>
    </row>
    <row r="88" spans="1:5" ht="63.75">
      <c r="A88" s="35" t="s">
        <v>56</v>
      </c>
      <c r="E88" s="40" t="s">
        <v>5972</v>
      </c>
    </row>
    <row r="89" spans="1:5" ht="76.5">
      <c r="A89" t="s">
        <v>58</v>
      </c>
      <c r="E89" s="39" t="s">
        <v>5973</v>
      </c>
    </row>
    <row r="90" spans="1:16" ht="12.75">
      <c r="A90" t="s">
        <v>48</v>
      </c>
      <c s="34" t="s">
        <v>236</v>
      </c>
      <c s="34" t="s">
        <v>5974</v>
      </c>
      <c s="35" t="s">
        <v>5</v>
      </c>
      <c s="6" t="s">
        <v>5975</v>
      </c>
      <c s="36" t="s">
        <v>187</v>
      </c>
      <c s="37">
        <v>1</v>
      </c>
      <c s="36">
        <v>0</v>
      </c>
      <c s="36">
        <f>ROUND(G90*H90,6)</f>
      </c>
      <c r="L90" s="38">
        <v>0</v>
      </c>
      <c s="32">
        <f>ROUND(ROUND(L90,2)*ROUND(G90,3),2)</f>
      </c>
      <c s="36" t="s">
        <v>54</v>
      </c>
      <c>
        <f>(M90*21)/100</f>
      </c>
      <c t="s">
        <v>26</v>
      </c>
    </row>
    <row r="91" spans="1:5" ht="12.75">
      <c r="A91" s="35" t="s">
        <v>55</v>
      </c>
      <c r="E91" s="39" t="s">
        <v>5</v>
      </c>
    </row>
    <row r="92" spans="1:5" ht="63.75">
      <c r="A92" s="35" t="s">
        <v>56</v>
      </c>
      <c r="E92" s="40" t="s">
        <v>5976</v>
      </c>
    </row>
    <row r="93" spans="1:5" ht="76.5">
      <c r="A93" t="s">
        <v>58</v>
      </c>
      <c r="E93" s="39" t="s">
        <v>5977</v>
      </c>
    </row>
    <row r="94" spans="1:16" ht="12.75">
      <c r="A94" t="s">
        <v>48</v>
      </c>
      <c s="34" t="s">
        <v>239</v>
      </c>
      <c s="34" t="s">
        <v>5978</v>
      </c>
      <c s="35" t="s">
        <v>5</v>
      </c>
      <c s="6" t="s">
        <v>5979</v>
      </c>
      <c s="36" t="s">
        <v>187</v>
      </c>
      <c s="37">
        <v>1</v>
      </c>
      <c s="36">
        <v>0</v>
      </c>
      <c s="36">
        <f>ROUND(G94*H94,6)</f>
      </c>
      <c r="L94" s="38">
        <v>0</v>
      </c>
      <c s="32">
        <f>ROUND(ROUND(L94,2)*ROUND(G94,3),2)</f>
      </c>
      <c s="36" t="s">
        <v>54</v>
      </c>
      <c>
        <f>(M94*21)/100</f>
      </c>
      <c t="s">
        <v>26</v>
      </c>
    </row>
    <row r="95" spans="1:5" ht="12.75">
      <c r="A95" s="35" t="s">
        <v>55</v>
      </c>
      <c r="E95" s="39" t="s">
        <v>5</v>
      </c>
    </row>
    <row r="96" spans="1:5" ht="63.75">
      <c r="A96" s="35" t="s">
        <v>56</v>
      </c>
      <c r="E96" s="40" t="s">
        <v>5980</v>
      </c>
    </row>
    <row r="97" spans="1:5" ht="76.5">
      <c r="A97" t="s">
        <v>58</v>
      </c>
      <c r="E97" s="39" t="s">
        <v>5981</v>
      </c>
    </row>
    <row r="98" spans="1:16" ht="12.75">
      <c r="A98" t="s">
        <v>48</v>
      </c>
      <c s="34" t="s">
        <v>241</v>
      </c>
      <c s="34" t="s">
        <v>5982</v>
      </c>
      <c s="35" t="s">
        <v>5</v>
      </c>
      <c s="6" t="s">
        <v>5983</v>
      </c>
      <c s="36" t="s">
        <v>187</v>
      </c>
      <c s="37">
        <v>1</v>
      </c>
      <c s="36">
        <v>0</v>
      </c>
      <c s="36">
        <f>ROUND(G98*H98,6)</f>
      </c>
      <c r="L98" s="38">
        <v>0</v>
      </c>
      <c s="32">
        <f>ROUND(ROUND(L98,2)*ROUND(G98,3),2)</f>
      </c>
      <c s="36" t="s">
        <v>54</v>
      </c>
      <c>
        <f>(M98*21)/100</f>
      </c>
      <c t="s">
        <v>26</v>
      </c>
    </row>
    <row r="99" spans="1:5" ht="12.75">
      <c r="A99" s="35" t="s">
        <v>55</v>
      </c>
      <c r="E99" s="39" t="s">
        <v>5</v>
      </c>
    </row>
    <row r="100" spans="1:5" ht="63.75">
      <c r="A100" s="35" t="s">
        <v>56</v>
      </c>
      <c r="E100" s="40" t="s">
        <v>5984</v>
      </c>
    </row>
    <row r="101" spans="1:5" ht="76.5">
      <c r="A101" t="s">
        <v>58</v>
      </c>
      <c r="E101" s="39" t="s">
        <v>5985</v>
      </c>
    </row>
    <row r="102" spans="1:16" ht="12.75">
      <c r="A102" t="s">
        <v>48</v>
      </c>
      <c s="34" t="s">
        <v>244</v>
      </c>
      <c s="34" t="s">
        <v>5986</v>
      </c>
      <c s="35" t="s">
        <v>5</v>
      </c>
      <c s="6" t="s">
        <v>5987</v>
      </c>
      <c s="36" t="s">
        <v>187</v>
      </c>
      <c s="37">
        <v>1</v>
      </c>
      <c s="36">
        <v>0</v>
      </c>
      <c s="36">
        <f>ROUND(G102*H102,6)</f>
      </c>
      <c r="L102" s="38">
        <v>0</v>
      </c>
      <c s="32">
        <f>ROUND(ROUND(L102,2)*ROUND(G102,3),2)</f>
      </c>
      <c s="36" t="s">
        <v>54</v>
      </c>
      <c>
        <f>(M102*21)/100</f>
      </c>
      <c t="s">
        <v>26</v>
      </c>
    </row>
    <row r="103" spans="1:5" ht="12.75">
      <c r="A103" s="35" t="s">
        <v>55</v>
      </c>
      <c r="E103" s="39" t="s">
        <v>5</v>
      </c>
    </row>
    <row r="104" spans="1:5" ht="63.75">
      <c r="A104" s="35" t="s">
        <v>56</v>
      </c>
      <c r="E104" s="40" t="s">
        <v>5988</v>
      </c>
    </row>
    <row r="105" spans="1:5" ht="76.5">
      <c r="A105" t="s">
        <v>58</v>
      </c>
      <c r="E105" s="39" t="s">
        <v>5989</v>
      </c>
    </row>
    <row r="106" spans="1:16" ht="12.75">
      <c r="A106" t="s">
        <v>48</v>
      </c>
      <c s="34" t="s">
        <v>247</v>
      </c>
      <c s="34" t="s">
        <v>5990</v>
      </c>
      <c s="35" t="s">
        <v>5</v>
      </c>
      <c s="6" t="s">
        <v>5991</v>
      </c>
      <c s="36" t="s">
        <v>187</v>
      </c>
      <c s="37">
        <v>1</v>
      </c>
      <c s="36">
        <v>0</v>
      </c>
      <c s="36">
        <f>ROUND(G106*H106,6)</f>
      </c>
      <c r="L106" s="38">
        <v>0</v>
      </c>
      <c s="32">
        <f>ROUND(ROUND(L106,2)*ROUND(G106,3),2)</f>
      </c>
      <c s="36" t="s">
        <v>54</v>
      </c>
      <c>
        <f>(M106*21)/100</f>
      </c>
      <c t="s">
        <v>26</v>
      </c>
    </row>
    <row r="107" spans="1:5" ht="12.75">
      <c r="A107" s="35" t="s">
        <v>55</v>
      </c>
      <c r="E107" s="39" t="s">
        <v>5</v>
      </c>
    </row>
    <row r="108" spans="1:5" ht="63.75">
      <c r="A108" s="35" t="s">
        <v>56</v>
      </c>
      <c r="E108" s="40" t="s">
        <v>5992</v>
      </c>
    </row>
    <row r="109" spans="1:5" ht="76.5">
      <c r="A109" t="s">
        <v>58</v>
      </c>
      <c r="E109" s="39" t="s">
        <v>5993</v>
      </c>
    </row>
    <row r="110" spans="1:16" ht="12.75">
      <c r="A110" t="s">
        <v>48</v>
      </c>
      <c s="34" t="s">
        <v>250</v>
      </c>
      <c s="34" t="s">
        <v>5994</v>
      </c>
      <c s="35" t="s">
        <v>5</v>
      </c>
      <c s="6" t="s">
        <v>5995</v>
      </c>
      <c s="36" t="s">
        <v>187</v>
      </c>
      <c s="37">
        <v>1</v>
      </c>
      <c s="36">
        <v>0</v>
      </c>
      <c s="36">
        <f>ROUND(G110*H110,6)</f>
      </c>
      <c r="L110" s="38">
        <v>0</v>
      </c>
      <c s="32">
        <f>ROUND(ROUND(L110,2)*ROUND(G110,3),2)</f>
      </c>
      <c s="36" t="s">
        <v>54</v>
      </c>
      <c>
        <f>(M110*21)/100</f>
      </c>
      <c t="s">
        <v>26</v>
      </c>
    </row>
    <row r="111" spans="1:5" ht="12.75">
      <c r="A111" s="35" t="s">
        <v>55</v>
      </c>
      <c r="E111" s="39" t="s">
        <v>5</v>
      </c>
    </row>
    <row r="112" spans="1:5" ht="63.75">
      <c r="A112" s="35" t="s">
        <v>56</v>
      </c>
      <c r="E112" s="40" t="s">
        <v>5996</v>
      </c>
    </row>
    <row r="113" spans="1:5" ht="76.5">
      <c r="A113" t="s">
        <v>58</v>
      </c>
      <c r="E113" s="39" t="s">
        <v>5997</v>
      </c>
    </row>
    <row r="114" spans="1:16" ht="12.75">
      <c r="A114" t="s">
        <v>48</v>
      </c>
      <c s="34" t="s">
        <v>253</v>
      </c>
      <c s="34" t="s">
        <v>5998</v>
      </c>
      <c s="35" t="s">
        <v>5</v>
      </c>
      <c s="6" t="s">
        <v>5999</v>
      </c>
      <c s="36" t="s">
        <v>187</v>
      </c>
      <c s="37">
        <v>1</v>
      </c>
      <c s="36">
        <v>0</v>
      </c>
      <c s="36">
        <f>ROUND(G114*H114,6)</f>
      </c>
      <c r="L114" s="38">
        <v>0</v>
      </c>
      <c s="32">
        <f>ROUND(ROUND(L114,2)*ROUND(G114,3),2)</f>
      </c>
      <c s="36" t="s">
        <v>54</v>
      </c>
      <c>
        <f>(M114*21)/100</f>
      </c>
      <c t="s">
        <v>26</v>
      </c>
    </row>
    <row r="115" spans="1:5" ht="12.75">
      <c r="A115" s="35" t="s">
        <v>55</v>
      </c>
      <c r="E115" s="39" t="s">
        <v>5</v>
      </c>
    </row>
    <row r="116" spans="1:5" ht="63.75">
      <c r="A116" s="35" t="s">
        <v>56</v>
      </c>
      <c r="E116" s="40" t="s">
        <v>6000</v>
      </c>
    </row>
    <row r="117" spans="1:5" ht="76.5">
      <c r="A117" t="s">
        <v>58</v>
      </c>
      <c r="E117" s="39" t="s">
        <v>6001</v>
      </c>
    </row>
    <row r="118" spans="1:16" ht="25.5">
      <c r="A118" t="s">
        <v>48</v>
      </c>
      <c s="34" t="s">
        <v>256</v>
      </c>
      <c s="34" t="s">
        <v>6002</v>
      </c>
      <c s="35" t="s">
        <v>5</v>
      </c>
      <c s="6" t="s">
        <v>6003</v>
      </c>
      <c s="36" t="s">
        <v>187</v>
      </c>
      <c s="37">
        <v>3</v>
      </c>
      <c s="36">
        <v>0</v>
      </c>
      <c s="36">
        <f>ROUND(G118*H118,6)</f>
      </c>
      <c r="L118" s="38">
        <v>0</v>
      </c>
      <c s="32">
        <f>ROUND(ROUND(L118,2)*ROUND(G118,3),2)</f>
      </c>
      <c s="36" t="s">
        <v>54</v>
      </c>
      <c>
        <f>(M118*21)/100</f>
      </c>
      <c t="s">
        <v>26</v>
      </c>
    </row>
    <row r="119" spans="1:5" ht="12.75">
      <c r="A119" s="35" t="s">
        <v>55</v>
      </c>
      <c r="E119" s="39" t="s">
        <v>5</v>
      </c>
    </row>
    <row r="120" spans="1:5" ht="63.75">
      <c r="A120" s="35" t="s">
        <v>56</v>
      </c>
      <c r="E120" s="40" t="s">
        <v>6004</v>
      </c>
    </row>
    <row r="121" spans="1:5" ht="89.25">
      <c r="A121" t="s">
        <v>58</v>
      </c>
      <c r="E121" s="39" t="s">
        <v>6005</v>
      </c>
    </row>
    <row r="122" spans="1:16" ht="12.75">
      <c r="A122" t="s">
        <v>48</v>
      </c>
      <c s="34" t="s">
        <v>260</v>
      </c>
      <c s="34" t="s">
        <v>6006</v>
      </c>
      <c s="35" t="s">
        <v>5</v>
      </c>
      <c s="6" t="s">
        <v>6007</v>
      </c>
      <c s="36" t="s">
        <v>187</v>
      </c>
      <c s="37">
        <v>4</v>
      </c>
      <c s="36">
        <v>0</v>
      </c>
      <c s="36">
        <f>ROUND(G122*H122,6)</f>
      </c>
      <c r="L122" s="38">
        <v>0</v>
      </c>
      <c s="32">
        <f>ROUND(ROUND(L122,2)*ROUND(G122,3),2)</f>
      </c>
      <c s="36" t="s">
        <v>54</v>
      </c>
      <c>
        <f>(M122*21)/100</f>
      </c>
      <c t="s">
        <v>26</v>
      </c>
    </row>
    <row r="123" spans="1:5" ht="12.75">
      <c r="A123" s="35" t="s">
        <v>55</v>
      </c>
      <c r="E123" s="39" t="s">
        <v>5</v>
      </c>
    </row>
    <row r="124" spans="1:5" ht="63.75">
      <c r="A124" s="35" t="s">
        <v>56</v>
      </c>
      <c r="E124" s="40" t="s">
        <v>6008</v>
      </c>
    </row>
    <row r="125" spans="1:5" ht="76.5">
      <c r="A125" t="s">
        <v>58</v>
      </c>
      <c r="E125" s="39" t="s">
        <v>6009</v>
      </c>
    </row>
    <row r="126" spans="1:16" ht="12.75">
      <c r="A126" t="s">
        <v>48</v>
      </c>
      <c s="34" t="s">
        <v>263</v>
      </c>
      <c s="34" t="s">
        <v>6010</v>
      </c>
      <c s="35" t="s">
        <v>5</v>
      </c>
      <c s="6" t="s">
        <v>6011</v>
      </c>
      <c s="36" t="s">
        <v>187</v>
      </c>
      <c s="37">
        <v>4</v>
      </c>
      <c s="36">
        <v>0</v>
      </c>
      <c s="36">
        <f>ROUND(G126*H126,6)</f>
      </c>
      <c r="L126" s="38">
        <v>0</v>
      </c>
      <c s="32">
        <f>ROUND(ROUND(L126,2)*ROUND(G126,3),2)</f>
      </c>
      <c s="36" t="s">
        <v>54</v>
      </c>
      <c>
        <f>(M126*21)/100</f>
      </c>
      <c t="s">
        <v>26</v>
      </c>
    </row>
    <row r="127" spans="1:5" ht="12.75">
      <c r="A127" s="35" t="s">
        <v>55</v>
      </c>
      <c r="E127" s="39" t="s">
        <v>5</v>
      </c>
    </row>
    <row r="128" spans="1:5" ht="63.75">
      <c r="A128" s="35" t="s">
        <v>56</v>
      </c>
      <c r="E128" s="40" t="s">
        <v>6012</v>
      </c>
    </row>
    <row r="129" spans="1:5" ht="76.5">
      <c r="A129" t="s">
        <v>58</v>
      </c>
      <c r="E129" s="39" t="s">
        <v>6013</v>
      </c>
    </row>
    <row r="130" spans="1:16" ht="12.75">
      <c r="A130" t="s">
        <v>48</v>
      </c>
      <c s="34" t="s">
        <v>266</v>
      </c>
      <c s="34" t="s">
        <v>6014</v>
      </c>
      <c s="35" t="s">
        <v>5</v>
      </c>
      <c s="6" t="s">
        <v>6015</v>
      </c>
      <c s="36" t="s">
        <v>53</v>
      </c>
      <c s="37">
        <v>0.8</v>
      </c>
      <c s="36">
        <v>0</v>
      </c>
      <c s="36">
        <f>ROUND(G130*H130,6)</f>
      </c>
      <c r="L130" s="38">
        <v>0</v>
      </c>
      <c s="32">
        <f>ROUND(ROUND(L130,2)*ROUND(G130,3),2)</f>
      </c>
      <c s="36" t="s">
        <v>54</v>
      </c>
      <c>
        <f>(M130*21)/100</f>
      </c>
      <c t="s">
        <v>26</v>
      </c>
    </row>
    <row r="131" spans="1:5" ht="12.75">
      <c r="A131" s="35" t="s">
        <v>55</v>
      </c>
      <c r="E131" s="39" t="s">
        <v>5</v>
      </c>
    </row>
    <row r="132" spans="1:5" ht="12.75">
      <c r="A132" s="35" t="s">
        <v>56</v>
      </c>
      <c r="E132" s="40" t="s">
        <v>5</v>
      </c>
    </row>
    <row r="133" spans="1:5" ht="12.75">
      <c r="A133" t="s">
        <v>58</v>
      </c>
      <c r="E133" s="39" t="s">
        <v>6015</v>
      </c>
    </row>
    <row r="134" spans="1:13" ht="12.75">
      <c r="A134" t="s">
        <v>45</v>
      </c>
      <c r="C134" s="31" t="s">
        <v>308</v>
      </c>
      <c r="E134" s="33" t="s">
        <v>309</v>
      </c>
      <c r="J134" s="32">
        <f>0</f>
      </c>
      <c s="32">
        <f>0</f>
      </c>
      <c s="32">
        <f>0+L135</f>
      </c>
      <c s="32">
        <f>0+M135</f>
      </c>
    </row>
    <row r="135" spans="1:16" ht="12.75">
      <c r="A135" t="s">
        <v>48</v>
      </c>
      <c s="34" t="s">
        <v>269</v>
      </c>
      <c s="34" t="s">
        <v>311</v>
      </c>
      <c s="35" t="s">
        <v>5</v>
      </c>
      <c s="6" t="s">
        <v>312</v>
      </c>
      <c s="36" t="s">
        <v>161</v>
      </c>
      <c s="37">
        <v>1</v>
      </c>
      <c s="36">
        <v>0</v>
      </c>
      <c s="36">
        <f>ROUND(G135*H135,6)</f>
      </c>
      <c r="L135" s="38">
        <v>0</v>
      </c>
      <c s="32">
        <f>ROUND(ROUND(L135,2)*ROUND(G135,3),2)</f>
      </c>
      <c s="36" t="s">
        <v>188</v>
      </c>
      <c>
        <f>(M135*21)/100</f>
      </c>
      <c t="s">
        <v>26</v>
      </c>
    </row>
    <row r="136" spans="1:5" ht="12.75">
      <c r="A136" s="35" t="s">
        <v>55</v>
      </c>
      <c r="E136" s="39" t="s">
        <v>5</v>
      </c>
    </row>
    <row r="137" spans="1:5" ht="12.75">
      <c r="A137" s="35" t="s">
        <v>56</v>
      </c>
      <c r="E137" s="40" t="s">
        <v>5</v>
      </c>
    </row>
    <row r="138" spans="1:5" ht="12.75">
      <c r="A138" t="s">
        <v>58</v>
      </c>
      <c r="E138"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COUNTIFS(L8:L232,"=0",A8:A232,"P")+COUNTIFS(L8:L232,"",A8:A232,"P")+SUM(Q8:Q232)</f>
      </c>
    </row>
    <row r="8" spans="1:13" ht="12.75">
      <c r="A8" t="s">
        <v>43</v>
      </c>
      <c r="C8" s="28" t="s">
        <v>6018</v>
      </c>
      <c r="E8" s="30" t="s">
        <v>6017</v>
      </c>
      <c r="J8" s="29">
        <f>0+J9+J46+J55+J68+J197+J202+J207</f>
      </c>
      <c s="29">
        <f>0+K9+K46+K55+K68+K197+K202+K207</f>
      </c>
      <c s="29">
        <f>0+L9+L46+L55+L68+L197+L202+L207</f>
      </c>
      <c s="29">
        <f>0+M9+M46+M55+M68+M197+M202+M207</f>
      </c>
    </row>
    <row r="9" spans="1:13" ht="12.75">
      <c r="A9" t="s">
        <v>45</v>
      </c>
      <c r="C9" s="31" t="s">
        <v>49</v>
      </c>
      <c r="E9" s="33" t="s">
        <v>1156</v>
      </c>
      <c r="J9" s="32">
        <f>0</f>
      </c>
      <c s="32">
        <f>0</f>
      </c>
      <c s="32">
        <f>0+L10+L14+L18+L22+L26+L30+L34+L38+L42</f>
      </c>
      <c s="32">
        <f>0+M10+M14+M18+M22+M26+M30+M34+M38+M42</f>
      </c>
    </row>
    <row r="10" spans="1:16" ht="12.75">
      <c r="A10" t="s">
        <v>48</v>
      </c>
      <c s="34" t="s">
        <v>49</v>
      </c>
      <c s="34" t="s">
        <v>6019</v>
      </c>
      <c s="35" t="s">
        <v>5</v>
      </c>
      <c s="6" t="s">
        <v>6020</v>
      </c>
      <c s="36" t="s">
        <v>187</v>
      </c>
      <c s="37">
        <v>1</v>
      </c>
      <c s="36">
        <v>0</v>
      </c>
      <c s="36">
        <f>ROUND(G10*H10,6)</f>
      </c>
      <c r="L10" s="38">
        <v>0</v>
      </c>
      <c s="32">
        <f>ROUND(ROUND(L10,2)*ROUND(G10,3),2)</f>
      </c>
      <c s="36" t="s">
        <v>54</v>
      </c>
      <c>
        <f>(M10*21)/100</f>
      </c>
      <c t="s">
        <v>26</v>
      </c>
    </row>
    <row r="11" spans="1:5" ht="12.75">
      <c r="A11" s="35" t="s">
        <v>55</v>
      </c>
      <c r="E11" s="39" t="s">
        <v>5</v>
      </c>
    </row>
    <row r="12" spans="1:5" ht="12.75">
      <c r="A12" s="35" t="s">
        <v>56</v>
      </c>
      <c r="E12" s="40" t="s">
        <v>5</v>
      </c>
    </row>
    <row r="13" spans="1:5" ht="12.75">
      <c r="A13" t="s">
        <v>58</v>
      </c>
      <c r="E13" s="39" t="s">
        <v>6020</v>
      </c>
    </row>
    <row r="14" spans="1:16" ht="38.25">
      <c r="A14" t="s">
        <v>48</v>
      </c>
      <c s="34" t="s">
        <v>26</v>
      </c>
      <c s="34" t="s">
        <v>6021</v>
      </c>
      <c s="35" t="s">
        <v>5</v>
      </c>
      <c s="6" t="s">
        <v>6022</v>
      </c>
      <c s="36" t="s">
        <v>187</v>
      </c>
      <c s="37">
        <v>21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51">
      <c r="A17" t="s">
        <v>58</v>
      </c>
      <c r="E17" s="39" t="s">
        <v>6023</v>
      </c>
    </row>
    <row r="18" spans="1:16" ht="25.5">
      <c r="A18" t="s">
        <v>48</v>
      </c>
      <c s="34" t="s">
        <v>25</v>
      </c>
      <c s="34" t="s">
        <v>5353</v>
      </c>
      <c s="35" t="s">
        <v>5</v>
      </c>
      <c s="6" t="s">
        <v>6024</v>
      </c>
      <c s="36" t="s">
        <v>1159</v>
      </c>
      <c s="37">
        <v>13</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25.5">
      <c r="A21" t="s">
        <v>58</v>
      </c>
      <c r="E21" s="39" t="s">
        <v>6024</v>
      </c>
    </row>
    <row r="22" spans="1:16" ht="38.25">
      <c r="A22" t="s">
        <v>48</v>
      </c>
      <c s="34" t="s">
        <v>70</v>
      </c>
      <c s="34" t="s">
        <v>6025</v>
      </c>
      <c s="35" t="s">
        <v>5</v>
      </c>
      <c s="6" t="s">
        <v>1071</v>
      </c>
      <c s="36" t="s">
        <v>235</v>
      </c>
      <c s="37">
        <v>240</v>
      </c>
      <c s="36">
        <v>0</v>
      </c>
      <c s="36">
        <f>ROUND(G22*H22,6)</f>
      </c>
      <c r="L22" s="38">
        <v>0</v>
      </c>
      <c s="32">
        <f>ROUND(ROUND(L22,2)*ROUND(G22,3),2)</f>
      </c>
      <c s="36" t="s">
        <v>188</v>
      </c>
      <c>
        <f>(M22*21)/100</f>
      </c>
      <c t="s">
        <v>26</v>
      </c>
    </row>
    <row r="23" spans="1:5" ht="12.75">
      <c r="A23" s="35" t="s">
        <v>55</v>
      </c>
      <c r="E23" s="39" t="s">
        <v>5</v>
      </c>
    </row>
    <row r="24" spans="1:5" ht="12.75">
      <c r="A24" s="35" t="s">
        <v>56</v>
      </c>
      <c r="E24" s="40" t="s">
        <v>5</v>
      </c>
    </row>
    <row r="25" spans="1:5" ht="51">
      <c r="A25" t="s">
        <v>58</v>
      </c>
      <c r="E25" s="39" t="s">
        <v>6026</v>
      </c>
    </row>
    <row r="26" spans="1:16" ht="12.75">
      <c r="A26" t="s">
        <v>48</v>
      </c>
      <c s="34" t="s">
        <v>76</v>
      </c>
      <c s="34" t="s">
        <v>5358</v>
      </c>
      <c s="35" t="s">
        <v>5</v>
      </c>
      <c s="6" t="s">
        <v>6027</v>
      </c>
      <c s="36" t="s">
        <v>1159</v>
      </c>
      <c s="37">
        <v>4</v>
      </c>
      <c s="36">
        <v>0</v>
      </c>
      <c s="36">
        <f>ROUND(G26*H26,6)</f>
      </c>
      <c r="L26" s="38">
        <v>0</v>
      </c>
      <c s="32">
        <f>ROUND(ROUND(L26,2)*ROUND(G26,3),2)</f>
      </c>
      <c s="36" t="s">
        <v>54</v>
      </c>
      <c>
        <f>(M26*21)/100</f>
      </c>
      <c t="s">
        <v>26</v>
      </c>
    </row>
    <row r="27" spans="1:5" ht="12.75">
      <c r="A27" s="35" t="s">
        <v>55</v>
      </c>
      <c r="E27" s="39" t="s">
        <v>5</v>
      </c>
    </row>
    <row r="28" spans="1:5" ht="12.75">
      <c r="A28" s="35" t="s">
        <v>56</v>
      </c>
      <c r="E28" s="40" t="s">
        <v>5</v>
      </c>
    </row>
    <row r="29" spans="1:5" ht="12.75">
      <c r="A29" t="s">
        <v>58</v>
      </c>
      <c r="E29" s="39" t="s">
        <v>6027</v>
      </c>
    </row>
    <row r="30" spans="1:16" ht="12.75">
      <c r="A30" t="s">
        <v>48</v>
      </c>
      <c s="34" t="s">
        <v>82</v>
      </c>
      <c s="34" t="s">
        <v>5360</v>
      </c>
      <c s="35" t="s">
        <v>5</v>
      </c>
      <c s="6" t="s">
        <v>6028</v>
      </c>
      <c s="36" t="s">
        <v>235</v>
      </c>
      <c s="37">
        <v>260</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58</v>
      </c>
      <c r="E33" s="39" t="s">
        <v>6028</v>
      </c>
    </row>
    <row r="34" spans="1:16" ht="25.5">
      <c r="A34" t="s">
        <v>48</v>
      </c>
      <c s="34" t="s">
        <v>88</v>
      </c>
      <c s="34" t="s">
        <v>6029</v>
      </c>
      <c s="35" t="s">
        <v>5</v>
      </c>
      <c s="6" t="s">
        <v>6030</v>
      </c>
      <c s="36" t="s">
        <v>235</v>
      </c>
      <c s="37">
        <v>240</v>
      </c>
      <c s="36">
        <v>0.20015</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25.5">
      <c r="A37" t="s">
        <v>58</v>
      </c>
      <c r="E37" s="39" t="s">
        <v>6030</v>
      </c>
    </row>
    <row r="38" spans="1:16" ht="38.25">
      <c r="A38" t="s">
        <v>48</v>
      </c>
      <c s="34" t="s">
        <v>94</v>
      </c>
      <c s="34" t="s">
        <v>6031</v>
      </c>
      <c s="35" t="s">
        <v>5</v>
      </c>
      <c s="6" t="s">
        <v>6032</v>
      </c>
      <c s="36" t="s">
        <v>235</v>
      </c>
      <c s="37">
        <v>240</v>
      </c>
      <c s="36">
        <v>0</v>
      </c>
      <c s="36">
        <f>ROUND(G38*H38,6)</f>
      </c>
      <c r="L38" s="38">
        <v>0</v>
      </c>
      <c s="32">
        <f>ROUND(ROUND(L38,2)*ROUND(G38,3),2)</f>
      </c>
      <c s="36" t="s">
        <v>188</v>
      </c>
      <c>
        <f>(M38*21)/100</f>
      </c>
      <c t="s">
        <v>26</v>
      </c>
    </row>
    <row r="39" spans="1:5" ht="12.75">
      <c r="A39" s="35" t="s">
        <v>55</v>
      </c>
      <c r="E39" s="39" t="s">
        <v>5</v>
      </c>
    </row>
    <row r="40" spans="1:5" ht="12.75">
      <c r="A40" s="35" t="s">
        <v>56</v>
      </c>
      <c r="E40" s="40" t="s">
        <v>5</v>
      </c>
    </row>
    <row r="41" spans="1:5" ht="38.25">
      <c r="A41" t="s">
        <v>58</v>
      </c>
      <c r="E41" s="39" t="s">
        <v>6033</v>
      </c>
    </row>
    <row r="42" spans="1:16" ht="25.5">
      <c r="A42" t="s">
        <v>48</v>
      </c>
      <c s="34" t="s">
        <v>100</v>
      </c>
      <c s="34" t="s">
        <v>6034</v>
      </c>
      <c s="35" t="s">
        <v>5</v>
      </c>
      <c s="6" t="s">
        <v>6035</v>
      </c>
      <c s="36" t="s">
        <v>1159</v>
      </c>
      <c s="37">
        <v>59</v>
      </c>
      <c s="36">
        <v>0</v>
      </c>
      <c s="36">
        <f>ROUND(G42*H42,6)</f>
      </c>
      <c r="L42" s="38">
        <v>0</v>
      </c>
      <c s="32">
        <f>ROUND(ROUND(L42,2)*ROUND(G42,3),2)</f>
      </c>
      <c s="36" t="s">
        <v>188</v>
      </c>
      <c>
        <f>(M42*21)/100</f>
      </c>
      <c t="s">
        <v>26</v>
      </c>
    </row>
    <row r="43" spans="1:5" ht="12.75">
      <c r="A43" s="35" t="s">
        <v>55</v>
      </c>
      <c r="E43" s="39" t="s">
        <v>5</v>
      </c>
    </row>
    <row r="44" spans="1:5" ht="12.75">
      <c r="A44" s="35" t="s">
        <v>56</v>
      </c>
      <c r="E44" s="40" t="s">
        <v>5</v>
      </c>
    </row>
    <row r="45" spans="1:5" ht="25.5">
      <c r="A45" t="s">
        <v>58</v>
      </c>
      <c r="E45" s="39" t="s">
        <v>6035</v>
      </c>
    </row>
    <row r="46" spans="1:13" ht="12.75">
      <c r="A46" t="s">
        <v>45</v>
      </c>
      <c r="C46" s="31" t="s">
        <v>6036</v>
      </c>
      <c r="E46" s="33" t="s">
        <v>6037</v>
      </c>
      <c r="J46" s="32">
        <f>0</f>
      </c>
      <c s="32">
        <f>0</f>
      </c>
      <c s="32">
        <f>0+L47+L51</f>
      </c>
      <c s="32">
        <f>0+M47+M51</f>
      </c>
    </row>
    <row r="47" spans="1:16" ht="38.25">
      <c r="A47" t="s">
        <v>48</v>
      </c>
      <c s="34" t="s">
        <v>106</v>
      </c>
      <c s="34" t="s">
        <v>6038</v>
      </c>
      <c s="35" t="s">
        <v>5</v>
      </c>
      <c s="6" t="s">
        <v>6039</v>
      </c>
      <c s="36" t="s">
        <v>187</v>
      </c>
      <c s="37">
        <v>13</v>
      </c>
      <c s="36">
        <v>0</v>
      </c>
      <c s="36">
        <f>ROUND(G47*H47,6)</f>
      </c>
      <c r="L47" s="38">
        <v>0</v>
      </c>
      <c s="32">
        <f>ROUND(ROUND(L47,2)*ROUND(G47,3),2)</f>
      </c>
      <c s="36" t="s">
        <v>188</v>
      </c>
      <c>
        <f>(M47*21)/100</f>
      </c>
      <c t="s">
        <v>26</v>
      </c>
    </row>
    <row r="48" spans="1:5" ht="12.75">
      <c r="A48" s="35" t="s">
        <v>55</v>
      </c>
      <c r="E48" s="39" t="s">
        <v>5</v>
      </c>
    </row>
    <row r="49" spans="1:5" ht="12.75">
      <c r="A49" s="35" t="s">
        <v>56</v>
      </c>
      <c r="E49" s="40" t="s">
        <v>5</v>
      </c>
    </row>
    <row r="50" spans="1:5" ht="51">
      <c r="A50" t="s">
        <v>58</v>
      </c>
      <c r="E50" s="39" t="s">
        <v>6040</v>
      </c>
    </row>
    <row r="51" spans="1:16" ht="12.75">
      <c r="A51" t="s">
        <v>48</v>
      </c>
      <c s="34" t="s">
        <v>112</v>
      </c>
      <c s="34" t="s">
        <v>6041</v>
      </c>
      <c s="35" t="s">
        <v>5</v>
      </c>
      <c s="6" t="s">
        <v>6042</v>
      </c>
      <c s="36" t="s">
        <v>187</v>
      </c>
      <c s="37">
        <v>13</v>
      </c>
      <c s="36">
        <v>0</v>
      </c>
      <c s="36">
        <f>ROUND(G51*H51,6)</f>
      </c>
      <c r="L51" s="38">
        <v>0</v>
      </c>
      <c s="32">
        <f>ROUND(ROUND(L51,2)*ROUND(G51,3),2)</f>
      </c>
      <c s="36" t="s">
        <v>188</v>
      </c>
      <c>
        <f>(M51*21)/100</f>
      </c>
      <c t="s">
        <v>26</v>
      </c>
    </row>
    <row r="52" spans="1:5" ht="12.75">
      <c r="A52" s="35" t="s">
        <v>55</v>
      </c>
      <c r="E52" s="39" t="s">
        <v>5</v>
      </c>
    </row>
    <row r="53" spans="1:5" ht="12.75">
      <c r="A53" s="35" t="s">
        <v>56</v>
      </c>
      <c r="E53" s="40" t="s">
        <v>5</v>
      </c>
    </row>
    <row r="54" spans="1:5" ht="12.75">
      <c r="A54" t="s">
        <v>58</v>
      </c>
      <c r="E54" s="39" t="s">
        <v>6042</v>
      </c>
    </row>
    <row r="55" spans="1:13" ht="12.75">
      <c r="A55" t="s">
        <v>45</v>
      </c>
      <c r="C55" s="31" t="s">
        <v>1625</v>
      </c>
      <c r="E55" s="33" t="s">
        <v>1626</v>
      </c>
      <c r="J55" s="32">
        <f>0</f>
      </c>
      <c s="32">
        <f>0</f>
      </c>
      <c s="32">
        <f>0+L56+L60+L64</f>
      </c>
      <c s="32">
        <f>0+M56+M60+M64</f>
      </c>
    </row>
    <row r="56" spans="1:16" ht="25.5">
      <c r="A56" t="s">
        <v>48</v>
      </c>
      <c s="34" t="s">
        <v>118</v>
      </c>
      <c s="34" t="s">
        <v>1627</v>
      </c>
      <c s="35" t="s">
        <v>5</v>
      </c>
      <c s="6" t="s">
        <v>1628</v>
      </c>
      <c s="36" t="s">
        <v>235</v>
      </c>
      <c s="37">
        <v>160</v>
      </c>
      <c s="36">
        <v>0</v>
      </c>
      <c s="36">
        <f>ROUND(G56*H56,6)</f>
      </c>
      <c r="L56" s="38">
        <v>0</v>
      </c>
      <c s="32">
        <f>ROUND(ROUND(L56,2)*ROUND(G56,3),2)</f>
      </c>
      <c s="36" t="s">
        <v>188</v>
      </c>
      <c>
        <f>(M56*21)/100</f>
      </c>
      <c t="s">
        <v>26</v>
      </c>
    </row>
    <row r="57" spans="1:5" ht="12.75">
      <c r="A57" s="35" t="s">
        <v>55</v>
      </c>
      <c r="E57" s="39" t="s">
        <v>5</v>
      </c>
    </row>
    <row r="58" spans="1:5" ht="12.75">
      <c r="A58" s="35" t="s">
        <v>56</v>
      </c>
      <c r="E58" s="40" t="s">
        <v>5</v>
      </c>
    </row>
    <row r="59" spans="1:5" ht="25.5">
      <c r="A59" t="s">
        <v>58</v>
      </c>
      <c r="E59" s="39" t="s">
        <v>1628</v>
      </c>
    </row>
    <row r="60" spans="1:16" ht="12.75">
      <c r="A60" t="s">
        <v>48</v>
      </c>
      <c s="34" t="s">
        <v>124</v>
      </c>
      <c s="34" t="s">
        <v>6043</v>
      </c>
      <c s="35" t="s">
        <v>5</v>
      </c>
      <c s="6" t="s">
        <v>6044</v>
      </c>
      <c s="36" t="s">
        <v>235</v>
      </c>
      <c s="37">
        <v>60</v>
      </c>
      <c s="36">
        <v>0.00035</v>
      </c>
      <c s="36">
        <f>ROUND(G60*H60,6)</f>
      </c>
      <c r="L60" s="38">
        <v>0</v>
      </c>
      <c s="32">
        <f>ROUND(ROUND(L60,2)*ROUND(G60,3),2)</f>
      </c>
      <c s="36" t="s">
        <v>188</v>
      </c>
      <c>
        <f>(M60*21)/100</f>
      </c>
      <c t="s">
        <v>26</v>
      </c>
    </row>
    <row r="61" spans="1:5" ht="12.75">
      <c r="A61" s="35" t="s">
        <v>55</v>
      </c>
      <c r="E61" s="39" t="s">
        <v>5</v>
      </c>
    </row>
    <row r="62" spans="1:5" ht="12.75">
      <c r="A62" s="35" t="s">
        <v>56</v>
      </c>
      <c r="E62" s="40" t="s">
        <v>5</v>
      </c>
    </row>
    <row r="63" spans="1:5" ht="12.75">
      <c r="A63" t="s">
        <v>58</v>
      </c>
      <c r="E63" s="39" t="s">
        <v>6044</v>
      </c>
    </row>
    <row r="64" spans="1:16" ht="12.75">
      <c r="A64" t="s">
        <v>48</v>
      </c>
      <c s="34" t="s">
        <v>130</v>
      </c>
      <c s="34" t="s">
        <v>6045</v>
      </c>
      <c s="35" t="s">
        <v>5</v>
      </c>
      <c s="6" t="s">
        <v>6046</v>
      </c>
      <c s="36" t="s">
        <v>235</v>
      </c>
      <c s="37">
        <v>100</v>
      </c>
      <c s="36">
        <v>0.0002</v>
      </c>
      <c s="36">
        <f>ROUND(G64*H64,6)</f>
      </c>
      <c r="L64" s="38">
        <v>0</v>
      </c>
      <c s="32">
        <f>ROUND(ROUND(L64,2)*ROUND(G64,3),2)</f>
      </c>
      <c s="36" t="s">
        <v>188</v>
      </c>
      <c>
        <f>(M64*21)/100</f>
      </c>
      <c t="s">
        <v>26</v>
      </c>
    </row>
    <row r="65" spans="1:5" ht="12.75">
      <c r="A65" s="35" t="s">
        <v>55</v>
      </c>
      <c r="E65" s="39" t="s">
        <v>5</v>
      </c>
    </row>
    <row r="66" spans="1:5" ht="12.75">
      <c r="A66" s="35" t="s">
        <v>56</v>
      </c>
      <c r="E66" s="40" t="s">
        <v>5</v>
      </c>
    </row>
    <row r="67" spans="1:5" ht="12.75">
      <c r="A67" t="s">
        <v>58</v>
      </c>
      <c r="E67" s="39" t="s">
        <v>6046</v>
      </c>
    </row>
    <row r="68" spans="1:13" ht="12.75">
      <c r="A68" t="s">
        <v>45</v>
      </c>
      <c r="C68" s="31" t="s">
        <v>1655</v>
      </c>
      <c r="E68" s="33" t="s">
        <v>1656</v>
      </c>
      <c r="J68" s="32">
        <f>0</f>
      </c>
      <c s="32">
        <f>0</f>
      </c>
      <c s="32">
        <f>0+L69+L73+L77+L81+L85+L89+L93+L97+L101+L105+L109+L113+L117+L121+L125+L129+L133+L137+L141+L145+L149+L153+L157+L161+L165+L169+L173+L177+L181+L185+L189+L193</f>
      </c>
      <c s="32">
        <f>0+M69+M73+M77+M81+M85+M89+M93+M97+M101+M105+M109+M113+M117+M121+M125+M129+M133+M137+M141+M145+M149+M153+M157+M161+M165+M169+M173+M177+M181+M185+M189+M193</f>
      </c>
    </row>
    <row r="69" spans="1:16" ht="25.5">
      <c r="A69" t="s">
        <v>48</v>
      </c>
      <c s="34" t="s">
        <v>136</v>
      </c>
      <c s="34" t="s">
        <v>6047</v>
      </c>
      <c s="35" t="s">
        <v>5</v>
      </c>
      <c s="6" t="s">
        <v>6048</v>
      </c>
      <c s="36" t="s">
        <v>187</v>
      </c>
      <c s="37">
        <v>34</v>
      </c>
      <c s="36">
        <v>0</v>
      </c>
      <c s="36">
        <f>ROUND(G69*H69,6)</f>
      </c>
      <c r="L69" s="38">
        <v>0</v>
      </c>
      <c s="32">
        <f>ROUND(ROUND(L69,2)*ROUND(G69,3),2)</f>
      </c>
      <c s="36" t="s">
        <v>188</v>
      </c>
      <c>
        <f>(M69*21)/100</f>
      </c>
      <c t="s">
        <v>26</v>
      </c>
    </row>
    <row r="70" spans="1:5" ht="12.75">
      <c r="A70" s="35" t="s">
        <v>55</v>
      </c>
      <c r="E70" s="39" t="s">
        <v>5</v>
      </c>
    </row>
    <row r="71" spans="1:5" ht="12.75">
      <c r="A71" s="35" t="s">
        <v>56</v>
      </c>
      <c r="E71" s="40" t="s">
        <v>5</v>
      </c>
    </row>
    <row r="72" spans="1:5" ht="25.5">
      <c r="A72" t="s">
        <v>58</v>
      </c>
      <c r="E72" s="39" t="s">
        <v>6048</v>
      </c>
    </row>
    <row r="73" spans="1:16" ht="25.5">
      <c r="A73" t="s">
        <v>48</v>
      </c>
      <c s="34" t="s">
        <v>142</v>
      </c>
      <c s="34" t="s">
        <v>6049</v>
      </c>
      <c s="35" t="s">
        <v>5</v>
      </c>
      <c s="6" t="s">
        <v>6050</v>
      </c>
      <c s="36" t="s">
        <v>235</v>
      </c>
      <c s="37">
        <v>1040</v>
      </c>
      <c s="36">
        <v>0</v>
      </c>
      <c s="36">
        <f>ROUND(G73*H73,6)</f>
      </c>
      <c r="L73" s="38">
        <v>0</v>
      </c>
      <c s="32">
        <f>ROUND(ROUND(L73,2)*ROUND(G73,3),2)</f>
      </c>
      <c s="36" t="s">
        <v>188</v>
      </c>
      <c>
        <f>(M73*21)/100</f>
      </c>
      <c t="s">
        <v>26</v>
      </c>
    </row>
    <row r="74" spans="1:5" ht="12.75">
      <c r="A74" s="35" t="s">
        <v>55</v>
      </c>
      <c r="E74" s="39" t="s">
        <v>5</v>
      </c>
    </row>
    <row r="75" spans="1:5" ht="12.75">
      <c r="A75" s="35" t="s">
        <v>56</v>
      </c>
      <c r="E75" s="40" t="s">
        <v>5</v>
      </c>
    </row>
    <row r="76" spans="1:5" ht="25.5">
      <c r="A76" t="s">
        <v>58</v>
      </c>
      <c r="E76" s="39" t="s">
        <v>6050</v>
      </c>
    </row>
    <row r="77" spans="1:16" ht="12.75">
      <c r="A77" t="s">
        <v>48</v>
      </c>
      <c s="34" t="s">
        <v>148</v>
      </c>
      <c s="34" t="s">
        <v>5407</v>
      </c>
      <c s="35" t="s">
        <v>5</v>
      </c>
      <c s="6" t="s">
        <v>5408</v>
      </c>
      <c s="36" t="s">
        <v>235</v>
      </c>
      <c s="37">
        <v>400</v>
      </c>
      <c s="36">
        <v>0.00012</v>
      </c>
      <c s="36">
        <f>ROUND(G77*H77,6)</f>
      </c>
      <c r="L77" s="38">
        <v>0</v>
      </c>
      <c s="32">
        <f>ROUND(ROUND(L77,2)*ROUND(G77,3),2)</f>
      </c>
      <c s="36" t="s">
        <v>188</v>
      </c>
      <c>
        <f>(M77*21)/100</f>
      </c>
      <c t="s">
        <v>26</v>
      </c>
    </row>
    <row r="78" spans="1:5" ht="12.75">
      <c r="A78" s="35" t="s">
        <v>55</v>
      </c>
      <c r="E78" s="39" t="s">
        <v>5</v>
      </c>
    </row>
    <row r="79" spans="1:5" ht="12.75">
      <c r="A79" s="35" t="s">
        <v>56</v>
      </c>
      <c r="E79" s="40" t="s">
        <v>5</v>
      </c>
    </row>
    <row r="80" spans="1:5" ht="12.75">
      <c r="A80" t="s">
        <v>58</v>
      </c>
      <c r="E80" s="39" t="s">
        <v>5408</v>
      </c>
    </row>
    <row r="81" spans="1:16" ht="12.75">
      <c r="A81" t="s">
        <v>48</v>
      </c>
      <c s="34" t="s">
        <v>225</v>
      </c>
      <c s="34" t="s">
        <v>5411</v>
      </c>
      <c s="35" t="s">
        <v>5</v>
      </c>
      <c s="6" t="s">
        <v>5412</v>
      </c>
      <c s="36" t="s">
        <v>235</v>
      </c>
      <c s="37">
        <v>480</v>
      </c>
      <c s="36">
        <v>0.00017</v>
      </c>
      <c s="36">
        <f>ROUND(G81*H81,6)</f>
      </c>
      <c r="L81" s="38">
        <v>0</v>
      </c>
      <c s="32">
        <f>ROUND(ROUND(L81,2)*ROUND(G81,3),2)</f>
      </c>
      <c s="36" t="s">
        <v>188</v>
      </c>
      <c>
        <f>(M81*21)/100</f>
      </c>
      <c t="s">
        <v>26</v>
      </c>
    </row>
    <row r="82" spans="1:5" ht="12.75">
      <c r="A82" s="35" t="s">
        <v>55</v>
      </c>
      <c r="E82" s="39" t="s">
        <v>5</v>
      </c>
    </row>
    <row r="83" spans="1:5" ht="12.75">
      <c r="A83" s="35" t="s">
        <v>56</v>
      </c>
      <c r="E83" s="40" t="s">
        <v>5</v>
      </c>
    </row>
    <row r="84" spans="1:5" ht="12.75">
      <c r="A84" t="s">
        <v>58</v>
      </c>
      <c r="E84" s="39" t="s">
        <v>5412</v>
      </c>
    </row>
    <row r="85" spans="1:16" ht="12.75">
      <c r="A85" t="s">
        <v>48</v>
      </c>
      <c s="34" t="s">
        <v>228</v>
      </c>
      <c s="34" t="s">
        <v>6051</v>
      </c>
      <c s="35" t="s">
        <v>5</v>
      </c>
      <c s="6" t="s">
        <v>6052</v>
      </c>
      <c s="36" t="s">
        <v>235</v>
      </c>
      <c s="37">
        <v>160</v>
      </c>
      <c s="36">
        <v>0.0009</v>
      </c>
      <c s="36">
        <f>ROUND(G85*H85,6)</f>
      </c>
      <c r="L85" s="38">
        <v>0</v>
      </c>
      <c s="32">
        <f>ROUND(ROUND(L85,2)*ROUND(G85,3),2)</f>
      </c>
      <c s="36" t="s">
        <v>188</v>
      </c>
      <c>
        <f>(M85*21)/100</f>
      </c>
      <c t="s">
        <v>26</v>
      </c>
    </row>
    <row r="86" spans="1:5" ht="12.75">
      <c r="A86" s="35" t="s">
        <v>55</v>
      </c>
      <c r="E86" s="39" t="s">
        <v>5</v>
      </c>
    </row>
    <row r="87" spans="1:5" ht="12.75">
      <c r="A87" s="35" t="s">
        <v>56</v>
      </c>
      <c r="E87" s="40" t="s">
        <v>5</v>
      </c>
    </row>
    <row r="88" spans="1:5" ht="12.75">
      <c r="A88" t="s">
        <v>58</v>
      </c>
      <c r="E88" s="39" t="s">
        <v>6052</v>
      </c>
    </row>
    <row r="89" spans="1:16" ht="25.5">
      <c r="A89" t="s">
        <v>48</v>
      </c>
      <c s="34" t="s">
        <v>232</v>
      </c>
      <c s="34" t="s">
        <v>6053</v>
      </c>
      <c s="35" t="s">
        <v>5</v>
      </c>
      <c s="6" t="s">
        <v>6054</v>
      </c>
      <c s="36" t="s">
        <v>235</v>
      </c>
      <c s="37">
        <v>120</v>
      </c>
      <c s="36">
        <v>0</v>
      </c>
      <c s="36">
        <f>ROUND(G89*H89,6)</f>
      </c>
      <c r="L89" s="38">
        <v>0</v>
      </c>
      <c s="32">
        <f>ROUND(ROUND(L89,2)*ROUND(G89,3),2)</f>
      </c>
      <c s="36" t="s">
        <v>188</v>
      </c>
      <c>
        <f>(M89*21)/100</f>
      </c>
      <c t="s">
        <v>26</v>
      </c>
    </row>
    <row r="90" spans="1:5" ht="12.75">
      <c r="A90" s="35" t="s">
        <v>55</v>
      </c>
      <c r="E90" s="39" t="s">
        <v>5</v>
      </c>
    </row>
    <row r="91" spans="1:5" ht="12.75">
      <c r="A91" s="35" t="s">
        <v>56</v>
      </c>
      <c r="E91" s="40" t="s">
        <v>5</v>
      </c>
    </row>
    <row r="92" spans="1:5" ht="25.5">
      <c r="A92" t="s">
        <v>58</v>
      </c>
      <c r="E92" s="39" t="s">
        <v>6054</v>
      </c>
    </row>
    <row r="93" spans="1:16" ht="12.75">
      <c r="A93" t="s">
        <v>48</v>
      </c>
      <c s="34" t="s">
        <v>236</v>
      </c>
      <c s="34" t="s">
        <v>6055</v>
      </c>
      <c s="35" t="s">
        <v>5</v>
      </c>
      <c s="6" t="s">
        <v>6056</v>
      </c>
      <c s="36" t="s">
        <v>235</v>
      </c>
      <c s="37">
        <v>120</v>
      </c>
      <c s="36">
        <v>0.00223</v>
      </c>
      <c s="36">
        <f>ROUND(G93*H93,6)</f>
      </c>
      <c r="L93" s="38">
        <v>0</v>
      </c>
      <c s="32">
        <f>ROUND(ROUND(L93,2)*ROUND(G93,3),2)</f>
      </c>
      <c s="36" t="s">
        <v>188</v>
      </c>
      <c>
        <f>(M93*21)/100</f>
      </c>
      <c t="s">
        <v>26</v>
      </c>
    </row>
    <row r="94" spans="1:5" ht="12.75">
      <c r="A94" s="35" t="s">
        <v>55</v>
      </c>
      <c r="E94" s="39" t="s">
        <v>5</v>
      </c>
    </row>
    <row r="95" spans="1:5" ht="12.75">
      <c r="A95" s="35" t="s">
        <v>56</v>
      </c>
      <c r="E95" s="40" t="s">
        <v>5</v>
      </c>
    </row>
    <row r="96" spans="1:5" ht="12.75">
      <c r="A96" t="s">
        <v>58</v>
      </c>
      <c r="E96" s="39" t="s">
        <v>6056</v>
      </c>
    </row>
    <row r="97" spans="1:16" ht="25.5">
      <c r="A97" t="s">
        <v>48</v>
      </c>
      <c s="34" t="s">
        <v>239</v>
      </c>
      <c s="34" t="s">
        <v>5433</v>
      </c>
      <c s="35" t="s">
        <v>5</v>
      </c>
      <c s="6" t="s">
        <v>5434</v>
      </c>
      <c s="36" t="s">
        <v>187</v>
      </c>
      <c s="37">
        <v>84</v>
      </c>
      <c s="36">
        <v>0</v>
      </c>
      <c s="36">
        <f>ROUND(G97*H97,6)</f>
      </c>
      <c r="L97" s="38">
        <v>0</v>
      </c>
      <c s="32">
        <f>ROUND(ROUND(L97,2)*ROUND(G97,3),2)</f>
      </c>
      <c s="36" t="s">
        <v>188</v>
      </c>
      <c>
        <f>(M97*21)/100</f>
      </c>
      <c t="s">
        <v>26</v>
      </c>
    </row>
    <row r="98" spans="1:5" ht="12.75">
      <c r="A98" s="35" t="s">
        <v>55</v>
      </c>
      <c r="E98" s="39" t="s">
        <v>5</v>
      </c>
    </row>
    <row r="99" spans="1:5" ht="12.75">
      <c r="A99" s="35" t="s">
        <v>56</v>
      </c>
      <c r="E99" s="40" t="s">
        <v>5</v>
      </c>
    </row>
    <row r="100" spans="1:5" ht="25.5">
      <c r="A100" t="s">
        <v>58</v>
      </c>
      <c r="E100" s="39" t="s">
        <v>5434</v>
      </c>
    </row>
    <row r="101" spans="1:16" ht="25.5">
      <c r="A101" t="s">
        <v>48</v>
      </c>
      <c s="34" t="s">
        <v>241</v>
      </c>
      <c s="34" t="s">
        <v>6057</v>
      </c>
      <c s="35" t="s">
        <v>5</v>
      </c>
      <c s="6" t="s">
        <v>6058</v>
      </c>
      <c s="36" t="s">
        <v>187</v>
      </c>
      <c s="37">
        <v>13</v>
      </c>
      <c s="36">
        <v>0</v>
      </c>
      <c s="36">
        <f>ROUND(G101*H101,6)</f>
      </c>
      <c r="L101" s="38">
        <v>0</v>
      </c>
      <c s="32">
        <f>ROUND(ROUND(L101,2)*ROUND(G101,3),2)</f>
      </c>
      <c s="36" t="s">
        <v>188</v>
      </c>
      <c>
        <f>(M101*21)/100</f>
      </c>
      <c t="s">
        <v>26</v>
      </c>
    </row>
    <row r="102" spans="1:5" ht="12.75">
      <c r="A102" s="35" t="s">
        <v>55</v>
      </c>
      <c r="E102" s="39" t="s">
        <v>5</v>
      </c>
    </row>
    <row r="103" spans="1:5" ht="12.75">
      <c r="A103" s="35" t="s">
        <v>56</v>
      </c>
      <c r="E103" s="40" t="s">
        <v>5</v>
      </c>
    </row>
    <row r="104" spans="1:5" ht="25.5">
      <c r="A104" t="s">
        <v>58</v>
      </c>
      <c r="E104" s="39" t="s">
        <v>6058</v>
      </c>
    </row>
    <row r="105" spans="1:16" ht="12.75">
      <c r="A105" t="s">
        <v>48</v>
      </c>
      <c s="34" t="s">
        <v>244</v>
      </c>
      <c s="34" t="s">
        <v>6059</v>
      </c>
      <c s="35" t="s">
        <v>5</v>
      </c>
      <c s="6" t="s">
        <v>6060</v>
      </c>
      <c s="36" t="s">
        <v>187</v>
      </c>
      <c s="37">
        <v>1</v>
      </c>
      <c s="36">
        <v>0.052</v>
      </c>
      <c s="36">
        <f>ROUND(G105*H105,6)</f>
      </c>
      <c r="L105" s="38">
        <v>0</v>
      </c>
      <c s="32">
        <f>ROUND(ROUND(L105,2)*ROUND(G105,3),2)</f>
      </c>
      <c s="36" t="s">
        <v>188</v>
      </c>
      <c>
        <f>(M105*21)/100</f>
      </c>
      <c t="s">
        <v>26</v>
      </c>
    </row>
    <row r="106" spans="1:5" ht="12.75">
      <c r="A106" s="35" t="s">
        <v>55</v>
      </c>
      <c r="E106" s="39" t="s">
        <v>5</v>
      </c>
    </row>
    <row r="107" spans="1:5" ht="12.75">
      <c r="A107" s="35" t="s">
        <v>56</v>
      </c>
      <c r="E107" s="40" t="s">
        <v>5</v>
      </c>
    </row>
    <row r="108" spans="1:5" ht="12.75">
      <c r="A108" t="s">
        <v>58</v>
      </c>
      <c r="E108" s="39" t="s">
        <v>6060</v>
      </c>
    </row>
    <row r="109" spans="1:16" ht="12.75">
      <c r="A109" t="s">
        <v>48</v>
      </c>
      <c s="34" t="s">
        <v>247</v>
      </c>
      <c s="34" t="s">
        <v>6061</v>
      </c>
      <c s="35" t="s">
        <v>5</v>
      </c>
      <c s="6" t="s">
        <v>6062</v>
      </c>
      <c s="36" t="s">
        <v>187</v>
      </c>
      <c s="37">
        <v>12</v>
      </c>
      <c s="36">
        <v>0.04</v>
      </c>
      <c s="36">
        <f>ROUND(G109*H109,6)</f>
      </c>
      <c r="L109" s="38">
        <v>0</v>
      </c>
      <c s="32">
        <f>ROUND(ROUND(L109,2)*ROUND(G109,3),2)</f>
      </c>
      <c s="36" t="s">
        <v>188</v>
      </c>
      <c>
        <f>(M109*21)/100</f>
      </c>
      <c t="s">
        <v>26</v>
      </c>
    </row>
    <row r="110" spans="1:5" ht="12.75">
      <c r="A110" s="35" t="s">
        <v>55</v>
      </c>
      <c r="E110" s="39" t="s">
        <v>5</v>
      </c>
    </row>
    <row r="111" spans="1:5" ht="12.75">
      <c r="A111" s="35" t="s">
        <v>56</v>
      </c>
      <c r="E111" s="40" t="s">
        <v>5</v>
      </c>
    </row>
    <row r="112" spans="1:5" ht="12.75">
      <c r="A112" t="s">
        <v>58</v>
      </c>
      <c r="E112" s="39" t="s">
        <v>6062</v>
      </c>
    </row>
    <row r="113" spans="1:16" ht="25.5">
      <c r="A113" t="s">
        <v>48</v>
      </c>
      <c s="34" t="s">
        <v>250</v>
      </c>
      <c s="34" t="s">
        <v>6063</v>
      </c>
      <c s="35" t="s">
        <v>5</v>
      </c>
      <c s="6" t="s">
        <v>6064</v>
      </c>
      <c s="36" t="s">
        <v>187</v>
      </c>
      <c s="37">
        <v>64</v>
      </c>
      <c s="36">
        <v>0</v>
      </c>
      <c s="36">
        <f>ROUND(G113*H113,6)</f>
      </c>
      <c r="L113" s="38">
        <v>0</v>
      </c>
      <c s="32">
        <f>ROUND(ROUND(L113,2)*ROUND(G113,3),2)</f>
      </c>
      <c s="36" t="s">
        <v>188</v>
      </c>
      <c>
        <f>(M113*21)/100</f>
      </c>
      <c t="s">
        <v>26</v>
      </c>
    </row>
    <row r="114" spans="1:5" ht="12.75">
      <c r="A114" s="35" t="s">
        <v>55</v>
      </c>
      <c r="E114" s="39" t="s">
        <v>5</v>
      </c>
    </row>
    <row r="115" spans="1:5" ht="12.75">
      <c r="A115" s="35" t="s">
        <v>56</v>
      </c>
      <c r="E115" s="40" t="s">
        <v>5</v>
      </c>
    </row>
    <row r="116" spans="1:5" ht="25.5">
      <c r="A116" t="s">
        <v>58</v>
      </c>
      <c r="E116" s="39" t="s">
        <v>6064</v>
      </c>
    </row>
    <row r="117" spans="1:16" ht="12.75">
      <c r="A117" t="s">
        <v>48</v>
      </c>
      <c s="34" t="s">
        <v>253</v>
      </c>
      <c s="34" t="s">
        <v>6065</v>
      </c>
      <c s="35" t="s">
        <v>5</v>
      </c>
      <c s="6" t="s">
        <v>6066</v>
      </c>
      <c s="36" t="s">
        <v>187</v>
      </c>
      <c s="37">
        <v>10</v>
      </c>
      <c s="36">
        <v>0.0058</v>
      </c>
      <c s="36">
        <f>ROUND(G117*H117,6)</f>
      </c>
      <c r="L117" s="38">
        <v>0</v>
      </c>
      <c s="32">
        <f>ROUND(ROUND(L117,2)*ROUND(G117,3),2)</f>
      </c>
      <c s="36" t="s">
        <v>54</v>
      </c>
      <c>
        <f>(M117*21)/100</f>
      </c>
      <c t="s">
        <v>26</v>
      </c>
    </row>
    <row r="118" spans="1:5" ht="12.75">
      <c r="A118" s="35" t="s">
        <v>55</v>
      </c>
      <c r="E118" s="39" t="s">
        <v>5</v>
      </c>
    </row>
    <row r="119" spans="1:5" ht="12.75">
      <c r="A119" s="35" t="s">
        <v>56</v>
      </c>
      <c r="E119" s="40" t="s">
        <v>5</v>
      </c>
    </row>
    <row r="120" spans="1:5" ht="12.75">
      <c r="A120" t="s">
        <v>58</v>
      </c>
      <c r="E120" s="39" t="s">
        <v>6066</v>
      </c>
    </row>
    <row r="121" spans="1:16" ht="12.75">
      <c r="A121" t="s">
        <v>48</v>
      </c>
      <c s="34" t="s">
        <v>256</v>
      </c>
      <c s="34" t="s">
        <v>6067</v>
      </c>
      <c s="35" t="s">
        <v>5</v>
      </c>
      <c s="6" t="s">
        <v>6068</v>
      </c>
      <c s="36" t="s">
        <v>187</v>
      </c>
      <c s="37">
        <v>24</v>
      </c>
      <c s="36">
        <v>0.0058</v>
      </c>
      <c s="36">
        <f>ROUND(G121*H121,6)</f>
      </c>
      <c r="L121" s="38">
        <v>0</v>
      </c>
      <c s="32">
        <f>ROUND(ROUND(L121,2)*ROUND(G121,3),2)</f>
      </c>
      <c s="36" t="s">
        <v>54</v>
      </c>
      <c>
        <f>(M121*21)/100</f>
      </c>
      <c t="s">
        <v>26</v>
      </c>
    </row>
    <row r="122" spans="1:5" ht="12.75">
      <c r="A122" s="35" t="s">
        <v>55</v>
      </c>
      <c r="E122" s="39" t="s">
        <v>5</v>
      </c>
    </row>
    <row r="123" spans="1:5" ht="12.75">
      <c r="A123" s="35" t="s">
        <v>56</v>
      </c>
      <c r="E123" s="40" t="s">
        <v>5</v>
      </c>
    </row>
    <row r="124" spans="1:5" ht="12.75">
      <c r="A124" t="s">
        <v>58</v>
      </c>
      <c r="E124" s="39" t="s">
        <v>6068</v>
      </c>
    </row>
    <row r="125" spans="1:16" ht="12.75">
      <c r="A125" t="s">
        <v>48</v>
      </c>
      <c s="34" t="s">
        <v>260</v>
      </c>
      <c s="34" t="s">
        <v>6069</v>
      </c>
      <c s="35" t="s">
        <v>5</v>
      </c>
      <c s="6" t="s">
        <v>6070</v>
      </c>
      <c s="36" t="s">
        <v>187</v>
      </c>
      <c s="37">
        <v>8</v>
      </c>
      <c s="36">
        <v>0.0058</v>
      </c>
      <c s="36">
        <f>ROUND(G125*H125,6)</f>
      </c>
      <c r="L125" s="38">
        <v>0</v>
      </c>
      <c s="32">
        <f>ROUND(ROUND(L125,2)*ROUND(G125,3),2)</f>
      </c>
      <c s="36" t="s">
        <v>54</v>
      </c>
      <c>
        <f>(M125*21)/100</f>
      </c>
      <c t="s">
        <v>26</v>
      </c>
    </row>
    <row r="126" spans="1:5" ht="12.75">
      <c r="A126" s="35" t="s">
        <v>55</v>
      </c>
      <c r="E126" s="39" t="s">
        <v>5</v>
      </c>
    </row>
    <row r="127" spans="1:5" ht="12.75">
      <c r="A127" s="35" t="s">
        <v>56</v>
      </c>
      <c r="E127" s="40" t="s">
        <v>5</v>
      </c>
    </row>
    <row r="128" spans="1:5" ht="12.75">
      <c r="A128" t="s">
        <v>58</v>
      </c>
      <c r="E128" s="39" t="s">
        <v>6070</v>
      </c>
    </row>
    <row r="129" spans="1:16" ht="12.75">
      <c r="A129" t="s">
        <v>48</v>
      </c>
      <c s="34" t="s">
        <v>263</v>
      </c>
      <c s="34" t="s">
        <v>6071</v>
      </c>
      <c s="35" t="s">
        <v>5</v>
      </c>
      <c s="6" t="s">
        <v>6072</v>
      </c>
      <c s="36" t="s">
        <v>187</v>
      </c>
      <c s="37">
        <v>12</v>
      </c>
      <c s="36">
        <v>0.0058</v>
      </c>
      <c s="36">
        <f>ROUND(G129*H129,6)</f>
      </c>
      <c r="L129" s="38">
        <v>0</v>
      </c>
      <c s="32">
        <f>ROUND(ROUND(L129,2)*ROUND(G129,3),2)</f>
      </c>
      <c s="36" t="s">
        <v>54</v>
      </c>
      <c>
        <f>(M129*21)/100</f>
      </c>
      <c t="s">
        <v>26</v>
      </c>
    </row>
    <row r="130" spans="1:5" ht="12.75">
      <c r="A130" s="35" t="s">
        <v>55</v>
      </c>
      <c r="E130" s="39" t="s">
        <v>5</v>
      </c>
    </row>
    <row r="131" spans="1:5" ht="12.75">
      <c r="A131" s="35" t="s">
        <v>56</v>
      </c>
      <c r="E131" s="40" t="s">
        <v>5</v>
      </c>
    </row>
    <row r="132" spans="1:5" ht="12.75">
      <c r="A132" t="s">
        <v>58</v>
      </c>
      <c r="E132" s="39" t="s">
        <v>6072</v>
      </c>
    </row>
    <row r="133" spans="1:16" ht="12.75">
      <c r="A133" t="s">
        <v>48</v>
      </c>
      <c s="34" t="s">
        <v>266</v>
      </c>
      <c s="34" t="s">
        <v>6073</v>
      </c>
      <c s="35" t="s">
        <v>5</v>
      </c>
      <c s="6" t="s">
        <v>6074</v>
      </c>
      <c s="36" t="s">
        <v>187</v>
      </c>
      <c s="37">
        <v>1</v>
      </c>
      <c s="36">
        <v>0.0058</v>
      </c>
      <c s="36">
        <f>ROUND(G133*H133,6)</f>
      </c>
      <c r="L133" s="38">
        <v>0</v>
      </c>
      <c s="32">
        <f>ROUND(ROUND(L133,2)*ROUND(G133,3),2)</f>
      </c>
      <c s="36" t="s">
        <v>54</v>
      </c>
      <c>
        <f>(M133*21)/100</f>
      </c>
      <c t="s">
        <v>26</v>
      </c>
    </row>
    <row r="134" spans="1:5" ht="12.75">
      <c r="A134" s="35" t="s">
        <v>55</v>
      </c>
      <c r="E134" s="39" t="s">
        <v>5</v>
      </c>
    </row>
    <row r="135" spans="1:5" ht="12.75">
      <c r="A135" s="35" t="s">
        <v>56</v>
      </c>
      <c r="E135" s="40" t="s">
        <v>5</v>
      </c>
    </row>
    <row r="136" spans="1:5" ht="12.75">
      <c r="A136" t="s">
        <v>58</v>
      </c>
      <c r="E136" s="39" t="s">
        <v>6074</v>
      </c>
    </row>
    <row r="137" spans="1:16" ht="12.75">
      <c r="A137" t="s">
        <v>48</v>
      </c>
      <c s="34" t="s">
        <v>269</v>
      </c>
      <c s="34" t="s">
        <v>6075</v>
      </c>
      <c s="35" t="s">
        <v>5</v>
      </c>
      <c s="6" t="s">
        <v>5711</v>
      </c>
      <c s="36" t="s">
        <v>187</v>
      </c>
      <c s="37">
        <v>55</v>
      </c>
      <c s="36">
        <v>0.0058</v>
      </c>
      <c s="36">
        <f>ROUND(G137*H137,6)</f>
      </c>
      <c r="L137" s="38">
        <v>0</v>
      </c>
      <c s="32">
        <f>ROUND(ROUND(L137,2)*ROUND(G137,3),2)</f>
      </c>
      <c s="36" t="s">
        <v>54</v>
      </c>
      <c>
        <f>(M137*21)/100</f>
      </c>
      <c t="s">
        <v>26</v>
      </c>
    </row>
    <row r="138" spans="1:5" ht="12.75">
      <c r="A138" s="35" t="s">
        <v>55</v>
      </c>
      <c r="E138" s="39" t="s">
        <v>5</v>
      </c>
    </row>
    <row r="139" spans="1:5" ht="12.75">
      <c r="A139" s="35" t="s">
        <v>56</v>
      </c>
      <c r="E139" s="40" t="s">
        <v>5</v>
      </c>
    </row>
    <row r="140" spans="1:5" ht="12.75">
      <c r="A140" t="s">
        <v>58</v>
      </c>
      <c r="E140" s="39" t="s">
        <v>5711</v>
      </c>
    </row>
    <row r="141" spans="1:16" ht="12.75">
      <c r="A141" t="s">
        <v>48</v>
      </c>
      <c s="34" t="s">
        <v>272</v>
      </c>
      <c s="34" t="s">
        <v>6076</v>
      </c>
      <c s="35" t="s">
        <v>5</v>
      </c>
      <c s="6" t="s">
        <v>6077</v>
      </c>
      <c s="36" t="s">
        <v>187</v>
      </c>
      <c s="37">
        <v>13</v>
      </c>
      <c s="36">
        <v>0.0058</v>
      </c>
      <c s="36">
        <f>ROUND(G141*H141,6)</f>
      </c>
      <c r="L141" s="38">
        <v>0</v>
      </c>
      <c s="32">
        <f>ROUND(ROUND(L141,2)*ROUND(G141,3),2)</f>
      </c>
      <c s="36" t="s">
        <v>54</v>
      </c>
      <c>
        <f>(M141*21)/100</f>
      </c>
      <c t="s">
        <v>26</v>
      </c>
    </row>
    <row r="142" spans="1:5" ht="12.75">
      <c r="A142" s="35" t="s">
        <v>55</v>
      </c>
      <c r="E142" s="39" t="s">
        <v>5</v>
      </c>
    </row>
    <row r="143" spans="1:5" ht="12.75">
      <c r="A143" s="35" t="s">
        <v>56</v>
      </c>
      <c r="E143" s="40" t="s">
        <v>5</v>
      </c>
    </row>
    <row r="144" spans="1:5" ht="12.75">
      <c r="A144" t="s">
        <v>58</v>
      </c>
      <c r="E144" s="39" t="s">
        <v>6077</v>
      </c>
    </row>
    <row r="145" spans="1:16" ht="12.75">
      <c r="A145" t="s">
        <v>48</v>
      </c>
      <c s="34" t="s">
        <v>275</v>
      </c>
      <c s="34" t="s">
        <v>6078</v>
      </c>
      <c s="35" t="s">
        <v>5</v>
      </c>
      <c s="6" t="s">
        <v>6079</v>
      </c>
      <c s="36" t="s">
        <v>187</v>
      </c>
      <c s="37">
        <v>1</v>
      </c>
      <c s="36">
        <v>0.0058</v>
      </c>
      <c s="36">
        <f>ROUND(G145*H145,6)</f>
      </c>
      <c r="L145" s="38">
        <v>0</v>
      </c>
      <c s="32">
        <f>ROUND(ROUND(L145,2)*ROUND(G145,3),2)</f>
      </c>
      <c s="36" t="s">
        <v>54</v>
      </c>
      <c>
        <f>(M145*21)/100</f>
      </c>
      <c t="s">
        <v>26</v>
      </c>
    </row>
    <row r="146" spans="1:5" ht="12.75">
      <c r="A146" s="35" t="s">
        <v>55</v>
      </c>
      <c r="E146" s="39" t="s">
        <v>5</v>
      </c>
    </row>
    <row r="147" spans="1:5" ht="12.75">
      <c r="A147" s="35" t="s">
        <v>56</v>
      </c>
      <c r="E147" s="40" t="s">
        <v>5</v>
      </c>
    </row>
    <row r="148" spans="1:5" ht="12.75">
      <c r="A148" t="s">
        <v>58</v>
      </c>
      <c r="E148" s="39" t="s">
        <v>6079</v>
      </c>
    </row>
    <row r="149" spans="1:16" ht="12.75">
      <c r="A149" t="s">
        <v>48</v>
      </c>
      <c s="34" t="s">
        <v>278</v>
      </c>
      <c s="34" t="s">
        <v>6080</v>
      </c>
      <c s="35" t="s">
        <v>5</v>
      </c>
      <c s="6" t="s">
        <v>6081</v>
      </c>
      <c s="36" t="s">
        <v>187</v>
      </c>
      <c s="37">
        <v>1</v>
      </c>
      <c s="36">
        <v>0.0058</v>
      </c>
      <c s="36">
        <f>ROUND(G149*H149,6)</f>
      </c>
      <c r="L149" s="38">
        <v>0</v>
      </c>
      <c s="32">
        <f>ROUND(ROUND(L149,2)*ROUND(G149,3),2)</f>
      </c>
      <c s="36" t="s">
        <v>54</v>
      </c>
      <c>
        <f>(M149*21)/100</f>
      </c>
      <c t="s">
        <v>26</v>
      </c>
    </row>
    <row r="150" spans="1:5" ht="12.75">
      <c r="A150" s="35" t="s">
        <v>55</v>
      </c>
      <c r="E150" s="39" t="s">
        <v>5</v>
      </c>
    </row>
    <row r="151" spans="1:5" ht="12.75">
      <c r="A151" s="35" t="s">
        <v>56</v>
      </c>
      <c r="E151" s="40" t="s">
        <v>5</v>
      </c>
    </row>
    <row r="152" spans="1:5" ht="12.75">
      <c r="A152" t="s">
        <v>58</v>
      </c>
      <c r="E152" s="39" t="s">
        <v>6081</v>
      </c>
    </row>
    <row r="153" spans="1:16" ht="25.5">
      <c r="A153" t="s">
        <v>48</v>
      </c>
      <c s="34" t="s">
        <v>281</v>
      </c>
      <c s="34" t="s">
        <v>5730</v>
      </c>
      <c s="35" t="s">
        <v>5</v>
      </c>
      <c s="6" t="s">
        <v>5731</v>
      </c>
      <c s="36" t="s">
        <v>235</v>
      </c>
      <c s="37">
        <v>40</v>
      </c>
      <c s="36">
        <v>0</v>
      </c>
      <c s="36">
        <f>ROUND(G153*H153,6)</f>
      </c>
      <c r="L153" s="38">
        <v>0</v>
      </c>
      <c s="32">
        <f>ROUND(ROUND(L153,2)*ROUND(G153,3),2)</f>
      </c>
      <c s="36" t="s">
        <v>188</v>
      </c>
      <c>
        <f>(M153*21)/100</f>
      </c>
      <c t="s">
        <v>26</v>
      </c>
    </row>
    <row r="154" spans="1:5" ht="12.75">
      <c r="A154" s="35" t="s">
        <v>55</v>
      </c>
      <c r="E154" s="39" t="s">
        <v>5</v>
      </c>
    </row>
    <row r="155" spans="1:5" ht="12.75">
      <c r="A155" s="35" t="s">
        <v>56</v>
      </c>
      <c r="E155" s="40" t="s">
        <v>5</v>
      </c>
    </row>
    <row r="156" spans="1:5" ht="25.5">
      <c r="A156" t="s">
        <v>58</v>
      </c>
      <c r="E156" s="39" t="s">
        <v>5731</v>
      </c>
    </row>
    <row r="157" spans="1:16" ht="12.75">
      <c r="A157" t="s">
        <v>48</v>
      </c>
      <c s="34" t="s">
        <v>284</v>
      </c>
      <c s="34" t="s">
        <v>6082</v>
      </c>
      <c s="35" t="s">
        <v>5</v>
      </c>
      <c s="6" t="s">
        <v>6083</v>
      </c>
      <c s="36" t="s">
        <v>187</v>
      </c>
      <c s="37">
        <v>34</v>
      </c>
      <c s="36">
        <v>0.00015</v>
      </c>
      <c s="36">
        <f>ROUND(G157*H157,6)</f>
      </c>
      <c r="L157" s="38">
        <v>0</v>
      </c>
      <c s="32">
        <f>ROUND(ROUND(L157,2)*ROUND(G157,3),2)</f>
      </c>
      <c s="36" t="s">
        <v>188</v>
      </c>
      <c>
        <f>(M157*21)/100</f>
      </c>
      <c t="s">
        <v>26</v>
      </c>
    </row>
    <row r="158" spans="1:5" ht="12.75">
      <c r="A158" s="35" t="s">
        <v>55</v>
      </c>
      <c r="E158" s="39" t="s">
        <v>5</v>
      </c>
    </row>
    <row r="159" spans="1:5" ht="12.75">
      <c r="A159" s="35" t="s">
        <v>56</v>
      </c>
      <c r="E159" s="40" t="s">
        <v>5</v>
      </c>
    </row>
    <row r="160" spans="1:5" ht="12.75">
      <c r="A160" t="s">
        <v>58</v>
      </c>
      <c r="E160" s="39" t="s">
        <v>6083</v>
      </c>
    </row>
    <row r="161" spans="1:16" ht="12.75">
      <c r="A161" t="s">
        <v>48</v>
      </c>
      <c s="34" t="s">
        <v>287</v>
      </c>
      <c s="34" t="s">
        <v>6084</v>
      </c>
      <c s="35" t="s">
        <v>5</v>
      </c>
      <c s="6" t="s">
        <v>6085</v>
      </c>
      <c s="36" t="s">
        <v>1372</v>
      </c>
      <c s="37">
        <v>25.58</v>
      </c>
      <c s="36">
        <v>0.001</v>
      </c>
      <c s="36">
        <f>ROUND(G161*H161,6)</f>
      </c>
      <c r="L161" s="38">
        <v>0</v>
      </c>
      <c s="32">
        <f>ROUND(ROUND(L161,2)*ROUND(G161,3),2)</f>
      </c>
      <c s="36" t="s">
        <v>188</v>
      </c>
      <c>
        <f>(M161*21)/100</f>
      </c>
      <c t="s">
        <v>26</v>
      </c>
    </row>
    <row r="162" spans="1:5" ht="12.75">
      <c r="A162" s="35" t="s">
        <v>55</v>
      </c>
      <c r="E162" s="39" t="s">
        <v>5</v>
      </c>
    </row>
    <row r="163" spans="1:5" ht="12.75">
      <c r="A163" s="35" t="s">
        <v>56</v>
      </c>
      <c r="E163" s="40" t="s">
        <v>5</v>
      </c>
    </row>
    <row r="164" spans="1:5" ht="12.75">
      <c r="A164" t="s">
        <v>58</v>
      </c>
      <c r="E164" s="39" t="s">
        <v>6085</v>
      </c>
    </row>
    <row r="165" spans="1:16" ht="12.75">
      <c r="A165" t="s">
        <v>48</v>
      </c>
      <c s="34" t="s">
        <v>290</v>
      </c>
      <c s="34" t="s">
        <v>5756</v>
      </c>
      <c s="35" t="s">
        <v>5</v>
      </c>
      <c s="6" t="s">
        <v>5757</v>
      </c>
      <c s="36" t="s">
        <v>187</v>
      </c>
      <c s="37">
        <v>52</v>
      </c>
      <c s="36">
        <v>0</v>
      </c>
      <c s="36">
        <f>ROUND(G165*H165,6)</f>
      </c>
      <c r="L165" s="38">
        <v>0</v>
      </c>
      <c s="32">
        <f>ROUND(ROUND(L165,2)*ROUND(G165,3),2)</f>
      </c>
      <c s="36" t="s">
        <v>188</v>
      </c>
      <c>
        <f>(M165*21)/100</f>
      </c>
      <c t="s">
        <v>26</v>
      </c>
    </row>
    <row r="166" spans="1:5" ht="12.75">
      <c r="A166" s="35" t="s">
        <v>55</v>
      </c>
      <c r="E166" s="39" t="s">
        <v>5</v>
      </c>
    </row>
    <row r="167" spans="1:5" ht="12.75">
      <c r="A167" s="35" t="s">
        <v>56</v>
      </c>
      <c r="E167" s="40" t="s">
        <v>5</v>
      </c>
    </row>
    <row r="168" spans="1:5" ht="12.75">
      <c r="A168" t="s">
        <v>58</v>
      </c>
      <c r="E168" s="39" t="s">
        <v>5757</v>
      </c>
    </row>
    <row r="169" spans="1:16" ht="12.75">
      <c r="A169" t="s">
        <v>48</v>
      </c>
      <c s="34" t="s">
        <v>293</v>
      </c>
      <c s="34" t="s">
        <v>6086</v>
      </c>
      <c s="35" t="s">
        <v>5</v>
      </c>
      <c s="6" t="s">
        <v>6087</v>
      </c>
      <c s="36" t="s">
        <v>187</v>
      </c>
      <c s="37">
        <v>21</v>
      </c>
      <c s="36">
        <v>0.00014</v>
      </c>
      <c s="36">
        <f>ROUND(G169*H169,6)</f>
      </c>
      <c r="L169" s="38">
        <v>0</v>
      </c>
      <c s="32">
        <f>ROUND(ROUND(L169,2)*ROUND(G169,3),2)</f>
      </c>
      <c s="36" t="s">
        <v>188</v>
      </c>
      <c>
        <f>(M169*21)/100</f>
      </c>
      <c t="s">
        <v>26</v>
      </c>
    </row>
    <row r="170" spans="1:5" ht="12.75">
      <c r="A170" s="35" t="s">
        <v>55</v>
      </c>
      <c r="E170" s="39" t="s">
        <v>5</v>
      </c>
    </row>
    <row r="171" spans="1:5" ht="12.75">
      <c r="A171" s="35" t="s">
        <v>56</v>
      </c>
      <c r="E171" s="40" t="s">
        <v>5</v>
      </c>
    </row>
    <row r="172" spans="1:5" ht="12.75">
      <c r="A172" t="s">
        <v>58</v>
      </c>
      <c r="E172" s="39" t="s">
        <v>6087</v>
      </c>
    </row>
    <row r="173" spans="1:16" ht="12.75">
      <c r="A173" t="s">
        <v>48</v>
      </c>
      <c s="34" t="s">
        <v>297</v>
      </c>
      <c s="34" t="s">
        <v>5738</v>
      </c>
      <c s="35" t="s">
        <v>5</v>
      </c>
      <c s="6" t="s">
        <v>6088</v>
      </c>
      <c s="36" t="s">
        <v>187</v>
      </c>
      <c s="37">
        <v>21</v>
      </c>
      <c s="36">
        <v>0.00014</v>
      </c>
      <c s="36">
        <f>ROUND(G173*H173,6)</f>
      </c>
      <c r="L173" s="38">
        <v>0</v>
      </c>
      <c s="32">
        <f>ROUND(ROUND(L173,2)*ROUND(G173,3),2)</f>
      </c>
      <c s="36" t="s">
        <v>54</v>
      </c>
      <c>
        <f>(M173*21)/100</f>
      </c>
      <c t="s">
        <v>26</v>
      </c>
    </row>
    <row r="174" spans="1:5" ht="12.75">
      <c r="A174" s="35" t="s">
        <v>55</v>
      </c>
      <c r="E174" s="39" t="s">
        <v>5</v>
      </c>
    </row>
    <row r="175" spans="1:5" ht="12.75">
      <c r="A175" s="35" t="s">
        <v>56</v>
      </c>
      <c r="E175" s="40" t="s">
        <v>5</v>
      </c>
    </row>
    <row r="176" spans="1:5" ht="12.75">
      <c r="A176" t="s">
        <v>58</v>
      </c>
      <c r="E176" s="39" t="s">
        <v>6088</v>
      </c>
    </row>
    <row r="177" spans="1:16" ht="12.75">
      <c r="A177" t="s">
        <v>48</v>
      </c>
      <c s="34" t="s">
        <v>301</v>
      </c>
      <c s="34" t="s">
        <v>5740</v>
      </c>
      <c s="35" t="s">
        <v>5</v>
      </c>
      <c s="6" t="s">
        <v>5354</v>
      </c>
      <c s="36" t="s">
        <v>187</v>
      </c>
      <c s="37">
        <v>9</v>
      </c>
      <c s="36">
        <v>0.00014</v>
      </c>
      <c s="36">
        <f>ROUND(G177*H177,6)</f>
      </c>
      <c r="L177" s="38">
        <v>0</v>
      </c>
      <c s="32">
        <f>ROUND(ROUND(L177,2)*ROUND(G177,3),2)</f>
      </c>
      <c s="36" t="s">
        <v>54</v>
      </c>
      <c>
        <f>(M177*21)/100</f>
      </c>
      <c t="s">
        <v>26</v>
      </c>
    </row>
    <row r="178" spans="1:5" ht="12.75">
      <c r="A178" s="35" t="s">
        <v>55</v>
      </c>
      <c r="E178" s="39" t="s">
        <v>5</v>
      </c>
    </row>
    <row r="179" spans="1:5" ht="12.75">
      <c r="A179" s="35" t="s">
        <v>56</v>
      </c>
      <c r="E179" s="40" t="s">
        <v>5</v>
      </c>
    </row>
    <row r="180" spans="1:5" ht="12.75">
      <c r="A180" t="s">
        <v>58</v>
      </c>
      <c r="E180" s="39" t="s">
        <v>5354</v>
      </c>
    </row>
    <row r="181" spans="1:16" ht="12.75">
      <c r="A181" t="s">
        <v>48</v>
      </c>
      <c s="34" t="s">
        <v>305</v>
      </c>
      <c s="34" t="s">
        <v>5742</v>
      </c>
      <c s="35" t="s">
        <v>5</v>
      </c>
      <c s="6" t="s">
        <v>5359</v>
      </c>
      <c s="36" t="s">
        <v>187</v>
      </c>
      <c s="37">
        <v>1</v>
      </c>
      <c s="36">
        <v>0.00014</v>
      </c>
      <c s="36">
        <f>ROUND(G181*H181,6)</f>
      </c>
      <c r="L181" s="38">
        <v>0</v>
      </c>
      <c s="32">
        <f>ROUND(ROUND(L181,2)*ROUND(G181,3),2)</f>
      </c>
      <c s="36" t="s">
        <v>54</v>
      </c>
      <c>
        <f>(M181*21)/100</f>
      </c>
      <c t="s">
        <v>26</v>
      </c>
    </row>
    <row r="182" spans="1:5" ht="12.75">
      <c r="A182" s="35" t="s">
        <v>55</v>
      </c>
      <c r="E182" s="39" t="s">
        <v>5</v>
      </c>
    </row>
    <row r="183" spans="1:5" ht="12.75">
      <c r="A183" s="35" t="s">
        <v>56</v>
      </c>
      <c r="E183" s="40" t="s">
        <v>5</v>
      </c>
    </row>
    <row r="184" spans="1:5" ht="12.75">
      <c r="A184" t="s">
        <v>58</v>
      </c>
      <c r="E184" s="39" t="s">
        <v>5359</v>
      </c>
    </row>
    <row r="185" spans="1:16" ht="25.5">
      <c r="A185" t="s">
        <v>48</v>
      </c>
      <c s="34" t="s">
        <v>310</v>
      </c>
      <c s="34" t="s">
        <v>5770</v>
      </c>
      <c s="35" t="s">
        <v>5</v>
      </c>
      <c s="6" t="s">
        <v>5771</v>
      </c>
      <c s="36" t="s">
        <v>187</v>
      </c>
      <c s="37">
        <v>1</v>
      </c>
      <c s="36">
        <v>0</v>
      </c>
      <c s="36">
        <f>ROUND(G185*H185,6)</f>
      </c>
      <c r="L185" s="38">
        <v>0</v>
      </c>
      <c s="32">
        <f>ROUND(ROUND(L185,2)*ROUND(G185,3),2)</f>
      </c>
      <c s="36" t="s">
        <v>188</v>
      </c>
      <c>
        <f>(M185*21)/100</f>
      </c>
      <c t="s">
        <v>26</v>
      </c>
    </row>
    <row r="186" spans="1:5" ht="12.75">
      <c r="A186" s="35" t="s">
        <v>55</v>
      </c>
      <c r="E186" s="39" t="s">
        <v>5</v>
      </c>
    </row>
    <row r="187" spans="1:5" ht="12.75">
      <c r="A187" s="35" t="s">
        <v>56</v>
      </c>
      <c r="E187" s="40" t="s">
        <v>5</v>
      </c>
    </row>
    <row r="188" spans="1:5" ht="25.5">
      <c r="A188" t="s">
        <v>58</v>
      </c>
      <c r="E188" s="39" t="s">
        <v>5771</v>
      </c>
    </row>
    <row r="189" spans="1:16" ht="38.25">
      <c r="A189" t="s">
        <v>48</v>
      </c>
      <c s="34" t="s">
        <v>401</v>
      </c>
      <c s="34" t="s">
        <v>5772</v>
      </c>
      <c s="35" t="s">
        <v>5</v>
      </c>
      <c s="6" t="s">
        <v>5773</v>
      </c>
      <c s="36" t="s">
        <v>187</v>
      </c>
      <c s="37">
        <v>1</v>
      </c>
      <c s="36">
        <v>0</v>
      </c>
      <c s="36">
        <f>ROUND(G189*H189,6)</f>
      </c>
      <c r="L189" s="38">
        <v>0</v>
      </c>
      <c s="32">
        <f>ROUND(ROUND(L189,2)*ROUND(G189,3),2)</f>
      </c>
      <c s="36" t="s">
        <v>188</v>
      </c>
      <c>
        <f>(M189*21)/100</f>
      </c>
      <c t="s">
        <v>26</v>
      </c>
    </row>
    <row r="190" spans="1:5" ht="12.75">
      <c r="A190" s="35" t="s">
        <v>55</v>
      </c>
      <c r="E190" s="39" t="s">
        <v>5</v>
      </c>
    </row>
    <row r="191" spans="1:5" ht="12.75">
      <c r="A191" s="35" t="s">
        <v>56</v>
      </c>
      <c r="E191" s="40" t="s">
        <v>5</v>
      </c>
    </row>
    <row r="192" spans="1:5" ht="38.25">
      <c r="A192" t="s">
        <v>58</v>
      </c>
      <c r="E192" s="39" t="s">
        <v>5774</v>
      </c>
    </row>
    <row r="193" spans="1:16" ht="25.5">
      <c r="A193" t="s">
        <v>48</v>
      </c>
      <c s="34" t="s">
        <v>404</v>
      </c>
      <c s="34" t="s">
        <v>5795</v>
      </c>
      <c s="35" t="s">
        <v>5</v>
      </c>
      <c s="6" t="s">
        <v>5796</v>
      </c>
      <c s="36" t="s">
        <v>53</v>
      </c>
      <c s="37">
        <v>1.836</v>
      </c>
      <c s="36">
        <v>0</v>
      </c>
      <c s="36">
        <f>ROUND(G193*H193,6)</f>
      </c>
      <c r="L193" s="38">
        <v>0</v>
      </c>
      <c s="32">
        <f>ROUND(ROUND(L193,2)*ROUND(G193,3),2)</f>
      </c>
      <c s="36" t="s">
        <v>188</v>
      </c>
      <c>
        <f>(M193*21)/100</f>
      </c>
      <c t="s">
        <v>26</v>
      </c>
    </row>
    <row r="194" spans="1:5" ht="12.75">
      <c r="A194" s="35" t="s">
        <v>55</v>
      </c>
      <c r="E194" s="39" t="s">
        <v>5</v>
      </c>
    </row>
    <row r="195" spans="1:5" ht="12.75">
      <c r="A195" s="35" t="s">
        <v>56</v>
      </c>
      <c r="E195" s="40" t="s">
        <v>5</v>
      </c>
    </row>
    <row r="196" spans="1:5" ht="25.5">
      <c r="A196" t="s">
        <v>58</v>
      </c>
      <c r="E196" s="39" t="s">
        <v>5796</v>
      </c>
    </row>
    <row r="197" spans="1:13" ht="12.75">
      <c r="A197" t="s">
        <v>45</v>
      </c>
      <c r="C197" s="31" t="s">
        <v>1282</v>
      </c>
      <c r="E197" s="33" t="s">
        <v>1283</v>
      </c>
      <c r="J197" s="32">
        <f>0</f>
      </c>
      <c s="32">
        <f>0</f>
      </c>
      <c s="32">
        <f>0+L198</f>
      </c>
      <c s="32">
        <f>0+M198</f>
      </c>
    </row>
    <row r="198" spans="1:16" ht="38.25">
      <c r="A198" t="s">
        <v>48</v>
      </c>
      <c s="34" t="s">
        <v>406</v>
      </c>
      <c s="34" t="s">
        <v>2040</v>
      </c>
      <c s="35" t="s">
        <v>5</v>
      </c>
      <c s="6" t="s">
        <v>2041</v>
      </c>
      <c s="36" t="s">
        <v>53</v>
      </c>
      <c s="37">
        <v>48.036</v>
      </c>
      <c s="36">
        <v>0</v>
      </c>
      <c s="36">
        <f>ROUND(G198*H198,6)</f>
      </c>
      <c r="L198" s="38">
        <v>0</v>
      </c>
      <c s="32">
        <f>ROUND(ROUND(L198,2)*ROUND(G198,3),2)</f>
      </c>
      <c s="36" t="s">
        <v>188</v>
      </c>
      <c>
        <f>(M198*21)/100</f>
      </c>
      <c t="s">
        <v>26</v>
      </c>
    </row>
    <row r="199" spans="1:5" ht="12.75">
      <c r="A199" s="35" t="s">
        <v>55</v>
      </c>
      <c r="E199" s="39" t="s">
        <v>5</v>
      </c>
    </row>
    <row r="200" spans="1:5" ht="12.75">
      <c r="A200" s="35" t="s">
        <v>56</v>
      </c>
      <c r="E200" s="40" t="s">
        <v>5</v>
      </c>
    </row>
    <row r="201" spans="1:5" ht="38.25">
      <c r="A201" t="s">
        <v>58</v>
      </c>
      <c r="E201" s="39" t="s">
        <v>2042</v>
      </c>
    </row>
    <row r="202" spans="1:13" ht="12.75">
      <c r="A202" t="s">
        <v>45</v>
      </c>
      <c r="C202" s="31" t="s">
        <v>308</v>
      </c>
      <c r="E202" s="33" t="s">
        <v>309</v>
      </c>
      <c r="J202" s="32">
        <f>0</f>
      </c>
      <c s="32">
        <f>0</f>
      </c>
      <c s="32">
        <f>0+L203</f>
      </c>
      <c s="32">
        <f>0+M203</f>
      </c>
    </row>
    <row r="203" spans="1:16" ht="12.75">
      <c r="A203" t="s">
        <v>48</v>
      </c>
      <c s="34" t="s">
        <v>410</v>
      </c>
      <c s="34" t="s">
        <v>311</v>
      </c>
      <c s="35" t="s">
        <v>5</v>
      </c>
      <c s="6" t="s">
        <v>312</v>
      </c>
      <c s="36" t="s">
        <v>161</v>
      </c>
      <c s="37">
        <v>1</v>
      </c>
      <c s="36">
        <v>0</v>
      </c>
      <c s="36">
        <f>ROUND(G203*H203,6)</f>
      </c>
      <c r="L203" s="38">
        <v>0</v>
      </c>
      <c s="32">
        <f>ROUND(ROUND(L203,2)*ROUND(G203,3),2)</f>
      </c>
      <c s="36" t="s">
        <v>188</v>
      </c>
      <c>
        <f>(M203*21)/100</f>
      </c>
      <c t="s">
        <v>26</v>
      </c>
    </row>
    <row r="204" spans="1:5" ht="12.75">
      <c r="A204" s="35" t="s">
        <v>55</v>
      </c>
      <c r="E204" s="39" t="s">
        <v>5</v>
      </c>
    </row>
    <row r="205" spans="1:5" ht="12.75">
      <c r="A205" s="35" t="s">
        <v>56</v>
      </c>
      <c r="E205" s="40" t="s">
        <v>5</v>
      </c>
    </row>
    <row r="206" spans="1:5" ht="12.75">
      <c r="A206" t="s">
        <v>58</v>
      </c>
      <c r="E206" s="39" t="s">
        <v>313</v>
      </c>
    </row>
    <row r="207" spans="1:13" ht="12.75">
      <c r="A207" t="s">
        <v>45</v>
      </c>
      <c r="C207" s="31" t="s">
        <v>5798</v>
      </c>
      <c r="E207" s="33" t="s">
        <v>1584</v>
      </c>
      <c r="J207" s="32">
        <f>0</f>
      </c>
      <c s="32">
        <f>0</f>
      </c>
      <c s="32">
        <f>0+L208+L212+L216+L220+L224+L228+L232</f>
      </c>
      <c s="32">
        <f>0+M208+M212+M216+M220+M224+M228+M232</f>
      </c>
    </row>
    <row r="208" spans="1:16" ht="25.5">
      <c r="A208" t="s">
        <v>48</v>
      </c>
      <c s="34" t="s">
        <v>413</v>
      </c>
      <c s="34" t="s">
        <v>5799</v>
      </c>
      <c s="35" t="s">
        <v>5</v>
      </c>
      <c s="6" t="s">
        <v>6089</v>
      </c>
      <c s="36" t="s">
        <v>161</v>
      </c>
      <c s="37">
        <v>1</v>
      </c>
      <c s="36">
        <v>0</v>
      </c>
      <c s="36">
        <f>ROUND(G208*H208,6)</f>
      </c>
      <c r="L208" s="38">
        <v>0</v>
      </c>
      <c s="32">
        <f>ROUND(ROUND(L208,2)*ROUND(G208,3),2)</f>
      </c>
      <c s="36" t="s">
        <v>54</v>
      </c>
      <c>
        <f>(M208*21)/100</f>
      </c>
      <c t="s">
        <v>26</v>
      </c>
    </row>
    <row r="209" spans="1:5" ht="12.75">
      <c r="A209" s="35" t="s">
        <v>55</v>
      </c>
      <c r="E209" s="39" t="s">
        <v>5</v>
      </c>
    </row>
    <row r="210" spans="1:5" ht="12.75">
      <c r="A210" s="35" t="s">
        <v>56</v>
      </c>
      <c r="E210" s="40" t="s">
        <v>5</v>
      </c>
    </row>
    <row r="211" spans="1:5" ht="25.5">
      <c r="A211" t="s">
        <v>58</v>
      </c>
      <c r="E211" s="39" t="s">
        <v>6089</v>
      </c>
    </row>
    <row r="212" spans="1:16" ht="25.5">
      <c r="A212" t="s">
        <v>48</v>
      </c>
      <c s="34" t="s">
        <v>416</v>
      </c>
      <c s="34" t="s">
        <v>6090</v>
      </c>
      <c s="35" t="s">
        <v>5</v>
      </c>
      <c s="6" t="s">
        <v>6091</v>
      </c>
      <c s="36" t="s">
        <v>161</v>
      </c>
      <c s="37">
        <v>1</v>
      </c>
      <c s="36">
        <v>0</v>
      </c>
      <c s="36">
        <f>ROUND(G212*H212,6)</f>
      </c>
      <c r="L212" s="38">
        <v>0</v>
      </c>
      <c s="32">
        <f>ROUND(ROUND(L212,2)*ROUND(G212,3),2)</f>
      </c>
      <c s="36" t="s">
        <v>54</v>
      </c>
      <c>
        <f>(M212*21)/100</f>
      </c>
      <c t="s">
        <v>26</v>
      </c>
    </row>
    <row r="213" spans="1:5" ht="12.75">
      <c r="A213" s="35" t="s">
        <v>55</v>
      </c>
      <c r="E213" s="39" t="s">
        <v>5</v>
      </c>
    </row>
    <row r="214" spans="1:5" ht="12.75">
      <c r="A214" s="35" t="s">
        <v>56</v>
      </c>
      <c r="E214" s="40" t="s">
        <v>5</v>
      </c>
    </row>
    <row r="215" spans="1:5" ht="25.5">
      <c r="A215" t="s">
        <v>58</v>
      </c>
      <c r="E215" s="39" t="s">
        <v>6091</v>
      </c>
    </row>
    <row r="216" spans="1:16" ht="12.75">
      <c r="A216" t="s">
        <v>48</v>
      </c>
      <c s="34" t="s">
        <v>419</v>
      </c>
      <c s="34" t="s">
        <v>5803</v>
      </c>
      <c s="35" t="s">
        <v>5</v>
      </c>
      <c s="6" t="s">
        <v>5804</v>
      </c>
      <c s="36" t="s">
        <v>161</v>
      </c>
      <c s="37">
        <v>1</v>
      </c>
      <c s="36">
        <v>0</v>
      </c>
      <c s="36">
        <f>ROUND(G216*H216,6)</f>
      </c>
      <c r="L216" s="38">
        <v>0</v>
      </c>
      <c s="32">
        <f>ROUND(ROUND(L216,2)*ROUND(G216,3),2)</f>
      </c>
      <c s="36" t="s">
        <v>54</v>
      </c>
      <c>
        <f>(M216*21)/100</f>
      </c>
      <c t="s">
        <v>26</v>
      </c>
    </row>
    <row r="217" spans="1:5" ht="12.75">
      <c r="A217" s="35" t="s">
        <v>55</v>
      </c>
      <c r="E217" s="39" t="s">
        <v>5</v>
      </c>
    </row>
    <row r="218" spans="1:5" ht="12.75">
      <c r="A218" s="35" t="s">
        <v>56</v>
      </c>
      <c r="E218" s="40" t="s">
        <v>5</v>
      </c>
    </row>
    <row r="219" spans="1:5" ht="12.75">
      <c r="A219" t="s">
        <v>58</v>
      </c>
      <c r="E219" s="39" t="s">
        <v>5804</v>
      </c>
    </row>
    <row r="220" spans="1:16" ht="12.75">
      <c r="A220" t="s">
        <v>48</v>
      </c>
      <c s="34" t="s">
        <v>422</v>
      </c>
      <c s="34" t="s">
        <v>5811</v>
      </c>
      <c s="35" t="s">
        <v>5</v>
      </c>
      <c s="6" t="s">
        <v>5812</v>
      </c>
      <c s="36" t="s">
        <v>296</v>
      </c>
      <c s="37">
        <v>10</v>
      </c>
      <c s="36">
        <v>0</v>
      </c>
      <c s="36">
        <f>ROUND(G220*H220,6)</f>
      </c>
      <c r="L220" s="38">
        <v>0</v>
      </c>
      <c s="32">
        <f>ROUND(ROUND(L220,2)*ROUND(G220,3),2)</f>
      </c>
      <c s="36" t="s">
        <v>54</v>
      </c>
      <c>
        <f>(M220*21)/100</f>
      </c>
      <c t="s">
        <v>26</v>
      </c>
    </row>
    <row r="221" spans="1:5" ht="12.75">
      <c r="A221" s="35" t="s">
        <v>55</v>
      </c>
      <c r="E221" s="39" t="s">
        <v>5</v>
      </c>
    </row>
    <row r="222" spans="1:5" ht="12.75">
      <c r="A222" s="35" t="s">
        <v>56</v>
      </c>
      <c r="E222" s="40" t="s">
        <v>5</v>
      </c>
    </row>
    <row r="223" spans="1:5" ht="12.75">
      <c r="A223" t="s">
        <v>58</v>
      </c>
      <c r="E223" s="39" t="s">
        <v>5812</v>
      </c>
    </row>
    <row r="224" spans="1:16" ht="12.75">
      <c r="A224" t="s">
        <v>48</v>
      </c>
      <c s="34" t="s">
        <v>425</v>
      </c>
      <c s="34" t="s">
        <v>5813</v>
      </c>
      <c s="35" t="s">
        <v>5</v>
      </c>
      <c s="6" t="s">
        <v>5814</v>
      </c>
      <c s="36" t="s">
        <v>161</v>
      </c>
      <c s="37">
        <v>1</v>
      </c>
      <c s="36">
        <v>0</v>
      </c>
      <c s="36">
        <f>ROUND(G224*H224,6)</f>
      </c>
      <c r="L224" s="38">
        <v>0</v>
      </c>
      <c s="32">
        <f>ROUND(ROUND(L224,2)*ROUND(G224,3),2)</f>
      </c>
      <c s="36" t="s">
        <v>188</v>
      </c>
      <c>
        <f>(M224*21)/100</f>
      </c>
      <c t="s">
        <v>26</v>
      </c>
    </row>
    <row r="225" spans="1:5" ht="12.75">
      <c r="A225" s="35" t="s">
        <v>55</v>
      </c>
      <c r="E225" s="39" t="s">
        <v>5</v>
      </c>
    </row>
    <row r="226" spans="1:5" ht="12.75">
      <c r="A226" s="35" t="s">
        <v>56</v>
      </c>
      <c r="E226" s="40" t="s">
        <v>5</v>
      </c>
    </row>
    <row r="227" spans="1:5" ht="12.75">
      <c r="A227" t="s">
        <v>58</v>
      </c>
      <c r="E227" s="39" t="s">
        <v>5814</v>
      </c>
    </row>
    <row r="228" spans="1:16" ht="25.5">
      <c r="A228" t="s">
        <v>48</v>
      </c>
      <c s="34" t="s">
        <v>428</v>
      </c>
      <c s="34" t="s">
        <v>6092</v>
      </c>
      <c s="35" t="s">
        <v>5</v>
      </c>
      <c s="6" t="s">
        <v>6093</v>
      </c>
      <c s="36" t="s">
        <v>161</v>
      </c>
      <c s="37">
        <v>1</v>
      </c>
      <c s="36">
        <v>0</v>
      </c>
      <c s="36">
        <f>ROUND(G228*H228,6)</f>
      </c>
      <c r="L228" s="38">
        <v>0</v>
      </c>
      <c s="32">
        <f>ROUND(ROUND(L228,2)*ROUND(G228,3),2)</f>
      </c>
      <c s="36" t="s">
        <v>54</v>
      </c>
      <c>
        <f>(M228*21)/100</f>
      </c>
      <c t="s">
        <v>26</v>
      </c>
    </row>
    <row r="229" spans="1:5" ht="12.75">
      <c r="A229" s="35" t="s">
        <v>55</v>
      </c>
      <c r="E229" s="39" t="s">
        <v>5</v>
      </c>
    </row>
    <row r="230" spans="1:5" ht="12.75">
      <c r="A230" s="35" t="s">
        <v>56</v>
      </c>
      <c r="E230" s="40" t="s">
        <v>5</v>
      </c>
    </row>
    <row r="231" spans="1:5" ht="12.75">
      <c r="A231" t="s">
        <v>58</v>
      </c>
      <c r="E231" s="39" t="s">
        <v>5</v>
      </c>
    </row>
    <row r="232" spans="1:16" ht="12.75">
      <c r="A232" t="s">
        <v>48</v>
      </c>
      <c s="34" t="s">
        <v>429</v>
      </c>
      <c s="34" t="s">
        <v>6094</v>
      </c>
      <c s="35" t="s">
        <v>5</v>
      </c>
      <c s="6" t="s">
        <v>6095</v>
      </c>
      <c s="36" t="s">
        <v>161</v>
      </c>
      <c s="37">
        <v>1</v>
      </c>
      <c s="36">
        <v>0</v>
      </c>
      <c s="36">
        <f>ROUND(G232*H232,6)</f>
      </c>
      <c r="L232" s="38">
        <v>0</v>
      </c>
      <c s="32">
        <f>ROUND(ROUND(L232,2)*ROUND(G232,3),2)</f>
      </c>
      <c s="36" t="s">
        <v>54</v>
      </c>
      <c>
        <f>(M232*21)/100</f>
      </c>
      <c t="s">
        <v>26</v>
      </c>
    </row>
    <row r="233" spans="1:5" ht="12.75">
      <c r="A233" s="35" t="s">
        <v>55</v>
      </c>
      <c r="E233" s="39" t="s">
        <v>5</v>
      </c>
    </row>
    <row r="234" spans="1:5" ht="12.75">
      <c r="A234" s="35" t="s">
        <v>56</v>
      </c>
      <c r="E234" s="40" t="s">
        <v>5</v>
      </c>
    </row>
    <row r="235" spans="1:5" ht="12.75">
      <c r="A235" t="s">
        <v>58</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COUNTIFS(L8:L190,"=0",A8:A190,"P")+COUNTIFS(L8:L190,"",A8:A190,"P")+SUM(Q8:Q190)</f>
      </c>
    </row>
    <row r="8" spans="1:13" ht="12.75">
      <c r="A8" t="s">
        <v>43</v>
      </c>
      <c r="C8" s="28" t="s">
        <v>6098</v>
      </c>
      <c r="E8" s="30" t="s">
        <v>6097</v>
      </c>
      <c r="J8" s="29">
        <f>0+J9+J142+J155+J172+J189</f>
      </c>
      <c s="29">
        <f>0+K9+K142+K155+K172+K189</f>
      </c>
      <c s="29">
        <f>0+L9+L142+L155+L172+L189</f>
      </c>
      <c s="29">
        <f>0+M9+M142+M155+M172+M189</f>
      </c>
    </row>
    <row r="9" spans="1:13" ht="12.75">
      <c r="A9" t="s">
        <v>45</v>
      </c>
      <c r="C9" s="31" t="s">
        <v>49</v>
      </c>
      <c r="E9" s="33" t="s">
        <v>1156</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25.5">
      <c r="A10" t="s">
        <v>48</v>
      </c>
      <c s="34" t="s">
        <v>49</v>
      </c>
      <c s="34" t="s">
        <v>6099</v>
      </c>
      <c s="35" t="s">
        <v>5</v>
      </c>
      <c s="6" t="s">
        <v>6100</v>
      </c>
      <c s="36" t="s">
        <v>1171</v>
      </c>
      <c s="37">
        <v>106.8</v>
      </c>
      <c s="36">
        <v>0</v>
      </c>
      <c s="36">
        <f>ROUND(G10*H10,6)</f>
      </c>
      <c r="L10" s="38">
        <v>0</v>
      </c>
      <c s="32">
        <f>ROUND(ROUND(L10,2)*ROUND(G10,3),2)</f>
      </c>
      <c s="36" t="s">
        <v>188</v>
      </c>
      <c>
        <f>(M10*21)/100</f>
      </c>
      <c t="s">
        <v>26</v>
      </c>
    </row>
    <row r="11" spans="1:5" ht="12.75">
      <c r="A11" s="35" t="s">
        <v>55</v>
      </c>
      <c r="E11" s="39" t="s">
        <v>5</v>
      </c>
    </row>
    <row r="12" spans="1:5" ht="12.75">
      <c r="A12" s="35" t="s">
        <v>56</v>
      </c>
      <c r="E12" s="40" t="s">
        <v>6101</v>
      </c>
    </row>
    <row r="13" spans="1:5" ht="25.5">
      <c r="A13" t="s">
        <v>58</v>
      </c>
      <c r="E13" s="39" t="s">
        <v>6100</v>
      </c>
    </row>
    <row r="14" spans="1:16" ht="25.5">
      <c r="A14" t="s">
        <v>48</v>
      </c>
      <c s="34" t="s">
        <v>26</v>
      </c>
      <c s="34" t="s">
        <v>6102</v>
      </c>
      <c s="35" t="s">
        <v>5</v>
      </c>
      <c s="6" t="s">
        <v>6103</v>
      </c>
      <c s="36" t="s">
        <v>187</v>
      </c>
      <c s="37">
        <v>1</v>
      </c>
      <c s="36">
        <v>0</v>
      </c>
      <c s="36">
        <f>ROUND(G14*H14,6)</f>
      </c>
      <c r="L14" s="38">
        <v>0</v>
      </c>
      <c s="32">
        <f>ROUND(ROUND(L14,2)*ROUND(G14,3),2)</f>
      </c>
      <c s="36" t="s">
        <v>188</v>
      </c>
      <c>
        <f>(M14*21)/100</f>
      </c>
      <c t="s">
        <v>26</v>
      </c>
    </row>
    <row r="15" spans="1:5" ht="12.75">
      <c r="A15" s="35" t="s">
        <v>55</v>
      </c>
      <c r="E15" s="39" t="s">
        <v>5</v>
      </c>
    </row>
    <row r="16" spans="1:5" ht="63.75">
      <c r="A16" s="35" t="s">
        <v>56</v>
      </c>
      <c r="E16" s="40" t="s">
        <v>6104</v>
      </c>
    </row>
    <row r="17" spans="1:5" ht="25.5">
      <c r="A17" t="s">
        <v>58</v>
      </c>
      <c r="E17" s="39" t="s">
        <v>6103</v>
      </c>
    </row>
    <row r="18" spans="1:16" ht="25.5">
      <c r="A18" t="s">
        <v>48</v>
      </c>
      <c s="34" t="s">
        <v>25</v>
      </c>
      <c s="34" t="s">
        <v>6105</v>
      </c>
      <c s="35" t="s">
        <v>5</v>
      </c>
      <c s="6" t="s">
        <v>6106</v>
      </c>
      <c s="36" t="s">
        <v>187</v>
      </c>
      <c s="37">
        <v>54</v>
      </c>
      <c s="36">
        <v>0</v>
      </c>
      <c s="36">
        <f>ROUND(G18*H18,6)</f>
      </c>
      <c r="L18" s="38">
        <v>0</v>
      </c>
      <c s="32">
        <f>ROUND(ROUND(L18,2)*ROUND(G18,3),2)</f>
      </c>
      <c s="36" t="s">
        <v>188</v>
      </c>
      <c>
        <f>(M18*21)/100</f>
      </c>
      <c t="s">
        <v>26</v>
      </c>
    </row>
    <row r="19" spans="1:5" ht="12.75">
      <c r="A19" s="35" t="s">
        <v>55</v>
      </c>
      <c r="E19" s="39" t="s">
        <v>5</v>
      </c>
    </row>
    <row r="20" spans="1:5" ht="267.75">
      <c r="A20" s="35" t="s">
        <v>56</v>
      </c>
      <c r="E20" s="40" t="s">
        <v>6107</v>
      </c>
    </row>
    <row r="21" spans="1:5" ht="25.5">
      <c r="A21" t="s">
        <v>58</v>
      </c>
      <c r="E21" s="39" t="s">
        <v>6106</v>
      </c>
    </row>
    <row r="22" spans="1:16" ht="25.5">
      <c r="A22" t="s">
        <v>48</v>
      </c>
      <c s="34" t="s">
        <v>70</v>
      </c>
      <c s="34" t="s">
        <v>6108</v>
      </c>
      <c s="35" t="s">
        <v>5</v>
      </c>
      <c s="6" t="s">
        <v>6109</v>
      </c>
      <c s="36" t="s">
        <v>187</v>
      </c>
      <c s="37">
        <v>1</v>
      </c>
      <c s="36">
        <v>0</v>
      </c>
      <c s="36">
        <f>ROUND(G22*H22,6)</f>
      </c>
      <c r="L22" s="38">
        <v>0</v>
      </c>
      <c s="32">
        <f>ROUND(ROUND(L22,2)*ROUND(G22,3),2)</f>
      </c>
      <c s="36" t="s">
        <v>188</v>
      </c>
      <c>
        <f>(M22*21)/100</f>
      </c>
      <c t="s">
        <v>26</v>
      </c>
    </row>
    <row r="23" spans="1:5" ht="12.75">
      <c r="A23" s="35" t="s">
        <v>55</v>
      </c>
      <c r="E23" s="39" t="s">
        <v>5</v>
      </c>
    </row>
    <row r="24" spans="1:5" ht="12.75">
      <c r="A24" s="35" t="s">
        <v>56</v>
      </c>
      <c r="E24" s="40" t="s">
        <v>6110</v>
      </c>
    </row>
    <row r="25" spans="1:5" ht="25.5">
      <c r="A25" t="s">
        <v>58</v>
      </c>
      <c r="E25" s="39" t="s">
        <v>6109</v>
      </c>
    </row>
    <row r="26" spans="1:16" ht="25.5">
      <c r="A26" t="s">
        <v>48</v>
      </c>
      <c s="34" t="s">
        <v>76</v>
      </c>
      <c s="34" t="s">
        <v>6111</v>
      </c>
      <c s="35" t="s">
        <v>5</v>
      </c>
      <c s="6" t="s">
        <v>6112</v>
      </c>
      <c s="36" t="s">
        <v>187</v>
      </c>
      <c s="37">
        <v>54</v>
      </c>
      <c s="36">
        <v>0</v>
      </c>
      <c s="36">
        <f>ROUND(G26*H26,6)</f>
      </c>
      <c r="L26" s="38">
        <v>0</v>
      </c>
      <c s="32">
        <f>ROUND(ROUND(L26,2)*ROUND(G26,3),2)</f>
      </c>
      <c s="36" t="s">
        <v>188</v>
      </c>
      <c>
        <f>(M26*21)/100</f>
      </c>
      <c t="s">
        <v>26</v>
      </c>
    </row>
    <row r="27" spans="1:5" ht="12.75">
      <c r="A27" s="35" t="s">
        <v>55</v>
      </c>
      <c r="E27" s="39" t="s">
        <v>5</v>
      </c>
    </row>
    <row r="28" spans="1:5" ht="267.75">
      <c r="A28" s="35" t="s">
        <v>56</v>
      </c>
      <c r="E28" s="40" t="s">
        <v>6113</v>
      </c>
    </row>
    <row r="29" spans="1:5" ht="25.5">
      <c r="A29" t="s">
        <v>58</v>
      </c>
      <c r="E29" s="39" t="s">
        <v>6112</v>
      </c>
    </row>
    <row r="30" spans="1:16" ht="25.5">
      <c r="A30" t="s">
        <v>48</v>
      </c>
      <c s="34" t="s">
        <v>82</v>
      </c>
      <c s="34" t="s">
        <v>6114</v>
      </c>
      <c s="35" t="s">
        <v>5</v>
      </c>
      <c s="6" t="s">
        <v>6115</v>
      </c>
      <c s="36" t="s">
        <v>187</v>
      </c>
      <c s="37">
        <v>1</v>
      </c>
      <c s="36">
        <v>0</v>
      </c>
      <c s="36">
        <f>ROUND(G30*H30,6)</f>
      </c>
      <c r="L30" s="38">
        <v>0</v>
      </c>
      <c s="32">
        <f>ROUND(ROUND(L30,2)*ROUND(G30,3),2)</f>
      </c>
      <c s="36" t="s">
        <v>188</v>
      </c>
      <c>
        <f>(M30*21)/100</f>
      </c>
      <c t="s">
        <v>26</v>
      </c>
    </row>
    <row r="31" spans="1:5" ht="12.75">
      <c r="A31" s="35" t="s">
        <v>55</v>
      </c>
      <c r="E31" s="39" t="s">
        <v>5</v>
      </c>
    </row>
    <row r="32" spans="1:5" ht="63.75">
      <c r="A32" s="35" t="s">
        <v>56</v>
      </c>
      <c r="E32" s="40" t="s">
        <v>6116</v>
      </c>
    </row>
    <row r="33" spans="1:5" ht="25.5">
      <c r="A33" t="s">
        <v>58</v>
      </c>
      <c r="E33" s="39" t="s">
        <v>6115</v>
      </c>
    </row>
    <row r="34" spans="1:16" ht="25.5">
      <c r="A34" t="s">
        <v>48</v>
      </c>
      <c s="34" t="s">
        <v>88</v>
      </c>
      <c s="34" t="s">
        <v>6117</v>
      </c>
      <c s="35" t="s">
        <v>5</v>
      </c>
      <c s="6" t="s">
        <v>6118</v>
      </c>
      <c s="36" t="s">
        <v>1171</v>
      </c>
      <c s="37">
        <v>106.8</v>
      </c>
      <c s="36">
        <v>0</v>
      </c>
      <c s="36">
        <f>ROUND(G34*H34,6)</f>
      </c>
      <c r="L34" s="38">
        <v>0</v>
      </c>
      <c s="32">
        <f>ROUND(ROUND(L34,2)*ROUND(G34,3),2)</f>
      </c>
      <c s="36" t="s">
        <v>188</v>
      </c>
      <c>
        <f>(M34*21)/100</f>
      </c>
      <c t="s">
        <v>26</v>
      </c>
    </row>
    <row r="35" spans="1:5" ht="12.75">
      <c r="A35" s="35" t="s">
        <v>55</v>
      </c>
      <c r="E35" s="39" t="s">
        <v>5</v>
      </c>
    </row>
    <row r="36" spans="1:5" ht="12.75">
      <c r="A36" s="35" t="s">
        <v>56</v>
      </c>
      <c r="E36" s="40" t="s">
        <v>6101</v>
      </c>
    </row>
    <row r="37" spans="1:5" ht="25.5">
      <c r="A37" t="s">
        <v>58</v>
      </c>
      <c r="E37" s="39" t="s">
        <v>6118</v>
      </c>
    </row>
    <row r="38" spans="1:16" ht="25.5">
      <c r="A38" t="s">
        <v>48</v>
      </c>
      <c s="34" t="s">
        <v>94</v>
      </c>
      <c s="34" t="s">
        <v>6119</v>
      </c>
      <c s="35" t="s">
        <v>5</v>
      </c>
      <c s="6" t="s">
        <v>6120</v>
      </c>
      <c s="36" t="s">
        <v>187</v>
      </c>
      <c s="37">
        <v>54</v>
      </c>
      <c s="36">
        <v>0</v>
      </c>
      <c s="36">
        <f>ROUND(G38*H38,6)</f>
      </c>
      <c r="L38" s="38">
        <v>0</v>
      </c>
      <c s="32">
        <f>ROUND(ROUND(L38,2)*ROUND(G38,3),2)</f>
      </c>
      <c s="36" t="s">
        <v>188</v>
      </c>
      <c>
        <f>(M38*21)/100</f>
      </c>
      <c t="s">
        <v>26</v>
      </c>
    </row>
    <row r="39" spans="1:5" ht="12.75">
      <c r="A39" s="35" t="s">
        <v>55</v>
      </c>
      <c r="E39" s="39" t="s">
        <v>5</v>
      </c>
    </row>
    <row r="40" spans="1:5" ht="63.75">
      <c r="A40" s="35" t="s">
        <v>56</v>
      </c>
      <c r="E40" s="40" t="s">
        <v>6121</v>
      </c>
    </row>
    <row r="41" spans="1:5" ht="25.5">
      <c r="A41" t="s">
        <v>58</v>
      </c>
      <c r="E41" s="39" t="s">
        <v>6120</v>
      </c>
    </row>
    <row r="42" spans="1:16" ht="25.5">
      <c r="A42" t="s">
        <v>48</v>
      </c>
      <c s="34" t="s">
        <v>100</v>
      </c>
      <c s="34" t="s">
        <v>6122</v>
      </c>
      <c s="35" t="s">
        <v>5</v>
      </c>
      <c s="6" t="s">
        <v>6123</v>
      </c>
      <c s="36" t="s">
        <v>187</v>
      </c>
      <c s="37">
        <v>1</v>
      </c>
      <c s="36">
        <v>0</v>
      </c>
      <c s="36">
        <f>ROUND(G42*H42,6)</f>
      </c>
      <c r="L42" s="38">
        <v>0</v>
      </c>
      <c s="32">
        <f>ROUND(ROUND(L42,2)*ROUND(G42,3),2)</f>
      </c>
      <c s="36" t="s">
        <v>188</v>
      </c>
      <c>
        <f>(M42*21)/100</f>
      </c>
      <c t="s">
        <v>26</v>
      </c>
    </row>
    <row r="43" spans="1:5" ht="12.75">
      <c r="A43" s="35" t="s">
        <v>55</v>
      </c>
      <c r="E43" s="39" t="s">
        <v>5</v>
      </c>
    </row>
    <row r="44" spans="1:5" ht="12.75">
      <c r="A44" s="35" t="s">
        <v>56</v>
      </c>
      <c r="E44" s="40" t="s">
        <v>6124</v>
      </c>
    </row>
    <row r="45" spans="1:5" ht="25.5">
      <c r="A45" t="s">
        <v>58</v>
      </c>
      <c r="E45" s="39" t="s">
        <v>6123</v>
      </c>
    </row>
    <row r="46" spans="1:16" ht="38.25">
      <c r="A46" t="s">
        <v>48</v>
      </c>
      <c s="34" t="s">
        <v>106</v>
      </c>
      <c s="34" t="s">
        <v>6125</v>
      </c>
      <c s="35" t="s">
        <v>5</v>
      </c>
      <c s="6" t="s">
        <v>1460</v>
      </c>
      <c s="36" t="s">
        <v>1159</v>
      </c>
      <c s="37">
        <v>7.25</v>
      </c>
      <c s="36">
        <v>0</v>
      </c>
      <c s="36">
        <f>ROUND(G46*H46,6)</f>
      </c>
      <c r="L46" s="38">
        <v>0</v>
      </c>
      <c s="32">
        <f>ROUND(ROUND(L46,2)*ROUND(G46,3),2)</f>
      </c>
      <c s="36" t="s">
        <v>188</v>
      </c>
      <c>
        <f>(M46*21)/100</f>
      </c>
      <c t="s">
        <v>26</v>
      </c>
    </row>
    <row r="47" spans="1:5" ht="12.75">
      <c r="A47" s="35" t="s">
        <v>55</v>
      </c>
      <c r="E47" s="39" t="s">
        <v>5</v>
      </c>
    </row>
    <row r="48" spans="1:5" ht="12.75">
      <c r="A48" s="35" t="s">
        <v>56</v>
      </c>
      <c r="E48" s="40" t="s">
        <v>6126</v>
      </c>
    </row>
    <row r="49" spans="1:5" ht="38.25">
      <c r="A49" t="s">
        <v>58</v>
      </c>
      <c r="E49" s="39" t="s">
        <v>6127</v>
      </c>
    </row>
    <row r="50" spans="1:16" ht="25.5">
      <c r="A50" t="s">
        <v>48</v>
      </c>
      <c s="34" t="s">
        <v>112</v>
      </c>
      <c s="34" t="s">
        <v>6128</v>
      </c>
      <c s="35" t="s">
        <v>5</v>
      </c>
      <c s="6" t="s">
        <v>6129</v>
      </c>
      <c s="36" t="s">
        <v>1159</v>
      </c>
      <c s="37">
        <v>7.25</v>
      </c>
      <c s="36">
        <v>0</v>
      </c>
      <c s="36">
        <f>ROUND(G50*H50,6)</f>
      </c>
      <c r="L50" s="38">
        <v>0</v>
      </c>
      <c s="32">
        <f>ROUND(ROUND(L50,2)*ROUND(G50,3),2)</f>
      </c>
      <c s="36" t="s">
        <v>188</v>
      </c>
      <c>
        <f>(M50*21)/100</f>
      </c>
      <c t="s">
        <v>26</v>
      </c>
    </row>
    <row r="51" spans="1:5" ht="12.75">
      <c r="A51" s="35" t="s">
        <v>55</v>
      </c>
      <c r="E51" s="39" t="s">
        <v>5</v>
      </c>
    </row>
    <row r="52" spans="1:5" ht="12.75">
      <c r="A52" s="35" t="s">
        <v>56</v>
      </c>
      <c r="E52" s="40" t="s">
        <v>5</v>
      </c>
    </row>
    <row r="53" spans="1:5" ht="25.5">
      <c r="A53" t="s">
        <v>58</v>
      </c>
      <c r="E53" s="39" t="s">
        <v>6129</v>
      </c>
    </row>
    <row r="54" spans="1:16" ht="25.5">
      <c r="A54" t="s">
        <v>48</v>
      </c>
      <c s="34" t="s">
        <v>118</v>
      </c>
      <c s="34" t="s">
        <v>1463</v>
      </c>
      <c s="35" t="s">
        <v>5</v>
      </c>
      <c s="6" t="s">
        <v>1464</v>
      </c>
      <c s="36" t="s">
        <v>1159</v>
      </c>
      <c s="37">
        <v>7.25</v>
      </c>
      <c s="36">
        <v>0</v>
      </c>
      <c s="36">
        <f>ROUND(G54*H54,6)</f>
      </c>
      <c r="L54" s="38">
        <v>0</v>
      </c>
      <c s="32">
        <f>ROUND(ROUND(L54,2)*ROUND(G54,3),2)</f>
      </c>
      <c s="36" t="s">
        <v>188</v>
      </c>
      <c>
        <f>(M54*21)/100</f>
      </c>
      <c t="s">
        <v>26</v>
      </c>
    </row>
    <row r="55" spans="1:5" ht="12.75">
      <c r="A55" s="35" t="s">
        <v>55</v>
      </c>
      <c r="E55" s="39" t="s">
        <v>5</v>
      </c>
    </row>
    <row r="56" spans="1:5" ht="12.75">
      <c r="A56" s="35" t="s">
        <v>56</v>
      </c>
      <c r="E56" s="40" t="s">
        <v>5</v>
      </c>
    </row>
    <row r="57" spans="1:5" ht="25.5">
      <c r="A57" t="s">
        <v>58</v>
      </c>
      <c r="E57" s="39" t="s">
        <v>1464</v>
      </c>
    </row>
    <row r="58" spans="1:16" ht="38.25">
      <c r="A58" t="s">
        <v>48</v>
      </c>
      <c s="34" t="s">
        <v>124</v>
      </c>
      <c s="34" t="s">
        <v>1465</v>
      </c>
      <c s="35" t="s">
        <v>5</v>
      </c>
      <c s="6" t="s">
        <v>1466</v>
      </c>
      <c s="36" t="s">
        <v>1171</v>
      </c>
      <c s="37">
        <v>303.08</v>
      </c>
      <c s="36">
        <v>0</v>
      </c>
      <c s="36">
        <f>ROUND(G58*H58,6)</f>
      </c>
      <c r="L58" s="38">
        <v>0</v>
      </c>
      <c s="32">
        <f>ROUND(ROUND(L58,2)*ROUND(G58,3),2)</f>
      </c>
      <c s="36" t="s">
        <v>188</v>
      </c>
      <c>
        <f>(M58*21)/100</f>
      </c>
      <c t="s">
        <v>26</v>
      </c>
    </row>
    <row r="59" spans="1:5" ht="12.75">
      <c r="A59" s="35" t="s">
        <v>55</v>
      </c>
      <c r="E59" s="39" t="s">
        <v>5</v>
      </c>
    </row>
    <row r="60" spans="1:5" ht="12.75">
      <c r="A60" s="35" t="s">
        <v>56</v>
      </c>
      <c r="E60" s="40" t="s">
        <v>6130</v>
      </c>
    </row>
    <row r="61" spans="1:5" ht="38.25">
      <c r="A61" t="s">
        <v>58</v>
      </c>
      <c r="E61" s="39" t="s">
        <v>1466</v>
      </c>
    </row>
    <row r="62" spans="1:16" ht="25.5">
      <c r="A62" t="s">
        <v>48</v>
      </c>
      <c s="34" t="s">
        <v>130</v>
      </c>
      <c s="34" t="s">
        <v>6131</v>
      </c>
      <c s="35" t="s">
        <v>5</v>
      </c>
      <c s="6" t="s">
        <v>6132</v>
      </c>
      <c s="36" t="s">
        <v>1171</v>
      </c>
      <c s="37">
        <v>303.08</v>
      </c>
      <c s="36">
        <v>0</v>
      </c>
      <c s="36">
        <f>ROUND(G62*H62,6)</f>
      </c>
      <c r="L62" s="38">
        <v>0</v>
      </c>
      <c s="32">
        <f>ROUND(ROUND(L62,2)*ROUND(G62,3),2)</f>
      </c>
      <c s="36" t="s">
        <v>188</v>
      </c>
      <c>
        <f>(M62*21)/100</f>
      </c>
      <c t="s">
        <v>26</v>
      </c>
    </row>
    <row r="63" spans="1:5" ht="12.75">
      <c r="A63" s="35" t="s">
        <v>55</v>
      </c>
      <c r="E63" s="39" t="s">
        <v>5</v>
      </c>
    </row>
    <row r="64" spans="1:5" ht="12.75">
      <c r="A64" s="35" t="s">
        <v>56</v>
      </c>
      <c r="E64" s="40" t="s">
        <v>6130</v>
      </c>
    </row>
    <row r="65" spans="1:5" ht="25.5">
      <c r="A65" t="s">
        <v>58</v>
      </c>
      <c r="E65" s="39" t="s">
        <v>6132</v>
      </c>
    </row>
    <row r="66" spans="1:16" ht="12.75">
      <c r="A66" t="s">
        <v>48</v>
      </c>
      <c s="34" t="s">
        <v>136</v>
      </c>
      <c s="34" t="s">
        <v>6133</v>
      </c>
      <c s="35" t="s">
        <v>5</v>
      </c>
      <c s="6" t="s">
        <v>6134</v>
      </c>
      <c s="36" t="s">
        <v>53</v>
      </c>
      <c s="37">
        <v>96.986</v>
      </c>
      <c s="36">
        <v>1</v>
      </c>
      <c s="36">
        <f>ROUND(G66*H66,6)</f>
      </c>
      <c r="L66" s="38">
        <v>0</v>
      </c>
      <c s="32">
        <f>ROUND(ROUND(L66,2)*ROUND(G66,3),2)</f>
      </c>
      <c s="36" t="s">
        <v>188</v>
      </c>
      <c>
        <f>(M66*21)/100</f>
      </c>
      <c t="s">
        <v>26</v>
      </c>
    </row>
    <row r="67" spans="1:5" ht="12.75">
      <c r="A67" s="35" t="s">
        <v>55</v>
      </c>
      <c r="E67" s="39" t="s">
        <v>5</v>
      </c>
    </row>
    <row r="68" spans="1:5" ht="12.75">
      <c r="A68" s="35" t="s">
        <v>56</v>
      </c>
      <c r="E68" s="40" t="s">
        <v>6135</v>
      </c>
    </row>
    <row r="69" spans="1:5" ht="12.75">
      <c r="A69" t="s">
        <v>58</v>
      </c>
      <c r="E69" s="39" t="s">
        <v>6134</v>
      </c>
    </row>
    <row r="70" spans="1:16" ht="25.5">
      <c r="A70" t="s">
        <v>48</v>
      </c>
      <c s="34" t="s">
        <v>142</v>
      </c>
      <c s="34" t="s">
        <v>6136</v>
      </c>
      <c s="35" t="s">
        <v>5</v>
      </c>
      <c s="6" t="s">
        <v>6137</v>
      </c>
      <c s="36" t="s">
        <v>1171</v>
      </c>
      <c s="37">
        <v>303.08</v>
      </c>
      <c s="36">
        <v>0</v>
      </c>
      <c s="36">
        <f>ROUND(G70*H70,6)</f>
      </c>
      <c r="L70" s="38">
        <v>0</v>
      </c>
      <c s="32">
        <f>ROUND(ROUND(L70,2)*ROUND(G70,3),2)</f>
      </c>
      <c s="36" t="s">
        <v>188</v>
      </c>
      <c>
        <f>(M70*21)/100</f>
      </c>
      <c t="s">
        <v>26</v>
      </c>
    </row>
    <row r="71" spans="1:5" ht="12.75">
      <c r="A71" s="35" t="s">
        <v>55</v>
      </c>
      <c r="E71" s="39" t="s">
        <v>5</v>
      </c>
    </row>
    <row r="72" spans="1:5" ht="12.75">
      <c r="A72" s="35" t="s">
        <v>56</v>
      </c>
      <c r="E72" s="40" t="s">
        <v>6130</v>
      </c>
    </row>
    <row r="73" spans="1:5" ht="25.5">
      <c r="A73" t="s">
        <v>58</v>
      </c>
      <c r="E73" s="39" t="s">
        <v>6137</v>
      </c>
    </row>
    <row r="74" spans="1:16" ht="12.75">
      <c r="A74" t="s">
        <v>48</v>
      </c>
      <c s="34" t="s">
        <v>148</v>
      </c>
      <c s="34" t="s">
        <v>6138</v>
      </c>
      <c s="35" t="s">
        <v>5</v>
      </c>
      <c s="6" t="s">
        <v>6139</v>
      </c>
      <c s="36" t="s">
        <v>1372</v>
      </c>
      <c s="37">
        <v>6.062</v>
      </c>
      <c s="36">
        <v>0.001</v>
      </c>
      <c s="36">
        <f>ROUND(G74*H74,6)</f>
      </c>
      <c r="L74" s="38">
        <v>0</v>
      </c>
      <c s="32">
        <f>ROUND(ROUND(L74,2)*ROUND(G74,3),2)</f>
      </c>
      <c s="36" t="s">
        <v>188</v>
      </c>
      <c>
        <f>(M74*21)/100</f>
      </c>
      <c t="s">
        <v>26</v>
      </c>
    </row>
    <row r="75" spans="1:5" ht="12.75">
      <c r="A75" s="35" t="s">
        <v>55</v>
      </c>
      <c r="E75" s="39" t="s">
        <v>5</v>
      </c>
    </row>
    <row r="76" spans="1:5" ht="12.75">
      <c r="A76" s="35" t="s">
        <v>56</v>
      </c>
      <c r="E76" s="40" t="s">
        <v>5</v>
      </c>
    </row>
    <row r="77" spans="1:5" ht="12.75">
      <c r="A77" t="s">
        <v>58</v>
      </c>
      <c r="E77" s="39" t="s">
        <v>6139</v>
      </c>
    </row>
    <row r="78" spans="1:16" ht="25.5">
      <c r="A78" t="s">
        <v>48</v>
      </c>
      <c s="34" t="s">
        <v>225</v>
      </c>
      <c s="34" t="s">
        <v>6140</v>
      </c>
      <c s="35" t="s">
        <v>5</v>
      </c>
      <c s="6" t="s">
        <v>6141</v>
      </c>
      <c s="36" t="s">
        <v>1171</v>
      </c>
      <c s="37">
        <v>303.08</v>
      </c>
      <c s="36">
        <v>0</v>
      </c>
      <c s="36">
        <f>ROUND(G78*H78,6)</f>
      </c>
      <c r="L78" s="38">
        <v>0</v>
      </c>
      <c s="32">
        <f>ROUND(ROUND(L78,2)*ROUND(G78,3),2)</f>
      </c>
      <c s="36" t="s">
        <v>188</v>
      </c>
      <c>
        <f>(M78*21)/100</f>
      </c>
      <c t="s">
        <v>26</v>
      </c>
    </row>
    <row r="79" spans="1:5" ht="12.75">
      <c r="A79" s="35" t="s">
        <v>55</v>
      </c>
      <c r="E79" s="39" t="s">
        <v>5</v>
      </c>
    </row>
    <row r="80" spans="1:5" ht="12.75">
      <c r="A80" s="35" t="s">
        <v>56</v>
      </c>
      <c r="E80" s="40" t="s">
        <v>6130</v>
      </c>
    </row>
    <row r="81" spans="1:5" ht="25.5">
      <c r="A81" t="s">
        <v>58</v>
      </c>
      <c r="E81" s="39" t="s">
        <v>6141</v>
      </c>
    </row>
    <row r="82" spans="1:16" ht="25.5">
      <c r="A82" t="s">
        <v>48</v>
      </c>
      <c s="34" t="s">
        <v>228</v>
      </c>
      <c s="34" t="s">
        <v>6142</v>
      </c>
      <c s="35" t="s">
        <v>5</v>
      </c>
      <c s="6" t="s">
        <v>6143</v>
      </c>
      <c s="36" t="s">
        <v>1171</v>
      </c>
      <c s="37">
        <v>305.24</v>
      </c>
      <c s="36">
        <v>0</v>
      </c>
      <c s="36">
        <f>ROUND(G82*H82,6)</f>
      </c>
      <c r="L82" s="38">
        <v>0</v>
      </c>
      <c s="32">
        <f>ROUND(ROUND(L82,2)*ROUND(G82,3),2)</f>
      </c>
      <c s="36" t="s">
        <v>188</v>
      </c>
      <c>
        <f>(M82*21)/100</f>
      </c>
      <c t="s">
        <v>26</v>
      </c>
    </row>
    <row r="83" spans="1:5" ht="12.75">
      <c r="A83" s="35" t="s">
        <v>55</v>
      </c>
      <c r="E83" s="39" t="s">
        <v>5</v>
      </c>
    </row>
    <row r="84" spans="1:5" ht="114.75">
      <c r="A84" s="35" t="s">
        <v>56</v>
      </c>
      <c r="E84" s="40" t="s">
        <v>6144</v>
      </c>
    </row>
    <row r="85" spans="1:5" ht="25.5">
      <c r="A85" t="s">
        <v>58</v>
      </c>
      <c r="E85" s="39" t="s">
        <v>6143</v>
      </c>
    </row>
    <row r="86" spans="1:16" ht="12.75">
      <c r="A86" t="s">
        <v>48</v>
      </c>
      <c s="34" t="s">
        <v>232</v>
      </c>
      <c s="34" t="s">
        <v>6145</v>
      </c>
      <c s="35" t="s">
        <v>5</v>
      </c>
      <c s="6" t="s">
        <v>6146</v>
      </c>
      <c s="36" t="s">
        <v>1159</v>
      </c>
      <c s="37">
        <v>33.519</v>
      </c>
      <c s="36">
        <v>0.22</v>
      </c>
      <c s="36">
        <f>ROUND(G86*H86,6)</f>
      </c>
      <c r="L86" s="38">
        <v>0</v>
      </c>
      <c s="32">
        <f>ROUND(ROUND(L86,2)*ROUND(G86,3),2)</f>
      </c>
      <c s="36" t="s">
        <v>188</v>
      </c>
      <c>
        <f>(M86*21)/100</f>
      </c>
      <c t="s">
        <v>26</v>
      </c>
    </row>
    <row r="87" spans="1:5" ht="12.75">
      <c r="A87" s="35" t="s">
        <v>55</v>
      </c>
      <c r="E87" s="39" t="s">
        <v>5</v>
      </c>
    </row>
    <row r="88" spans="1:5" ht="12.75">
      <c r="A88" s="35" t="s">
        <v>56</v>
      </c>
      <c r="E88" s="40" t="s">
        <v>5</v>
      </c>
    </row>
    <row r="89" spans="1:5" ht="12.75">
      <c r="A89" t="s">
        <v>58</v>
      </c>
      <c r="E89" s="39" t="s">
        <v>6146</v>
      </c>
    </row>
    <row r="90" spans="1:16" ht="25.5">
      <c r="A90" t="s">
        <v>48</v>
      </c>
      <c s="34" t="s">
        <v>236</v>
      </c>
      <c s="34" t="s">
        <v>6147</v>
      </c>
      <c s="35" t="s">
        <v>5</v>
      </c>
      <c s="6" t="s">
        <v>6148</v>
      </c>
      <c s="36" t="s">
        <v>187</v>
      </c>
      <c s="37">
        <v>58</v>
      </c>
      <c s="36">
        <v>0</v>
      </c>
      <c s="36">
        <f>ROUND(G90*H90,6)</f>
      </c>
      <c r="L90" s="38">
        <v>0</v>
      </c>
      <c s="32">
        <f>ROUND(ROUND(L90,2)*ROUND(G90,3),2)</f>
      </c>
      <c s="36" t="s">
        <v>188</v>
      </c>
      <c>
        <f>(M90*21)/100</f>
      </c>
      <c t="s">
        <v>26</v>
      </c>
    </row>
    <row r="91" spans="1:5" ht="12.75">
      <c r="A91" s="35" t="s">
        <v>55</v>
      </c>
      <c r="E91" s="39" t="s">
        <v>5</v>
      </c>
    </row>
    <row r="92" spans="1:5" ht="216.75">
      <c r="A92" s="35" t="s">
        <v>56</v>
      </c>
      <c r="E92" s="40" t="s">
        <v>6149</v>
      </c>
    </row>
    <row r="93" spans="1:5" ht="25.5">
      <c r="A93" t="s">
        <v>58</v>
      </c>
      <c r="E93" s="39" t="s">
        <v>6148</v>
      </c>
    </row>
    <row r="94" spans="1:16" ht="12.75">
      <c r="A94" t="s">
        <v>48</v>
      </c>
      <c s="34" t="s">
        <v>239</v>
      </c>
      <c s="34" t="s">
        <v>6150</v>
      </c>
      <c s="35" t="s">
        <v>5</v>
      </c>
      <c s="6" t="s">
        <v>6146</v>
      </c>
      <c s="36" t="s">
        <v>1159</v>
      </c>
      <c s="37">
        <v>7.25</v>
      </c>
      <c s="36">
        <v>0.22</v>
      </c>
      <c s="36">
        <f>ROUND(G94*H94,6)</f>
      </c>
      <c r="L94" s="38">
        <v>0</v>
      </c>
      <c s="32">
        <f>ROUND(ROUND(L94,2)*ROUND(G94,3),2)</f>
      </c>
      <c s="36" t="s">
        <v>188</v>
      </c>
      <c>
        <f>(M94*21)/100</f>
      </c>
      <c t="s">
        <v>26</v>
      </c>
    </row>
    <row r="95" spans="1:5" ht="12.75">
      <c r="A95" s="35" t="s">
        <v>55</v>
      </c>
      <c r="E95" s="39" t="s">
        <v>5</v>
      </c>
    </row>
    <row r="96" spans="1:5" ht="12.75">
      <c r="A96" s="35" t="s">
        <v>56</v>
      </c>
      <c r="E96" s="40" t="s">
        <v>5</v>
      </c>
    </row>
    <row r="97" spans="1:5" ht="12.75">
      <c r="A97" t="s">
        <v>58</v>
      </c>
      <c r="E97" s="39" t="s">
        <v>6146</v>
      </c>
    </row>
    <row r="98" spans="1:16" ht="25.5">
      <c r="A98" t="s">
        <v>48</v>
      </c>
      <c s="34" t="s">
        <v>241</v>
      </c>
      <c s="34" t="s">
        <v>6151</v>
      </c>
      <c s="35" t="s">
        <v>5</v>
      </c>
      <c s="6" t="s">
        <v>6152</v>
      </c>
      <c s="36" t="s">
        <v>187</v>
      </c>
      <c s="37">
        <v>50</v>
      </c>
      <c s="36">
        <v>0</v>
      </c>
      <c s="36">
        <f>ROUND(G98*H98,6)</f>
      </c>
      <c r="L98" s="38">
        <v>0</v>
      </c>
      <c s="32">
        <f>ROUND(ROUND(L98,2)*ROUND(G98,3),2)</f>
      </c>
      <c s="36" t="s">
        <v>188</v>
      </c>
      <c>
        <f>(M98*21)/100</f>
      </c>
      <c t="s">
        <v>26</v>
      </c>
    </row>
    <row r="99" spans="1:5" ht="12.75">
      <c r="A99" s="35" t="s">
        <v>55</v>
      </c>
      <c r="E99" s="39" t="s">
        <v>5</v>
      </c>
    </row>
    <row r="100" spans="1:5" ht="165.75">
      <c r="A100" s="35" t="s">
        <v>56</v>
      </c>
      <c r="E100" s="40" t="s">
        <v>6153</v>
      </c>
    </row>
    <row r="101" spans="1:5" ht="25.5">
      <c r="A101" t="s">
        <v>58</v>
      </c>
      <c r="E101" s="39" t="s">
        <v>6152</v>
      </c>
    </row>
    <row r="102" spans="1:16" ht="12.75">
      <c r="A102" t="s">
        <v>48</v>
      </c>
      <c s="34" t="s">
        <v>244</v>
      </c>
      <c s="34" t="s">
        <v>6154</v>
      </c>
      <c s="35" t="s">
        <v>5</v>
      </c>
      <c s="6" t="s">
        <v>6155</v>
      </c>
      <c s="36" t="s">
        <v>187</v>
      </c>
      <c s="37">
        <v>20</v>
      </c>
      <c s="36">
        <v>0.018</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12.75">
      <c r="A105" t="s">
        <v>58</v>
      </c>
      <c r="E105" s="39" t="s">
        <v>6155</v>
      </c>
    </row>
    <row r="106" spans="1:16" ht="12.75">
      <c r="A106" t="s">
        <v>48</v>
      </c>
      <c s="34" t="s">
        <v>247</v>
      </c>
      <c s="34" t="s">
        <v>6156</v>
      </c>
      <c s="35" t="s">
        <v>5</v>
      </c>
      <c s="6" t="s">
        <v>6157</v>
      </c>
      <c s="36" t="s">
        <v>187</v>
      </c>
      <c s="37">
        <v>15</v>
      </c>
      <c s="36">
        <v>0.003</v>
      </c>
      <c s="36">
        <f>ROUND(G106*H106,6)</f>
      </c>
      <c r="L106" s="38">
        <v>0</v>
      </c>
      <c s="32">
        <f>ROUND(ROUND(L106,2)*ROUND(G106,3),2)</f>
      </c>
      <c s="36" t="s">
        <v>54</v>
      </c>
      <c>
        <f>(M106*21)/100</f>
      </c>
      <c t="s">
        <v>26</v>
      </c>
    </row>
    <row r="107" spans="1:5" ht="12.75">
      <c r="A107" s="35" t="s">
        <v>55</v>
      </c>
      <c r="E107" s="39" t="s">
        <v>5</v>
      </c>
    </row>
    <row r="108" spans="1:5" ht="12.75">
      <c r="A108" s="35" t="s">
        <v>56</v>
      </c>
      <c r="E108" s="40" t="s">
        <v>5</v>
      </c>
    </row>
    <row r="109" spans="1:5" ht="12.75">
      <c r="A109" t="s">
        <v>58</v>
      </c>
      <c r="E109" s="39" t="s">
        <v>6157</v>
      </c>
    </row>
    <row r="110" spans="1:16" ht="12.75">
      <c r="A110" t="s">
        <v>48</v>
      </c>
      <c s="34" t="s">
        <v>250</v>
      </c>
      <c s="34" t="s">
        <v>6158</v>
      </c>
      <c s="35" t="s">
        <v>5</v>
      </c>
      <c s="6" t="s">
        <v>6159</v>
      </c>
      <c s="36" t="s">
        <v>187</v>
      </c>
      <c s="37">
        <v>15</v>
      </c>
      <c s="36">
        <v>0.001</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12.75">
      <c r="A113" t="s">
        <v>58</v>
      </c>
      <c r="E113" s="39" t="s">
        <v>6159</v>
      </c>
    </row>
    <row r="114" spans="1:16" ht="25.5">
      <c r="A114" t="s">
        <v>48</v>
      </c>
      <c s="34" t="s">
        <v>253</v>
      </c>
      <c s="34" t="s">
        <v>6160</v>
      </c>
      <c s="35" t="s">
        <v>5</v>
      </c>
      <c s="6" t="s">
        <v>6161</v>
      </c>
      <c s="36" t="s">
        <v>187</v>
      </c>
      <c s="37">
        <v>8</v>
      </c>
      <c s="36">
        <v>0</v>
      </c>
      <c s="36">
        <f>ROUND(G114*H114,6)</f>
      </c>
      <c r="L114" s="38">
        <v>0</v>
      </c>
      <c s="32">
        <f>ROUND(ROUND(L114,2)*ROUND(G114,3),2)</f>
      </c>
      <c s="36" t="s">
        <v>188</v>
      </c>
      <c>
        <f>(M114*21)/100</f>
      </c>
      <c t="s">
        <v>26</v>
      </c>
    </row>
    <row r="115" spans="1:5" ht="12.75">
      <c r="A115" s="35" t="s">
        <v>55</v>
      </c>
      <c r="E115" s="39" t="s">
        <v>5</v>
      </c>
    </row>
    <row r="116" spans="1:5" ht="12.75">
      <c r="A116" s="35" t="s">
        <v>56</v>
      </c>
      <c r="E116" s="40" t="s">
        <v>6162</v>
      </c>
    </row>
    <row r="117" spans="1:5" ht="25.5">
      <c r="A117" t="s">
        <v>58</v>
      </c>
      <c r="E117" s="39" t="s">
        <v>6161</v>
      </c>
    </row>
    <row r="118" spans="1:16" ht="12.75">
      <c r="A118" t="s">
        <v>48</v>
      </c>
      <c s="34" t="s">
        <v>256</v>
      </c>
      <c s="34" t="s">
        <v>6163</v>
      </c>
      <c s="35" t="s">
        <v>5</v>
      </c>
      <c s="6" t="s">
        <v>6164</v>
      </c>
      <c s="36" t="s">
        <v>187</v>
      </c>
      <c s="37">
        <v>8</v>
      </c>
      <c s="36">
        <v>0.018</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6164</v>
      </c>
    </row>
    <row r="122" spans="1:16" ht="25.5">
      <c r="A122" t="s">
        <v>48</v>
      </c>
      <c s="34" t="s">
        <v>260</v>
      </c>
      <c s="34" t="s">
        <v>6165</v>
      </c>
      <c s="35" t="s">
        <v>5</v>
      </c>
      <c s="6" t="s">
        <v>6166</v>
      </c>
      <c s="36" t="s">
        <v>1171</v>
      </c>
      <c s="37">
        <v>303.08</v>
      </c>
      <c s="36">
        <v>0</v>
      </c>
      <c s="36">
        <f>ROUND(G122*H122,6)</f>
      </c>
      <c r="L122" s="38">
        <v>0</v>
      </c>
      <c s="32">
        <f>ROUND(ROUND(L122,2)*ROUND(G122,3),2)</f>
      </c>
      <c s="36" t="s">
        <v>188</v>
      </c>
      <c>
        <f>(M122*21)/100</f>
      </c>
      <c t="s">
        <v>26</v>
      </c>
    </row>
    <row r="123" spans="1:5" ht="12.75">
      <c r="A123" s="35" t="s">
        <v>55</v>
      </c>
      <c r="E123" s="39" t="s">
        <v>5</v>
      </c>
    </row>
    <row r="124" spans="1:5" ht="12.75">
      <c r="A124" s="35" t="s">
        <v>56</v>
      </c>
      <c r="E124" s="40" t="s">
        <v>6130</v>
      </c>
    </row>
    <row r="125" spans="1:5" ht="25.5">
      <c r="A125" t="s">
        <v>58</v>
      </c>
      <c r="E125" s="39" t="s">
        <v>6166</v>
      </c>
    </row>
    <row r="126" spans="1:16" ht="25.5">
      <c r="A126" t="s">
        <v>48</v>
      </c>
      <c s="34" t="s">
        <v>263</v>
      </c>
      <c s="34" t="s">
        <v>6167</v>
      </c>
      <c s="35" t="s">
        <v>5</v>
      </c>
      <c s="6" t="s">
        <v>6168</v>
      </c>
      <c s="36" t="s">
        <v>1171</v>
      </c>
      <c s="37">
        <v>303.08</v>
      </c>
      <c s="36">
        <v>0</v>
      </c>
      <c s="36">
        <f>ROUND(G126*H126,6)</f>
      </c>
      <c r="L126" s="38">
        <v>0</v>
      </c>
      <c s="32">
        <f>ROUND(ROUND(L126,2)*ROUND(G126,3),2)</f>
      </c>
      <c s="36" t="s">
        <v>188</v>
      </c>
      <c>
        <f>(M126*21)/100</f>
      </c>
      <c t="s">
        <v>26</v>
      </c>
    </row>
    <row r="127" spans="1:5" ht="12.75">
      <c r="A127" s="35" t="s">
        <v>55</v>
      </c>
      <c r="E127" s="39" t="s">
        <v>5</v>
      </c>
    </row>
    <row r="128" spans="1:5" ht="12.75">
      <c r="A128" s="35" t="s">
        <v>56</v>
      </c>
      <c r="E128" s="40" t="s">
        <v>6130</v>
      </c>
    </row>
    <row r="129" spans="1:5" ht="25.5">
      <c r="A129" t="s">
        <v>58</v>
      </c>
      <c r="E129" s="39" t="s">
        <v>6168</v>
      </c>
    </row>
    <row r="130" spans="1:16" ht="12.75">
      <c r="A130" t="s">
        <v>48</v>
      </c>
      <c s="34" t="s">
        <v>266</v>
      </c>
      <c s="34" t="s">
        <v>6169</v>
      </c>
      <c s="35" t="s">
        <v>5</v>
      </c>
      <c s="6" t="s">
        <v>6170</v>
      </c>
      <c s="36" t="s">
        <v>1171</v>
      </c>
      <c s="37">
        <v>318.234</v>
      </c>
      <c s="36">
        <v>9E-05</v>
      </c>
      <c s="36">
        <f>ROUND(G130*H130,6)</f>
      </c>
      <c r="L130" s="38">
        <v>0</v>
      </c>
      <c s="32">
        <f>ROUND(ROUND(L130,2)*ROUND(G130,3),2)</f>
      </c>
      <c s="36" t="s">
        <v>188</v>
      </c>
      <c>
        <f>(M130*21)/100</f>
      </c>
      <c t="s">
        <v>26</v>
      </c>
    </row>
    <row r="131" spans="1:5" ht="12.75">
      <c r="A131" s="35" t="s">
        <v>55</v>
      </c>
      <c r="E131" s="39" t="s">
        <v>5</v>
      </c>
    </row>
    <row r="132" spans="1:5" ht="12.75">
      <c r="A132" s="35" t="s">
        <v>56</v>
      </c>
      <c r="E132" s="40" t="s">
        <v>5</v>
      </c>
    </row>
    <row r="133" spans="1:5" ht="12.75">
      <c r="A133" t="s">
        <v>58</v>
      </c>
      <c r="E133" s="39" t="s">
        <v>6170</v>
      </c>
    </row>
    <row r="134" spans="1:16" ht="12.75">
      <c r="A134" t="s">
        <v>48</v>
      </c>
      <c s="34" t="s">
        <v>269</v>
      </c>
      <c s="34" t="s">
        <v>6171</v>
      </c>
      <c s="35" t="s">
        <v>5</v>
      </c>
      <c s="6" t="s">
        <v>6172</v>
      </c>
      <c s="36" t="s">
        <v>1171</v>
      </c>
      <c s="37">
        <v>303.08</v>
      </c>
      <c s="36">
        <v>0</v>
      </c>
      <c s="36">
        <f>ROUND(G134*H134,6)</f>
      </c>
      <c r="L134" s="38">
        <v>0</v>
      </c>
      <c s="32">
        <f>ROUND(ROUND(L134,2)*ROUND(G134,3),2)</f>
      </c>
      <c s="36" t="s">
        <v>188</v>
      </c>
      <c>
        <f>(M134*21)/100</f>
      </c>
      <c t="s">
        <v>26</v>
      </c>
    </row>
    <row r="135" spans="1:5" ht="12.75">
      <c r="A135" s="35" t="s">
        <v>55</v>
      </c>
      <c r="E135" s="39" t="s">
        <v>5</v>
      </c>
    </row>
    <row r="136" spans="1:5" ht="12.75">
      <c r="A136" s="35" t="s">
        <v>56</v>
      </c>
      <c r="E136" s="40" t="s">
        <v>6130</v>
      </c>
    </row>
    <row r="137" spans="1:5" ht="12.75">
      <c r="A137" t="s">
        <v>58</v>
      </c>
      <c r="E137" s="39" t="s">
        <v>6172</v>
      </c>
    </row>
    <row r="138" spans="1:16" ht="12.75">
      <c r="A138" t="s">
        <v>48</v>
      </c>
      <c s="34" t="s">
        <v>272</v>
      </c>
      <c s="34" t="s">
        <v>6173</v>
      </c>
      <c s="35" t="s">
        <v>5</v>
      </c>
      <c s="6" t="s">
        <v>6174</v>
      </c>
      <c s="36" t="s">
        <v>1159</v>
      </c>
      <c s="37">
        <v>15.154</v>
      </c>
      <c s="36">
        <v>0</v>
      </c>
      <c s="36">
        <f>ROUND(G138*H138,6)</f>
      </c>
      <c r="L138" s="38">
        <v>0</v>
      </c>
      <c s="32">
        <f>ROUND(ROUND(L138,2)*ROUND(G138,3),2)</f>
      </c>
      <c s="36" t="s">
        <v>188</v>
      </c>
      <c>
        <f>(M138*21)/100</f>
      </c>
      <c t="s">
        <v>26</v>
      </c>
    </row>
    <row r="139" spans="1:5" ht="12.75">
      <c r="A139" s="35" t="s">
        <v>55</v>
      </c>
      <c r="E139" s="39" t="s">
        <v>5</v>
      </c>
    </row>
    <row r="140" spans="1:5" ht="12.75">
      <c r="A140" s="35" t="s">
        <v>56</v>
      </c>
      <c r="E140" s="40" t="s">
        <v>6175</v>
      </c>
    </row>
    <row r="141" spans="1:5" ht="12.75">
      <c r="A141" t="s">
        <v>58</v>
      </c>
      <c r="E141" s="39" t="s">
        <v>6174</v>
      </c>
    </row>
    <row r="142" spans="1:13" ht="12.75">
      <c r="A142" t="s">
        <v>45</v>
      </c>
      <c r="C142" s="31" t="s">
        <v>26</v>
      </c>
      <c r="E142" s="33" t="s">
        <v>1289</v>
      </c>
      <c r="J142" s="32">
        <f>0</f>
      </c>
      <c s="32">
        <f>0</f>
      </c>
      <c s="32">
        <f>0+L143+L147+L151</f>
      </c>
      <c s="32">
        <f>0+M143+M147+M151</f>
      </c>
    </row>
    <row r="143" spans="1:16" ht="12.75">
      <c r="A143" t="s">
        <v>48</v>
      </c>
      <c s="34" t="s">
        <v>275</v>
      </c>
      <c s="34" t="s">
        <v>6176</v>
      </c>
      <c s="35" t="s">
        <v>5</v>
      </c>
      <c s="6" t="s">
        <v>6177</v>
      </c>
      <c s="36" t="s">
        <v>1159</v>
      </c>
      <c s="37">
        <v>1.81</v>
      </c>
      <c s="36">
        <v>2.30102</v>
      </c>
      <c s="36">
        <f>ROUND(G143*H143,6)</f>
      </c>
      <c r="L143" s="38">
        <v>0</v>
      </c>
      <c s="32">
        <f>ROUND(ROUND(L143,2)*ROUND(G143,3),2)</f>
      </c>
      <c s="36" t="s">
        <v>188</v>
      </c>
      <c>
        <f>(M143*21)/100</f>
      </c>
      <c t="s">
        <v>26</v>
      </c>
    </row>
    <row r="144" spans="1:5" ht="12.75">
      <c r="A144" s="35" t="s">
        <v>55</v>
      </c>
      <c r="E144" s="39" t="s">
        <v>5</v>
      </c>
    </row>
    <row r="145" spans="1:5" ht="114.75">
      <c r="A145" s="35" t="s">
        <v>56</v>
      </c>
      <c r="E145" s="40" t="s">
        <v>6178</v>
      </c>
    </row>
    <row r="146" spans="1:5" ht="12.75">
      <c r="A146" t="s">
        <v>58</v>
      </c>
      <c r="E146" s="39" t="s">
        <v>6177</v>
      </c>
    </row>
    <row r="147" spans="1:16" ht="12.75">
      <c r="A147" t="s">
        <v>48</v>
      </c>
      <c s="34" t="s">
        <v>278</v>
      </c>
      <c s="34" t="s">
        <v>1308</v>
      </c>
      <c s="35" t="s">
        <v>5</v>
      </c>
      <c s="6" t="s">
        <v>1309</v>
      </c>
      <c s="36" t="s">
        <v>1171</v>
      </c>
      <c s="37">
        <v>18.788</v>
      </c>
      <c s="36">
        <v>0.00269</v>
      </c>
      <c s="36">
        <f>ROUND(G147*H147,6)</f>
      </c>
      <c r="L147" s="38">
        <v>0</v>
      </c>
      <c s="32">
        <f>ROUND(ROUND(L147,2)*ROUND(G147,3),2)</f>
      </c>
      <c s="36" t="s">
        <v>188</v>
      </c>
      <c>
        <f>(M147*21)/100</f>
      </c>
      <c t="s">
        <v>26</v>
      </c>
    </row>
    <row r="148" spans="1:5" ht="12.75">
      <c r="A148" s="35" t="s">
        <v>55</v>
      </c>
      <c r="E148" s="39" t="s">
        <v>5</v>
      </c>
    </row>
    <row r="149" spans="1:5" ht="114.75">
      <c r="A149" s="35" t="s">
        <v>56</v>
      </c>
      <c r="E149" s="40" t="s">
        <v>6179</v>
      </c>
    </row>
    <row r="150" spans="1:5" ht="12.75">
      <c r="A150" t="s">
        <v>58</v>
      </c>
      <c r="E150" s="39" t="s">
        <v>1309</v>
      </c>
    </row>
    <row r="151" spans="1:16" ht="12.75">
      <c r="A151" t="s">
        <v>48</v>
      </c>
      <c s="34" t="s">
        <v>281</v>
      </c>
      <c s="34" t="s">
        <v>1311</v>
      </c>
      <c s="35" t="s">
        <v>5</v>
      </c>
      <c s="6" t="s">
        <v>1312</v>
      </c>
      <c s="36" t="s">
        <v>1171</v>
      </c>
      <c s="37">
        <v>18.788</v>
      </c>
      <c s="36">
        <v>0</v>
      </c>
      <c s="36">
        <f>ROUND(G151*H151,6)</f>
      </c>
      <c r="L151" s="38">
        <v>0</v>
      </c>
      <c s="32">
        <f>ROUND(ROUND(L151,2)*ROUND(G151,3),2)</f>
      </c>
      <c s="36" t="s">
        <v>188</v>
      </c>
      <c>
        <f>(M151*21)/100</f>
      </c>
      <c t="s">
        <v>26</v>
      </c>
    </row>
    <row r="152" spans="1:5" ht="12.75">
      <c r="A152" s="35" t="s">
        <v>55</v>
      </c>
      <c r="E152" s="39" t="s">
        <v>5</v>
      </c>
    </row>
    <row r="153" spans="1:5" ht="114.75">
      <c r="A153" s="35" t="s">
        <v>56</v>
      </c>
      <c r="E153" s="40" t="s">
        <v>6180</v>
      </c>
    </row>
    <row r="154" spans="1:5" ht="12.75">
      <c r="A154" t="s">
        <v>58</v>
      </c>
      <c r="E154" s="39" t="s">
        <v>1312</v>
      </c>
    </row>
    <row r="155" spans="1:13" ht="12.75">
      <c r="A155" t="s">
        <v>45</v>
      </c>
      <c r="C155" s="31" t="s">
        <v>100</v>
      </c>
      <c r="E155" s="33" t="s">
        <v>1276</v>
      </c>
      <c r="J155" s="32">
        <f>0</f>
      </c>
      <c s="32">
        <f>0</f>
      </c>
      <c s="32">
        <f>0+L156+L160+L164+L168</f>
      </c>
      <c s="32">
        <f>0+M156+M160+M164+M168</f>
      </c>
    </row>
    <row r="156" spans="1:16" ht="12.75">
      <c r="A156" t="s">
        <v>48</v>
      </c>
      <c s="34" t="s">
        <v>284</v>
      </c>
      <c s="34" t="s">
        <v>4346</v>
      </c>
      <c s="35" t="s">
        <v>5</v>
      </c>
      <c s="6" t="s">
        <v>4347</v>
      </c>
      <c s="36" t="s">
        <v>187</v>
      </c>
      <c s="37">
        <v>14</v>
      </c>
      <c s="36">
        <v>0.0008</v>
      </c>
      <c s="36">
        <f>ROUND(G156*H156,6)</f>
      </c>
      <c r="L156" s="38">
        <v>0</v>
      </c>
      <c s="32">
        <f>ROUND(ROUND(L156,2)*ROUND(G156,3),2)</f>
      </c>
      <c s="36" t="s">
        <v>188</v>
      </c>
      <c>
        <f>(M156*21)/100</f>
      </c>
      <c t="s">
        <v>26</v>
      </c>
    </row>
    <row r="157" spans="1:5" ht="12.75">
      <c r="A157" s="35" t="s">
        <v>55</v>
      </c>
      <c r="E157" s="39" t="s">
        <v>5</v>
      </c>
    </row>
    <row r="158" spans="1:5" ht="12.75">
      <c r="A158" s="35" t="s">
        <v>56</v>
      </c>
      <c r="E158" s="40" t="s">
        <v>6181</v>
      </c>
    </row>
    <row r="159" spans="1:5" ht="38.25">
      <c r="A159" t="s">
        <v>58</v>
      </c>
      <c r="E159" s="39" t="s">
        <v>6182</v>
      </c>
    </row>
    <row r="160" spans="1:16" ht="12.75">
      <c r="A160" t="s">
        <v>48</v>
      </c>
      <c s="34" t="s">
        <v>287</v>
      </c>
      <c s="34" t="s">
        <v>4350</v>
      </c>
      <c s="35" t="s">
        <v>5</v>
      </c>
      <c s="6" t="s">
        <v>4351</v>
      </c>
      <c s="36" t="s">
        <v>187</v>
      </c>
      <c s="37">
        <v>14</v>
      </c>
      <c s="36">
        <v>0.001</v>
      </c>
      <c s="36">
        <f>ROUND(G160*H160,6)</f>
      </c>
      <c r="L160" s="38">
        <v>0</v>
      </c>
      <c s="32">
        <f>ROUND(ROUND(L160,2)*ROUND(G160,3),2)</f>
      </c>
      <c s="36" t="s">
        <v>188</v>
      </c>
      <c>
        <f>(M160*21)/100</f>
      </c>
      <c t="s">
        <v>26</v>
      </c>
    </row>
    <row r="161" spans="1:5" ht="12.75">
      <c r="A161" s="35" t="s">
        <v>55</v>
      </c>
      <c r="E161" s="39" t="s">
        <v>5</v>
      </c>
    </row>
    <row r="162" spans="1:5" ht="12.75">
      <c r="A162" s="35" t="s">
        <v>56</v>
      </c>
      <c r="E162" s="40" t="s">
        <v>6183</v>
      </c>
    </row>
    <row r="163" spans="1:5" ht="38.25">
      <c r="A163" t="s">
        <v>58</v>
      </c>
      <c r="E163" s="39" t="s">
        <v>6184</v>
      </c>
    </row>
    <row r="164" spans="1:16" ht="25.5">
      <c r="A164" t="s">
        <v>48</v>
      </c>
      <c s="34" t="s">
        <v>290</v>
      </c>
      <c s="34" t="s">
        <v>4382</v>
      </c>
      <c s="35" t="s">
        <v>5</v>
      </c>
      <c s="6" t="s">
        <v>4383</v>
      </c>
      <c s="36" t="s">
        <v>187</v>
      </c>
      <c s="37">
        <v>56</v>
      </c>
      <c s="36">
        <v>4E-05</v>
      </c>
      <c s="36">
        <f>ROUND(G164*H164,6)</f>
      </c>
      <c r="L164" s="38">
        <v>0</v>
      </c>
      <c s="32">
        <f>ROUND(ROUND(L164,2)*ROUND(G164,3),2)</f>
      </c>
      <c s="36" t="s">
        <v>188</v>
      </c>
      <c>
        <f>(M164*21)/100</f>
      </c>
      <c t="s">
        <v>26</v>
      </c>
    </row>
    <row r="165" spans="1:5" ht="12.75">
      <c r="A165" s="35" t="s">
        <v>55</v>
      </c>
      <c r="E165" s="39" t="s">
        <v>5</v>
      </c>
    </row>
    <row r="166" spans="1:5" ht="12.75">
      <c r="A166" s="35" t="s">
        <v>56</v>
      </c>
      <c r="E166" s="40" t="s">
        <v>6185</v>
      </c>
    </row>
    <row r="167" spans="1:5" ht="38.25">
      <c r="A167" t="s">
        <v>58</v>
      </c>
      <c r="E167" s="39" t="s">
        <v>6186</v>
      </c>
    </row>
    <row r="168" spans="1:16" ht="25.5">
      <c r="A168" t="s">
        <v>48</v>
      </c>
      <c s="34" t="s">
        <v>293</v>
      </c>
      <c s="34" t="s">
        <v>4386</v>
      </c>
      <c s="35" t="s">
        <v>5</v>
      </c>
      <c s="6" t="s">
        <v>4387</v>
      </c>
      <c s="36" t="s">
        <v>187</v>
      </c>
      <c s="37">
        <v>56</v>
      </c>
      <c s="36">
        <v>9E-05</v>
      </c>
      <c s="36">
        <f>ROUND(G168*H168,6)</f>
      </c>
      <c r="L168" s="38">
        <v>0</v>
      </c>
      <c s="32">
        <f>ROUND(ROUND(L168,2)*ROUND(G168,3),2)</f>
      </c>
      <c s="36" t="s">
        <v>188</v>
      </c>
      <c>
        <f>(M168*21)/100</f>
      </c>
      <c t="s">
        <v>26</v>
      </c>
    </row>
    <row r="169" spans="1:5" ht="12.75">
      <c r="A169" s="35" t="s">
        <v>55</v>
      </c>
      <c r="E169" s="39" t="s">
        <v>5</v>
      </c>
    </row>
    <row r="170" spans="1:5" ht="12.75">
      <c r="A170" s="35" t="s">
        <v>56</v>
      </c>
      <c r="E170" s="40" t="s">
        <v>6187</v>
      </c>
    </row>
    <row r="171" spans="1:5" ht="38.25">
      <c r="A171" t="s">
        <v>58</v>
      </c>
      <c r="E171" s="39" t="s">
        <v>6188</v>
      </c>
    </row>
    <row r="172" spans="1:13" ht="12.75">
      <c r="A172" t="s">
        <v>45</v>
      </c>
      <c r="C172" s="31" t="s">
        <v>46</v>
      </c>
      <c r="E172" s="33" t="s">
        <v>47</v>
      </c>
      <c r="J172" s="32">
        <f>0</f>
      </c>
      <c s="32">
        <f>0</f>
      </c>
      <c s="32">
        <f>0+L173+L177+L181+L185</f>
      </c>
      <c s="32">
        <f>0+M173+M177+M181+M185</f>
      </c>
    </row>
    <row r="173" spans="1:16" ht="25.5">
      <c r="A173" t="s">
        <v>48</v>
      </c>
      <c s="34" t="s">
        <v>297</v>
      </c>
      <c s="34" t="s">
        <v>119</v>
      </c>
      <c s="35" t="s">
        <v>120</v>
      </c>
      <c s="6" t="s">
        <v>121</v>
      </c>
      <c s="36" t="s">
        <v>53</v>
      </c>
      <c s="37">
        <v>38.68</v>
      </c>
      <c s="36">
        <v>0</v>
      </c>
      <c s="36">
        <f>ROUND(G173*H173,6)</f>
      </c>
      <c r="L173" s="38">
        <v>0</v>
      </c>
      <c s="32">
        <f>ROUND(ROUND(L173,2)*ROUND(G173,3),2)</f>
      </c>
      <c s="36" t="s">
        <v>54</v>
      </c>
      <c>
        <f>(M173*21)/100</f>
      </c>
      <c t="s">
        <v>26</v>
      </c>
    </row>
    <row r="174" spans="1:5" ht="12.75">
      <c r="A174" s="35" t="s">
        <v>55</v>
      </c>
      <c r="E174" s="39" t="s">
        <v>5</v>
      </c>
    </row>
    <row r="175" spans="1:5" ht="63.75">
      <c r="A175" s="35" t="s">
        <v>56</v>
      </c>
      <c r="E175" s="40" t="s">
        <v>6189</v>
      </c>
    </row>
    <row r="176" spans="1:5" ht="165.75">
      <c r="A176" t="s">
        <v>58</v>
      </c>
      <c r="E176" s="39" t="s">
        <v>6190</v>
      </c>
    </row>
    <row r="177" spans="1:16" ht="25.5">
      <c r="A177" t="s">
        <v>48</v>
      </c>
      <c s="34" t="s">
        <v>301</v>
      </c>
      <c s="34" t="s">
        <v>131</v>
      </c>
      <c s="35" t="s">
        <v>132</v>
      </c>
      <c s="6" t="s">
        <v>133</v>
      </c>
      <c s="36" t="s">
        <v>53</v>
      </c>
      <c s="37">
        <v>13.05</v>
      </c>
      <c s="36">
        <v>0</v>
      </c>
      <c s="36">
        <f>ROUND(G177*H177,6)</f>
      </c>
      <c r="L177" s="38">
        <v>0</v>
      </c>
      <c s="32">
        <f>ROUND(ROUND(L177,2)*ROUND(G177,3),2)</f>
      </c>
      <c s="36" t="s">
        <v>54</v>
      </c>
      <c>
        <f>(M177*21)/100</f>
      </c>
      <c t="s">
        <v>26</v>
      </c>
    </row>
    <row r="178" spans="1:5" ht="12.75">
      <c r="A178" s="35" t="s">
        <v>55</v>
      </c>
      <c r="E178" s="39" t="s">
        <v>5</v>
      </c>
    </row>
    <row r="179" spans="1:5" ht="63.75">
      <c r="A179" s="35" t="s">
        <v>56</v>
      </c>
      <c r="E179" s="40" t="s">
        <v>6191</v>
      </c>
    </row>
    <row r="180" spans="1:5" ht="165.75">
      <c r="A180" t="s">
        <v>58</v>
      </c>
      <c r="E180" s="39" t="s">
        <v>1573</v>
      </c>
    </row>
    <row r="181" spans="1:16" ht="12.75">
      <c r="A181" t="s">
        <v>48</v>
      </c>
      <c s="34" t="s">
        <v>305</v>
      </c>
      <c s="34" t="s">
        <v>143</v>
      </c>
      <c s="35" t="s">
        <v>144</v>
      </c>
      <c s="6" t="s">
        <v>145</v>
      </c>
      <c s="36" t="s">
        <v>53</v>
      </c>
      <c s="37">
        <v>22.4</v>
      </c>
      <c s="36">
        <v>0</v>
      </c>
      <c s="36">
        <f>ROUND(G181*H181,6)</f>
      </c>
      <c r="L181" s="38">
        <v>0</v>
      </c>
      <c s="32">
        <f>ROUND(ROUND(L181,2)*ROUND(G181,3),2)</f>
      </c>
      <c s="36" t="s">
        <v>54</v>
      </c>
      <c>
        <f>(M181*21)/100</f>
      </c>
      <c t="s">
        <v>26</v>
      </c>
    </row>
    <row r="182" spans="1:5" ht="12.75">
      <c r="A182" s="35" t="s">
        <v>55</v>
      </c>
      <c r="E182" s="39" t="s">
        <v>5</v>
      </c>
    </row>
    <row r="183" spans="1:5" ht="63.75">
      <c r="A183" s="35" t="s">
        <v>56</v>
      </c>
      <c r="E183" s="40" t="s">
        <v>6192</v>
      </c>
    </row>
    <row r="184" spans="1:5" ht="165.75">
      <c r="A184" t="s">
        <v>58</v>
      </c>
      <c r="E184" s="39" t="s">
        <v>6193</v>
      </c>
    </row>
    <row r="185" spans="1:16" ht="25.5">
      <c r="A185" t="s">
        <v>48</v>
      </c>
      <c s="34" t="s">
        <v>401</v>
      </c>
      <c s="34" t="s">
        <v>1671</v>
      </c>
      <c s="35" t="s">
        <v>5</v>
      </c>
      <c s="6" t="s">
        <v>1672</v>
      </c>
      <c s="36" t="s">
        <v>53</v>
      </c>
      <c s="37">
        <v>74.13</v>
      </c>
      <c s="36">
        <v>0</v>
      </c>
      <c s="36">
        <f>ROUND(G185*H185,6)</f>
      </c>
      <c r="L185" s="38">
        <v>0</v>
      </c>
      <c s="32">
        <f>ROUND(ROUND(L185,2)*ROUND(G185,3),2)</f>
      </c>
      <c s="36" t="s">
        <v>188</v>
      </c>
      <c>
        <f>(M185*21)/100</f>
      </c>
      <c t="s">
        <v>26</v>
      </c>
    </row>
    <row r="186" spans="1:5" ht="12.75">
      <c r="A186" s="35" t="s">
        <v>55</v>
      </c>
      <c r="E186" s="39" t="s">
        <v>5</v>
      </c>
    </row>
    <row r="187" spans="1:5" ht="12.75">
      <c r="A187" s="35" t="s">
        <v>56</v>
      </c>
      <c r="E187" s="40" t="s">
        <v>5</v>
      </c>
    </row>
    <row r="188" spans="1:5" ht="12.75">
      <c r="A188" t="s">
        <v>58</v>
      </c>
      <c r="E188" s="39" t="s">
        <v>5</v>
      </c>
    </row>
    <row r="189" spans="1:13" ht="12.75">
      <c r="A189" t="s">
        <v>45</v>
      </c>
      <c r="C189" s="31" t="s">
        <v>1282</v>
      </c>
      <c r="E189" s="33" t="s">
        <v>1283</v>
      </c>
      <c r="J189" s="32">
        <f>0</f>
      </c>
      <c s="32">
        <f>0</f>
      </c>
      <c s="32">
        <f>0+L190</f>
      </c>
      <c s="32">
        <f>0+M190</f>
      </c>
    </row>
    <row r="190" spans="1:16" ht="25.5">
      <c r="A190" t="s">
        <v>48</v>
      </c>
      <c s="34" t="s">
        <v>310</v>
      </c>
      <c s="34" t="s">
        <v>6194</v>
      </c>
      <c s="35" t="s">
        <v>5</v>
      </c>
      <c s="6" t="s">
        <v>6195</v>
      </c>
      <c s="36" t="s">
        <v>53</v>
      </c>
      <c s="37">
        <v>110.802</v>
      </c>
      <c s="36">
        <v>0</v>
      </c>
      <c s="36">
        <f>ROUND(G190*H190,6)</f>
      </c>
      <c r="L190" s="38">
        <v>0</v>
      </c>
      <c s="32">
        <f>ROUND(ROUND(L190,2)*ROUND(G190,3),2)</f>
      </c>
      <c s="36" t="s">
        <v>188</v>
      </c>
      <c>
        <f>(M190*21)/100</f>
      </c>
      <c t="s">
        <v>26</v>
      </c>
    </row>
    <row r="191" spans="1:5" ht="12.75">
      <c r="A191" s="35" t="s">
        <v>55</v>
      </c>
      <c r="E191" s="39" t="s">
        <v>5</v>
      </c>
    </row>
    <row r="192" spans="1:5" ht="12.75">
      <c r="A192" s="35" t="s">
        <v>56</v>
      </c>
      <c r="E192" s="40" t="s">
        <v>5</v>
      </c>
    </row>
    <row r="193" spans="1:5" ht="25.5">
      <c r="A193" t="s">
        <v>58</v>
      </c>
      <c r="E193" s="39" t="s">
        <v>6195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154</v>
      </c>
      <c s="41">
        <f>Rekapitulace!C12</f>
      </c>
      <c s="20" t="s">
        <v>0</v>
      </c>
      <c t="s">
        <v>22</v>
      </c>
      <c t="s">
        <v>26</v>
      </c>
    </row>
    <row r="4" spans="1:16" ht="32" customHeight="1">
      <c r="A4" s="24" t="s">
        <v>19</v>
      </c>
      <c s="25" t="s">
        <v>27</v>
      </c>
      <c s="27" t="s">
        <v>154</v>
      </c>
      <c r="E4" s="26" t="s">
        <v>155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COUNTIFS(L8:L34,"=0",A8:A34,"P")+COUNTIFS(L8:L34,"",A8:A34,"P")+SUM(Q8:Q34)</f>
      </c>
    </row>
    <row r="8" spans="1:13" ht="12.75">
      <c r="A8" t="s">
        <v>43</v>
      </c>
      <c r="C8" s="28" t="s">
        <v>157</v>
      </c>
      <c r="E8" s="30" t="s">
        <v>155</v>
      </c>
      <c r="J8" s="29">
        <f>0+J9</f>
      </c>
      <c s="29">
        <f>0+K9</f>
      </c>
      <c s="29">
        <f>0+L9</f>
      </c>
      <c s="29">
        <f>0+M9</f>
      </c>
    </row>
    <row r="9" spans="1:13" ht="12.75">
      <c r="A9" t="s">
        <v>45</v>
      </c>
      <c r="C9" s="31" t="s">
        <v>158</v>
      </c>
      <c r="E9" s="33" t="s">
        <v>155</v>
      </c>
      <c r="J9" s="32">
        <f>0</f>
      </c>
      <c s="32">
        <f>0</f>
      </c>
      <c s="32">
        <f>0+L10+L14+L18+L22+L26+L30+L34</f>
      </c>
      <c s="32">
        <f>0+M10+M14+M18+M22+M26+M30+M34</f>
      </c>
    </row>
    <row r="10" spans="1:16" ht="12.75">
      <c r="A10" t="s">
        <v>48</v>
      </c>
      <c s="34" t="s">
        <v>49</v>
      </c>
      <c s="34" t="s">
        <v>159</v>
      </c>
      <c s="35" t="s">
        <v>5</v>
      </c>
      <c s="6" t="s">
        <v>160</v>
      </c>
      <c s="36" t="s">
        <v>161</v>
      </c>
      <c s="37">
        <v>1</v>
      </c>
      <c s="36">
        <v>0</v>
      </c>
      <c s="36">
        <f>ROUND(G10*H10,6)</f>
      </c>
      <c r="L10" s="38">
        <v>0</v>
      </c>
      <c s="32">
        <f>ROUND(ROUND(L10,2)*ROUND(G10,3),2)</f>
      </c>
      <c s="36" t="s">
        <v>54</v>
      </c>
      <c>
        <f>(M10*21)/100</f>
      </c>
      <c t="s">
        <v>26</v>
      </c>
    </row>
    <row r="11" spans="1:5" ht="12.75">
      <c r="A11" s="35" t="s">
        <v>55</v>
      </c>
      <c r="E11" s="39" t="s">
        <v>5</v>
      </c>
    </row>
    <row r="12" spans="1:5" ht="12.75">
      <c r="A12" s="35" t="s">
        <v>56</v>
      </c>
      <c r="E12" s="40" t="s">
        <v>5</v>
      </c>
    </row>
    <row r="13" spans="1:5" ht="12.75">
      <c r="A13" t="s">
        <v>58</v>
      </c>
      <c r="E13" s="39" t="s">
        <v>160</v>
      </c>
    </row>
    <row r="14" spans="1:16" ht="12.75">
      <c r="A14" t="s">
        <v>48</v>
      </c>
      <c s="34" t="s">
        <v>26</v>
      </c>
      <c s="34" t="s">
        <v>162</v>
      </c>
      <c s="35" t="s">
        <v>5</v>
      </c>
      <c s="6" t="s">
        <v>163</v>
      </c>
      <c s="36" t="s">
        <v>161</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40.25">
      <c r="A17" t="s">
        <v>58</v>
      </c>
      <c r="E17" s="39" t="s">
        <v>164</v>
      </c>
    </row>
    <row r="18" spans="1:16" ht="12.75">
      <c r="A18" t="s">
        <v>48</v>
      </c>
      <c s="34" t="s">
        <v>25</v>
      </c>
      <c s="34" t="s">
        <v>165</v>
      </c>
      <c s="35" t="s">
        <v>5</v>
      </c>
      <c s="6" t="s">
        <v>166</v>
      </c>
      <c s="36" t="s">
        <v>161</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89.25">
      <c r="A21" t="s">
        <v>58</v>
      </c>
      <c r="E21" s="39" t="s">
        <v>167</v>
      </c>
    </row>
    <row r="22" spans="1:16" ht="12.75">
      <c r="A22" t="s">
        <v>48</v>
      </c>
      <c s="34" t="s">
        <v>70</v>
      </c>
      <c s="34" t="s">
        <v>168</v>
      </c>
      <c s="35" t="s">
        <v>5</v>
      </c>
      <c s="6" t="s">
        <v>169</v>
      </c>
      <c s="36" t="s">
        <v>161</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127.5">
      <c r="A25" t="s">
        <v>58</v>
      </c>
      <c r="E25" s="39" t="s">
        <v>170</v>
      </c>
    </row>
    <row r="26" spans="1:16" ht="12.75">
      <c r="A26" t="s">
        <v>48</v>
      </c>
      <c s="34" t="s">
        <v>76</v>
      </c>
      <c s="34" t="s">
        <v>171</v>
      </c>
      <c s="35" t="s">
        <v>5</v>
      </c>
      <c s="6" t="s">
        <v>172</v>
      </c>
      <c s="36" t="s">
        <v>161</v>
      </c>
      <c s="37">
        <v>1</v>
      </c>
      <c s="36">
        <v>0</v>
      </c>
      <c s="36">
        <f>ROUND(G26*H26,6)</f>
      </c>
      <c r="L26" s="38">
        <v>0</v>
      </c>
      <c s="32">
        <f>ROUND(ROUND(L26,2)*ROUND(G26,3),2)</f>
      </c>
      <c s="36" t="s">
        <v>54</v>
      </c>
      <c>
        <f>(M26*21)/100</f>
      </c>
      <c t="s">
        <v>26</v>
      </c>
    </row>
    <row r="27" spans="1:5" ht="12.75">
      <c r="A27" s="35" t="s">
        <v>55</v>
      </c>
      <c r="E27" s="39" t="s">
        <v>5</v>
      </c>
    </row>
    <row r="28" spans="1:5" ht="12.75">
      <c r="A28" s="35" t="s">
        <v>56</v>
      </c>
      <c r="E28" s="40" t="s">
        <v>5</v>
      </c>
    </row>
    <row r="29" spans="1:5" ht="127.5">
      <c r="A29" t="s">
        <v>58</v>
      </c>
      <c r="E29" s="39" t="s">
        <v>173</v>
      </c>
    </row>
    <row r="30" spans="1:16" ht="12.75">
      <c r="A30" t="s">
        <v>48</v>
      </c>
      <c s="34" t="s">
        <v>82</v>
      </c>
      <c s="34" t="s">
        <v>174</v>
      </c>
      <c s="35" t="s">
        <v>5</v>
      </c>
      <c s="6" t="s">
        <v>175</v>
      </c>
      <c s="36" t="s">
        <v>161</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58</v>
      </c>
      <c r="E33" s="39" t="s">
        <v>175</v>
      </c>
    </row>
    <row r="34" spans="1:16" ht="12.75">
      <c r="A34" t="s">
        <v>48</v>
      </c>
      <c s="34" t="s">
        <v>94</v>
      </c>
      <c s="34" t="s">
        <v>176</v>
      </c>
      <c s="35" t="s">
        <v>5</v>
      </c>
      <c s="6" t="s">
        <v>177</v>
      </c>
      <c s="36" t="s">
        <v>161</v>
      </c>
      <c s="37">
        <v>1</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2.75">
      <c r="A37" t="s">
        <v>58</v>
      </c>
      <c r="E37" s="39" t="s">
        <v>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1581</v>
      </c>
      <c s="41">
        <f>Rekapitulace!C28</f>
      </c>
      <c s="20" t="s">
        <v>0</v>
      </c>
      <c t="s">
        <v>22</v>
      </c>
      <c t="s">
        <v>26</v>
      </c>
    </row>
    <row r="4" spans="1:16" ht="32" customHeight="1">
      <c r="A4" s="24" t="s">
        <v>19</v>
      </c>
      <c s="25" t="s">
        <v>27</v>
      </c>
      <c s="27" t="s">
        <v>1581</v>
      </c>
      <c r="E4" s="26" t="s">
        <v>1582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COUNTIFS(L8:L50,"=0",A8:A50,"P")+COUNTIFS(L8:L50,"",A8:A50,"P")+SUM(Q8:Q50)</f>
      </c>
    </row>
    <row r="8" spans="1:13" ht="12.75">
      <c r="A8" t="s">
        <v>43</v>
      </c>
      <c r="C8" s="28" t="s">
        <v>6198</v>
      </c>
      <c r="E8" s="30" t="s">
        <v>6197</v>
      </c>
      <c r="J8" s="29">
        <f>0+J9</f>
      </c>
      <c s="29">
        <f>0+K9</f>
      </c>
      <c s="29">
        <f>0+L9</f>
      </c>
      <c s="29">
        <f>0+M9</f>
      </c>
    </row>
    <row r="9" spans="1:13" ht="12.75">
      <c r="A9" t="s">
        <v>45</v>
      </c>
      <c r="C9" s="31" t="s">
        <v>6199</v>
      </c>
      <c r="E9" s="33" t="s">
        <v>6200</v>
      </c>
      <c r="J9" s="32">
        <f>0</f>
      </c>
      <c s="32">
        <f>0</f>
      </c>
      <c s="32">
        <f>0+L10+L14+L18+L22+L26+L30+L34+L38+L42+L46+L50</f>
      </c>
      <c s="32">
        <f>0+M10+M14+M18+M22+M26+M30+M34+M38+M42+M46+M50</f>
      </c>
    </row>
    <row r="10" spans="1:16" ht="12.75">
      <c r="A10" t="s">
        <v>48</v>
      </c>
      <c s="34" t="s">
        <v>49</v>
      </c>
      <c s="34" t="s">
        <v>6201</v>
      </c>
      <c s="35" t="s">
        <v>5</v>
      </c>
      <c s="6" t="s">
        <v>6202</v>
      </c>
      <c s="36" t="s">
        <v>187</v>
      </c>
      <c s="37">
        <v>14</v>
      </c>
      <c s="36">
        <v>0</v>
      </c>
      <c s="36">
        <f>ROUND(G10*H10,6)</f>
      </c>
      <c r="L10" s="38">
        <v>0</v>
      </c>
      <c s="32">
        <f>ROUND(ROUND(L10,2)*ROUND(G10,3),2)</f>
      </c>
      <c s="36" t="s">
        <v>54</v>
      </c>
      <c>
        <f>(M10*21)/100</f>
      </c>
      <c t="s">
        <v>26</v>
      </c>
    </row>
    <row r="11" spans="1:5" ht="12.75">
      <c r="A11" s="35" t="s">
        <v>55</v>
      </c>
      <c r="E11" s="39" t="s">
        <v>5</v>
      </c>
    </row>
    <row r="12" spans="1:5" ht="12.75">
      <c r="A12" s="35" t="s">
        <v>56</v>
      </c>
      <c r="E12" s="40" t="s">
        <v>5</v>
      </c>
    </row>
    <row r="13" spans="1:5" ht="38.25">
      <c r="A13" t="s">
        <v>58</v>
      </c>
      <c r="E13" s="39" t="s">
        <v>6203</v>
      </c>
    </row>
    <row r="14" spans="1:16" ht="12.75">
      <c r="A14" t="s">
        <v>48</v>
      </c>
      <c s="34" t="s">
        <v>26</v>
      </c>
      <c s="34" t="s">
        <v>6204</v>
      </c>
      <c s="35" t="s">
        <v>5</v>
      </c>
      <c s="6" t="s">
        <v>6205</v>
      </c>
      <c s="36" t="s">
        <v>187</v>
      </c>
      <c s="37">
        <v>8</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38.25">
      <c r="A17" t="s">
        <v>58</v>
      </c>
      <c r="E17" s="39" t="s">
        <v>6206</v>
      </c>
    </row>
    <row r="18" spans="1:16" ht="12.75">
      <c r="A18" t="s">
        <v>48</v>
      </c>
      <c s="34" t="s">
        <v>25</v>
      </c>
      <c s="34" t="s">
        <v>6207</v>
      </c>
      <c s="35" t="s">
        <v>5</v>
      </c>
      <c s="6" t="s">
        <v>6208</v>
      </c>
      <c s="36" t="s">
        <v>187</v>
      </c>
      <c s="37">
        <v>4</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38.25">
      <c r="A21" t="s">
        <v>58</v>
      </c>
      <c r="E21" s="39" t="s">
        <v>6209</v>
      </c>
    </row>
    <row r="22" spans="1:16" ht="12.75">
      <c r="A22" t="s">
        <v>48</v>
      </c>
      <c s="34" t="s">
        <v>70</v>
      </c>
      <c s="34" t="s">
        <v>6210</v>
      </c>
      <c s="35" t="s">
        <v>5</v>
      </c>
      <c s="6" t="s">
        <v>6211</v>
      </c>
      <c s="36" t="s">
        <v>187</v>
      </c>
      <c s="37">
        <v>4</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38.25">
      <c r="A25" t="s">
        <v>58</v>
      </c>
      <c r="E25" s="39" t="s">
        <v>6212</v>
      </c>
    </row>
    <row r="26" spans="1:16" ht="12.75">
      <c r="A26" t="s">
        <v>48</v>
      </c>
      <c s="34" t="s">
        <v>76</v>
      </c>
      <c s="34" t="s">
        <v>6213</v>
      </c>
      <c s="35" t="s">
        <v>5</v>
      </c>
      <c s="6" t="s">
        <v>6214</v>
      </c>
      <c s="36" t="s">
        <v>187</v>
      </c>
      <c s="37">
        <v>4</v>
      </c>
      <c s="36">
        <v>0</v>
      </c>
      <c s="36">
        <f>ROUND(G26*H26,6)</f>
      </c>
      <c r="L26" s="38">
        <v>0</v>
      </c>
      <c s="32">
        <f>ROUND(ROUND(L26,2)*ROUND(G26,3),2)</f>
      </c>
      <c s="36" t="s">
        <v>54</v>
      </c>
      <c>
        <f>(M26*21)/100</f>
      </c>
      <c t="s">
        <v>26</v>
      </c>
    </row>
    <row r="27" spans="1:5" ht="12.75">
      <c r="A27" s="35" t="s">
        <v>55</v>
      </c>
      <c r="E27" s="39" t="s">
        <v>5</v>
      </c>
    </row>
    <row r="28" spans="1:5" ht="12.75">
      <c r="A28" s="35" t="s">
        <v>56</v>
      </c>
      <c r="E28" s="40" t="s">
        <v>5</v>
      </c>
    </row>
    <row r="29" spans="1:5" ht="38.25">
      <c r="A29" t="s">
        <v>58</v>
      </c>
      <c r="E29" s="39" t="s">
        <v>6215</v>
      </c>
    </row>
    <row r="30" spans="1:16" ht="12.75">
      <c r="A30" t="s">
        <v>48</v>
      </c>
      <c s="34" t="s">
        <v>82</v>
      </c>
      <c s="34" t="s">
        <v>6216</v>
      </c>
      <c s="35" t="s">
        <v>5</v>
      </c>
      <c s="6" t="s">
        <v>6217</v>
      </c>
      <c s="36" t="s">
        <v>187</v>
      </c>
      <c s="37">
        <v>4</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38.25">
      <c r="A33" t="s">
        <v>58</v>
      </c>
      <c r="E33" s="39" t="s">
        <v>6218</v>
      </c>
    </row>
    <row r="34" spans="1:16" ht="12.75">
      <c r="A34" t="s">
        <v>48</v>
      </c>
      <c s="34" t="s">
        <v>88</v>
      </c>
      <c s="34" t="s">
        <v>6219</v>
      </c>
      <c s="35" t="s">
        <v>5</v>
      </c>
      <c s="6" t="s">
        <v>6220</v>
      </c>
      <c s="36" t="s">
        <v>187</v>
      </c>
      <c s="37">
        <v>7</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38.25">
      <c r="A37" t="s">
        <v>58</v>
      </c>
      <c r="E37" s="39" t="s">
        <v>6221</v>
      </c>
    </row>
    <row r="38" spans="1:16" ht="12.75">
      <c r="A38" t="s">
        <v>48</v>
      </c>
      <c s="34" t="s">
        <v>94</v>
      </c>
      <c s="34" t="s">
        <v>6222</v>
      </c>
      <c s="35" t="s">
        <v>5</v>
      </c>
      <c s="6" t="s">
        <v>6223</v>
      </c>
      <c s="36" t="s">
        <v>187</v>
      </c>
      <c s="37">
        <v>4</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38.25">
      <c r="A41" t="s">
        <v>58</v>
      </c>
      <c r="E41" s="39" t="s">
        <v>6224</v>
      </c>
    </row>
    <row r="42" spans="1:16" ht="12.75">
      <c r="A42" t="s">
        <v>48</v>
      </c>
      <c s="34" t="s">
        <v>100</v>
      </c>
      <c s="34" t="s">
        <v>6225</v>
      </c>
      <c s="35" t="s">
        <v>5</v>
      </c>
      <c s="6" t="s">
        <v>6226</v>
      </c>
      <c s="36" t="s">
        <v>187</v>
      </c>
      <c s="37">
        <v>4</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38.25">
      <c r="A45" t="s">
        <v>58</v>
      </c>
      <c r="E45" s="39" t="s">
        <v>6227</v>
      </c>
    </row>
    <row r="46" spans="1:16" ht="12.75">
      <c r="A46" t="s">
        <v>48</v>
      </c>
      <c s="34" t="s">
        <v>106</v>
      </c>
      <c s="34" t="s">
        <v>6228</v>
      </c>
      <c s="35" t="s">
        <v>5</v>
      </c>
      <c s="6" t="s">
        <v>6229</v>
      </c>
      <c s="36" t="s">
        <v>187</v>
      </c>
      <c s="37">
        <v>1</v>
      </c>
      <c s="36">
        <v>0</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38.25">
      <c r="A49" t="s">
        <v>58</v>
      </c>
      <c r="E49" s="39" t="s">
        <v>6230</v>
      </c>
    </row>
    <row r="50" spans="1:16" ht="25.5">
      <c r="A50" t="s">
        <v>48</v>
      </c>
      <c s="34" t="s">
        <v>112</v>
      </c>
      <c s="34" t="s">
        <v>6231</v>
      </c>
      <c s="35" t="s">
        <v>5</v>
      </c>
      <c s="6" t="s">
        <v>6232</v>
      </c>
      <c s="36" t="s">
        <v>187</v>
      </c>
      <c s="37">
        <v>4</v>
      </c>
      <c s="36">
        <v>0</v>
      </c>
      <c s="36">
        <f>ROUND(G50*H50,6)</f>
      </c>
      <c r="L50" s="38">
        <v>0</v>
      </c>
      <c s="32">
        <f>ROUND(ROUND(L50,2)*ROUND(G50,3),2)</f>
      </c>
      <c s="36" t="s">
        <v>54</v>
      </c>
      <c>
        <f>(M50*21)/100</f>
      </c>
      <c t="s">
        <v>26</v>
      </c>
    </row>
    <row r="51" spans="1:5" ht="12.75">
      <c r="A51" s="35" t="s">
        <v>55</v>
      </c>
      <c r="E51" s="39" t="s">
        <v>5</v>
      </c>
    </row>
    <row r="52" spans="1:5" ht="12.75">
      <c r="A52" s="35" t="s">
        <v>56</v>
      </c>
      <c r="E52" s="40" t="s">
        <v>5</v>
      </c>
    </row>
    <row r="53" spans="1:5" ht="51">
      <c r="A53" t="s">
        <v>58</v>
      </c>
      <c r="E53" s="39" t="s">
        <v>6233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178</v>
      </c>
      <c s="41">
        <f>Rekapitulace!C14</f>
      </c>
      <c s="20" t="s">
        <v>0</v>
      </c>
      <c t="s">
        <v>22</v>
      </c>
      <c t="s">
        <v>26</v>
      </c>
    </row>
    <row r="4" spans="1:16" ht="32" customHeight="1">
      <c r="A4" s="24" t="s">
        <v>19</v>
      </c>
      <c s="25" t="s">
        <v>27</v>
      </c>
      <c s="27" t="s">
        <v>178</v>
      </c>
      <c r="E4" s="26" t="s">
        <v>179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182</v>
      </c>
      <c r="E8" s="30" t="s">
        <v>181</v>
      </c>
      <c r="J8" s="29">
        <f>0+J9+J182</f>
      </c>
      <c s="29">
        <f>0+K9+K182</f>
      </c>
      <c s="29">
        <f>0+L9+L182</f>
      </c>
      <c s="29">
        <f>0+M9+M182</f>
      </c>
    </row>
    <row r="9" spans="1:13" ht="12.75">
      <c r="A9" t="s">
        <v>45</v>
      </c>
      <c r="C9" s="31" t="s">
        <v>183</v>
      </c>
      <c r="E9" s="33" t="s">
        <v>184</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48</v>
      </c>
      <c s="34" t="s">
        <v>49</v>
      </c>
      <c s="34" t="s">
        <v>185</v>
      </c>
      <c s="35" t="s">
        <v>5</v>
      </c>
      <c s="6" t="s">
        <v>186</v>
      </c>
      <c s="36" t="s">
        <v>187</v>
      </c>
      <c s="37">
        <v>1</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12.75">
      <c r="A13" t="s">
        <v>58</v>
      </c>
      <c r="E13" s="39" t="s">
        <v>186</v>
      </c>
    </row>
    <row r="14" spans="1:16" ht="38.25">
      <c r="A14" t="s">
        <v>48</v>
      </c>
      <c s="34" t="s">
        <v>26</v>
      </c>
      <c s="34" t="s">
        <v>189</v>
      </c>
      <c s="35" t="s">
        <v>5</v>
      </c>
      <c s="6" t="s">
        <v>190</v>
      </c>
      <c s="36" t="s">
        <v>187</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02">
      <c r="A17" t="s">
        <v>58</v>
      </c>
      <c r="E17" s="39" t="s">
        <v>191</v>
      </c>
    </row>
    <row r="18" spans="1:16" ht="12.75">
      <c r="A18" t="s">
        <v>48</v>
      </c>
      <c s="34" t="s">
        <v>25</v>
      </c>
      <c s="34" t="s">
        <v>192</v>
      </c>
      <c s="35" t="s">
        <v>5</v>
      </c>
      <c s="6" t="s">
        <v>193</v>
      </c>
      <c s="36" t="s">
        <v>187</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193</v>
      </c>
    </row>
    <row r="22" spans="1:16" ht="25.5">
      <c r="A22" t="s">
        <v>48</v>
      </c>
      <c s="34" t="s">
        <v>70</v>
      </c>
      <c s="34" t="s">
        <v>194</v>
      </c>
      <c s="35" t="s">
        <v>5</v>
      </c>
      <c s="6" t="s">
        <v>195</v>
      </c>
      <c s="36" t="s">
        <v>187</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25.5">
      <c r="A25" t="s">
        <v>58</v>
      </c>
      <c r="E25" s="39" t="s">
        <v>195</v>
      </c>
    </row>
    <row r="26" spans="1:16" ht="25.5">
      <c r="A26" t="s">
        <v>48</v>
      </c>
      <c s="34" t="s">
        <v>76</v>
      </c>
      <c s="34" t="s">
        <v>196</v>
      </c>
      <c s="35" t="s">
        <v>5</v>
      </c>
      <c s="6" t="s">
        <v>197</v>
      </c>
      <c s="36" t="s">
        <v>187</v>
      </c>
      <c s="37">
        <v>1</v>
      </c>
      <c s="36">
        <v>0</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25.5">
      <c r="A29" t="s">
        <v>58</v>
      </c>
      <c r="E29" s="39" t="s">
        <v>197</v>
      </c>
    </row>
    <row r="30" spans="1:16" ht="12.75">
      <c r="A30" t="s">
        <v>48</v>
      </c>
      <c s="34" t="s">
        <v>82</v>
      </c>
      <c s="34" t="s">
        <v>198</v>
      </c>
      <c s="35" t="s">
        <v>5</v>
      </c>
      <c s="6" t="s">
        <v>199</v>
      </c>
      <c s="36" t="s">
        <v>187</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58</v>
      </c>
      <c r="E33" s="39" t="s">
        <v>199</v>
      </c>
    </row>
    <row r="34" spans="1:16" ht="12.75">
      <c r="A34" t="s">
        <v>48</v>
      </c>
      <c s="34" t="s">
        <v>88</v>
      </c>
      <c s="34" t="s">
        <v>200</v>
      </c>
      <c s="35" t="s">
        <v>5</v>
      </c>
      <c s="6" t="s">
        <v>201</v>
      </c>
      <c s="36" t="s">
        <v>187</v>
      </c>
      <c s="37">
        <v>1</v>
      </c>
      <c s="36">
        <v>0</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12.75">
      <c r="A37" t="s">
        <v>58</v>
      </c>
      <c r="E37" s="39" t="s">
        <v>201</v>
      </c>
    </row>
    <row r="38" spans="1:16" ht="12.75">
      <c r="A38" t="s">
        <v>48</v>
      </c>
      <c s="34" t="s">
        <v>94</v>
      </c>
      <c s="34" t="s">
        <v>202</v>
      </c>
      <c s="35" t="s">
        <v>5</v>
      </c>
      <c s="6" t="s">
        <v>203</v>
      </c>
      <c s="36" t="s">
        <v>187</v>
      </c>
      <c s="37">
        <v>1</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12.75">
      <c r="A41" t="s">
        <v>58</v>
      </c>
      <c r="E41" s="39" t="s">
        <v>203</v>
      </c>
    </row>
    <row r="42" spans="1:16" ht="12.75">
      <c r="A42" t="s">
        <v>48</v>
      </c>
      <c s="34" t="s">
        <v>100</v>
      </c>
      <c s="34" t="s">
        <v>204</v>
      </c>
      <c s="35" t="s">
        <v>5</v>
      </c>
      <c s="6" t="s">
        <v>205</v>
      </c>
      <c s="36" t="s">
        <v>187</v>
      </c>
      <c s="37">
        <v>1</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12.75">
      <c r="A45" t="s">
        <v>58</v>
      </c>
      <c r="E45" s="39" t="s">
        <v>205</v>
      </c>
    </row>
    <row r="46" spans="1:16" ht="12.75">
      <c r="A46" t="s">
        <v>48</v>
      </c>
      <c s="34" t="s">
        <v>106</v>
      </c>
      <c s="34" t="s">
        <v>206</v>
      </c>
      <c s="35" t="s">
        <v>5</v>
      </c>
      <c s="6" t="s">
        <v>207</v>
      </c>
      <c s="36" t="s">
        <v>187</v>
      </c>
      <c s="37">
        <v>1</v>
      </c>
      <c s="36">
        <v>0</v>
      </c>
      <c s="36">
        <f>ROUND(G46*H46,6)</f>
      </c>
      <c r="L46" s="38">
        <v>0</v>
      </c>
      <c s="32">
        <f>ROUND(ROUND(L46,2)*ROUND(G46,3),2)</f>
      </c>
      <c s="36" t="s">
        <v>188</v>
      </c>
      <c>
        <f>(M46*21)/100</f>
      </c>
      <c t="s">
        <v>26</v>
      </c>
    </row>
    <row r="47" spans="1:5" ht="12.75">
      <c r="A47" s="35" t="s">
        <v>55</v>
      </c>
      <c r="E47" s="39" t="s">
        <v>5</v>
      </c>
    </row>
    <row r="48" spans="1:5" ht="12.75">
      <c r="A48" s="35" t="s">
        <v>56</v>
      </c>
      <c r="E48" s="40" t="s">
        <v>5</v>
      </c>
    </row>
    <row r="49" spans="1:5" ht="12.75">
      <c r="A49" t="s">
        <v>58</v>
      </c>
      <c r="E49" s="39" t="s">
        <v>207</v>
      </c>
    </row>
    <row r="50" spans="1:16" ht="38.25">
      <c r="A50" t="s">
        <v>48</v>
      </c>
      <c s="34" t="s">
        <v>112</v>
      </c>
      <c s="34" t="s">
        <v>208</v>
      </c>
      <c s="35" t="s">
        <v>5</v>
      </c>
      <c s="6" t="s">
        <v>209</v>
      </c>
      <c s="36" t="s">
        <v>187</v>
      </c>
      <c s="37">
        <v>1</v>
      </c>
      <c s="36">
        <v>0</v>
      </c>
      <c s="36">
        <f>ROUND(G50*H50,6)</f>
      </c>
      <c r="L50" s="38">
        <v>0</v>
      </c>
      <c s="32">
        <f>ROUND(ROUND(L50,2)*ROUND(G50,3),2)</f>
      </c>
      <c s="36" t="s">
        <v>54</v>
      </c>
      <c>
        <f>(M50*21)/100</f>
      </c>
      <c t="s">
        <v>26</v>
      </c>
    </row>
    <row r="51" spans="1:5" ht="12.75">
      <c r="A51" s="35" t="s">
        <v>55</v>
      </c>
      <c r="E51" s="39" t="s">
        <v>5</v>
      </c>
    </row>
    <row r="52" spans="1:5" ht="12.75">
      <c r="A52" s="35" t="s">
        <v>56</v>
      </c>
      <c r="E52" s="40" t="s">
        <v>5</v>
      </c>
    </row>
    <row r="53" spans="1:5" ht="89.25">
      <c r="A53" t="s">
        <v>58</v>
      </c>
      <c r="E53" s="39" t="s">
        <v>210</v>
      </c>
    </row>
    <row r="54" spans="1:16" ht="12.75">
      <c r="A54" t="s">
        <v>48</v>
      </c>
      <c s="34" t="s">
        <v>118</v>
      </c>
      <c s="34" t="s">
        <v>211</v>
      </c>
      <c s="35" t="s">
        <v>5</v>
      </c>
      <c s="6" t="s">
        <v>212</v>
      </c>
      <c s="36" t="s">
        <v>187</v>
      </c>
      <c s="37">
        <v>1</v>
      </c>
      <c s="36">
        <v>0</v>
      </c>
      <c s="36">
        <f>ROUND(G54*H54,6)</f>
      </c>
      <c r="L54" s="38">
        <v>0</v>
      </c>
      <c s="32">
        <f>ROUND(ROUND(L54,2)*ROUND(G54,3),2)</f>
      </c>
      <c s="36" t="s">
        <v>188</v>
      </c>
      <c>
        <f>(M54*21)/100</f>
      </c>
      <c t="s">
        <v>26</v>
      </c>
    </row>
    <row r="55" spans="1:5" ht="12.75">
      <c r="A55" s="35" t="s">
        <v>55</v>
      </c>
      <c r="E55" s="39" t="s">
        <v>5</v>
      </c>
    </row>
    <row r="56" spans="1:5" ht="12.75">
      <c r="A56" s="35" t="s">
        <v>56</v>
      </c>
      <c r="E56" s="40" t="s">
        <v>5</v>
      </c>
    </row>
    <row r="57" spans="1:5" ht="12.75">
      <c r="A57" t="s">
        <v>58</v>
      </c>
      <c r="E57" s="39" t="s">
        <v>212</v>
      </c>
    </row>
    <row r="58" spans="1:16" ht="25.5">
      <c r="A58" t="s">
        <v>48</v>
      </c>
      <c s="34" t="s">
        <v>124</v>
      </c>
      <c s="34" t="s">
        <v>213</v>
      </c>
      <c s="35" t="s">
        <v>5</v>
      </c>
      <c s="6" t="s">
        <v>214</v>
      </c>
      <c s="36" t="s">
        <v>187</v>
      </c>
      <c s="37">
        <v>1</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25.5">
      <c r="A61" t="s">
        <v>58</v>
      </c>
      <c r="E61" s="39" t="s">
        <v>214</v>
      </c>
    </row>
    <row r="62" spans="1:16" ht="12.75">
      <c r="A62" t="s">
        <v>48</v>
      </c>
      <c s="34" t="s">
        <v>130</v>
      </c>
      <c s="34" t="s">
        <v>215</v>
      </c>
      <c s="35" t="s">
        <v>5</v>
      </c>
      <c s="6" t="s">
        <v>216</v>
      </c>
      <c s="36" t="s">
        <v>187</v>
      </c>
      <c s="37">
        <v>13</v>
      </c>
      <c s="36">
        <v>0</v>
      </c>
      <c s="36">
        <f>ROUND(G62*H62,6)</f>
      </c>
      <c r="L62" s="38">
        <v>0</v>
      </c>
      <c s="32">
        <f>ROUND(ROUND(L62,2)*ROUND(G62,3),2)</f>
      </c>
      <c s="36" t="s">
        <v>188</v>
      </c>
      <c>
        <f>(M62*21)/100</f>
      </c>
      <c t="s">
        <v>26</v>
      </c>
    </row>
    <row r="63" spans="1:5" ht="12.75">
      <c r="A63" s="35" t="s">
        <v>55</v>
      </c>
      <c r="E63" s="39" t="s">
        <v>5</v>
      </c>
    </row>
    <row r="64" spans="1:5" ht="12.75">
      <c r="A64" s="35" t="s">
        <v>56</v>
      </c>
      <c r="E64" s="40" t="s">
        <v>5</v>
      </c>
    </row>
    <row r="65" spans="1:5" ht="12.75">
      <c r="A65" t="s">
        <v>58</v>
      </c>
      <c r="E65" s="39" t="s">
        <v>216</v>
      </c>
    </row>
    <row r="66" spans="1:16" ht="38.25">
      <c r="A66" t="s">
        <v>48</v>
      </c>
      <c s="34" t="s">
        <v>136</v>
      </c>
      <c s="34" t="s">
        <v>217</v>
      </c>
      <c s="35" t="s">
        <v>5</v>
      </c>
      <c s="6" t="s">
        <v>218</v>
      </c>
      <c s="36" t="s">
        <v>187</v>
      </c>
      <c s="37">
        <v>13</v>
      </c>
      <c s="36">
        <v>0</v>
      </c>
      <c s="36">
        <f>ROUND(G66*H66,6)</f>
      </c>
      <c r="L66" s="38">
        <v>0</v>
      </c>
      <c s="32">
        <f>ROUND(ROUND(L66,2)*ROUND(G66,3),2)</f>
      </c>
      <c s="36" t="s">
        <v>54</v>
      </c>
      <c>
        <f>(M66*21)/100</f>
      </c>
      <c t="s">
        <v>26</v>
      </c>
    </row>
    <row r="67" spans="1:5" ht="12.75">
      <c r="A67" s="35" t="s">
        <v>55</v>
      </c>
      <c r="E67" s="39" t="s">
        <v>5</v>
      </c>
    </row>
    <row r="68" spans="1:5" ht="12.75">
      <c r="A68" s="35" t="s">
        <v>56</v>
      </c>
      <c r="E68" s="40" t="s">
        <v>5</v>
      </c>
    </row>
    <row r="69" spans="1:5" ht="114.75">
      <c r="A69" t="s">
        <v>58</v>
      </c>
      <c r="E69" s="39" t="s">
        <v>219</v>
      </c>
    </row>
    <row r="70" spans="1:16" ht="12.75">
      <c r="A70" t="s">
        <v>48</v>
      </c>
      <c s="34" t="s">
        <v>142</v>
      </c>
      <c s="34" t="s">
        <v>220</v>
      </c>
      <c s="35" t="s">
        <v>5</v>
      </c>
      <c s="6" t="s">
        <v>221</v>
      </c>
      <c s="36" t="s">
        <v>187</v>
      </c>
      <c s="37">
        <v>8</v>
      </c>
      <c s="36">
        <v>0</v>
      </c>
      <c s="36">
        <f>ROUND(G70*H70,6)</f>
      </c>
      <c r="L70" s="38">
        <v>0</v>
      </c>
      <c s="32">
        <f>ROUND(ROUND(L70,2)*ROUND(G70,3),2)</f>
      </c>
      <c s="36" t="s">
        <v>188</v>
      </c>
      <c>
        <f>(M70*21)/100</f>
      </c>
      <c t="s">
        <v>26</v>
      </c>
    </row>
    <row r="71" spans="1:5" ht="12.75">
      <c r="A71" s="35" t="s">
        <v>55</v>
      </c>
      <c r="E71" s="39" t="s">
        <v>5</v>
      </c>
    </row>
    <row r="72" spans="1:5" ht="12.75">
      <c r="A72" s="35" t="s">
        <v>56</v>
      </c>
      <c r="E72" s="40" t="s">
        <v>5</v>
      </c>
    </row>
    <row r="73" spans="1:5" ht="12.75">
      <c r="A73" t="s">
        <v>58</v>
      </c>
      <c r="E73" s="39" t="s">
        <v>221</v>
      </c>
    </row>
    <row r="74" spans="1:16" ht="38.25">
      <c r="A74" t="s">
        <v>48</v>
      </c>
      <c s="34" t="s">
        <v>148</v>
      </c>
      <c s="34" t="s">
        <v>222</v>
      </c>
      <c s="35" t="s">
        <v>5</v>
      </c>
      <c s="6" t="s">
        <v>223</v>
      </c>
      <c s="36" t="s">
        <v>187</v>
      </c>
      <c s="37">
        <v>8</v>
      </c>
      <c s="36">
        <v>0</v>
      </c>
      <c s="36">
        <f>ROUND(G74*H74,6)</f>
      </c>
      <c r="L74" s="38">
        <v>0</v>
      </c>
      <c s="32">
        <f>ROUND(ROUND(L74,2)*ROUND(G74,3),2)</f>
      </c>
      <c s="36" t="s">
        <v>54</v>
      </c>
      <c>
        <f>(M74*21)/100</f>
      </c>
      <c t="s">
        <v>26</v>
      </c>
    </row>
    <row r="75" spans="1:5" ht="12.75">
      <c r="A75" s="35" t="s">
        <v>55</v>
      </c>
      <c r="E75" s="39" t="s">
        <v>5</v>
      </c>
    </row>
    <row r="76" spans="1:5" ht="12.75">
      <c r="A76" s="35" t="s">
        <v>56</v>
      </c>
      <c r="E76" s="40" t="s">
        <v>5</v>
      </c>
    </row>
    <row r="77" spans="1:5" ht="76.5">
      <c r="A77" t="s">
        <v>58</v>
      </c>
      <c r="E77" s="39" t="s">
        <v>224</v>
      </c>
    </row>
    <row r="78" spans="1:16" ht="12.75">
      <c r="A78" t="s">
        <v>48</v>
      </c>
      <c s="34" t="s">
        <v>225</v>
      </c>
      <c s="34" t="s">
        <v>226</v>
      </c>
      <c s="35" t="s">
        <v>5</v>
      </c>
      <c s="6" t="s">
        <v>227</v>
      </c>
      <c s="36" t="s">
        <v>187</v>
      </c>
      <c s="37">
        <v>11</v>
      </c>
      <c s="36">
        <v>0</v>
      </c>
      <c s="36">
        <f>ROUND(G78*H78,6)</f>
      </c>
      <c r="L78" s="38">
        <v>0</v>
      </c>
      <c s="32">
        <f>ROUND(ROUND(L78,2)*ROUND(G78,3),2)</f>
      </c>
      <c s="36" t="s">
        <v>188</v>
      </c>
      <c>
        <f>(M78*21)/100</f>
      </c>
      <c t="s">
        <v>26</v>
      </c>
    </row>
    <row r="79" spans="1:5" ht="12.75">
      <c r="A79" s="35" t="s">
        <v>55</v>
      </c>
      <c r="E79" s="39" t="s">
        <v>5</v>
      </c>
    </row>
    <row r="80" spans="1:5" ht="12.75">
      <c r="A80" s="35" t="s">
        <v>56</v>
      </c>
      <c r="E80" s="40" t="s">
        <v>5</v>
      </c>
    </row>
    <row r="81" spans="1:5" ht="12.75">
      <c r="A81" t="s">
        <v>58</v>
      </c>
      <c r="E81" s="39" t="s">
        <v>227</v>
      </c>
    </row>
    <row r="82" spans="1:16" ht="38.25">
      <c r="A82" t="s">
        <v>48</v>
      </c>
      <c s="34" t="s">
        <v>228</v>
      </c>
      <c s="34" t="s">
        <v>229</v>
      </c>
      <c s="35" t="s">
        <v>5</v>
      </c>
      <c s="6" t="s">
        <v>230</v>
      </c>
      <c s="36" t="s">
        <v>187</v>
      </c>
      <c s="37">
        <v>11</v>
      </c>
      <c s="36">
        <v>0</v>
      </c>
      <c s="36">
        <f>ROUND(G82*H82,6)</f>
      </c>
      <c r="L82" s="38">
        <v>0</v>
      </c>
      <c s="32">
        <f>ROUND(ROUND(L82,2)*ROUND(G82,3),2)</f>
      </c>
      <c s="36" t="s">
        <v>54</v>
      </c>
      <c>
        <f>(M82*21)/100</f>
      </c>
      <c t="s">
        <v>26</v>
      </c>
    </row>
    <row r="83" spans="1:5" ht="12.75">
      <c r="A83" s="35" t="s">
        <v>55</v>
      </c>
      <c r="E83" s="39" t="s">
        <v>5</v>
      </c>
    </row>
    <row r="84" spans="1:5" ht="12.75">
      <c r="A84" s="35" t="s">
        <v>56</v>
      </c>
      <c r="E84" s="40" t="s">
        <v>5</v>
      </c>
    </row>
    <row r="85" spans="1:5" ht="63.75">
      <c r="A85" t="s">
        <v>58</v>
      </c>
      <c r="E85" s="39" t="s">
        <v>231</v>
      </c>
    </row>
    <row r="86" spans="1:16" ht="12.75">
      <c r="A86" t="s">
        <v>48</v>
      </c>
      <c s="34" t="s">
        <v>232</v>
      </c>
      <c s="34" t="s">
        <v>233</v>
      </c>
      <c s="35" t="s">
        <v>5</v>
      </c>
      <c s="6" t="s">
        <v>234</v>
      </c>
      <c s="36" t="s">
        <v>235</v>
      </c>
      <c s="37">
        <v>20</v>
      </c>
      <c s="36">
        <v>0</v>
      </c>
      <c s="36">
        <f>ROUND(G86*H86,6)</f>
      </c>
      <c r="L86" s="38">
        <v>0</v>
      </c>
      <c s="32">
        <f>ROUND(ROUND(L86,2)*ROUND(G86,3),2)</f>
      </c>
      <c s="36" t="s">
        <v>188</v>
      </c>
      <c>
        <f>(M86*21)/100</f>
      </c>
      <c t="s">
        <v>26</v>
      </c>
    </row>
    <row r="87" spans="1:5" ht="12.75">
      <c r="A87" s="35" t="s">
        <v>55</v>
      </c>
      <c r="E87" s="39" t="s">
        <v>5</v>
      </c>
    </row>
    <row r="88" spans="1:5" ht="12.75">
      <c r="A88" s="35" t="s">
        <v>56</v>
      </c>
      <c r="E88" s="40" t="s">
        <v>5</v>
      </c>
    </row>
    <row r="89" spans="1:5" ht="12.75">
      <c r="A89" t="s">
        <v>58</v>
      </c>
      <c r="E89" s="39" t="s">
        <v>234</v>
      </c>
    </row>
    <row r="90" spans="1:16" ht="12.75">
      <c r="A90" t="s">
        <v>48</v>
      </c>
      <c s="34" t="s">
        <v>236</v>
      </c>
      <c s="34" t="s">
        <v>237</v>
      </c>
      <c s="35" t="s">
        <v>5</v>
      </c>
      <c s="6" t="s">
        <v>238</v>
      </c>
      <c s="36" t="s">
        <v>235</v>
      </c>
      <c s="37">
        <v>20</v>
      </c>
      <c s="36">
        <v>0</v>
      </c>
      <c s="36">
        <f>ROUND(G90*H90,6)</f>
      </c>
      <c r="L90" s="38">
        <v>0</v>
      </c>
      <c s="32">
        <f>ROUND(ROUND(L90,2)*ROUND(G90,3),2)</f>
      </c>
      <c s="36" t="s">
        <v>54</v>
      </c>
      <c>
        <f>(M90*21)/100</f>
      </c>
      <c t="s">
        <v>26</v>
      </c>
    </row>
    <row r="91" spans="1:5" ht="12.75">
      <c r="A91" s="35" t="s">
        <v>55</v>
      </c>
      <c r="E91" s="39" t="s">
        <v>5</v>
      </c>
    </row>
    <row r="92" spans="1:5" ht="12.75">
      <c r="A92" s="35" t="s">
        <v>56</v>
      </c>
      <c r="E92" s="40" t="s">
        <v>5</v>
      </c>
    </row>
    <row r="93" spans="1:5" ht="12.75">
      <c r="A93" t="s">
        <v>58</v>
      </c>
      <c r="E93" s="39" t="s">
        <v>238</v>
      </c>
    </row>
    <row r="94" spans="1:16" ht="12.75">
      <c r="A94" t="s">
        <v>48</v>
      </c>
      <c s="34" t="s">
        <v>239</v>
      </c>
      <c s="34" t="s">
        <v>240</v>
      </c>
      <c s="35" t="s">
        <v>5</v>
      </c>
      <c s="6" t="s">
        <v>234</v>
      </c>
      <c s="36" t="s">
        <v>235</v>
      </c>
      <c s="37">
        <v>440</v>
      </c>
      <c s="36">
        <v>0</v>
      </c>
      <c s="36">
        <f>ROUND(G94*H94,6)</f>
      </c>
      <c r="L94" s="38">
        <v>0</v>
      </c>
      <c s="32">
        <f>ROUND(ROUND(L94,2)*ROUND(G94,3),2)</f>
      </c>
      <c s="36" t="s">
        <v>188</v>
      </c>
      <c>
        <f>(M94*21)/100</f>
      </c>
      <c t="s">
        <v>26</v>
      </c>
    </row>
    <row r="95" spans="1:5" ht="12.75">
      <c r="A95" s="35" t="s">
        <v>55</v>
      </c>
      <c r="E95" s="39" t="s">
        <v>5</v>
      </c>
    </row>
    <row r="96" spans="1:5" ht="12.75">
      <c r="A96" s="35" t="s">
        <v>56</v>
      </c>
      <c r="E96" s="40" t="s">
        <v>5</v>
      </c>
    </row>
    <row r="97" spans="1:5" ht="12.75">
      <c r="A97" t="s">
        <v>58</v>
      </c>
      <c r="E97" s="39" t="s">
        <v>234</v>
      </c>
    </row>
    <row r="98" spans="1:16" ht="12.75">
      <c r="A98" t="s">
        <v>48</v>
      </c>
      <c s="34" t="s">
        <v>241</v>
      </c>
      <c s="34" t="s">
        <v>242</v>
      </c>
      <c s="35" t="s">
        <v>5</v>
      </c>
      <c s="6" t="s">
        <v>243</v>
      </c>
      <c s="36" t="s">
        <v>235</v>
      </c>
      <c s="37">
        <v>440</v>
      </c>
      <c s="36">
        <v>0</v>
      </c>
      <c s="36">
        <f>ROUND(G98*H98,6)</f>
      </c>
      <c r="L98" s="38">
        <v>0</v>
      </c>
      <c s="32">
        <f>ROUND(ROUND(L98,2)*ROUND(G98,3),2)</f>
      </c>
      <c s="36" t="s">
        <v>54</v>
      </c>
      <c>
        <f>(M98*21)/100</f>
      </c>
      <c t="s">
        <v>26</v>
      </c>
    </row>
    <row r="99" spans="1:5" ht="12.75">
      <c r="A99" s="35" t="s">
        <v>55</v>
      </c>
      <c r="E99" s="39" t="s">
        <v>5</v>
      </c>
    </row>
    <row r="100" spans="1:5" ht="12.75">
      <c r="A100" s="35" t="s">
        <v>56</v>
      </c>
      <c r="E100" s="40" t="s">
        <v>5</v>
      </c>
    </row>
    <row r="101" spans="1:5" ht="12.75">
      <c r="A101" t="s">
        <v>58</v>
      </c>
      <c r="E101" s="39" t="s">
        <v>243</v>
      </c>
    </row>
    <row r="102" spans="1:16" ht="12.75">
      <c r="A102" t="s">
        <v>48</v>
      </c>
      <c s="34" t="s">
        <v>244</v>
      </c>
      <c s="34" t="s">
        <v>245</v>
      </c>
      <c s="35" t="s">
        <v>5</v>
      </c>
      <c s="6" t="s">
        <v>246</v>
      </c>
      <c s="36" t="s">
        <v>235</v>
      </c>
      <c s="37">
        <v>10</v>
      </c>
      <c s="36">
        <v>0</v>
      </c>
      <c s="36">
        <f>ROUND(G102*H102,6)</f>
      </c>
      <c r="L102" s="38">
        <v>0</v>
      </c>
      <c s="32">
        <f>ROUND(ROUND(L102,2)*ROUND(G102,3),2)</f>
      </c>
      <c s="36" t="s">
        <v>188</v>
      </c>
      <c>
        <f>(M102*21)/100</f>
      </c>
      <c t="s">
        <v>26</v>
      </c>
    </row>
    <row r="103" spans="1:5" ht="12.75">
      <c r="A103" s="35" t="s">
        <v>55</v>
      </c>
      <c r="E103" s="39" t="s">
        <v>5</v>
      </c>
    </row>
    <row r="104" spans="1:5" ht="12.75">
      <c r="A104" s="35" t="s">
        <v>56</v>
      </c>
      <c r="E104" s="40" t="s">
        <v>5</v>
      </c>
    </row>
    <row r="105" spans="1:5" ht="12.75">
      <c r="A105" t="s">
        <v>58</v>
      </c>
      <c r="E105" s="39" t="s">
        <v>246</v>
      </c>
    </row>
    <row r="106" spans="1:16" ht="12.75">
      <c r="A106" t="s">
        <v>48</v>
      </c>
      <c s="34" t="s">
        <v>247</v>
      </c>
      <c s="34" t="s">
        <v>248</v>
      </c>
      <c s="35" t="s">
        <v>5</v>
      </c>
      <c s="6" t="s">
        <v>249</v>
      </c>
      <c s="36" t="s">
        <v>235</v>
      </c>
      <c s="37">
        <v>10</v>
      </c>
      <c s="36">
        <v>0</v>
      </c>
      <c s="36">
        <f>ROUND(G106*H106,6)</f>
      </c>
      <c r="L106" s="38">
        <v>0</v>
      </c>
      <c s="32">
        <f>ROUND(ROUND(L106,2)*ROUND(G106,3),2)</f>
      </c>
      <c s="36" t="s">
        <v>54</v>
      </c>
      <c>
        <f>(M106*21)/100</f>
      </c>
      <c t="s">
        <v>26</v>
      </c>
    </row>
    <row r="107" spans="1:5" ht="12.75">
      <c r="A107" s="35" t="s">
        <v>55</v>
      </c>
      <c r="E107" s="39" t="s">
        <v>5</v>
      </c>
    </row>
    <row r="108" spans="1:5" ht="12.75">
      <c r="A108" s="35" t="s">
        <v>56</v>
      </c>
      <c r="E108" s="40" t="s">
        <v>5</v>
      </c>
    </row>
    <row r="109" spans="1:5" ht="12.75">
      <c r="A109" t="s">
        <v>58</v>
      </c>
      <c r="E109" s="39" t="s">
        <v>249</v>
      </c>
    </row>
    <row r="110" spans="1:16" ht="12.75">
      <c r="A110" t="s">
        <v>48</v>
      </c>
      <c s="34" t="s">
        <v>250</v>
      </c>
      <c s="34" t="s">
        <v>251</v>
      </c>
      <c s="35" t="s">
        <v>5</v>
      </c>
      <c s="6" t="s">
        <v>252</v>
      </c>
      <c s="36" t="s">
        <v>235</v>
      </c>
      <c s="37">
        <v>10</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12.75">
      <c r="A113" t="s">
        <v>58</v>
      </c>
      <c r="E113" s="39" t="s">
        <v>252</v>
      </c>
    </row>
    <row r="114" spans="1:16" ht="12.75">
      <c r="A114" t="s">
        <v>48</v>
      </c>
      <c s="34" t="s">
        <v>253</v>
      </c>
      <c s="34" t="s">
        <v>254</v>
      </c>
      <c s="35" t="s">
        <v>5</v>
      </c>
      <c s="6" t="s">
        <v>255</v>
      </c>
      <c s="36" t="s">
        <v>235</v>
      </c>
      <c s="37">
        <v>10</v>
      </c>
      <c s="36">
        <v>0</v>
      </c>
      <c s="36">
        <f>ROUND(G114*H114,6)</f>
      </c>
      <c r="L114" s="38">
        <v>0</v>
      </c>
      <c s="32">
        <f>ROUND(ROUND(L114,2)*ROUND(G114,3),2)</f>
      </c>
      <c s="36" t="s">
        <v>54</v>
      </c>
      <c>
        <f>(M114*21)/100</f>
      </c>
      <c t="s">
        <v>26</v>
      </c>
    </row>
    <row r="115" spans="1:5" ht="12.75">
      <c r="A115" s="35" t="s">
        <v>55</v>
      </c>
      <c r="E115" s="39" t="s">
        <v>5</v>
      </c>
    </row>
    <row r="116" spans="1:5" ht="12.75">
      <c r="A116" s="35" t="s">
        <v>56</v>
      </c>
      <c r="E116" s="40" t="s">
        <v>5</v>
      </c>
    </row>
    <row r="117" spans="1:5" ht="12.75">
      <c r="A117" t="s">
        <v>58</v>
      </c>
      <c r="E117" s="39" t="s">
        <v>255</v>
      </c>
    </row>
    <row r="118" spans="1:16" ht="12.75">
      <c r="A118" t="s">
        <v>48</v>
      </c>
      <c s="34" t="s">
        <v>256</v>
      </c>
      <c s="34" t="s">
        <v>257</v>
      </c>
      <c s="35" t="s">
        <v>5</v>
      </c>
      <c s="6" t="s">
        <v>258</v>
      </c>
      <c s="36" t="s">
        <v>259</v>
      </c>
      <c s="37">
        <v>100</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258</v>
      </c>
    </row>
    <row r="122" spans="1:16" ht="12.75">
      <c r="A122" t="s">
        <v>48</v>
      </c>
      <c s="34" t="s">
        <v>260</v>
      </c>
      <c s="34" t="s">
        <v>261</v>
      </c>
      <c s="35" t="s">
        <v>5</v>
      </c>
      <c s="6" t="s">
        <v>262</v>
      </c>
      <c s="36" t="s">
        <v>259</v>
      </c>
      <c s="37">
        <v>100</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12.75">
      <c r="A125" t="s">
        <v>58</v>
      </c>
      <c r="E125" s="39" t="s">
        <v>262</v>
      </c>
    </row>
    <row r="126" spans="1:16" ht="25.5">
      <c r="A126" t="s">
        <v>48</v>
      </c>
      <c s="34" t="s">
        <v>263</v>
      </c>
      <c s="34" t="s">
        <v>264</v>
      </c>
      <c s="35" t="s">
        <v>5</v>
      </c>
      <c s="6" t="s">
        <v>265</v>
      </c>
      <c s="36" t="s">
        <v>187</v>
      </c>
      <c s="37">
        <v>23</v>
      </c>
      <c s="36">
        <v>0</v>
      </c>
      <c s="36">
        <f>ROUND(G126*H126,6)</f>
      </c>
      <c r="L126" s="38">
        <v>0</v>
      </c>
      <c s="32">
        <f>ROUND(ROUND(L126,2)*ROUND(G126,3),2)</f>
      </c>
      <c s="36" t="s">
        <v>188</v>
      </c>
      <c>
        <f>(M126*21)/100</f>
      </c>
      <c t="s">
        <v>26</v>
      </c>
    </row>
    <row r="127" spans="1:5" ht="12.75">
      <c r="A127" s="35" t="s">
        <v>55</v>
      </c>
      <c r="E127" s="39" t="s">
        <v>5</v>
      </c>
    </row>
    <row r="128" spans="1:5" ht="12.75">
      <c r="A128" s="35" t="s">
        <v>56</v>
      </c>
      <c r="E128" s="40" t="s">
        <v>5</v>
      </c>
    </row>
    <row r="129" spans="1:5" ht="25.5">
      <c r="A129" t="s">
        <v>58</v>
      </c>
      <c r="E129" s="39" t="s">
        <v>265</v>
      </c>
    </row>
    <row r="130" spans="1:16" ht="12.75">
      <c r="A130" t="s">
        <v>48</v>
      </c>
      <c s="34" t="s">
        <v>266</v>
      </c>
      <c s="34" t="s">
        <v>267</v>
      </c>
      <c s="35" t="s">
        <v>5</v>
      </c>
      <c s="6" t="s">
        <v>268</v>
      </c>
      <c s="36" t="s">
        <v>187</v>
      </c>
      <c s="37">
        <v>23</v>
      </c>
      <c s="36">
        <v>0</v>
      </c>
      <c s="36">
        <f>ROUND(G130*H130,6)</f>
      </c>
      <c r="L130" s="38">
        <v>0</v>
      </c>
      <c s="32">
        <f>ROUND(ROUND(L130,2)*ROUND(G130,3),2)</f>
      </c>
      <c s="36" t="s">
        <v>54</v>
      </c>
      <c>
        <f>(M130*21)/100</f>
      </c>
      <c t="s">
        <v>26</v>
      </c>
    </row>
    <row r="131" spans="1:5" ht="12.75">
      <c r="A131" s="35" t="s">
        <v>55</v>
      </c>
      <c r="E131" s="39" t="s">
        <v>5</v>
      </c>
    </row>
    <row r="132" spans="1:5" ht="12.75">
      <c r="A132" s="35" t="s">
        <v>56</v>
      </c>
      <c r="E132" s="40" t="s">
        <v>5</v>
      </c>
    </row>
    <row r="133" spans="1:5" ht="12.75">
      <c r="A133" t="s">
        <v>58</v>
      </c>
      <c r="E133" s="39" t="s">
        <v>268</v>
      </c>
    </row>
    <row r="134" spans="1:16" ht="12.75">
      <c r="A134" t="s">
        <v>48</v>
      </c>
      <c s="34" t="s">
        <v>269</v>
      </c>
      <c s="34" t="s">
        <v>270</v>
      </c>
      <c s="35" t="s">
        <v>5</v>
      </c>
      <c s="6" t="s">
        <v>271</v>
      </c>
      <c s="36" t="s">
        <v>187</v>
      </c>
      <c s="37">
        <v>900</v>
      </c>
      <c s="36">
        <v>0</v>
      </c>
      <c s="36">
        <f>ROUND(G134*H134,6)</f>
      </c>
      <c r="L134" s="38">
        <v>0</v>
      </c>
      <c s="32">
        <f>ROUND(ROUND(L134,2)*ROUND(G134,3),2)</f>
      </c>
      <c s="36" t="s">
        <v>54</v>
      </c>
      <c>
        <f>(M134*21)/100</f>
      </c>
      <c t="s">
        <v>26</v>
      </c>
    </row>
    <row r="135" spans="1:5" ht="12.75">
      <c r="A135" s="35" t="s">
        <v>55</v>
      </c>
      <c r="E135" s="39" t="s">
        <v>5</v>
      </c>
    </row>
    <row r="136" spans="1:5" ht="12.75">
      <c r="A136" s="35" t="s">
        <v>56</v>
      </c>
      <c r="E136" s="40" t="s">
        <v>5</v>
      </c>
    </row>
    <row r="137" spans="1:5" ht="12.75">
      <c r="A137" t="s">
        <v>58</v>
      </c>
      <c r="E137" s="39" t="s">
        <v>271</v>
      </c>
    </row>
    <row r="138" spans="1:16" ht="12.75">
      <c r="A138" t="s">
        <v>48</v>
      </c>
      <c s="34" t="s">
        <v>272</v>
      </c>
      <c s="34" t="s">
        <v>273</v>
      </c>
      <c s="35" t="s">
        <v>5</v>
      </c>
      <c s="6" t="s">
        <v>274</v>
      </c>
      <c s="36" t="s">
        <v>187</v>
      </c>
      <c s="37">
        <v>900</v>
      </c>
      <c s="36">
        <v>0</v>
      </c>
      <c s="36">
        <f>ROUND(G138*H138,6)</f>
      </c>
      <c r="L138" s="38">
        <v>0</v>
      </c>
      <c s="32">
        <f>ROUND(ROUND(L138,2)*ROUND(G138,3),2)</f>
      </c>
      <c s="36" t="s">
        <v>54</v>
      </c>
      <c>
        <f>(M138*21)/100</f>
      </c>
      <c t="s">
        <v>26</v>
      </c>
    </row>
    <row r="139" spans="1:5" ht="12.75">
      <c r="A139" s="35" t="s">
        <v>55</v>
      </c>
      <c r="E139" s="39" t="s">
        <v>5</v>
      </c>
    </row>
    <row r="140" spans="1:5" ht="12.75">
      <c r="A140" s="35" t="s">
        <v>56</v>
      </c>
      <c r="E140" s="40" t="s">
        <v>5</v>
      </c>
    </row>
    <row r="141" spans="1:5" ht="12.75">
      <c r="A141" t="s">
        <v>58</v>
      </c>
      <c r="E141" s="39" t="s">
        <v>274</v>
      </c>
    </row>
    <row r="142" spans="1:16" ht="12.75">
      <c r="A142" t="s">
        <v>48</v>
      </c>
      <c s="34" t="s">
        <v>275</v>
      </c>
      <c s="34" t="s">
        <v>276</v>
      </c>
      <c s="35" t="s">
        <v>5</v>
      </c>
      <c s="6" t="s">
        <v>277</v>
      </c>
      <c s="36" t="s">
        <v>235</v>
      </c>
      <c s="37">
        <v>200</v>
      </c>
      <c s="36">
        <v>0</v>
      </c>
      <c s="36">
        <f>ROUND(G142*H142,6)</f>
      </c>
      <c r="L142" s="38">
        <v>0</v>
      </c>
      <c s="32">
        <f>ROUND(ROUND(L142,2)*ROUND(G142,3),2)</f>
      </c>
      <c s="36" t="s">
        <v>54</v>
      </c>
      <c>
        <f>(M142*21)/100</f>
      </c>
      <c t="s">
        <v>26</v>
      </c>
    </row>
    <row r="143" spans="1:5" ht="12.75">
      <c r="A143" s="35" t="s">
        <v>55</v>
      </c>
      <c r="E143" s="39" t="s">
        <v>5</v>
      </c>
    </row>
    <row r="144" spans="1:5" ht="12.75">
      <c r="A144" s="35" t="s">
        <v>56</v>
      </c>
      <c r="E144" s="40" t="s">
        <v>5</v>
      </c>
    </row>
    <row r="145" spans="1:5" ht="12.75">
      <c r="A145" t="s">
        <v>58</v>
      </c>
      <c r="E145" s="39" t="s">
        <v>277</v>
      </c>
    </row>
    <row r="146" spans="1:16" ht="12.75">
      <c r="A146" t="s">
        <v>48</v>
      </c>
      <c s="34" t="s">
        <v>278</v>
      </c>
      <c s="34" t="s">
        <v>279</v>
      </c>
      <c s="35" t="s">
        <v>5</v>
      </c>
      <c s="6" t="s">
        <v>280</v>
      </c>
      <c s="36" t="s">
        <v>187</v>
      </c>
      <c s="37">
        <v>1</v>
      </c>
      <c s="36">
        <v>0</v>
      </c>
      <c s="36">
        <f>ROUND(G146*H146,6)</f>
      </c>
      <c r="L146" s="38">
        <v>0</v>
      </c>
      <c s="32">
        <f>ROUND(ROUND(L146,2)*ROUND(G146,3),2)</f>
      </c>
      <c s="36" t="s">
        <v>54</v>
      </c>
      <c>
        <f>(M146*21)/100</f>
      </c>
      <c t="s">
        <v>26</v>
      </c>
    </row>
    <row r="147" spans="1:5" ht="12.75">
      <c r="A147" s="35" t="s">
        <v>55</v>
      </c>
      <c r="E147" s="39" t="s">
        <v>5</v>
      </c>
    </row>
    <row r="148" spans="1:5" ht="12.75">
      <c r="A148" s="35" t="s">
        <v>56</v>
      </c>
      <c r="E148" s="40" t="s">
        <v>5</v>
      </c>
    </row>
    <row r="149" spans="1:5" ht="12.75">
      <c r="A149" t="s">
        <v>58</v>
      </c>
      <c r="E149" s="39" t="s">
        <v>280</v>
      </c>
    </row>
    <row r="150" spans="1:16" ht="12.75">
      <c r="A150" t="s">
        <v>48</v>
      </c>
      <c s="34" t="s">
        <v>281</v>
      </c>
      <c s="34" t="s">
        <v>282</v>
      </c>
      <c s="35" t="s">
        <v>5</v>
      </c>
      <c s="6" t="s">
        <v>283</v>
      </c>
      <c s="36" t="s">
        <v>187</v>
      </c>
      <c s="37">
        <v>5</v>
      </c>
      <c s="36">
        <v>0</v>
      </c>
      <c s="36">
        <f>ROUND(G150*H150,6)</f>
      </c>
      <c r="L150" s="38">
        <v>0</v>
      </c>
      <c s="32">
        <f>ROUND(ROUND(L150,2)*ROUND(G150,3),2)</f>
      </c>
      <c s="36" t="s">
        <v>188</v>
      </c>
      <c>
        <f>(M150*21)/100</f>
      </c>
      <c t="s">
        <v>26</v>
      </c>
    </row>
    <row r="151" spans="1:5" ht="12.75">
      <c r="A151" s="35" t="s">
        <v>55</v>
      </c>
      <c r="E151" s="39" t="s">
        <v>5</v>
      </c>
    </row>
    <row r="152" spans="1:5" ht="12.75">
      <c r="A152" s="35" t="s">
        <v>56</v>
      </c>
      <c r="E152" s="40" t="s">
        <v>5</v>
      </c>
    </row>
    <row r="153" spans="1:5" ht="12.75">
      <c r="A153" t="s">
        <v>58</v>
      </c>
      <c r="E153" s="39" t="s">
        <v>283</v>
      </c>
    </row>
    <row r="154" spans="1:16" ht="12.75">
      <c r="A154" t="s">
        <v>48</v>
      </c>
      <c s="34" t="s">
        <v>284</v>
      </c>
      <c s="34" t="s">
        <v>285</v>
      </c>
      <c s="35" t="s">
        <v>5</v>
      </c>
      <c s="6" t="s">
        <v>286</v>
      </c>
      <c s="36" t="s">
        <v>187</v>
      </c>
      <c s="37">
        <v>5</v>
      </c>
      <c s="36">
        <v>0</v>
      </c>
      <c s="36">
        <f>ROUND(G154*H154,6)</f>
      </c>
      <c r="L154" s="38">
        <v>0</v>
      </c>
      <c s="32">
        <f>ROUND(ROUND(L154,2)*ROUND(G154,3),2)</f>
      </c>
      <c s="36" t="s">
        <v>54</v>
      </c>
      <c>
        <f>(M154*21)/100</f>
      </c>
      <c t="s">
        <v>26</v>
      </c>
    </row>
    <row r="155" spans="1:5" ht="12.75">
      <c r="A155" s="35" t="s">
        <v>55</v>
      </c>
      <c r="E155" s="39" t="s">
        <v>5</v>
      </c>
    </row>
    <row r="156" spans="1:5" ht="12.75">
      <c r="A156" s="35" t="s">
        <v>56</v>
      </c>
      <c r="E156" s="40" t="s">
        <v>5</v>
      </c>
    </row>
    <row r="157" spans="1:5" ht="12.75">
      <c r="A157" t="s">
        <v>58</v>
      </c>
      <c r="E157" s="39" t="s">
        <v>286</v>
      </c>
    </row>
    <row r="158" spans="1:16" ht="12.75">
      <c r="A158" t="s">
        <v>48</v>
      </c>
      <c s="34" t="s">
        <v>287</v>
      </c>
      <c s="34" t="s">
        <v>288</v>
      </c>
      <c s="35" t="s">
        <v>5</v>
      </c>
      <c s="6" t="s">
        <v>289</v>
      </c>
      <c s="36" t="s">
        <v>187</v>
      </c>
      <c s="37">
        <v>2</v>
      </c>
      <c s="36">
        <v>0</v>
      </c>
      <c s="36">
        <f>ROUND(G158*H158,6)</f>
      </c>
      <c r="L158" s="38">
        <v>0</v>
      </c>
      <c s="32">
        <f>ROUND(ROUND(L158,2)*ROUND(G158,3),2)</f>
      </c>
      <c s="36" t="s">
        <v>54</v>
      </c>
      <c>
        <f>(M158*21)/100</f>
      </c>
      <c t="s">
        <v>26</v>
      </c>
    </row>
    <row r="159" spans="1:5" ht="12.75">
      <c r="A159" s="35" t="s">
        <v>55</v>
      </c>
      <c r="E159" s="39" t="s">
        <v>5</v>
      </c>
    </row>
    <row r="160" spans="1:5" ht="12.75">
      <c r="A160" s="35" t="s">
        <v>56</v>
      </c>
      <c r="E160" s="40" t="s">
        <v>5</v>
      </c>
    </row>
    <row r="161" spans="1:5" ht="12.75">
      <c r="A161" t="s">
        <v>58</v>
      </c>
      <c r="E161" s="39" t="s">
        <v>289</v>
      </c>
    </row>
    <row r="162" spans="1:16" ht="12.75">
      <c r="A162" t="s">
        <v>48</v>
      </c>
      <c s="34" t="s">
        <v>290</v>
      </c>
      <c s="34" t="s">
        <v>291</v>
      </c>
      <c s="35" t="s">
        <v>5</v>
      </c>
      <c s="6" t="s">
        <v>292</v>
      </c>
      <c s="36" t="s">
        <v>187</v>
      </c>
      <c s="37">
        <v>2</v>
      </c>
      <c s="36">
        <v>0</v>
      </c>
      <c s="36">
        <f>ROUND(G162*H162,6)</f>
      </c>
      <c r="L162" s="38">
        <v>0</v>
      </c>
      <c s="32">
        <f>ROUND(ROUND(L162,2)*ROUND(G162,3),2)</f>
      </c>
      <c s="36" t="s">
        <v>54</v>
      </c>
      <c>
        <f>(M162*21)/100</f>
      </c>
      <c t="s">
        <v>26</v>
      </c>
    </row>
    <row r="163" spans="1:5" ht="12.75">
      <c r="A163" s="35" t="s">
        <v>55</v>
      </c>
      <c r="E163" s="39" t="s">
        <v>5</v>
      </c>
    </row>
    <row r="164" spans="1:5" ht="12.75">
      <c r="A164" s="35" t="s">
        <v>56</v>
      </c>
      <c r="E164" s="40" t="s">
        <v>5</v>
      </c>
    </row>
    <row r="165" spans="1:5" ht="12.75">
      <c r="A165" t="s">
        <v>58</v>
      </c>
      <c r="E165" s="39" t="s">
        <v>292</v>
      </c>
    </row>
    <row r="166" spans="1:16" ht="12.75">
      <c r="A166" t="s">
        <v>48</v>
      </c>
      <c s="34" t="s">
        <v>293</v>
      </c>
      <c s="34" t="s">
        <v>294</v>
      </c>
      <c s="35" t="s">
        <v>5</v>
      </c>
      <c s="6" t="s">
        <v>295</v>
      </c>
      <c s="36" t="s">
        <v>296</v>
      </c>
      <c s="37">
        <v>48</v>
      </c>
      <c s="36">
        <v>0</v>
      </c>
      <c s="36">
        <f>ROUND(G166*H166,6)</f>
      </c>
      <c r="L166" s="38">
        <v>0</v>
      </c>
      <c s="32">
        <f>ROUND(ROUND(L166,2)*ROUND(G166,3),2)</f>
      </c>
      <c s="36" t="s">
        <v>54</v>
      </c>
      <c>
        <f>(M166*21)/100</f>
      </c>
      <c t="s">
        <v>26</v>
      </c>
    </row>
    <row r="167" spans="1:5" ht="12.75">
      <c r="A167" s="35" t="s">
        <v>55</v>
      </c>
      <c r="E167" s="39" t="s">
        <v>5</v>
      </c>
    </row>
    <row r="168" spans="1:5" ht="12.75">
      <c r="A168" s="35" t="s">
        <v>56</v>
      </c>
      <c r="E168" s="40" t="s">
        <v>5</v>
      </c>
    </row>
    <row r="169" spans="1:5" ht="12.75">
      <c r="A169" t="s">
        <v>58</v>
      </c>
      <c r="E169" s="39" t="s">
        <v>295</v>
      </c>
    </row>
    <row r="170" spans="1:16" ht="38.25">
      <c r="A170" t="s">
        <v>48</v>
      </c>
      <c s="34" t="s">
        <v>297</v>
      </c>
      <c s="34" t="s">
        <v>298</v>
      </c>
      <c s="35" t="s">
        <v>5</v>
      </c>
      <c s="6" t="s">
        <v>299</v>
      </c>
      <c s="36" t="s">
        <v>187</v>
      </c>
      <c s="37">
        <v>1</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51">
      <c r="A173" t="s">
        <v>58</v>
      </c>
      <c r="E173" s="39" t="s">
        <v>300</v>
      </c>
    </row>
    <row r="174" spans="1:16" ht="38.25">
      <c r="A174" t="s">
        <v>48</v>
      </c>
      <c s="34" t="s">
        <v>301</v>
      </c>
      <c s="34" t="s">
        <v>302</v>
      </c>
      <c s="35" t="s">
        <v>5</v>
      </c>
      <c s="6" t="s">
        <v>303</v>
      </c>
      <c s="36" t="s">
        <v>187</v>
      </c>
      <c s="37">
        <v>1</v>
      </c>
      <c s="36">
        <v>0</v>
      </c>
      <c s="36">
        <f>ROUND(G174*H174,6)</f>
      </c>
      <c r="L174" s="38">
        <v>0</v>
      </c>
      <c s="32">
        <f>ROUND(ROUND(L174,2)*ROUND(G174,3),2)</f>
      </c>
      <c s="36" t="s">
        <v>54</v>
      </c>
      <c>
        <f>(M174*21)/100</f>
      </c>
      <c t="s">
        <v>26</v>
      </c>
    </row>
    <row r="175" spans="1:5" ht="12.75">
      <c r="A175" s="35" t="s">
        <v>55</v>
      </c>
      <c r="E175" s="39" t="s">
        <v>5</v>
      </c>
    </row>
    <row r="176" spans="1:5" ht="12.75">
      <c r="A176" s="35" t="s">
        <v>56</v>
      </c>
      <c r="E176" s="40" t="s">
        <v>5</v>
      </c>
    </row>
    <row r="177" spans="1:5" ht="38.25">
      <c r="A177" t="s">
        <v>58</v>
      </c>
      <c r="E177" s="39" t="s">
        <v>304</v>
      </c>
    </row>
    <row r="178" spans="1:16" ht="12.75">
      <c r="A178" t="s">
        <v>48</v>
      </c>
      <c s="34" t="s">
        <v>305</v>
      </c>
      <c s="34" t="s">
        <v>306</v>
      </c>
      <c s="35" t="s">
        <v>5</v>
      </c>
      <c s="6" t="s">
        <v>307</v>
      </c>
      <c s="36" t="s">
        <v>53</v>
      </c>
      <c s="37">
        <v>3.4</v>
      </c>
      <c s="36">
        <v>0</v>
      </c>
      <c s="36">
        <f>ROUND(G178*H178,6)</f>
      </c>
      <c r="L178" s="38">
        <v>0</v>
      </c>
      <c s="32">
        <f>ROUND(ROUND(L178,2)*ROUND(G178,3),2)</f>
      </c>
      <c s="36" t="s">
        <v>54</v>
      </c>
      <c>
        <f>(M178*21)/100</f>
      </c>
      <c t="s">
        <v>26</v>
      </c>
    </row>
    <row r="179" spans="1:5" ht="12.75">
      <c r="A179" s="35" t="s">
        <v>55</v>
      </c>
      <c r="E179" s="39" t="s">
        <v>5</v>
      </c>
    </row>
    <row r="180" spans="1:5" ht="12.75">
      <c r="A180" s="35" t="s">
        <v>56</v>
      </c>
      <c r="E180" s="40" t="s">
        <v>5</v>
      </c>
    </row>
    <row r="181" spans="1:5" ht="12.75">
      <c r="A181" t="s">
        <v>58</v>
      </c>
      <c r="E181" s="39" t="s">
        <v>307</v>
      </c>
    </row>
    <row r="182" spans="1:13" ht="12.75">
      <c r="A182" t="s">
        <v>45</v>
      </c>
      <c r="C182" s="31" t="s">
        <v>308</v>
      </c>
      <c r="E182" s="33" t="s">
        <v>309</v>
      </c>
      <c r="J182" s="32">
        <f>0</f>
      </c>
      <c s="32">
        <f>0</f>
      </c>
      <c s="32">
        <f>0+L183</f>
      </c>
      <c s="32">
        <f>0+M183</f>
      </c>
    </row>
    <row r="183" spans="1:16" ht="12.75">
      <c r="A183" t="s">
        <v>48</v>
      </c>
      <c s="34" t="s">
        <v>310</v>
      </c>
      <c s="34" t="s">
        <v>311</v>
      </c>
      <c s="35" t="s">
        <v>5</v>
      </c>
      <c s="6" t="s">
        <v>312</v>
      </c>
      <c s="36" t="s">
        <v>161</v>
      </c>
      <c s="37">
        <v>1</v>
      </c>
      <c s="36">
        <v>0</v>
      </c>
      <c s="36">
        <f>ROUND(G183*H183,6)</f>
      </c>
      <c r="L183" s="38">
        <v>0</v>
      </c>
      <c s="32">
        <f>ROUND(ROUND(L183,2)*ROUND(G183,3),2)</f>
      </c>
      <c s="36" t="s">
        <v>188</v>
      </c>
      <c>
        <f>(M183*21)/100</f>
      </c>
      <c t="s">
        <v>26</v>
      </c>
    </row>
    <row r="184" spans="1:5" ht="12.75">
      <c r="A184" s="35" t="s">
        <v>55</v>
      </c>
      <c r="E184" s="39" t="s">
        <v>5</v>
      </c>
    </row>
    <row r="185" spans="1:5" ht="12.75">
      <c r="A185" s="35" t="s">
        <v>56</v>
      </c>
      <c r="E185" s="40" t="s">
        <v>5</v>
      </c>
    </row>
    <row r="186" spans="1:5" ht="12.75">
      <c r="A186" t="s">
        <v>58</v>
      </c>
      <c r="E186"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178</v>
      </c>
      <c s="41">
        <f>Rekapitulace!C14</f>
      </c>
      <c s="20" t="s">
        <v>0</v>
      </c>
      <c t="s">
        <v>22</v>
      </c>
      <c t="s">
        <v>26</v>
      </c>
    </row>
    <row r="4" spans="1:16" ht="32" customHeight="1">
      <c r="A4" s="24" t="s">
        <v>19</v>
      </c>
      <c s="25" t="s">
        <v>27</v>
      </c>
      <c s="27" t="s">
        <v>178</v>
      </c>
      <c r="E4" s="26" t="s">
        <v>179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COUNTIFS(L8:L375,"=0",A8:A375,"P")+COUNTIFS(L8:L375,"",A8:A375,"P")+SUM(Q8:Q375)</f>
      </c>
    </row>
    <row r="8" spans="1:13" ht="12.75">
      <c r="A8" t="s">
        <v>43</v>
      </c>
      <c r="C8" s="28" t="s">
        <v>316</v>
      </c>
      <c r="E8" s="30" t="s">
        <v>315</v>
      </c>
      <c r="J8" s="29">
        <f>0+J9+J374</f>
      </c>
      <c s="29">
        <f>0+K9+K374</f>
      </c>
      <c s="29">
        <f>0+L9+L374</f>
      </c>
      <c s="29">
        <f>0+M9+M374</f>
      </c>
    </row>
    <row r="9" spans="1:13" ht="12.75">
      <c r="A9" t="s">
        <v>45</v>
      </c>
      <c r="C9" s="31" t="s">
        <v>317</v>
      </c>
      <c r="E9" s="33" t="s">
        <v>318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48</v>
      </c>
      <c s="34" t="s">
        <v>49</v>
      </c>
      <c s="34" t="s">
        <v>185</v>
      </c>
      <c s="35" t="s">
        <v>5</v>
      </c>
      <c s="6" t="s">
        <v>186</v>
      </c>
      <c s="36" t="s">
        <v>187</v>
      </c>
      <c s="37">
        <v>1</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12.75">
      <c r="A13" t="s">
        <v>58</v>
      </c>
      <c r="E13" s="39" t="s">
        <v>186</v>
      </c>
    </row>
    <row r="14" spans="1:16" ht="38.25">
      <c r="A14" t="s">
        <v>48</v>
      </c>
      <c s="34" t="s">
        <v>26</v>
      </c>
      <c s="34" t="s">
        <v>319</v>
      </c>
      <c s="35" t="s">
        <v>5</v>
      </c>
      <c s="6" t="s">
        <v>190</v>
      </c>
      <c s="36" t="s">
        <v>187</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02">
      <c r="A17" t="s">
        <v>58</v>
      </c>
      <c r="E17" s="39" t="s">
        <v>191</v>
      </c>
    </row>
    <row r="18" spans="1:16" ht="12.75">
      <c r="A18" t="s">
        <v>48</v>
      </c>
      <c s="34" t="s">
        <v>25</v>
      </c>
      <c s="34" t="s">
        <v>320</v>
      </c>
      <c s="35" t="s">
        <v>5</v>
      </c>
      <c s="6" t="s">
        <v>193</v>
      </c>
      <c s="36" t="s">
        <v>187</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193</v>
      </c>
    </row>
    <row r="22" spans="1:16" ht="25.5">
      <c r="A22" t="s">
        <v>48</v>
      </c>
      <c s="34" t="s">
        <v>70</v>
      </c>
      <c s="34" t="s">
        <v>321</v>
      </c>
      <c s="35" t="s">
        <v>5</v>
      </c>
      <c s="6" t="s">
        <v>195</v>
      </c>
      <c s="36" t="s">
        <v>187</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25.5">
      <c r="A25" t="s">
        <v>58</v>
      </c>
      <c r="E25" s="39" t="s">
        <v>195</v>
      </c>
    </row>
    <row r="26" spans="1:16" ht="25.5">
      <c r="A26" t="s">
        <v>48</v>
      </c>
      <c s="34" t="s">
        <v>76</v>
      </c>
      <c s="34" t="s">
        <v>196</v>
      </c>
      <c s="35" t="s">
        <v>5</v>
      </c>
      <c s="6" t="s">
        <v>197</v>
      </c>
      <c s="36" t="s">
        <v>187</v>
      </c>
      <c s="37">
        <v>1</v>
      </c>
      <c s="36">
        <v>0</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25.5">
      <c r="A29" t="s">
        <v>58</v>
      </c>
      <c r="E29" s="39" t="s">
        <v>197</v>
      </c>
    </row>
    <row r="30" spans="1:16" ht="12.75">
      <c r="A30" t="s">
        <v>48</v>
      </c>
      <c s="34" t="s">
        <v>82</v>
      </c>
      <c s="34" t="s">
        <v>322</v>
      </c>
      <c s="35" t="s">
        <v>5</v>
      </c>
      <c s="6" t="s">
        <v>199</v>
      </c>
      <c s="36" t="s">
        <v>187</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58</v>
      </c>
      <c r="E33" s="39" t="s">
        <v>199</v>
      </c>
    </row>
    <row r="34" spans="1:16" ht="12.75">
      <c r="A34" t="s">
        <v>48</v>
      </c>
      <c s="34" t="s">
        <v>88</v>
      </c>
      <c s="34" t="s">
        <v>200</v>
      </c>
      <c s="35" t="s">
        <v>5</v>
      </c>
      <c s="6" t="s">
        <v>201</v>
      </c>
      <c s="36" t="s">
        <v>187</v>
      </c>
      <c s="37">
        <v>1</v>
      </c>
      <c s="36">
        <v>0</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12.75">
      <c r="A37" t="s">
        <v>58</v>
      </c>
      <c r="E37" s="39" t="s">
        <v>201</v>
      </c>
    </row>
    <row r="38" spans="1:16" ht="12.75">
      <c r="A38" t="s">
        <v>48</v>
      </c>
      <c s="34" t="s">
        <v>94</v>
      </c>
      <c s="34" t="s">
        <v>323</v>
      </c>
      <c s="35" t="s">
        <v>5</v>
      </c>
      <c s="6" t="s">
        <v>203</v>
      </c>
      <c s="36" t="s">
        <v>187</v>
      </c>
      <c s="37">
        <v>1</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12.75">
      <c r="A41" t="s">
        <v>58</v>
      </c>
      <c r="E41" s="39" t="s">
        <v>203</v>
      </c>
    </row>
    <row r="42" spans="1:16" ht="12.75">
      <c r="A42" t="s">
        <v>48</v>
      </c>
      <c s="34" t="s">
        <v>100</v>
      </c>
      <c s="34" t="s">
        <v>324</v>
      </c>
      <c s="35" t="s">
        <v>5</v>
      </c>
      <c s="6" t="s">
        <v>325</v>
      </c>
      <c s="36" t="s">
        <v>187</v>
      </c>
      <c s="37">
        <v>1</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12.75">
      <c r="A45" t="s">
        <v>58</v>
      </c>
      <c r="E45" s="39" t="s">
        <v>325</v>
      </c>
    </row>
    <row r="46" spans="1:16" ht="25.5">
      <c r="A46" t="s">
        <v>48</v>
      </c>
      <c s="34" t="s">
        <v>106</v>
      </c>
      <c s="34" t="s">
        <v>326</v>
      </c>
      <c s="35" t="s">
        <v>5</v>
      </c>
      <c s="6" t="s">
        <v>327</v>
      </c>
      <c s="36" t="s">
        <v>187</v>
      </c>
      <c s="37">
        <v>1</v>
      </c>
      <c s="36">
        <v>0</v>
      </c>
      <c s="36">
        <f>ROUND(G46*H46,6)</f>
      </c>
      <c r="L46" s="38">
        <v>0</v>
      </c>
      <c s="32">
        <f>ROUND(ROUND(L46,2)*ROUND(G46,3),2)</f>
      </c>
      <c s="36" t="s">
        <v>188</v>
      </c>
      <c>
        <f>(M46*21)/100</f>
      </c>
      <c t="s">
        <v>26</v>
      </c>
    </row>
    <row r="47" spans="1:5" ht="12.75">
      <c r="A47" s="35" t="s">
        <v>55</v>
      </c>
      <c r="E47" s="39" t="s">
        <v>5</v>
      </c>
    </row>
    <row r="48" spans="1:5" ht="12.75">
      <c r="A48" s="35" t="s">
        <v>56</v>
      </c>
      <c r="E48" s="40" t="s">
        <v>5</v>
      </c>
    </row>
    <row r="49" spans="1:5" ht="25.5">
      <c r="A49" t="s">
        <v>58</v>
      </c>
      <c r="E49" s="39" t="s">
        <v>327</v>
      </c>
    </row>
    <row r="50" spans="1:16" ht="38.25">
      <c r="A50" t="s">
        <v>48</v>
      </c>
      <c s="34" t="s">
        <v>112</v>
      </c>
      <c s="34" t="s">
        <v>328</v>
      </c>
      <c s="35" t="s">
        <v>5</v>
      </c>
      <c s="6" t="s">
        <v>329</v>
      </c>
      <c s="36" t="s">
        <v>187</v>
      </c>
      <c s="37">
        <v>1</v>
      </c>
      <c s="36">
        <v>0</v>
      </c>
      <c s="36">
        <f>ROUND(G50*H50,6)</f>
      </c>
      <c r="L50" s="38">
        <v>0</v>
      </c>
      <c s="32">
        <f>ROUND(ROUND(L50,2)*ROUND(G50,3),2)</f>
      </c>
      <c s="36" t="s">
        <v>54</v>
      </c>
      <c>
        <f>(M50*21)/100</f>
      </c>
      <c t="s">
        <v>26</v>
      </c>
    </row>
    <row r="51" spans="1:5" ht="12.75">
      <c r="A51" s="35" t="s">
        <v>55</v>
      </c>
      <c r="E51" s="39" t="s">
        <v>5</v>
      </c>
    </row>
    <row r="52" spans="1:5" ht="12.75">
      <c r="A52" s="35" t="s">
        <v>56</v>
      </c>
      <c r="E52" s="40" t="s">
        <v>5</v>
      </c>
    </row>
    <row r="53" spans="1:5" ht="38.25">
      <c r="A53" t="s">
        <v>58</v>
      </c>
      <c r="E53" s="39" t="s">
        <v>330</v>
      </c>
    </row>
    <row r="54" spans="1:16" ht="12.75">
      <c r="A54" t="s">
        <v>48</v>
      </c>
      <c s="34" t="s">
        <v>118</v>
      </c>
      <c s="34" t="s">
        <v>331</v>
      </c>
      <c s="35" t="s">
        <v>5</v>
      </c>
      <c s="6" t="s">
        <v>332</v>
      </c>
      <c s="36" t="s">
        <v>187</v>
      </c>
      <c s="37">
        <v>2</v>
      </c>
      <c s="36">
        <v>0</v>
      </c>
      <c s="36">
        <f>ROUND(G54*H54,6)</f>
      </c>
      <c r="L54" s="38">
        <v>0</v>
      </c>
      <c s="32">
        <f>ROUND(ROUND(L54,2)*ROUND(G54,3),2)</f>
      </c>
      <c s="36" t="s">
        <v>188</v>
      </c>
      <c>
        <f>(M54*21)/100</f>
      </c>
      <c t="s">
        <v>26</v>
      </c>
    </row>
    <row r="55" spans="1:5" ht="12.75">
      <c r="A55" s="35" t="s">
        <v>55</v>
      </c>
      <c r="E55" s="39" t="s">
        <v>5</v>
      </c>
    </row>
    <row r="56" spans="1:5" ht="12.75">
      <c r="A56" s="35" t="s">
        <v>56</v>
      </c>
      <c r="E56" s="40" t="s">
        <v>5</v>
      </c>
    </row>
    <row r="57" spans="1:5" ht="12.75">
      <c r="A57" t="s">
        <v>58</v>
      </c>
      <c r="E57" s="39" t="s">
        <v>332</v>
      </c>
    </row>
    <row r="58" spans="1:16" ht="38.25">
      <c r="A58" t="s">
        <v>48</v>
      </c>
      <c s="34" t="s">
        <v>124</v>
      </c>
      <c s="34" t="s">
        <v>333</v>
      </c>
      <c s="35" t="s">
        <v>5</v>
      </c>
      <c s="6" t="s">
        <v>334</v>
      </c>
      <c s="36" t="s">
        <v>187</v>
      </c>
      <c s="37">
        <v>1</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38.25">
      <c r="A61" t="s">
        <v>58</v>
      </c>
      <c r="E61" s="39" t="s">
        <v>335</v>
      </c>
    </row>
    <row r="62" spans="1:16" ht="12.75">
      <c r="A62" t="s">
        <v>48</v>
      </c>
      <c s="34" t="s">
        <v>130</v>
      </c>
      <c s="34" t="s">
        <v>336</v>
      </c>
      <c s="35" t="s">
        <v>5</v>
      </c>
      <c s="6" t="s">
        <v>337</v>
      </c>
      <c s="36" t="s">
        <v>187</v>
      </c>
      <c s="37">
        <v>1</v>
      </c>
      <c s="36">
        <v>0</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12.75">
      <c r="A65" t="s">
        <v>58</v>
      </c>
      <c r="E65" s="39" t="s">
        <v>337</v>
      </c>
    </row>
    <row r="66" spans="1:16" ht="12.75">
      <c r="A66" t="s">
        <v>48</v>
      </c>
      <c s="34" t="s">
        <v>136</v>
      </c>
      <c s="34" t="s">
        <v>338</v>
      </c>
      <c s="35" t="s">
        <v>5</v>
      </c>
      <c s="6" t="s">
        <v>339</v>
      </c>
      <c s="36" t="s">
        <v>187</v>
      </c>
      <c s="37">
        <v>1</v>
      </c>
      <c s="36">
        <v>0</v>
      </c>
      <c s="36">
        <f>ROUND(G66*H66,6)</f>
      </c>
      <c r="L66" s="38">
        <v>0</v>
      </c>
      <c s="32">
        <f>ROUND(ROUND(L66,2)*ROUND(G66,3),2)</f>
      </c>
      <c s="36" t="s">
        <v>54</v>
      </c>
      <c>
        <f>(M66*21)/100</f>
      </c>
      <c t="s">
        <v>26</v>
      </c>
    </row>
    <row r="67" spans="1:5" ht="12.75">
      <c r="A67" s="35" t="s">
        <v>55</v>
      </c>
      <c r="E67" s="39" t="s">
        <v>5</v>
      </c>
    </row>
    <row r="68" spans="1:5" ht="12.75">
      <c r="A68" s="35" t="s">
        <v>56</v>
      </c>
      <c r="E68" s="40" t="s">
        <v>5</v>
      </c>
    </row>
    <row r="69" spans="1:5" ht="12.75">
      <c r="A69" t="s">
        <v>58</v>
      </c>
      <c r="E69" s="39" t="s">
        <v>339</v>
      </c>
    </row>
    <row r="70" spans="1:16" ht="12.75">
      <c r="A70" t="s">
        <v>48</v>
      </c>
      <c s="34" t="s">
        <v>142</v>
      </c>
      <c s="34" t="s">
        <v>340</v>
      </c>
      <c s="35" t="s">
        <v>5</v>
      </c>
      <c s="6" t="s">
        <v>341</v>
      </c>
      <c s="36" t="s">
        <v>187</v>
      </c>
      <c s="37">
        <v>9</v>
      </c>
      <c s="36">
        <v>0</v>
      </c>
      <c s="36">
        <f>ROUND(G70*H70,6)</f>
      </c>
      <c r="L70" s="38">
        <v>0</v>
      </c>
      <c s="32">
        <f>ROUND(ROUND(L70,2)*ROUND(G70,3),2)</f>
      </c>
      <c s="36" t="s">
        <v>188</v>
      </c>
      <c>
        <f>(M70*21)/100</f>
      </c>
      <c t="s">
        <v>26</v>
      </c>
    </row>
    <row r="71" spans="1:5" ht="12.75">
      <c r="A71" s="35" t="s">
        <v>55</v>
      </c>
      <c r="E71" s="39" t="s">
        <v>5</v>
      </c>
    </row>
    <row r="72" spans="1:5" ht="12.75">
      <c r="A72" s="35" t="s">
        <v>56</v>
      </c>
      <c r="E72" s="40" t="s">
        <v>5</v>
      </c>
    </row>
    <row r="73" spans="1:5" ht="12.75">
      <c r="A73" t="s">
        <v>58</v>
      </c>
      <c r="E73" s="39" t="s">
        <v>341</v>
      </c>
    </row>
    <row r="74" spans="1:16" ht="25.5">
      <c r="A74" t="s">
        <v>48</v>
      </c>
      <c s="34" t="s">
        <v>148</v>
      </c>
      <c s="34" t="s">
        <v>342</v>
      </c>
      <c s="35" t="s">
        <v>5</v>
      </c>
      <c s="6" t="s">
        <v>343</v>
      </c>
      <c s="36" t="s">
        <v>187</v>
      </c>
      <c s="37">
        <v>9</v>
      </c>
      <c s="36">
        <v>0</v>
      </c>
      <c s="36">
        <f>ROUND(G74*H74,6)</f>
      </c>
      <c r="L74" s="38">
        <v>0</v>
      </c>
      <c s="32">
        <f>ROUND(ROUND(L74,2)*ROUND(G74,3),2)</f>
      </c>
      <c s="36" t="s">
        <v>54</v>
      </c>
      <c>
        <f>(M74*21)/100</f>
      </c>
      <c t="s">
        <v>26</v>
      </c>
    </row>
    <row r="75" spans="1:5" ht="12.75">
      <c r="A75" s="35" t="s">
        <v>55</v>
      </c>
      <c r="E75" s="39" t="s">
        <v>5</v>
      </c>
    </row>
    <row r="76" spans="1:5" ht="12.75">
      <c r="A76" s="35" t="s">
        <v>56</v>
      </c>
      <c r="E76" s="40" t="s">
        <v>5</v>
      </c>
    </row>
    <row r="77" spans="1:5" ht="25.5">
      <c r="A77" t="s">
        <v>58</v>
      </c>
      <c r="E77" s="39" t="s">
        <v>343</v>
      </c>
    </row>
    <row r="78" spans="1:16" ht="12.75">
      <c r="A78" t="s">
        <v>48</v>
      </c>
      <c s="34" t="s">
        <v>225</v>
      </c>
      <c s="34" t="s">
        <v>344</v>
      </c>
      <c s="35" t="s">
        <v>5</v>
      </c>
      <c s="6" t="s">
        <v>345</v>
      </c>
      <c s="36" t="s">
        <v>187</v>
      </c>
      <c s="37">
        <v>11</v>
      </c>
      <c s="36">
        <v>0</v>
      </c>
      <c s="36">
        <f>ROUND(G78*H78,6)</f>
      </c>
      <c r="L78" s="38">
        <v>0</v>
      </c>
      <c s="32">
        <f>ROUND(ROUND(L78,2)*ROUND(G78,3),2)</f>
      </c>
      <c s="36" t="s">
        <v>188</v>
      </c>
      <c>
        <f>(M78*21)/100</f>
      </c>
      <c t="s">
        <v>26</v>
      </c>
    </row>
    <row r="79" spans="1:5" ht="12.75">
      <c r="A79" s="35" t="s">
        <v>55</v>
      </c>
      <c r="E79" s="39" t="s">
        <v>5</v>
      </c>
    </row>
    <row r="80" spans="1:5" ht="12.75">
      <c r="A80" s="35" t="s">
        <v>56</v>
      </c>
      <c r="E80" s="40" t="s">
        <v>5</v>
      </c>
    </row>
    <row r="81" spans="1:5" ht="12.75">
      <c r="A81" t="s">
        <v>58</v>
      </c>
      <c r="E81" s="39" t="s">
        <v>345</v>
      </c>
    </row>
    <row r="82" spans="1:16" ht="12.75">
      <c r="A82" t="s">
        <v>48</v>
      </c>
      <c s="34" t="s">
        <v>228</v>
      </c>
      <c s="34" t="s">
        <v>346</v>
      </c>
      <c s="35" t="s">
        <v>5</v>
      </c>
      <c s="6" t="s">
        <v>347</v>
      </c>
      <c s="36" t="s">
        <v>187</v>
      </c>
      <c s="37">
        <v>11</v>
      </c>
      <c s="36">
        <v>0</v>
      </c>
      <c s="36">
        <f>ROUND(G82*H82,6)</f>
      </c>
      <c r="L82" s="38">
        <v>0</v>
      </c>
      <c s="32">
        <f>ROUND(ROUND(L82,2)*ROUND(G82,3),2)</f>
      </c>
      <c s="36" t="s">
        <v>188</v>
      </c>
      <c>
        <f>(M82*21)/100</f>
      </c>
      <c t="s">
        <v>26</v>
      </c>
    </row>
    <row r="83" spans="1:5" ht="12.75">
      <c r="A83" s="35" t="s">
        <v>55</v>
      </c>
      <c r="E83" s="39" t="s">
        <v>5</v>
      </c>
    </row>
    <row r="84" spans="1:5" ht="12.75">
      <c r="A84" s="35" t="s">
        <v>56</v>
      </c>
      <c r="E84" s="40" t="s">
        <v>5</v>
      </c>
    </row>
    <row r="85" spans="1:5" ht="12.75">
      <c r="A85" t="s">
        <v>58</v>
      </c>
      <c r="E85" s="39" t="s">
        <v>347</v>
      </c>
    </row>
    <row r="86" spans="1:16" ht="12.75">
      <c r="A86" t="s">
        <v>48</v>
      </c>
      <c s="34" t="s">
        <v>232</v>
      </c>
      <c s="34" t="s">
        <v>348</v>
      </c>
      <c s="35" t="s">
        <v>5</v>
      </c>
      <c s="6" t="s">
        <v>349</v>
      </c>
      <c s="36" t="s">
        <v>187</v>
      </c>
      <c s="37">
        <v>11</v>
      </c>
      <c s="36">
        <v>0.0003</v>
      </c>
      <c s="36">
        <f>ROUND(G86*H86,6)</f>
      </c>
      <c r="L86" s="38">
        <v>0</v>
      </c>
      <c s="32">
        <f>ROUND(ROUND(L86,2)*ROUND(G86,3),2)</f>
      </c>
      <c s="36" t="s">
        <v>350</v>
      </c>
      <c>
        <f>(M86*21)/100</f>
      </c>
      <c t="s">
        <v>26</v>
      </c>
    </row>
    <row r="87" spans="1:5" ht="12.75">
      <c r="A87" s="35" t="s">
        <v>55</v>
      </c>
      <c r="E87" s="39" t="s">
        <v>5</v>
      </c>
    </row>
    <row r="88" spans="1:5" ht="12.75">
      <c r="A88" s="35" t="s">
        <v>56</v>
      </c>
      <c r="E88" s="40" t="s">
        <v>5</v>
      </c>
    </row>
    <row r="89" spans="1:5" ht="12.75">
      <c r="A89" t="s">
        <v>58</v>
      </c>
      <c r="E89" s="39" t="s">
        <v>349</v>
      </c>
    </row>
    <row r="90" spans="1:16" ht="12.75">
      <c r="A90" t="s">
        <v>48</v>
      </c>
      <c s="34" t="s">
        <v>236</v>
      </c>
      <c s="34" t="s">
        <v>351</v>
      </c>
      <c s="35" t="s">
        <v>5</v>
      </c>
      <c s="6" t="s">
        <v>352</v>
      </c>
      <c s="36" t="s">
        <v>187</v>
      </c>
      <c s="37">
        <v>12</v>
      </c>
      <c s="36">
        <v>0</v>
      </c>
      <c s="36">
        <f>ROUND(G90*H90,6)</f>
      </c>
      <c r="L90" s="38">
        <v>0</v>
      </c>
      <c s="32">
        <f>ROUND(ROUND(L90,2)*ROUND(G90,3),2)</f>
      </c>
      <c s="36" t="s">
        <v>188</v>
      </c>
      <c>
        <f>(M90*21)/100</f>
      </c>
      <c t="s">
        <v>26</v>
      </c>
    </row>
    <row r="91" spans="1:5" ht="12.75">
      <c r="A91" s="35" t="s">
        <v>55</v>
      </c>
      <c r="E91" s="39" t="s">
        <v>5</v>
      </c>
    </row>
    <row r="92" spans="1:5" ht="12.75">
      <c r="A92" s="35" t="s">
        <v>56</v>
      </c>
      <c r="E92" s="40" t="s">
        <v>5</v>
      </c>
    </row>
    <row r="93" spans="1:5" ht="12.75">
      <c r="A93" t="s">
        <v>58</v>
      </c>
      <c r="E93" s="39" t="s">
        <v>352</v>
      </c>
    </row>
    <row r="94" spans="1:16" ht="38.25">
      <c r="A94" t="s">
        <v>48</v>
      </c>
      <c s="34" t="s">
        <v>239</v>
      </c>
      <c s="34" t="s">
        <v>353</v>
      </c>
      <c s="35" t="s">
        <v>5</v>
      </c>
      <c s="6" t="s">
        <v>354</v>
      </c>
      <c s="36" t="s">
        <v>187</v>
      </c>
      <c s="37">
        <v>11</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51">
      <c r="A97" t="s">
        <v>58</v>
      </c>
      <c r="E97" s="39" t="s">
        <v>355</v>
      </c>
    </row>
    <row r="98" spans="1:16" ht="12.75">
      <c r="A98" t="s">
        <v>48</v>
      </c>
      <c s="34" t="s">
        <v>241</v>
      </c>
      <c s="34" t="s">
        <v>356</v>
      </c>
      <c s="35" t="s">
        <v>5</v>
      </c>
      <c s="6" t="s">
        <v>357</v>
      </c>
      <c s="36" t="s">
        <v>187</v>
      </c>
      <c s="37">
        <v>14</v>
      </c>
      <c s="36">
        <v>0</v>
      </c>
      <c s="36">
        <f>ROUND(G98*H98,6)</f>
      </c>
      <c r="L98" s="38">
        <v>0</v>
      </c>
      <c s="32">
        <f>ROUND(ROUND(L98,2)*ROUND(G98,3),2)</f>
      </c>
      <c s="36" t="s">
        <v>188</v>
      </c>
      <c>
        <f>(M98*21)/100</f>
      </c>
      <c t="s">
        <v>26</v>
      </c>
    </row>
    <row r="99" spans="1:5" ht="12.75">
      <c r="A99" s="35" t="s">
        <v>55</v>
      </c>
      <c r="E99" s="39" t="s">
        <v>5</v>
      </c>
    </row>
    <row r="100" spans="1:5" ht="12.75">
      <c r="A100" s="35" t="s">
        <v>56</v>
      </c>
      <c r="E100" s="40" t="s">
        <v>5</v>
      </c>
    </row>
    <row r="101" spans="1:5" ht="12.75">
      <c r="A101" t="s">
        <v>58</v>
      </c>
      <c r="E101" s="39" t="s">
        <v>357</v>
      </c>
    </row>
    <row r="102" spans="1:16" ht="38.25">
      <c r="A102" t="s">
        <v>48</v>
      </c>
      <c s="34" t="s">
        <v>244</v>
      </c>
      <c s="34" t="s">
        <v>358</v>
      </c>
      <c s="35" t="s">
        <v>5</v>
      </c>
      <c s="6" t="s">
        <v>359</v>
      </c>
      <c s="36" t="s">
        <v>187</v>
      </c>
      <c s="37">
        <v>14</v>
      </c>
      <c s="36">
        <v>0</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63.75">
      <c r="A105" t="s">
        <v>58</v>
      </c>
      <c r="E105" s="39" t="s">
        <v>360</v>
      </c>
    </row>
    <row r="106" spans="1:16" ht="25.5">
      <c r="A106" t="s">
        <v>48</v>
      </c>
      <c s="34" t="s">
        <v>247</v>
      </c>
      <c s="34" t="s">
        <v>361</v>
      </c>
      <c s="35" t="s">
        <v>5</v>
      </c>
      <c s="6" t="s">
        <v>362</v>
      </c>
      <c s="36" t="s">
        <v>187</v>
      </c>
      <c s="37">
        <v>11</v>
      </c>
      <c s="36">
        <v>0</v>
      </c>
      <c s="36">
        <f>ROUND(G106*H106,6)</f>
      </c>
      <c r="L106" s="38">
        <v>0</v>
      </c>
      <c s="32">
        <f>ROUND(ROUND(L106,2)*ROUND(G106,3),2)</f>
      </c>
      <c s="36" t="s">
        <v>188</v>
      </c>
      <c>
        <f>(M106*21)/100</f>
      </c>
      <c t="s">
        <v>26</v>
      </c>
    </row>
    <row r="107" spans="1:5" ht="12.75">
      <c r="A107" s="35" t="s">
        <v>55</v>
      </c>
      <c r="E107" s="39" t="s">
        <v>5</v>
      </c>
    </row>
    <row r="108" spans="1:5" ht="12.75">
      <c r="A108" s="35" t="s">
        <v>56</v>
      </c>
      <c r="E108" s="40" t="s">
        <v>5</v>
      </c>
    </row>
    <row r="109" spans="1:5" ht="25.5">
      <c r="A109" t="s">
        <v>58</v>
      </c>
      <c r="E109" s="39" t="s">
        <v>362</v>
      </c>
    </row>
    <row r="110" spans="1:16" ht="12.75">
      <c r="A110" t="s">
        <v>48</v>
      </c>
      <c s="34" t="s">
        <v>250</v>
      </c>
      <c s="34" t="s">
        <v>363</v>
      </c>
      <c s="35" t="s">
        <v>5</v>
      </c>
      <c s="6" t="s">
        <v>364</v>
      </c>
      <c s="36" t="s">
        <v>187</v>
      </c>
      <c s="37">
        <v>11</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12.75">
      <c r="A113" t="s">
        <v>58</v>
      </c>
      <c r="E113" s="39" t="s">
        <v>364</v>
      </c>
    </row>
    <row r="114" spans="1:16" ht="12.75">
      <c r="A114" t="s">
        <v>48</v>
      </c>
      <c s="34" t="s">
        <v>253</v>
      </c>
      <c s="34" t="s">
        <v>365</v>
      </c>
      <c s="35" t="s">
        <v>5</v>
      </c>
      <c s="6" t="s">
        <v>366</v>
      </c>
      <c s="36" t="s">
        <v>187</v>
      </c>
      <c s="37">
        <v>11</v>
      </c>
      <c s="36">
        <v>0</v>
      </c>
      <c s="36">
        <f>ROUND(G114*H114,6)</f>
      </c>
      <c r="L114" s="38">
        <v>0</v>
      </c>
      <c s="32">
        <f>ROUND(ROUND(L114,2)*ROUND(G114,3),2)</f>
      </c>
      <c s="36" t="s">
        <v>54</v>
      </c>
      <c>
        <f>(M114*21)/100</f>
      </c>
      <c t="s">
        <v>26</v>
      </c>
    </row>
    <row r="115" spans="1:5" ht="12.75">
      <c r="A115" s="35" t="s">
        <v>55</v>
      </c>
      <c r="E115" s="39" t="s">
        <v>5</v>
      </c>
    </row>
    <row r="116" spans="1:5" ht="12.75">
      <c r="A116" s="35" t="s">
        <v>56</v>
      </c>
      <c r="E116" s="40" t="s">
        <v>5</v>
      </c>
    </row>
    <row r="117" spans="1:5" ht="12.75">
      <c r="A117" t="s">
        <v>58</v>
      </c>
      <c r="E117" s="39" t="s">
        <v>366</v>
      </c>
    </row>
    <row r="118" spans="1:16" ht="12.75">
      <c r="A118" t="s">
        <v>48</v>
      </c>
      <c s="34" t="s">
        <v>256</v>
      </c>
      <c s="34" t="s">
        <v>367</v>
      </c>
      <c s="35" t="s">
        <v>5</v>
      </c>
      <c s="6" t="s">
        <v>368</v>
      </c>
      <c s="36" t="s">
        <v>187</v>
      </c>
      <c s="37">
        <v>11</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368</v>
      </c>
    </row>
    <row r="122" spans="1:16" ht="12.75">
      <c r="A122" t="s">
        <v>48</v>
      </c>
      <c s="34" t="s">
        <v>260</v>
      </c>
      <c s="34" t="s">
        <v>369</v>
      </c>
      <c s="35" t="s">
        <v>5</v>
      </c>
      <c s="6" t="s">
        <v>370</v>
      </c>
      <c s="36" t="s">
        <v>187</v>
      </c>
      <c s="37">
        <v>11</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12.75">
      <c r="A125" t="s">
        <v>58</v>
      </c>
      <c r="E125" s="39" t="s">
        <v>370</v>
      </c>
    </row>
    <row r="126" spans="1:16" ht="12.75">
      <c r="A126" t="s">
        <v>48</v>
      </c>
      <c s="34" t="s">
        <v>263</v>
      </c>
      <c s="34" t="s">
        <v>371</v>
      </c>
      <c s="35" t="s">
        <v>5</v>
      </c>
      <c s="6" t="s">
        <v>372</v>
      </c>
      <c s="36" t="s">
        <v>187</v>
      </c>
      <c s="37">
        <v>11</v>
      </c>
      <c s="36">
        <v>0</v>
      </c>
      <c s="36">
        <f>ROUND(G126*H126,6)</f>
      </c>
      <c r="L126" s="38">
        <v>0</v>
      </c>
      <c s="32">
        <f>ROUND(ROUND(L126,2)*ROUND(G126,3),2)</f>
      </c>
      <c s="36" t="s">
        <v>54</v>
      </c>
      <c>
        <f>(M126*21)/100</f>
      </c>
      <c t="s">
        <v>26</v>
      </c>
    </row>
    <row r="127" spans="1:5" ht="12.75">
      <c r="A127" s="35" t="s">
        <v>55</v>
      </c>
      <c r="E127" s="39" t="s">
        <v>5</v>
      </c>
    </row>
    <row r="128" spans="1:5" ht="12.75">
      <c r="A128" s="35" t="s">
        <v>56</v>
      </c>
      <c r="E128" s="40" t="s">
        <v>5</v>
      </c>
    </row>
    <row r="129" spans="1:5" ht="12.75">
      <c r="A129" t="s">
        <v>58</v>
      </c>
      <c r="E129" s="39" t="s">
        <v>372</v>
      </c>
    </row>
    <row r="130" spans="1:16" ht="25.5">
      <c r="A130" t="s">
        <v>48</v>
      </c>
      <c s="34" t="s">
        <v>266</v>
      </c>
      <c s="34" t="s">
        <v>373</v>
      </c>
      <c s="35" t="s">
        <v>5</v>
      </c>
      <c s="6" t="s">
        <v>374</v>
      </c>
      <c s="36" t="s">
        <v>187</v>
      </c>
      <c s="37">
        <v>3</v>
      </c>
      <c s="36">
        <v>0</v>
      </c>
      <c s="36">
        <f>ROUND(G130*H130,6)</f>
      </c>
      <c r="L130" s="38">
        <v>0</v>
      </c>
      <c s="32">
        <f>ROUND(ROUND(L130,2)*ROUND(G130,3),2)</f>
      </c>
      <c s="36" t="s">
        <v>188</v>
      </c>
      <c>
        <f>(M130*21)/100</f>
      </c>
      <c t="s">
        <v>26</v>
      </c>
    </row>
    <row r="131" spans="1:5" ht="12.75">
      <c r="A131" s="35" t="s">
        <v>55</v>
      </c>
      <c r="E131" s="39" t="s">
        <v>5</v>
      </c>
    </row>
    <row r="132" spans="1:5" ht="12.75">
      <c r="A132" s="35" t="s">
        <v>56</v>
      </c>
      <c r="E132" s="40" t="s">
        <v>5</v>
      </c>
    </row>
    <row r="133" spans="1:5" ht="25.5">
      <c r="A133" t="s">
        <v>58</v>
      </c>
      <c r="E133" s="39" t="s">
        <v>374</v>
      </c>
    </row>
    <row r="134" spans="1:16" ht="25.5">
      <c r="A134" t="s">
        <v>48</v>
      </c>
      <c s="34" t="s">
        <v>269</v>
      </c>
      <c s="34" t="s">
        <v>375</v>
      </c>
      <c s="35" t="s">
        <v>5</v>
      </c>
      <c s="6" t="s">
        <v>376</v>
      </c>
      <c s="36" t="s">
        <v>187</v>
      </c>
      <c s="37">
        <v>3</v>
      </c>
      <c s="36">
        <v>0</v>
      </c>
      <c s="36">
        <f>ROUND(G134*H134,6)</f>
      </c>
      <c r="L134" s="38">
        <v>0</v>
      </c>
      <c s="32">
        <f>ROUND(ROUND(L134,2)*ROUND(G134,3),2)</f>
      </c>
      <c s="36" t="s">
        <v>54</v>
      </c>
      <c>
        <f>(M134*21)/100</f>
      </c>
      <c t="s">
        <v>26</v>
      </c>
    </row>
    <row r="135" spans="1:5" ht="12.75">
      <c r="A135" s="35" t="s">
        <v>55</v>
      </c>
      <c r="E135" s="39" t="s">
        <v>5</v>
      </c>
    </row>
    <row r="136" spans="1:5" ht="12.75">
      <c r="A136" s="35" t="s">
        <v>56</v>
      </c>
      <c r="E136" s="40" t="s">
        <v>5</v>
      </c>
    </row>
    <row r="137" spans="1:5" ht="25.5">
      <c r="A137" t="s">
        <v>58</v>
      </c>
      <c r="E137" s="39" t="s">
        <v>376</v>
      </c>
    </row>
    <row r="138" spans="1:16" ht="12.75">
      <c r="A138" t="s">
        <v>48</v>
      </c>
      <c s="34" t="s">
        <v>272</v>
      </c>
      <c s="34" t="s">
        <v>377</v>
      </c>
      <c s="35" t="s">
        <v>5</v>
      </c>
      <c s="6" t="s">
        <v>378</v>
      </c>
      <c s="36" t="s">
        <v>187</v>
      </c>
      <c s="37">
        <v>2</v>
      </c>
      <c s="36">
        <v>0</v>
      </c>
      <c s="36">
        <f>ROUND(G138*H138,6)</f>
      </c>
      <c r="L138" s="38">
        <v>0</v>
      </c>
      <c s="32">
        <f>ROUND(ROUND(L138,2)*ROUND(G138,3),2)</f>
      </c>
      <c s="36" t="s">
        <v>188</v>
      </c>
      <c>
        <f>(M138*21)/100</f>
      </c>
      <c t="s">
        <v>26</v>
      </c>
    </row>
    <row r="139" spans="1:5" ht="12.75">
      <c r="A139" s="35" t="s">
        <v>55</v>
      </c>
      <c r="E139" s="39" t="s">
        <v>5</v>
      </c>
    </row>
    <row r="140" spans="1:5" ht="12.75">
      <c r="A140" s="35" t="s">
        <v>56</v>
      </c>
      <c r="E140" s="40" t="s">
        <v>5</v>
      </c>
    </row>
    <row r="141" spans="1:5" ht="12.75">
      <c r="A141" t="s">
        <v>58</v>
      </c>
      <c r="E141" s="39" t="s">
        <v>378</v>
      </c>
    </row>
    <row r="142" spans="1:16" ht="12.75">
      <c r="A142" t="s">
        <v>48</v>
      </c>
      <c s="34" t="s">
        <v>275</v>
      </c>
      <c s="34" t="s">
        <v>379</v>
      </c>
      <c s="35" t="s">
        <v>5</v>
      </c>
      <c s="6" t="s">
        <v>380</v>
      </c>
      <c s="36" t="s">
        <v>187</v>
      </c>
      <c s="37">
        <v>2</v>
      </c>
      <c s="36">
        <v>0</v>
      </c>
      <c s="36">
        <f>ROUND(G142*H142,6)</f>
      </c>
      <c r="L142" s="38">
        <v>0</v>
      </c>
      <c s="32">
        <f>ROUND(ROUND(L142,2)*ROUND(G142,3),2)</f>
      </c>
      <c s="36" t="s">
        <v>54</v>
      </c>
      <c>
        <f>(M142*21)/100</f>
      </c>
      <c t="s">
        <v>26</v>
      </c>
    </row>
    <row r="143" spans="1:5" ht="12.75">
      <c r="A143" s="35" t="s">
        <v>55</v>
      </c>
      <c r="E143" s="39" t="s">
        <v>5</v>
      </c>
    </row>
    <row r="144" spans="1:5" ht="12.75">
      <c r="A144" s="35" t="s">
        <v>56</v>
      </c>
      <c r="E144" s="40" t="s">
        <v>5</v>
      </c>
    </row>
    <row r="145" spans="1:5" ht="12.75">
      <c r="A145" t="s">
        <v>58</v>
      </c>
      <c r="E145" s="39" t="s">
        <v>380</v>
      </c>
    </row>
    <row r="146" spans="1:16" ht="12.75">
      <c r="A146" t="s">
        <v>48</v>
      </c>
      <c s="34" t="s">
        <v>278</v>
      </c>
      <c s="34" t="s">
        <v>381</v>
      </c>
      <c s="35" t="s">
        <v>5</v>
      </c>
      <c s="6" t="s">
        <v>382</v>
      </c>
      <c s="36" t="s">
        <v>187</v>
      </c>
      <c s="37">
        <v>3</v>
      </c>
      <c s="36">
        <v>0</v>
      </c>
      <c s="36">
        <f>ROUND(G146*H146,6)</f>
      </c>
      <c r="L146" s="38">
        <v>0</v>
      </c>
      <c s="32">
        <f>ROUND(ROUND(L146,2)*ROUND(G146,3),2)</f>
      </c>
      <c s="36" t="s">
        <v>188</v>
      </c>
      <c>
        <f>(M146*21)/100</f>
      </c>
      <c t="s">
        <v>26</v>
      </c>
    </row>
    <row r="147" spans="1:5" ht="12.75">
      <c r="A147" s="35" t="s">
        <v>55</v>
      </c>
      <c r="E147" s="39" t="s">
        <v>5</v>
      </c>
    </row>
    <row r="148" spans="1:5" ht="12.75">
      <c r="A148" s="35" t="s">
        <v>56</v>
      </c>
      <c r="E148" s="40" t="s">
        <v>5</v>
      </c>
    </row>
    <row r="149" spans="1:5" ht="12.75">
      <c r="A149" t="s">
        <v>58</v>
      </c>
      <c r="E149" s="39" t="s">
        <v>382</v>
      </c>
    </row>
    <row r="150" spans="1:16" ht="38.25">
      <c r="A150" t="s">
        <v>48</v>
      </c>
      <c s="34" t="s">
        <v>281</v>
      </c>
      <c s="34" t="s">
        <v>383</v>
      </c>
      <c s="35" t="s">
        <v>5</v>
      </c>
      <c s="6" t="s">
        <v>384</v>
      </c>
      <c s="36" t="s">
        <v>187</v>
      </c>
      <c s="37">
        <v>3</v>
      </c>
      <c s="36">
        <v>0</v>
      </c>
      <c s="36">
        <f>ROUND(G150*H150,6)</f>
      </c>
      <c r="L150" s="38">
        <v>0</v>
      </c>
      <c s="32">
        <f>ROUND(ROUND(L150,2)*ROUND(G150,3),2)</f>
      </c>
      <c s="36" t="s">
        <v>54</v>
      </c>
      <c>
        <f>(M150*21)/100</f>
      </c>
      <c t="s">
        <v>26</v>
      </c>
    </row>
    <row r="151" spans="1:5" ht="12.75">
      <c r="A151" s="35" t="s">
        <v>55</v>
      </c>
      <c r="E151" s="39" t="s">
        <v>5</v>
      </c>
    </row>
    <row r="152" spans="1:5" ht="12.75">
      <c r="A152" s="35" t="s">
        <v>56</v>
      </c>
      <c r="E152" s="40" t="s">
        <v>5</v>
      </c>
    </row>
    <row r="153" spans="1:5" ht="38.25">
      <c r="A153" t="s">
        <v>58</v>
      </c>
      <c r="E153" s="39" t="s">
        <v>385</v>
      </c>
    </row>
    <row r="154" spans="1:16" ht="12.75">
      <c r="A154" t="s">
        <v>48</v>
      </c>
      <c s="34" t="s">
        <v>284</v>
      </c>
      <c s="34" t="s">
        <v>386</v>
      </c>
      <c s="35" t="s">
        <v>5</v>
      </c>
      <c s="6" t="s">
        <v>387</v>
      </c>
      <c s="36" t="s">
        <v>187</v>
      </c>
      <c s="37">
        <v>4</v>
      </c>
      <c s="36">
        <v>0</v>
      </c>
      <c s="36">
        <f>ROUND(G154*H154,6)</f>
      </c>
      <c r="L154" s="38">
        <v>0</v>
      </c>
      <c s="32">
        <f>ROUND(ROUND(L154,2)*ROUND(G154,3),2)</f>
      </c>
      <c s="36" t="s">
        <v>188</v>
      </c>
      <c>
        <f>(M154*21)/100</f>
      </c>
      <c t="s">
        <v>26</v>
      </c>
    </row>
    <row r="155" spans="1:5" ht="12.75">
      <c r="A155" s="35" t="s">
        <v>55</v>
      </c>
      <c r="E155" s="39" t="s">
        <v>5</v>
      </c>
    </row>
    <row r="156" spans="1:5" ht="12.75">
      <c r="A156" s="35" t="s">
        <v>56</v>
      </c>
      <c r="E156" s="40" t="s">
        <v>5</v>
      </c>
    </row>
    <row r="157" spans="1:5" ht="12.75">
      <c r="A157" t="s">
        <v>58</v>
      </c>
      <c r="E157" s="39" t="s">
        <v>387</v>
      </c>
    </row>
    <row r="158" spans="1:16" ht="12.75">
      <c r="A158" t="s">
        <v>48</v>
      </c>
      <c s="34" t="s">
        <v>287</v>
      </c>
      <c s="34" t="s">
        <v>388</v>
      </c>
      <c s="35" t="s">
        <v>5</v>
      </c>
      <c s="6" t="s">
        <v>389</v>
      </c>
      <c s="36" t="s">
        <v>187</v>
      </c>
      <c s="37">
        <v>1</v>
      </c>
      <c s="36">
        <v>0</v>
      </c>
      <c s="36">
        <f>ROUND(G158*H158,6)</f>
      </c>
      <c r="L158" s="38">
        <v>0</v>
      </c>
      <c s="32">
        <f>ROUND(ROUND(L158,2)*ROUND(G158,3),2)</f>
      </c>
      <c s="36" t="s">
        <v>54</v>
      </c>
      <c>
        <f>(M158*21)/100</f>
      </c>
      <c t="s">
        <v>26</v>
      </c>
    </row>
    <row r="159" spans="1:5" ht="12.75">
      <c r="A159" s="35" t="s">
        <v>55</v>
      </c>
      <c r="E159" s="39" t="s">
        <v>5</v>
      </c>
    </row>
    <row r="160" spans="1:5" ht="12.75">
      <c r="A160" s="35" t="s">
        <v>56</v>
      </c>
      <c r="E160" s="40" t="s">
        <v>5</v>
      </c>
    </row>
    <row r="161" spans="1:5" ht="12.75">
      <c r="A161" t="s">
        <v>58</v>
      </c>
      <c r="E161" s="39" t="s">
        <v>389</v>
      </c>
    </row>
    <row r="162" spans="1:16" ht="12.75">
      <c r="A162" t="s">
        <v>48</v>
      </c>
      <c s="34" t="s">
        <v>290</v>
      </c>
      <c s="34" t="s">
        <v>390</v>
      </c>
      <c s="35" t="s">
        <v>5</v>
      </c>
      <c s="6" t="s">
        <v>391</v>
      </c>
      <c s="36" t="s">
        <v>187</v>
      </c>
      <c s="37">
        <v>3</v>
      </c>
      <c s="36">
        <v>0</v>
      </c>
      <c s="36">
        <f>ROUND(G162*H162,6)</f>
      </c>
      <c r="L162" s="38">
        <v>0</v>
      </c>
      <c s="32">
        <f>ROUND(ROUND(L162,2)*ROUND(G162,3),2)</f>
      </c>
      <c s="36" t="s">
        <v>54</v>
      </c>
      <c>
        <f>(M162*21)/100</f>
      </c>
      <c t="s">
        <v>26</v>
      </c>
    </row>
    <row r="163" spans="1:5" ht="12.75">
      <c r="A163" s="35" t="s">
        <v>55</v>
      </c>
      <c r="E163" s="39" t="s">
        <v>5</v>
      </c>
    </row>
    <row r="164" spans="1:5" ht="12.75">
      <c r="A164" s="35" t="s">
        <v>56</v>
      </c>
      <c r="E164" s="40" t="s">
        <v>5</v>
      </c>
    </row>
    <row r="165" spans="1:5" ht="12.75">
      <c r="A165" t="s">
        <v>58</v>
      </c>
      <c r="E165" s="39" t="s">
        <v>391</v>
      </c>
    </row>
    <row r="166" spans="1:16" ht="12.75">
      <c r="A166" t="s">
        <v>48</v>
      </c>
      <c s="34" t="s">
        <v>293</v>
      </c>
      <c s="34" t="s">
        <v>392</v>
      </c>
      <c s="35" t="s">
        <v>5</v>
      </c>
      <c s="6" t="s">
        <v>393</v>
      </c>
      <c s="36" t="s">
        <v>187</v>
      </c>
      <c s="37">
        <v>4</v>
      </c>
      <c s="36">
        <v>0</v>
      </c>
      <c s="36">
        <f>ROUND(G166*H166,6)</f>
      </c>
      <c r="L166" s="38">
        <v>0</v>
      </c>
      <c s="32">
        <f>ROUND(ROUND(L166,2)*ROUND(G166,3),2)</f>
      </c>
      <c s="36" t="s">
        <v>188</v>
      </c>
      <c>
        <f>(M166*21)/100</f>
      </c>
      <c t="s">
        <v>26</v>
      </c>
    </row>
    <row r="167" spans="1:5" ht="12.75">
      <c r="A167" s="35" t="s">
        <v>55</v>
      </c>
      <c r="E167" s="39" t="s">
        <v>5</v>
      </c>
    </row>
    <row r="168" spans="1:5" ht="12.75">
      <c r="A168" s="35" t="s">
        <v>56</v>
      </c>
      <c r="E168" s="40" t="s">
        <v>5</v>
      </c>
    </row>
    <row r="169" spans="1:5" ht="12.75">
      <c r="A169" t="s">
        <v>58</v>
      </c>
      <c r="E169" s="39" t="s">
        <v>393</v>
      </c>
    </row>
    <row r="170" spans="1:16" ht="25.5">
      <c r="A170" t="s">
        <v>48</v>
      </c>
      <c s="34" t="s">
        <v>297</v>
      </c>
      <c s="34" t="s">
        <v>394</v>
      </c>
      <c s="35" t="s">
        <v>5</v>
      </c>
      <c s="6" t="s">
        <v>395</v>
      </c>
      <c s="36" t="s">
        <v>187</v>
      </c>
      <c s="37">
        <v>4</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25.5">
      <c r="A173" t="s">
        <v>58</v>
      </c>
      <c r="E173" s="39" t="s">
        <v>395</v>
      </c>
    </row>
    <row r="174" spans="1:16" ht="12.75">
      <c r="A174" t="s">
        <v>48</v>
      </c>
      <c s="34" t="s">
        <v>301</v>
      </c>
      <c s="34" t="s">
        <v>396</v>
      </c>
      <c s="35" t="s">
        <v>5</v>
      </c>
      <c s="6" t="s">
        <v>397</v>
      </c>
      <c s="36" t="s">
        <v>187</v>
      </c>
      <c s="37">
        <v>26</v>
      </c>
      <c s="36">
        <v>0</v>
      </c>
      <c s="36">
        <f>ROUND(G174*H174,6)</f>
      </c>
      <c r="L174" s="38">
        <v>0</v>
      </c>
      <c s="32">
        <f>ROUND(ROUND(L174,2)*ROUND(G174,3),2)</f>
      </c>
      <c s="36" t="s">
        <v>188</v>
      </c>
      <c>
        <f>(M174*21)/100</f>
      </c>
      <c t="s">
        <v>26</v>
      </c>
    </row>
    <row r="175" spans="1:5" ht="12.75">
      <c r="A175" s="35" t="s">
        <v>55</v>
      </c>
      <c r="E175" s="39" t="s">
        <v>5</v>
      </c>
    </row>
    <row r="176" spans="1:5" ht="12.75">
      <c r="A176" s="35" t="s">
        <v>56</v>
      </c>
      <c r="E176" s="40" t="s">
        <v>5</v>
      </c>
    </row>
    <row r="177" spans="1:5" ht="12.75">
      <c r="A177" t="s">
        <v>58</v>
      </c>
      <c r="E177" s="39" t="s">
        <v>397</v>
      </c>
    </row>
    <row r="178" spans="1:16" ht="38.25">
      <c r="A178" t="s">
        <v>48</v>
      </c>
      <c s="34" t="s">
        <v>305</v>
      </c>
      <c s="34" t="s">
        <v>398</v>
      </c>
      <c s="35" t="s">
        <v>5</v>
      </c>
      <c s="6" t="s">
        <v>399</v>
      </c>
      <c s="36" t="s">
        <v>187</v>
      </c>
      <c s="37">
        <v>26</v>
      </c>
      <c s="36">
        <v>0</v>
      </c>
      <c s="36">
        <f>ROUND(G178*H178,6)</f>
      </c>
      <c r="L178" s="38">
        <v>0</v>
      </c>
      <c s="32">
        <f>ROUND(ROUND(L178,2)*ROUND(G178,3),2)</f>
      </c>
      <c s="36" t="s">
        <v>54</v>
      </c>
      <c>
        <f>(M178*21)/100</f>
      </c>
      <c t="s">
        <v>26</v>
      </c>
    </row>
    <row r="179" spans="1:5" ht="12.75">
      <c r="A179" s="35" t="s">
        <v>55</v>
      </c>
      <c r="E179" s="39" t="s">
        <v>5</v>
      </c>
    </row>
    <row r="180" spans="1:5" ht="12.75">
      <c r="A180" s="35" t="s">
        <v>56</v>
      </c>
      <c r="E180" s="40" t="s">
        <v>5</v>
      </c>
    </row>
    <row r="181" spans="1:5" ht="38.25">
      <c r="A181" t="s">
        <v>58</v>
      </c>
      <c r="E181" s="39" t="s">
        <v>399</v>
      </c>
    </row>
    <row r="182" spans="1:16" ht="12.75">
      <c r="A182" t="s">
        <v>48</v>
      </c>
      <c s="34" t="s">
        <v>310</v>
      </c>
      <c s="34" t="s">
        <v>400</v>
      </c>
      <c s="35" t="s">
        <v>5</v>
      </c>
      <c s="6" t="s">
        <v>397</v>
      </c>
      <c s="36" t="s">
        <v>187</v>
      </c>
      <c s="37">
        <v>15</v>
      </c>
      <c s="36">
        <v>0</v>
      </c>
      <c s="36">
        <f>ROUND(G182*H182,6)</f>
      </c>
      <c r="L182" s="38">
        <v>0</v>
      </c>
      <c s="32">
        <f>ROUND(ROUND(L182,2)*ROUND(G182,3),2)</f>
      </c>
      <c s="36" t="s">
        <v>188</v>
      </c>
      <c>
        <f>(M182*21)/100</f>
      </c>
      <c t="s">
        <v>26</v>
      </c>
    </row>
    <row r="183" spans="1:5" ht="12.75">
      <c r="A183" s="35" t="s">
        <v>55</v>
      </c>
      <c r="E183" s="39" t="s">
        <v>5</v>
      </c>
    </row>
    <row r="184" spans="1:5" ht="12.75">
      <c r="A184" s="35" t="s">
        <v>56</v>
      </c>
      <c r="E184" s="40" t="s">
        <v>5</v>
      </c>
    </row>
    <row r="185" spans="1:5" ht="12.75">
      <c r="A185" t="s">
        <v>58</v>
      </c>
      <c r="E185" s="39" t="s">
        <v>397</v>
      </c>
    </row>
    <row r="186" spans="1:16" ht="25.5">
      <c r="A186" t="s">
        <v>48</v>
      </c>
      <c s="34" t="s">
        <v>401</v>
      </c>
      <c s="34" t="s">
        <v>402</v>
      </c>
      <c s="35" t="s">
        <v>5</v>
      </c>
      <c s="6" t="s">
        <v>403</v>
      </c>
      <c s="36" t="s">
        <v>187</v>
      </c>
      <c s="37">
        <v>15</v>
      </c>
      <c s="36">
        <v>0</v>
      </c>
      <c s="36">
        <f>ROUND(G186*H186,6)</f>
      </c>
      <c r="L186" s="38">
        <v>0</v>
      </c>
      <c s="32">
        <f>ROUND(ROUND(L186,2)*ROUND(G186,3),2)</f>
      </c>
      <c s="36" t="s">
        <v>54</v>
      </c>
      <c>
        <f>(M186*21)/100</f>
      </c>
      <c t="s">
        <v>26</v>
      </c>
    </row>
    <row r="187" spans="1:5" ht="12.75">
      <c r="A187" s="35" t="s">
        <v>55</v>
      </c>
      <c r="E187" s="39" t="s">
        <v>5</v>
      </c>
    </row>
    <row r="188" spans="1:5" ht="12.75">
      <c r="A188" s="35" t="s">
        <v>56</v>
      </c>
      <c r="E188" s="40" t="s">
        <v>5</v>
      </c>
    </row>
    <row r="189" spans="1:5" ht="25.5">
      <c r="A189" t="s">
        <v>58</v>
      </c>
      <c r="E189" s="39" t="s">
        <v>403</v>
      </c>
    </row>
    <row r="190" spans="1:16" ht="12.75">
      <c r="A190" t="s">
        <v>48</v>
      </c>
      <c s="34" t="s">
        <v>404</v>
      </c>
      <c s="34" t="s">
        <v>405</v>
      </c>
      <c s="35" t="s">
        <v>5</v>
      </c>
      <c s="6" t="s">
        <v>397</v>
      </c>
      <c s="36" t="s">
        <v>187</v>
      </c>
      <c s="37">
        <v>9</v>
      </c>
      <c s="36">
        <v>0</v>
      </c>
      <c s="36">
        <f>ROUND(G190*H190,6)</f>
      </c>
      <c r="L190" s="38">
        <v>0</v>
      </c>
      <c s="32">
        <f>ROUND(ROUND(L190,2)*ROUND(G190,3),2)</f>
      </c>
      <c s="36" t="s">
        <v>188</v>
      </c>
      <c>
        <f>(M190*21)/100</f>
      </c>
      <c t="s">
        <v>26</v>
      </c>
    </row>
    <row r="191" spans="1:5" ht="12.75">
      <c r="A191" s="35" t="s">
        <v>55</v>
      </c>
      <c r="E191" s="39" t="s">
        <v>5</v>
      </c>
    </row>
    <row r="192" spans="1:5" ht="12.75">
      <c r="A192" s="35" t="s">
        <v>56</v>
      </c>
      <c r="E192" s="40" t="s">
        <v>5</v>
      </c>
    </row>
    <row r="193" spans="1:5" ht="12.75">
      <c r="A193" t="s">
        <v>58</v>
      </c>
      <c r="E193" s="39" t="s">
        <v>397</v>
      </c>
    </row>
    <row r="194" spans="1:16" ht="38.25">
      <c r="A194" t="s">
        <v>48</v>
      </c>
      <c s="34" t="s">
        <v>406</v>
      </c>
      <c s="34" t="s">
        <v>407</v>
      </c>
      <c s="35" t="s">
        <v>5</v>
      </c>
      <c s="6" t="s">
        <v>408</v>
      </c>
      <c s="36" t="s">
        <v>187</v>
      </c>
      <c s="37">
        <v>9</v>
      </c>
      <c s="36">
        <v>0</v>
      </c>
      <c s="36">
        <f>ROUND(G194*H194,6)</f>
      </c>
      <c r="L194" s="38">
        <v>0</v>
      </c>
      <c s="32">
        <f>ROUND(ROUND(L194,2)*ROUND(G194,3),2)</f>
      </c>
      <c s="36" t="s">
        <v>54</v>
      </c>
      <c>
        <f>(M194*21)/100</f>
      </c>
      <c t="s">
        <v>26</v>
      </c>
    </row>
    <row r="195" spans="1:5" ht="12.75">
      <c r="A195" s="35" t="s">
        <v>55</v>
      </c>
      <c r="E195" s="39" t="s">
        <v>5</v>
      </c>
    </row>
    <row r="196" spans="1:5" ht="12.75">
      <c r="A196" s="35" t="s">
        <v>56</v>
      </c>
      <c r="E196" s="40" t="s">
        <v>5</v>
      </c>
    </row>
    <row r="197" spans="1:5" ht="38.25">
      <c r="A197" t="s">
        <v>58</v>
      </c>
      <c r="E197" s="39" t="s">
        <v>409</v>
      </c>
    </row>
    <row r="198" spans="1:16" ht="12.75">
      <c r="A198" t="s">
        <v>48</v>
      </c>
      <c s="34" t="s">
        <v>410</v>
      </c>
      <c s="34" t="s">
        <v>411</v>
      </c>
      <c s="35" t="s">
        <v>5</v>
      </c>
      <c s="6" t="s">
        <v>412</v>
      </c>
      <c s="36" t="s">
        <v>187</v>
      </c>
      <c s="37">
        <v>42</v>
      </c>
      <c s="36">
        <v>0</v>
      </c>
      <c s="36">
        <f>ROUND(G198*H198,6)</f>
      </c>
      <c r="L198" s="38">
        <v>0</v>
      </c>
      <c s="32">
        <f>ROUND(ROUND(L198,2)*ROUND(G198,3),2)</f>
      </c>
      <c s="36" t="s">
        <v>188</v>
      </c>
      <c>
        <f>(M198*21)/100</f>
      </c>
      <c t="s">
        <v>26</v>
      </c>
    </row>
    <row r="199" spans="1:5" ht="12.75">
      <c r="A199" s="35" t="s">
        <v>55</v>
      </c>
      <c r="E199" s="39" t="s">
        <v>5</v>
      </c>
    </row>
    <row r="200" spans="1:5" ht="12.75">
      <c r="A200" s="35" t="s">
        <v>56</v>
      </c>
      <c r="E200" s="40" t="s">
        <v>5</v>
      </c>
    </row>
    <row r="201" spans="1:5" ht="12.75">
      <c r="A201" t="s">
        <v>58</v>
      </c>
      <c r="E201" s="39" t="s">
        <v>412</v>
      </c>
    </row>
    <row r="202" spans="1:16" ht="12.75">
      <c r="A202" t="s">
        <v>48</v>
      </c>
      <c s="34" t="s">
        <v>413</v>
      </c>
      <c s="34" t="s">
        <v>414</v>
      </c>
      <c s="35" t="s">
        <v>5</v>
      </c>
      <c s="6" t="s">
        <v>415</v>
      </c>
      <c s="36" t="s">
        <v>187</v>
      </c>
      <c s="37">
        <v>42</v>
      </c>
      <c s="36">
        <v>0</v>
      </c>
      <c s="36">
        <f>ROUND(G202*H202,6)</f>
      </c>
      <c r="L202" s="38">
        <v>0</v>
      </c>
      <c s="32">
        <f>ROUND(ROUND(L202,2)*ROUND(G202,3),2)</f>
      </c>
      <c s="36" t="s">
        <v>54</v>
      </c>
      <c>
        <f>(M202*21)/100</f>
      </c>
      <c t="s">
        <v>26</v>
      </c>
    </row>
    <row r="203" spans="1:5" ht="12.75">
      <c r="A203" s="35" t="s">
        <v>55</v>
      </c>
      <c r="E203" s="39" t="s">
        <v>5</v>
      </c>
    </row>
    <row r="204" spans="1:5" ht="12.75">
      <c r="A204" s="35" t="s">
        <v>56</v>
      </c>
      <c r="E204" s="40" t="s">
        <v>5</v>
      </c>
    </row>
    <row r="205" spans="1:5" ht="12.75">
      <c r="A205" t="s">
        <v>58</v>
      </c>
      <c r="E205" s="39" t="s">
        <v>415</v>
      </c>
    </row>
    <row r="206" spans="1:16" ht="12.75">
      <c r="A206" t="s">
        <v>48</v>
      </c>
      <c s="34" t="s">
        <v>416</v>
      </c>
      <c s="34" t="s">
        <v>417</v>
      </c>
      <c s="35" t="s">
        <v>5</v>
      </c>
      <c s="6" t="s">
        <v>418</v>
      </c>
      <c s="36" t="s">
        <v>187</v>
      </c>
      <c s="37">
        <v>141</v>
      </c>
      <c s="36">
        <v>0</v>
      </c>
      <c s="36">
        <f>ROUND(G206*H206,6)</f>
      </c>
      <c r="L206" s="38">
        <v>0</v>
      </c>
      <c s="32">
        <f>ROUND(ROUND(L206,2)*ROUND(G206,3),2)</f>
      </c>
      <c s="36" t="s">
        <v>188</v>
      </c>
      <c>
        <f>(M206*21)/100</f>
      </c>
      <c t="s">
        <v>26</v>
      </c>
    </row>
    <row r="207" spans="1:5" ht="12.75">
      <c r="A207" s="35" t="s">
        <v>55</v>
      </c>
      <c r="E207" s="39" t="s">
        <v>5</v>
      </c>
    </row>
    <row r="208" spans="1:5" ht="12.75">
      <c r="A208" s="35" t="s">
        <v>56</v>
      </c>
      <c r="E208" s="40" t="s">
        <v>5</v>
      </c>
    </row>
    <row r="209" spans="1:5" ht="12.75">
      <c r="A209" t="s">
        <v>58</v>
      </c>
      <c r="E209" s="39" t="s">
        <v>418</v>
      </c>
    </row>
    <row r="210" spans="1:16" ht="25.5">
      <c r="A210" t="s">
        <v>48</v>
      </c>
      <c s="34" t="s">
        <v>419</v>
      </c>
      <c s="34" t="s">
        <v>420</v>
      </c>
      <c s="35" t="s">
        <v>5</v>
      </c>
      <c s="6" t="s">
        <v>421</v>
      </c>
      <c s="36" t="s">
        <v>187</v>
      </c>
      <c s="37">
        <v>141</v>
      </c>
      <c s="36">
        <v>0</v>
      </c>
      <c s="36">
        <f>ROUND(G210*H210,6)</f>
      </c>
      <c r="L210" s="38">
        <v>0</v>
      </c>
      <c s="32">
        <f>ROUND(ROUND(L210,2)*ROUND(G210,3),2)</f>
      </c>
      <c s="36" t="s">
        <v>54</v>
      </c>
      <c>
        <f>(M210*21)/100</f>
      </c>
      <c t="s">
        <v>26</v>
      </c>
    </row>
    <row r="211" spans="1:5" ht="12.75">
      <c r="A211" s="35" t="s">
        <v>55</v>
      </c>
      <c r="E211" s="39" t="s">
        <v>5</v>
      </c>
    </row>
    <row r="212" spans="1:5" ht="12.75">
      <c r="A212" s="35" t="s">
        <v>56</v>
      </c>
      <c r="E212" s="40" t="s">
        <v>5</v>
      </c>
    </row>
    <row r="213" spans="1:5" ht="25.5">
      <c r="A213" t="s">
        <v>58</v>
      </c>
      <c r="E213" s="39" t="s">
        <v>421</v>
      </c>
    </row>
    <row r="214" spans="1:16" ht="12.75">
      <c r="A214" t="s">
        <v>48</v>
      </c>
      <c s="34" t="s">
        <v>422</v>
      </c>
      <c s="34" t="s">
        <v>423</v>
      </c>
      <c s="35" t="s">
        <v>5</v>
      </c>
      <c s="6" t="s">
        <v>424</v>
      </c>
      <c s="36" t="s">
        <v>187</v>
      </c>
      <c s="37">
        <v>1</v>
      </c>
      <c s="36">
        <v>0</v>
      </c>
      <c s="36">
        <f>ROUND(G214*H214,6)</f>
      </c>
      <c r="L214" s="38">
        <v>0</v>
      </c>
      <c s="32">
        <f>ROUND(ROUND(L214,2)*ROUND(G214,3),2)</f>
      </c>
      <c s="36" t="s">
        <v>188</v>
      </c>
      <c>
        <f>(M214*21)/100</f>
      </c>
      <c t="s">
        <v>26</v>
      </c>
    </row>
    <row r="215" spans="1:5" ht="12.75">
      <c r="A215" s="35" t="s">
        <v>55</v>
      </c>
      <c r="E215" s="39" t="s">
        <v>5</v>
      </c>
    </row>
    <row r="216" spans="1:5" ht="12.75">
      <c r="A216" s="35" t="s">
        <v>56</v>
      </c>
      <c r="E216" s="40" t="s">
        <v>5</v>
      </c>
    </row>
    <row r="217" spans="1:5" ht="12.75">
      <c r="A217" t="s">
        <v>58</v>
      </c>
      <c r="E217" s="39" t="s">
        <v>424</v>
      </c>
    </row>
    <row r="218" spans="1:16" ht="25.5">
      <c r="A218" t="s">
        <v>48</v>
      </c>
      <c s="34" t="s">
        <v>425</v>
      </c>
      <c s="34" t="s">
        <v>426</v>
      </c>
      <c s="35" t="s">
        <v>5</v>
      </c>
      <c s="6" t="s">
        <v>427</v>
      </c>
      <c s="36" t="s">
        <v>187</v>
      </c>
      <c s="37">
        <v>1</v>
      </c>
      <c s="36">
        <v>0</v>
      </c>
      <c s="36">
        <f>ROUND(G218*H218,6)</f>
      </c>
      <c r="L218" s="38">
        <v>0</v>
      </c>
      <c s="32">
        <f>ROUND(ROUND(L218,2)*ROUND(G218,3),2)</f>
      </c>
      <c s="36" t="s">
        <v>54</v>
      </c>
      <c>
        <f>(M218*21)/100</f>
      </c>
      <c t="s">
        <v>26</v>
      </c>
    </row>
    <row r="219" spans="1:5" ht="12.75">
      <c r="A219" s="35" t="s">
        <v>55</v>
      </c>
      <c r="E219" s="39" t="s">
        <v>5</v>
      </c>
    </row>
    <row r="220" spans="1:5" ht="12.75">
      <c r="A220" s="35" t="s">
        <v>56</v>
      </c>
      <c r="E220" s="40" t="s">
        <v>5</v>
      </c>
    </row>
    <row r="221" spans="1:5" ht="25.5">
      <c r="A221" t="s">
        <v>58</v>
      </c>
      <c r="E221" s="39" t="s">
        <v>427</v>
      </c>
    </row>
    <row r="222" spans="1:16" ht="12.75">
      <c r="A222" t="s">
        <v>48</v>
      </c>
      <c s="34" t="s">
        <v>428</v>
      </c>
      <c s="34" t="s">
        <v>233</v>
      </c>
      <c s="35" t="s">
        <v>5</v>
      </c>
      <c s="6" t="s">
        <v>234</v>
      </c>
      <c s="36" t="s">
        <v>235</v>
      </c>
      <c s="37">
        <v>500</v>
      </c>
      <c s="36">
        <v>0</v>
      </c>
      <c s="36">
        <f>ROUND(G222*H222,6)</f>
      </c>
      <c r="L222" s="38">
        <v>0</v>
      </c>
      <c s="32">
        <f>ROUND(ROUND(L222,2)*ROUND(G222,3),2)</f>
      </c>
      <c s="36" t="s">
        <v>188</v>
      </c>
      <c>
        <f>(M222*21)/100</f>
      </c>
      <c t="s">
        <v>26</v>
      </c>
    </row>
    <row r="223" spans="1:5" ht="12.75">
      <c r="A223" s="35" t="s">
        <v>55</v>
      </c>
      <c r="E223" s="39" t="s">
        <v>5</v>
      </c>
    </row>
    <row r="224" spans="1:5" ht="12.75">
      <c r="A224" s="35" t="s">
        <v>56</v>
      </c>
      <c r="E224" s="40" t="s">
        <v>5</v>
      </c>
    </row>
    <row r="225" spans="1:5" ht="12.75">
      <c r="A225" t="s">
        <v>58</v>
      </c>
      <c r="E225" s="39" t="s">
        <v>234</v>
      </c>
    </row>
    <row r="226" spans="1:16" ht="12.75">
      <c r="A226" t="s">
        <v>48</v>
      </c>
      <c s="34" t="s">
        <v>429</v>
      </c>
      <c s="34" t="s">
        <v>430</v>
      </c>
      <c s="35" t="s">
        <v>5</v>
      </c>
      <c s="6" t="s">
        <v>431</v>
      </c>
      <c s="36" t="s">
        <v>235</v>
      </c>
      <c s="37">
        <v>500</v>
      </c>
      <c s="36">
        <v>0</v>
      </c>
      <c s="36">
        <f>ROUND(G226*H226,6)</f>
      </c>
      <c r="L226" s="38">
        <v>0</v>
      </c>
      <c s="32">
        <f>ROUND(ROUND(L226,2)*ROUND(G226,3),2)</f>
      </c>
      <c s="36" t="s">
        <v>54</v>
      </c>
      <c>
        <f>(M226*21)/100</f>
      </c>
      <c t="s">
        <v>26</v>
      </c>
    </row>
    <row r="227" spans="1:5" ht="12.75">
      <c r="A227" s="35" t="s">
        <v>55</v>
      </c>
      <c r="E227" s="39" t="s">
        <v>5</v>
      </c>
    </row>
    <row r="228" spans="1:5" ht="12.75">
      <c r="A228" s="35" t="s">
        <v>56</v>
      </c>
      <c r="E228" s="40" t="s">
        <v>5</v>
      </c>
    </row>
    <row r="229" spans="1:5" ht="12.75">
      <c r="A229" t="s">
        <v>58</v>
      </c>
      <c r="E229" s="39" t="s">
        <v>431</v>
      </c>
    </row>
    <row r="230" spans="1:16" ht="12.75">
      <c r="A230" t="s">
        <v>48</v>
      </c>
      <c s="34" t="s">
        <v>432</v>
      </c>
      <c s="34" t="s">
        <v>240</v>
      </c>
      <c s="35" t="s">
        <v>5</v>
      </c>
      <c s="6" t="s">
        <v>234</v>
      </c>
      <c s="36" t="s">
        <v>235</v>
      </c>
      <c s="37">
        <v>250</v>
      </c>
      <c s="36">
        <v>0</v>
      </c>
      <c s="36">
        <f>ROUND(G230*H230,6)</f>
      </c>
      <c r="L230" s="38">
        <v>0</v>
      </c>
      <c s="32">
        <f>ROUND(ROUND(L230,2)*ROUND(G230,3),2)</f>
      </c>
      <c s="36" t="s">
        <v>188</v>
      </c>
      <c>
        <f>(M230*21)/100</f>
      </c>
      <c t="s">
        <v>26</v>
      </c>
    </row>
    <row r="231" spans="1:5" ht="12.75">
      <c r="A231" s="35" t="s">
        <v>55</v>
      </c>
      <c r="E231" s="39" t="s">
        <v>5</v>
      </c>
    </row>
    <row r="232" spans="1:5" ht="12.75">
      <c r="A232" s="35" t="s">
        <v>56</v>
      </c>
      <c r="E232" s="40" t="s">
        <v>5</v>
      </c>
    </row>
    <row r="233" spans="1:5" ht="12.75">
      <c r="A233" t="s">
        <v>58</v>
      </c>
      <c r="E233" s="39" t="s">
        <v>234</v>
      </c>
    </row>
    <row r="234" spans="1:16" ht="12.75">
      <c r="A234" t="s">
        <v>48</v>
      </c>
      <c s="34" t="s">
        <v>433</v>
      </c>
      <c s="34" t="s">
        <v>434</v>
      </c>
      <c s="35" t="s">
        <v>5</v>
      </c>
      <c s="6" t="s">
        <v>435</v>
      </c>
      <c s="36" t="s">
        <v>235</v>
      </c>
      <c s="37">
        <v>250</v>
      </c>
      <c s="36">
        <v>0</v>
      </c>
      <c s="36">
        <f>ROUND(G234*H234,6)</f>
      </c>
      <c r="L234" s="38">
        <v>0</v>
      </c>
      <c s="32">
        <f>ROUND(ROUND(L234,2)*ROUND(G234,3),2)</f>
      </c>
      <c s="36" t="s">
        <v>54</v>
      </c>
      <c>
        <f>(M234*21)/100</f>
      </c>
      <c t="s">
        <v>26</v>
      </c>
    </row>
    <row r="235" spans="1:5" ht="12.75">
      <c r="A235" s="35" t="s">
        <v>55</v>
      </c>
      <c r="E235" s="39" t="s">
        <v>5</v>
      </c>
    </row>
    <row r="236" spans="1:5" ht="12.75">
      <c r="A236" s="35" t="s">
        <v>56</v>
      </c>
      <c r="E236" s="40" t="s">
        <v>5</v>
      </c>
    </row>
    <row r="237" spans="1:5" ht="12.75">
      <c r="A237" t="s">
        <v>58</v>
      </c>
      <c r="E237" s="39" t="s">
        <v>435</v>
      </c>
    </row>
    <row r="238" spans="1:16" ht="12.75">
      <c r="A238" t="s">
        <v>48</v>
      </c>
      <c s="34" t="s">
        <v>436</v>
      </c>
      <c s="34" t="s">
        <v>437</v>
      </c>
      <c s="35" t="s">
        <v>5</v>
      </c>
      <c s="6" t="s">
        <v>234</v>
      </c>
      <c s="36" t="s">
        <v>235</v>
      </c>
      <c s="37">
        <v>650</v>
      </c>
      <c s="36">
        <v>0</v>
      </c>
      <c s="36">
        <f>ROUND(G238*H238,6)</f>
      </c>
      <c r="L238" s="38">
        <v>0</v>
      </c>
      <c s="32">
        <f>ROUND(ROUND(L238,2)*ROUND(G238,3),2)</f>
      </c>
      <c s="36" t="s">
        <v>188</v>
      </c>
      <c>
        <f>(M238*21)/100</f>
      </c>
      <c t="s">
        <v>26</v>
      </c>
    </row>
    <row r="239" spans="1:5" ht="12.75">
      <c r="A239" s="35" t="s">
        <v>55</v>
      </c>
      <c r="E239" s="39" t="s">
        <v>5</v>
      </c>
    </row>
    <row r="240" spans="1:5" ht="12.75">
      <c r="A240" s="35" t="s">
        <v>56</v>
      </c>
      <c r="E240" s="40" t="s">
        <v>5</v>
      </c>
    </row>
    <row r="241" spans="1:5" ht="12.75">
      <c r="A241" t="s">
        <v>58</v>
      </c>
      <c r="E241" s="39" t="s">
        <v>234</v>
      </c>
    </row>
    <row r="242" spans="1:16" ht="12.75">
      <c r="A242" t="s">
        <v>48</v>
      </c>
      <c s="34" t="s">
        <v>438</v>
      </c>
      <c s="34" t="s">
        <v>439</v>
      </c>
      <c s="35" t="s">
        <v>5</v>
      </c>
      <c s="6" t="s">
        <v>440</v>
      </c>
      <c s="36" t="s">
        <v>235</v>
      </c>
      <c s="37">
        <v>650</v>
      </c>
      <c s="36">
        <v>0</v>
      </c>
      <c s="36">
        <f>ROUND(G242*H242,6)</f>
      </c>
      <c r="L242" s="38">
        <v>0</v>
      </c>
      <c s="32">
        <f>ROUND(ROUND(L242,2)*ROUND(G242,3),2)</f>
      </c>
      <c s="36" t="s">
        <v>54</v>
      </c>
      <c>
        <f>(M242*21)/100</f>
      </c>
      <c t="s">
        <v>26</v>
      </c>
    </row>
    <row r="243" spans="1:5" ht="12.75">
      <c r="A243" s="35" t="s">
        <v>55</v>
      </c>
      <c r="E243" s="39" t="s">
        <v>5</v>
      </c>
    </row>
    <row r="244" spans="1:5" ht="12.75">
      <c r="A244" s="35" t="s">
        <v>56</v>
      </c>
      <c r="E244" s="40" t="s">
        <v>5</v>
      </c>
    </row>
    <row r="245" spans="1:5" ht="12.75">
      <c r="A245" t="s">
        <v>58</v>
      </c>
      <c r="E245" s="39" t="s">
        <v>440</v>
      </c>
    </row>
    <row r="246" spans="1:16" ht="12.75">
      <c r="A246" t="s">
        <v>48</v>
      </c>
      <c s="34" t="s">
        <v>441</v>
      </c>
      <c s="34" t="s">
        <v>442</v>
      </c>
      <c s="35" t="s">
        <v>5</v>
      </c>
      <c s="6" t="s">
        <v>234</v>
      </c>
      <c s="36" t="s">
        <v>235</v>
      </c>
      <c s="37">
        <v>860</v>
      </c>
      <c s="36">
        <v>0</v>
      </c>
      <c s="36">
        <f>ROUND(G246*H246,6)</f>
      </c>
      <c r="L246" s="38">
        <v>0</v>
      </c>
      <c s="32">
        <f>ROUND(ROUND(L246,2)*ROUND(G246,3),2)</f>
      </c>
      <c s="36" t="s">
        <v>188</v>
      </c>
      <c>
        <f>(M246*21)/100</f>
      </c>
      <c t="s">
        <v>26</v>
      </c>
    </row>
    <row r="247" spans="1:5" ht="12.75">
      <c r="A247" s="35" t="s">
        <v>55</v>
      </c>
      <c r="E247" s="39" t="s">
        <v>5</v>
      </c>
    </row>
    <row r="248" spans="1:5" ht="12.75">
      <c r="A248" s="35" t="s">
        <v>56</v>
      </c>
      <c r="E248" s="40" t="s">
        <v>5</v>
      </c>
    </row>
    <row r="249" spans="1:5" ht="12.75">
      <c r="A249" t="s">
        <v>58</v>
      </c>
      <c r="E249" s="39" t="s">
        <v>234</v>
      </c>
    </row>
    <row r="250" spans="1:16" ht="12.75">
      <c r="A250" t="s">
        <v>48</v>
      </c>
      <c s="34" t="s">
        <v>443</v>
      </c>
      <c s="34" t="s">
        <v>444</v>
      </c>
      <c s="35" t="s">
        <v>5</v>
      </c>
      <c s="6" t="s">
        <v>445</v>
      </c>
      <c s="36" t="s">
        <v>235</v>
      </c>
      <c s="37">
        <v>860</v>
      </c>
      <c s="36">
        <v>0</v>
      </c>
      <c s="36">
        <f>ROUND(G250*H250,6)</f>
      </c>
      <c r="L250" s="38">
        <v>0</v>
      </c>
      <c s="32">
        <f>ROUND(ROUND(L250,2)*ROUND(G250,3),2)</f>
      </c>
      <c s="36" t="s">
        <v>54</v>
      </c>
      <c>
        <f>(M250*21)/100</f>
      </c>
      <c t="s">
        <v>26</v>
      </c>
    </row>
    <row r="251" spans="1:5" ht="12.75">
      <c r="A251" s="35" t="s">
        <v>55</v>
      </c>
      <c r="E251" s="39" t="s">
        <v>5</v>
      </c>
    </row>
    <row r="252" spans="1:5" ht="12.75">
      <c r="A252" s="35" t="s">
        <v>56</v>
      </c>
      <c r="E252" s="40" t="s">
        <v>5</v>
      </c>
    </row>
    <row r="253" spans="1:5" ht="12.75">
      <c r="A253" t="s">
        <v>58</v>
      </c>
      <c r="E253" s="39" t="s">
        <v>445</v>
      </c>
    </row>
    <row r="254" spans="1:16" ht="12.75">
      <c r="A254" t="s">
        <v>48</v>
      </c>
      <c s="34" t="s">
        <v>446</v>
      </c>
      <c s="34" t="s">
        <v>245</v>
      </c>
      <c s="35" t="s">
        <v>5</v>
      </c>
      <c s="6" t="s">
        <v>246</v>
      </c>
      <c s="36" t="s">
        <v>235</v>
      </c>
      <c s="37">
        <v>270</v>
      </c>
      <c s="36">
        <v>0</v>
      </c>
      <c s="36">
        <f>ROUND(G254*H254,6)</f>
      </c>
      <c r="L254" s="38">
        <v>0</v>
      </c>
      <c s="32">
        <f>ROUND(ROUND(L254,2)*ROUND(G254,3),2)</f>
      </c>
      <c s="36" t="s">
        <v>188</v>
      </c>
      <c>
        <f>(M254*21)/100</f>
      </c>
      <c t="s">
        <v>26</v>
      </c>
    </row>
    <row r="255" spans="1:5" ht="12.75">
      <c r="A255" s="35" t="s">
        <v>55</v>
      </c>
      <c r="E255" s="39" t="s">
        <v>5</v>
      </c>
    </row>
    <row r="256" spans="1:5" ht="12.75">
      <c r="A256" s="35" t="s">
        <v>56</v>
      </c>
      <c r="E256" s="40" t="s">
        <v>5</v>
      </c>
    </row>
    <row r="257" spans="1:5" ht="12.75">
      <c r="A257" t="s">
        <v>58</v>
      </c>
      <c r="E257" s="39" t="s">
        <v>246</v>
      </c>
    </row>
    <row r="258" spans="1:16" ht="12.75">
      <c r="A258" t="s">
        <v>48</v>
      </c>
      <c s="34" t="s">
        <v>447</v>
      </c>
      <c s="34" t="s">
        <v>448</v>
      </c>
      <c s="35" t="s">
        <v>5</v>
      </c>
      <c s="6" t="s">
        <v>449</v>
      </c>
      <c s="36" t="s">
        <v>235</v>
      </c>
      <c s="37">
        <v>270</v>
      </c>
      <c s="36">
        <v>0</v>
      </c>
      <c s="36">
        <f>ROUND(G258*H258,6)</f>
      </c>
      <c r="L258" s="38">
        <v>0</v>
      </c>
      <c s="32">
        <f>ROUND(ROUND(L258,2)*ROUND(G258,3),2)</f>
      </c>
      <c s="36" t="s">
        <v>54</v>
      </c>
      <c>
        <f>(M258*21)/100</f>
      </c>
      <c t="s">
        <v>26</v>
      </c>
    </row>
    <row r="259" spans="1:5" ht="12.75">
      <c r="A259" s="35" t="s">
        <v>55</v>
      </c>
      <c r="E259" s="39" t="s">
        <v>5</v>
      </c>
    </row>
    <row r="260" spans="1:5" ht="12.75">
      <c r="A260" s="35" t="s">
        <v>56</v>
      </c>
      <c r="E260" s="40" t="s">
        <v>5</v>
      </c>
    </row>
    <row r="261" spans="1:5" ht="12.75">
      <c r="A261" t="s">
        <v>58</v>
      </c>
      <c r="E261" s="39" t="s">
        <v>449</v>
      </c>
    </row>
    <row r="262" spans="1:16" ht="12.75">
      <c r="A262" t="s">
        <v>48</v>
      </c>
      <c s="34" t="s">
        <v>450</v>
      </c>
      <c s="34" t="s">
        <v>451</v>
      </c>
      <c s="35" t="s">
        <v>5</v>
      </c>
      <c s="6" t="s">
        <v>246</v>
      </c>
      <c s="36" t="s">
        <v>235</v>
      </c>
      <c s="37">
        <v>960</v>
      </c>
      <c s="36">
        <v>0</v>
      </c>
      <c s="36">
        <f>ROUND(G262*H262,6)</f>
      </c>
      <c r="L262" s="38">
        <v>0</v>
      </c>
      <c s="32">
        <f>ROUND(ROUND(L262,2)*ROUND(G262,3),2)</f>
      </c>
      <c s="36" t="s">
        <v>188</v>
      </c>
      <c>
        <f>(M262*21)/100</f>
      </c>
      <c t="s">
        <v>26</v>
      </c>
    </row>
    <row r="263" spans="1:5" ht="12.75">
      <c r="A263" s="35" t="s">
        <v>55</v>
      </c>
      <c r="E263" s="39" t="s">
        <v>5</v>
      </c>
    </row>
    <row r="264" spans="1:5" ht="12.75">
      <c r="A264" s="35" t="s">
        <v>56</v>
      </c>
      <c r="E264" s="40" t="s">
        <v>5</v>
      </c>
    </row>
    <row r="265" spans="1:5" ht="12.75">
      <c r="A265" t="s">
        <v>58</v>
      </c>
      <c r="E265" s="39" t="s">
        <v>246</v>
      </c>
    </row>
    <row r="266" spans="1:16" ht="12.75">
      <c r="A266" t="s">
        <v>48</v>
      </c>
      <c s="34" t="s">
        <v>452</v>
      </c>
      <c s="34" t="s">
        <v>453</v>
      </c>
      <c s="35" t="s">
        <v>5</v>
      </c>
      <c s="6" t="s">
        <v>249</v>
      </c>
      <c s="36" t="s">
        <v>235</v>
      </c>
      <c s="37">
        <v>960</v>
      </c>
      <c s="36">
        <v>0</v>
      </c>
      <c s="36">
        <f>ROUND(G266*H266,6)</f>
      </c>
      <c r="L266" s="38">
        <v>0</v>
      </c>
      <c s="32">
        <f>ROUND(ROUND(L266,2)*ROUND(G266,3),2)</f>
      </c>
      <c s="36" t="s">
        <v>54</v>
      </c>
      <c>
        <f>(M266*21)/100</f>
      </c>
      <c t="s">
        <v>26</v>
      </c>
    </row>
    <row r="267" spans="1:5" ht="12.75">
      <c r="A267" s="35" t="s">
        <v>55</v>
      </c>
      <c r="E267" s="39" t="s">
        <v>5</v>
      </c>
    </row>
    <row r="268" spans="1:5" ht="12.75">
      <c r="A268" s="35" t="s">
        <v>56</v>
      </c>
      <c r="E268" s="40" t="s">
        <v>5</v>
      </c>
    </row>
    <row r="269" spans="1:5" ht="12.75">
      <c r="A269" t="s">
        <v>58</v>
      </c>
      <c r="E269" s="39" t="s">
        <v>249</v>
      </c>
    </row>
    <row r="270" spans="1:16" ht="12.75">
      <c r="A270" t="s">
        <v>48</v>
      </c>
      <c s="34" t="s">
        <v>454</v>
      </c>
      <c s="34" t="s">
        <v>455</v>
      </c>
      <c s="35" t="s">
        <v>5</v>
      </c>
      <c s="6" t="s">
        <v>246</v>
      </c>
      <c s="36" t="s">
        <v>235</v>
      </c>
      <c s="37">
        <v>360</v>
      </c>
      <c s="36">
        <v>0</v>
      </c>
      <c s="36">
        <f>ROUND(G270*H270,6)</f>
      </c>
      <c r="L270" s="38">
        <v>0</v>
      </c>
      <c s="32">
        <f>ROUND(ROUND(L270,2)*ROUND(G270,3),2)</f>
      </c>
      <c s="36" t="s">
        <v>188</v>
      </c>
      <c>
        <f>(M270*21)/100</f>
      </c>
      <c t="s">
        <v>26</v>
      </c>
    </row>
    <row r="271" spans="1:5" ht="12.75">
      <c r="A271" s="35" t="s">
        <v>55</v>
      </c>
      <c r="E271" s="39" t="s">
        <v>5</v>
      </c>
    </row>
    <row r="272" spans="1:5" ht="12.75">
      <c r="A272" s="35" t="s">
        <v>56</v>
      </c>
      <c r="E272" s="40" t="s">
        <v>5</v>
      </c>
    </row>
    <row r="273" spans="1:5" ht="12.75">
      <c r="A273" t="s">
        <v>58</v>
      </c>
      <c r="E273" s="39" t="s">
        <v>246</v>
      </c>
    </row>
    <row r="274" spans="1:16" ht="12.75">
      <c r="A274" t="s">
        <v>48</v>
      </c>
      <c s="34" t="s">
        <v>456</v>
      </c>
      <c s="34" t="s">
        <v>457</v>
      </c>
      <c s="35" t="s">
        <v>5</v>
      </c>
      <c s="6" t="s">
        <v>458</v>
      </c>
      <c s="36" t="s">
        <v>235</v>
      </c>
      <c s="37">
        <v>360</v>
      </c>
      <c s="36">
        <v>0</v>
      </c>
      <c s="36">
        <f>ROUND(G274*H274,6)</f>
      </c>
      <c r="L274" s="38">
        <v>0</v>
      </c>
      <c s="32">
        <f>ROUND(ROUND(L274,2)*ROUND(G274,3),2)</f>
      </c>
      <c s="36" t="s">
        <v>54</v>
      </c>
      <c>
        <f>(M274*21)/100</f>
      </c>
      <c t="s">
        <v>26</v>
      </c>
    </row>
    <row r="275" spans="1:5" ht="12.75">
      <c r="A275" s="35" t="s">
        <v>55</v>
      </c>
      <c r="E275" s="39" t="s">
        <v>5</v>
      </c>
    </row>
    <row r="276" spans="1:5" ht="12.75">
      <c r="A276" s="35" t="s">
        <v>56</v>
      </c>
      <c r="E276" s="40" t="s">
        <v>5</v>
      </c>
    </row>
    <row r="277" spans="1:5" ht="12.75">
      <c r="A277" t="s">
        <v>58</v>
      </c>
      <c r="E277" s="39" t="s">
        <v>458</v>
      </c>
    </row>
    <row r="278" spans="1:16" ht="12.75">
      <c r="A278" t="s">
        <v>48</v>
      </c>
      <c s="34" t="s">
        <v>459</v>
      </c>
      <c s="34" t="s">
        <v>460</v>
      </c>
      <c s="35" t="s">
        <v>5</v>
      </c>
      <c s="6" t="s">
        <v>252</v>
      </c>
      <c s="36" t="s">
        <v>235</v>
      </c>
      <c s="37">
        <v>1590</v>
      </c>
      <c s="36">
        <v>0</v>
      </c>
      <c s="36">
        <f>ROUND(G278*H278,6)</f>
      </c>
      <c r="L278" s="38">
        <v>0</v>
      </c>
      <c s="32">
        <f>ROUND(ROUND(L278,2)*ROUND(G278,3),2)</f>
      </c>
      <c s="36" t="s">
        <v>54</v>
      </c>
      <c>
        <f>(M278*21)/100</f>
      </c>
      <c t="s">
        <v>26</v>
      </c>
    </row>
    <row r="279" spans="1:5" ht="12.75">
      <c r="A279" s="35" t="s">
        <v>55</v>
      </c>
      <c r="E279" s="39" t="s">
        <v>5</v>
      </c>
    </row>
    <row r="280" spans="1:5" ht="12.75">
      <c r="A280" s="35" t="s">
        <v>56</v>
      </c>
      <c r="E280" s="40" t="s">
        <v>5</v>
      </c>
    </row>
    <row r="281" spans="1:5" ht="12.75">
      <c r="A281" t="s">
        <v>58</v>
      </c>
      <c r="E281" s="39" t="s">
        <v>252</v>
      </c>
    </row>
    <row r="282" spans="1:16" ht="12.75">
      <c r="A282" t="s">
        <v>48</v>
      </c>
      <c s="34" t="s">
        <v>461</v>
      </c>
      <c s="34" t="s">
        <v>462</v>
      </c>
      <c s="35" t="s">
        <v>5</v>
      </c>
      <c s="6" t="s">
        <v>255</v>
      </c>
      <c s="36" t="s">
        <v>235</v>
      </c>
      <c s="37">
        <v>1590</v>
      </c>
      <c s="36">
        <v>0</v>
      </c>
      <c s="36">
        <f>ROUND(G282*H282,6)</f>
      </c>
      <c r="L282" s="38">
        <v>0</v>
      </c>
      <c s="32">
        <f>ROUND(ROUND(L282,2)*ROUND(G282,3),2)</f>
      </c>
      <c s="36" t="s">
        <v>54</v>
      </c>
      <c>
        <f>(M282*21)/100</f>
      </c>
      <c t="s">
        <v>26</v>
      </c>
    </row>
    <row r="283" spans="1:5" ht="12.75">
      <c r="A283" s="35" t="s">
        <v>55</v>
      </c>
      <c r="E283" s="39" t="s">
        <v>5</v>
      </c>
    </row>
    <row r="284" spans="1:5" ht="12.75">
      <c r="A284" s="35" t="s">
        <v>56</v>
      </c>
      <c r="E284" s="40" t="s">
        <v>5</v>
      </c>
    </row>
    <row r="285" spans="1:5" ht="12.75">
      <c r="A285" t="s">
        <v>58</v>
      </c>
      <c r="E285" s="39" t="s">
        <v>255</v>
      </c>
    </row>
    <row r="286" spans="1:16" ht="12.75">
      <c r="A286" t="s">
        <v>48</v>
      </c>
      <c s="34" t="s">
        <v>463</v>
      </c>
      <c s="34" t="s">
        <v>464</v>
      </c>
      <c s="35" t="s">
        <v>5</v>
      </c>
      <c s="6" t="s">
        <v>258</v>
      </c>
      <c s="36" t="s">
        <v>259</v>
      </c>
      <c s="37">
        <v>500</v>
      </c>
      <c s="36">
        <v>0</v>
      </c>
      <c s="36">
        <f>ROUND(G286*H286,6)</f>
      </c>
      <c r="L286" s="38">
        <v>0</v>
      </c>
      <c s="32">
        <f>ROUND(ROUND(L286,2)*ROUND(G286,3),2)</f>
      </c>
      <c s="36" t="s">
        <v>54</v>
      </c>
      <c>
        <f>(M286*21)/100</f>
      </c>
      <c t="s">
        <v>26</v>
      </c>
    </row>
    <row r="287" spans="1:5" ht="12.75">
      <c r="A287" s="35" t="s">
        <v>55</v>
      </c>
      <c r="E287" s="39" t="s">
        <v>5</v>
      </c>
    </row>
    <row r="288" spans="1:5" ht="12.75">
      <c r="A288" s="35" t="s">
        <v>56</v>
      </c>
      <c r="E288" s="40" t="s">
        <v>5</v>
      </c>
    </row>
    <row r="289" spans="1:5" ht="12.75">
      <c r="A289" t="s">
        <v>58</v>
      </c>
      <c r="E289" s="39" t="s">
        <v>258</v>
      </c>
    </row>
    <row r="290" spans="1:16" ht="12.75">
      <c r="A290" t="s">
        <v>48</v>
      </c>
      <c s="34" t="s">
        <v>465</v>
      </c>
      <c s="34" t="s">
        <v>466</v>
      </c>
      <c s="35" t="s">
        <v>5</v>
      </c>
      <c s="6" t="s">
        <v>262</v>
      </c>
      <c s="36" t="s">
        <v>259</v>
      </c>
      <c s="37">
        <v>500</v>
      </c>
      <c s="36">
        <v>0</v>
      </c>
      <c s="36">
        <f>ROUND(G290*H290,6)</f>
      </c>
      <c r="L290" s="38">
        <v>0</v>
      </c>
      <c s="32">
        <f>ROUND(ROUND(L290,2)*ROUND(G290,3),2)</f>
      </c>
      <c s="36" t="s">
        <v>54</v>
      </c>
      <c>
        <f>(M290*21)/100</f>
      </c>
      <c t="s">
        <v>26</v>
      </c>
    </row>
    <row r="291" spans="1:5" ht="12.75">
      <c r="A291" s="35" t="s">
        <v>55</v>
      </c>
      <c r="E291" s="39" t="s">
        <v>5</v>
      </c>
    </row>
    <row r="292" spans="1:5" ht="12.75">
      <c r="A292" s="35" t="s">
        <v>56</v>
      </c>
      <c r="E292" s="40" t="s">
        <v>5</v>
      </c>
    </row>
    <row r="293" spans="1:5" ht="12.75">
      <c r="A293" t="s">
        <v>58</v>
      </c>
      <c r="E293" s="39" t="s">
        <v>262</v>
      </c>
    </row>
    <row r="294" spans="1:16" ht="25.5">
      <c r="A294" t="s">
        <v>48</v>
      </c>
      <c s="34" t="s">
        <v>467</v>
      </c>
      <c s="34" t="s">
        <v>468</v>
      </c>
      <c s="35" t="s">
        <v>5</v>
      </c>
      <c s="6" t="s">
        <v>469</v>
      </c>
      <c s="36" t="s">
        <v>187</v>
      </c>
      <c s="37">
        <v>356</v>
      </c>
      <c s="36">
        <v>0</v>
      </c>
      <c s="36">
        <f>ROUND(G294*H294,6)</f>
      </c>
      <c r="L294" s="38">
        <v>0</v>
      </c>
      <c s="32">
        <f>ROUND(ROUND(L294,2)*ROUND(G294,3),2)</f>
      </c>
      <c s="36" t="s">
        <v>188</v>
      </c>
      <c>
        <f>(M294*21)/100</f>
      </c>
      <c t="s">
        <v>26</v>
      </c>
    </row>
    <row r="295" spans="1:5" ht="12.75">
      <c r="A295" s="35" t="s">
        <v>55</v>
      </c>
      <c r="E295" s="39" t="s">
        <v>5</v>
      </c>
    </row>
    <row r="296" spans="1:5" ht="12.75">
      <c r="A296" s="35" t="s">
        <v>56</v>
      </c>
      <c r="E296" s="40" t="s">
        <v>5</v>
      </c>
    </row>
    <row r="297" spans="1:5" ht="25.5">
      <c r="A297" t="s">
        <v>58</v>
      </c>
      <c r="E297" s="39" t="s">
        <v>469</v>
      </c>
    </row>
    <row r="298" spans="1:16" ht="12.75">
      <c r="A298" t="s">
        <v>48</v>
      </c>
      <c s="34" t="s">
        <v>470</v>
      </c>
      <c s="34" t="s">
        <v>471</v>
      </c>
      <c s="35" t="s">
        <v>5</v>
      </c>
      <c s="6" t="s">
        <v>472</v>
      </c>
      <c s="36" t="s">
        <v>187</v>
      </c>
      <c s="37">
        <v>356</v>
      </c>
      <c s="36">
        <v>0</v>
      </c>
      <c s="36">
        <f>ROUND(G298*H298,6)</f>
      </c>
      <c r="L298" s="38">
        <v>0</v>
      </c>
      <c s="32">
        <f>ROUND(ROUND(L298,2)*ROUND(G298,3),2)</f>
      </c>
      <c s="36" t="s">
        <v>54</v>
      </c>
      <c>
        <f>(M298*21)/100</f>
      </c>
      <c t="s">
        <v>26</v>
      </c>
    </row>
    <row r="299" spans="1:5" ht="12.75">
      <c r="A299" s="35" t="s">
        <v>55</v>
      </c>
      <c r="E299" s="39" t="s">
        <v>5</v>
      </c>
    </row>
    <row r="300" spans="1:5" ht="12.75">
      <c r="A300" s="35" t="s">
        <v>56</v>
      </c>
      <c r="E300" s="40" t="s">
        <v>5</v>
      </c>
    </row>
    <row r="301" spans="1:5" ht="12.75">
      <c r="A301" t="s">
        <v>58</v>
      </c>
      <c r="E301" s="39" t="s">
        <v>472</v>
      </c>
    </row>
    <row r="302" spans="1:16" ht="25.5">
      <c r="A302" t="s">
        <v>48</v>
      </c>
      <c s="34" t="s">
        <v>473</v>
      </c>
      <c s="34" t="s">
        <v>264</v>
      </c>
      <c s="35" t="s">
        <v>5</v>
      </c>
      <c s="6" t="s">
        <v>265</v>
      </c>
      <c s="36" t="s">
        <v>187</v>
      </c>
      <c s="37">
        <v>200</v>
      </c>
      <c s="36">
        <v>0</v>
      </c>
      <c s="36">
        <f>ROUND(G302*H302,6)</f>
      </c>
      <c r="L302" s="38">
        <v>0</v>
      </c>
      <c s="32">
        <f>ROUND(ROUND(L302,2)*ROUND(G302,3),2)</f>
      </c>
      <c s="36" t="s">
        <v>188</v>
      </c>
      <c>
        <f>(M302*21)/100</f>
      </c>
      <c t="s">
        <v>26</v>
      </c>
    </row>
    <row r="303" spans="1:5" ht="12.75">
      <c r="A303" s="35" t="s">
        <v>55</v>
      </c>
      <c r="E303" s="39" t="s">
        <v>5</v>
      </c>
    </row>
    <row r="304" spans="1:5" ht="12.75">
      <c r="A304" s="35" t="s">
        <v>56</v>
      </c>
      <c r="E304" s="40" t="s">
        <v>5</v>
      </c>
    </row>
    <row r="305" spans="1:5" ht="25.5">
      <c r="A305" t="s">
        <v>58</v>
      </c>
      <c r="E305" s="39" t="s">
        <v>265</v>
      </c>
    </row>
    <row r="306" spans="1:16" ht="12.75">
      <c r="A306" t="s">
        <v>48</v>
      </c>
      <c s="34" t="s">
        <v>474</v>
      </c>
      <c s="34" t="s">
        <v>475</v>
      </c>
      <c s="35" t="s">
        <v>5</v>
      </c>
      <c s="6" t="s">
        <v>268</v>
      </c>
      <c s="36" t="s">
        <v>187</v>
      </c>
      <c s="37">
        <v>200</v>
      </c>
      <c s="36">
        <v>0</v>
      </c>
      <c s="36">
        <f>ROUND(G306*H306,6)</f>
      </c>
      <c r="L306" s="38">
        <v>0</v>
      </c>
      <c s="32">
        <f>ROUND(ROUND(L306,2)*ROUND(G306,3),2)</f>
      </c>
      <c s="36" t="s">
        <v>54</v>
      </c>
      <c>
        <f>(M306*21)/100</f>
      </c>
      <c t="s">
        <v>26</v>
      </c>
    </row>
    <row r="307" spans="1:5" ht="12.75">
      <c r="A307" s="35" t="s">
        <v>55</v>
      </c>
      <c r="E307" s="39" t="s">
        <v>5</v>
      </c>
    </row>
    <row r="308" spans="1:5" ht="12.75">
      <c r="A308" s="35" t="s">
        <v>56</v>
      </c>
      <c r="E308" s="40" t="s">
        <v>5</v>
      </c>
    </row>
    <row r="309" spans="1:5" ht="12.75">
      <c r="A309" t="s">
        <v>58</v>
      </c>
      <c r="E309" s="39" t="s">
        <v>268</v>
      </c>
    </row>
    <row r="310" spans="1:16" ht="12.75">
      <c r="A310" t="s">
        <v>48</v>
      </c>
      <c s="34" t="s">
        <v>476</v>
      </c>
      <c s="34" t="s">
        <v>282</v>
      </c>
      <c s="35" t="s">
        <v>5</v>
      </c>
      <c s="6" t="s">
        <v>283</v>
      </c>
      <c s="36" t="s">
        <v>187</v>
      </c>
      <c s="37">
        <v>25</v>
      </c>
      <c s="36">
        <v>0</v>
      </c>
      <c s="36">
        <f>ROUND(G310*H310,6)</f>
      </c>
      <c r="L310" s="38">
        <v>0</v>
      </c>
      <c s="32">
        <f>ROUND(ROUND(L310,2)*ROUND(G310,3),2)</f>
      </c>
      <c s="36" t="s">
        <v>188</v>
      </c>
      <c>
        <f>(M310*21)/100</f>
      </c>
      <c t="s">
        <v>26</v>
      </c>
    </row>
    <row r="311" spans="1:5" ht="12.75">
      <c r="A311" s="35" t="s">
        <v>55</v>
      </c>
      <c r="E311" s="39" t="s">
        <v>5</v>
      </c>
    </row>
    <row r="312" spans="1:5" ht="12.75">
      <c r="A312" s="35" t="s">
        <v>56</v>
      </c>
      <c r="E312" s="40" t="s">
        <v>5</v>
      </c>
    </row>
    <row r="313" spans="1:5" ht="12.75">
      <c r="A313" t="s">
        <v>58</v>
      </c>
      <c r="E313" s="39" t="s">
        <v>283</v>
      </c>
    </row>
    <row r="314" spans="1:16" ht="12.75">
      <c r="A314" t="s">
        <v>48</v>
      </c>
      <c s="34" t="s">
        <v>477</v>
      </c>
      <c s="34" t="s">
        <v>478</v>
      </c>
      <c s="35" t="s">
        <v>5</v>
      </c>
      <c s="6" t="s">
        <v>286</v>
      </c>
      <c s="36" t="s">
        <v>187</v>
      </c>
      <c s="37">
        <v>25</v>
      </c>
      <c s="36">
        <v>0</v>
      </c>
      <c s="36">
        <f>ROUND(G314*H314,6)</f>
      </c>
      <c r="L314" s="38">
        <v>0</v>
      </c>
      <c s="32">
        <f>ROUND(ROUND(L314,2)*ROUND(G314,3),2)</f>
      </c>
      <c s="36" t="s">
        <v>54</v>
      </c>
      <c>
        <f>(M314*21)/100</f>
      </c>
      <c t="s">
        <v>26</v>
      </c>
    </row>
    <row r="315" spans="1:5" ht="12.75">
      <c r="A315" s="35" t="s">
        <v>55</v>
      </c>
      <c r="E315" s="39" t="s">
        <v>5</v>
      </c>
    </row>
    <row r="316" spans="1:5" ht="12.75">
      <c r="A316" s="35" t="s">
        <v>56</v>
      </c>
      <c r="E316" s="40" t="s">
        <v>5</v>
      </c>
    </row>
    <row r="317" spans="1:5" ht="12.75">
      <c r="A317" t="s">
        <v>58</v>
      </c>
      <c r="E317" s="39" t="s">
        <v>286</v>
      </c>
    </row>
    <row r="318" spans="1:16" ht="12.75">
      <c r="A318" t="s">
        <v>48</v>
      </c>
      <c s="34" t="s">
        <v>479</v>
      </c>
      <c s="34" t="s">
        <v>480</v>
      </c>
      <c s="35" t="s">
        <v>5</v>
      </c>
      <c s="6" t="s">
        <v>280</v>
      </c>
      <c s="36" t="s">
        <v>187</v>
      </c>
      <c s="37">
        <v>1</v>
      </c>
      <c s="36">
        <v>0</v>
      </c>
      <c s="36">
        <f>ROUND(G318*H318,6)</f>
      </c>
      <c r="L318" s="38">
        <v>0</v>
      </c>
      <c s="32">
        <f>ROUND(ROUND(L318,2)*ROUND(G318,3),2)</f>
      </c>
      <c s="36" t="s">
        <v>54</v>
      </c>
      <c>
        <f>(M318*21)/100</f>
      </c>
      <c t="s">
        <v>26</v>
      </c>
    </row>
    <row r="319" spans="1:5" ht="12.75">
      <c r="A319" s="35" t="s">
        <v>55</v>
      </c>
      <c r="E319" s="39" t="s">
        <v>5</v>
      </c>
    </row>
    <row r="320" spans="1:5" ht="12.75">
      <c r="A320" s="35" t="s">
        <v>56</v>
      </c>
      <c r="E320" s="40" t="s">
        <v>5</v>
      </c>
    </row>
    <row r="321" spans="1:5" ht="12.75">
      <c r="A321" t="s">
        <v>58</v>
      </c>
      <c r="E321" s="39" t="s">
        <v>280</v>
      </c>
    </row>
    <row r="322" spans="1:16" ht="12.75">
      <c r="A322" t="s">
        <v>48</v>
      </c>
      <c s="34" t="s">
        <v>481</v>
      </c>
      <c s="34" t="s">
        <v>482</v>
      </c>
      <c s="35" t="s">
        <v>5</v>
      </c>
      <c s="6" t="s">
        <v>483</v>
      </c>
      <c s="36" t="s">
        <v>187</v>
      </c>
      <c s="37">
        <v>1</v>
      </c>
      <c s="36">
        <v>0</v>
      </c>
      <c s="36">
        <f>ROUND(G322*H322,6)</f>
      </c>
      <c r="L322" s="38">
        <v>0</v>
      </c>
      <c s="32">
        <f>ROUND(ROUND(L322,2)*ROUND(G322,3),2)</f>
      </c>
      <c s="36" t="s">
        <v>54</v>
      </c>
      <c>
        <f>(M322*21)/100</f>
      </c>
      <c t="s">
        <v>26</v>
      </c>
    </row>
    <row r="323" spans="1:5" ht="12.75">
      <c r="A323" s="35" t="s">
        <v>55</v>
      </c>
      <c r="E323" s="39" t="s">
        <v>5</v>
      </c>
    </row>
    <row r="324" spans="1:5" ht="12.75">
      <c r="A324" s="35" t="s">
        <v>56</v>
      </c>
      <c r="E324" s="40" t="s">
        <v>5</v>
      </c>
    </row>
    <row r="325" spans="1:5" ht="12.75">
      <c r="A325" t="s">
        <v>58</v>
      </c>
      <c r="E325" s="39" t="s">
        <v>483</v>
      </c>
    </row>
    <row r="326" spans="1:16" ht="12.75">
      <c r="A326" t="s">
        <v>48</v>
      </c>
      <c s="34" t="s">
        <v>484</v>
      </c>
      <c s="34" t="s">
        <v>485</v>
      </c>
      <c s="35" t="s">
        <v>5</v>
      </c>
      <c s="6" t="s">
        <v>486</v>
      </c>
      <c s="36" t="s">
        <v>187</v>
      </c>
      <c s="37">
        <v>1</v>
      </c>
      <c s="36">
        <v>0</v>
      </c>
      <c s="36">
        <f>ROUND(G326*H326,6)</f>
      </c>
      <c r="L326" s="38">
        <v>0</v>
      </c>
      <c s="32">
        <f>ROUND(ROUND(L326,2)*ROUND(G326,3),2)</f>
      </c>
      <c s="36" t="s">
        <v>188</v>
      </c>
      <c>
        <f>(M326*21)/100</f>
      </c>
      <c t="s">
        <v>26</v>
      </c>
    </row>
    <row r="327" spans="1:5" ht="12.75">
      <c r="A327" s="35" t="s">
        <v>55</v>
      </c>
      <c r="E327" s="39" t="s">
        <v>5</v>
      </c>
    </row>
    <row r="328" spans="1:5" ht="12.75">
      <c r="A328" s="35" t="s">
        <v>56</v>
      </c>
      <c r="E328" s="40" t="s">
        <v>5</v>
      </c>
    </row>
    <row r="329" spans="1:5" ht="12.75">
      <c r="A329" t="s">
        <v>58</v>
      </c>
      <c r="E329" s="39" t="s">
        <v>486</v>
      </c>
    </row>
    <row r="330" spans="1:16" ht="12.75">
      <c r="A330" t="s">
        <v>48</v>
      </c>
      <c s="34" t="s">
        <v>487</v>
      </c>
      <c s="34" t="s">
        <v>488</v>
      </c>
      <c s="35" t="s">
        <v>5</v>
      </c>
      <c s="6" t="s">
        <v>489</v>
      </c>
      <c s="36" t="s">
        <v>187</v>
      </c>
      <c s="37">
        <v>99</v>
      </c>
      <c s="36">
        <v>0</v>
      </c>
      <c s="36">
        <f>ROUND(G330*H330,6)</f>
      </c>
      <c r="L330" s="38">
        <v>0</v>
      </c>
      <c s="32">
        <f>ROUND(ROUND(L330,2)*ROUND(G330,3),2)</f>
      </c>
      <c s="36" t="s">
        <v>188</v>
      </c>
      <c>
        <f>(M330*21)/100</f>
      </c>
      <c t="s">
        <v>26</v>
      </c>
    </row>
    <row r="331" spans="1:5" ht="12.75">
      <c r="A331" s="35" t="s">
        <v>55</v>
      </c>
      <c r="E331" s="39" t="s">
        <v>5</v>
      </c>
    </row>
    <row r="332" spans="1:5" ht="12.75">
      <c r="A332" s="35" t="s">
        <v>56</v>
      </c>
      <c r="E332" s="40" t="s">
        <v>5</v>
      </c>
    </row>
    <row r="333" spans="1:5" ht="12.75">
      <c r="A333" t="s">
        <v>58</v>
      </c>
      <c r="E333" s="39" t="s">
        <v>489</v>
      </c>
    </row>
    <row r="334" spans="1:16" ht="12.75">
      <c r="A334" t="s">
        <v>48</v>
      </c>
      <c s="34" t="s">
        <v>490</v>
      </c>
      <c s="34" t="s">
        <v>491</v>
      </c>
      <c s="35" t="s">
        <v>5</v>
      </c>
      <c s="6" t="s">
        <v>492</v>
      </c>
      <c s="36" t="s">
        <v>187</v>
      </c>
      <c s="37">
        <v>99</v>
      </c>
      <c s="36">
        <v>0</v>
      </c>
      <c s="36">
        <f>ROUND(G334*H334,6)</f>
      </c>
      <c r="L334" s="38">
        <v>0</v>
      </c>
      <c s="32">
        <f>ROUND(ROUND(L334,2)*ROUND(G334,3),2)</f>
      </c>
      <c s="36" t="s">
        <v>188</v>
      </c>
      <c>
        <f>(M334*21)/100</f>
      </c>
      <c t="s">
        <v>26</v>
      </c>
    </row>
    <row r="335" spans="1:5" ht="12.75">
      <c r="A335" s="35" t="s">
        <v>55</v>
      </c>
      <c r="E335" s="39" t="s">
        <v>5</v>
      </c>
    </row>
    <row r="336" spans="1:5" ht="12.75">
      <c r="A336" s="35" t="s">
        <v>56</v>
      </c>
      <c r="E336" s="40" t="s">
        <v>5</v>
      </c>
    </row>
    <row r="337" spans="1:5" ht="12.75">
      <c r="A337" t="s">
        <v>58</v>
      </c>
      <c r="E337" s="39" t="s">
        <v>492</v>
      </c>
    </row>
    <row r="338" spans="1:16" ht="12.75">
      <c r="A338" t="s">
        <v>48</v>
      </c>
      <c s="34" t="s">
        <v>493</v>
      </c>
      <c s="34" t="s">
        <v>494</v>
      </c>
      <c s="35" t="s">
        <v>5</v>
      </c>
      <c s="6" t="s">
        <v>495</v>
      </c>
      <c s="36" t="s">
        <v>187</v>
      </c>
      <c s="37">
        <v>1</v>
      </c>
      <c s="36">
        <v>0</v>
      </c>
      <c s="36">
        <f>ROUND(G338*H338,6)</f>
      </c>
      <c r="L338" s="38">
        <v>0</v>
      </c>
      <c s="32">
        <f>ROUND(ROUND(L338,2)*ROUND(G338,3),2)</f>
      </c>
      <c s="36" t="s">
        <v>188</v>
      </c>
      <c>
        <f>(M338*21)/100</f>
      </c>
      <c t="s">
        <v>26</v>
      </c>
    </row>
    <row r="339" spans="1:5" ht="12.75">
      <c r="A339" s="35" t="s">
        <v>55</v>
      </c>
      <c r="E339" s="39" t="s">
        <v>5</v>
      </c>
    </row>
    <row r="340" spans="1:5" ht="12.75">
      <c r="A340" s="35" t="s">
        <v>56</v>
      </c>
      <c r="E340" s="40" t="s">
        <v>5</v>
      </c>
    </row>
    <row r="341" spans="1:5" ht="12.75">
      <c r="A341" t="s">
        <v>58</v>
      </c>
      <c r="E341" s="39" t="s">
        <v>495</v>
      </c>
    </row>
    <row r="342" spans="1:16" ht="12.75">
      <c r="A342" t="s">
        <v>48</v>
      </c>
      <c s="34" t="s">
        <v>496</v>
      </c>
      <c s="34" t="s">
        <v>497</v>
      </c>
      <c s="35" t="s">
        <v>5</v>
      </c>
      <c s="6" t="s">
        <v>498</v>
      </c>
      <c s="36" t="s">
        <v>187</v>
      </c>
      <c s="37">
        <v>1</v>
      </c>
      <c s="36">
        <v>0</v>
      </c>
      <c s="36">
        <f>ROUND(G342*H342,6)</f>
      </c>
      <c r="L342" s="38">
        <v>0</v>
      </c>
      <c s="32">
        <f>ROUND(ROUND(L342,2)*ROUND(G342,3),2)</f>
      </c>
      <c s="36" t="s">
        <v>54</v>
      </c>
      <c>
        <f>(M342*21)/100</f>
      </c>
      <c t="s">
        <v>26</v>
      </c>
    </row>
    <row r="343" spans="1:5" ht="12.75">
      <c r="A343" s="35" t="s">
        <v>55</v>
      </c>
      <c r="E343" s="39" t="s">
        <v>5</v>
      </c>
    </row>
    <row r="344" spans="1:5" ht="12.75">
      <c r="A344" s="35" t="s">
        <v>56</v>
      </c>
      <c r="E344" s="40" t="s">
        <v>5</v>
      </c>
    </row>
    <row r="345" spans="1:5" ht="12.75">
      <c r="A345" t="s">
        <v>58</v>
      </c>
      <c r="E345" s="39" t="s">
        <v>498</v>
      </c>
    </row>
    <row r="346" spans="1:16" ht="25.5">
      <c r="A346" t="s">
        <v>48</v>
      </c>
      <c s="34" t="s">
        <v>499</v>
      </c>
      <c s="34" t="s">
        <v>500</v>
      </c>
      <c s="35" t="s">
        <v>5</v>
      </c>
      <c s="6" t="s">
        <v>501</v>
      </c>
      <c s="36" t="s">
        <v>187</v>
      </c>
      <c s="37">
        <v>1</v>
      </c>
      <c s="36">
        <v>0</v>
      </c>
      <c s="36">
        <f>ROUND(G346*H346,6)</f>
      </c>
      <c r="L346" s="38">
        <v>0</v>
      </c>
      <c s="32">
        <f>ROUND(ROUND(L346,2)*ROUND(G346,3),2)</f>
      </c>
      <c s="36" t="s">
        <v>188</v>
      </c>
      <c>
        <f>(M346*21)/100</f>
      </c>
      <c t="s">
        <v>26</v>
      </c>
    </row>
    <row r="347" spans="1:5" ht="12.75">
      <c r="A347" s="35" t="s">
        <v>55</v>
      </c>
      <c r="E347" s="39" t="s">
        <v>5</v>
      </c>
    </row>
    <row r="348" spans="1:5" ht="12.75">
      <c r="A348" s="35" t="s">
        <v>56</v>
      </c>
      <c r="E348" s="40" t="s">
        <v>5</v>
      </c>
    </row>
    <row r="349" spans="1:5" ht="25.5">
      <c r="A349" t="s">
        <v>58</v>
      </c>
      <c r="E349" s="39" t="s">
        <v>501</v>
      </c>
    </row>
    <row r="350" spans="1:16" ht="38.25">
      <c r="A350" t="s">
        <v>48</v>
      </c>
      <c s="34" t="s">
        <v>502</v>
      </c>
      <c s="34" t="s">
        <v>503</v>
      </c>
      <c s="35" t="s">
        <v>5</v>
      </c>
      <c s="6" t="s">
        <v>504</v>
      </c>
      <c s="36" t="s">
        <v>187</v>
      </c>
      <c s="37">
        <v>1</v>
      </c>
      <c s="36">
        <v>0</v>
      </c>
      <c s="36">
        <f>ROUND(G350*H350,6)</f>
      </c>
      <c r="L350" s="38">
        <v>0</v>
      </c>
      <c s="32">
        <f>ROUND(ROUND(L350,2)*ROUND(G350,3),2)</f>
      </c>
      <c s="36" t="s">
        <v>54</v>
      </c>
      <c>
        <f>(M350*21)/100</f>
      </c>
      <c t="s">
        <v>26</v>
      </c>
    </row>
    <row r="351" spans="1:5" ht="12.75">
      <c r="A351" s="35" t="s">
        <v>55</v>
      </c>
      <c r="E351" s="39" t="s">
        <v>5</v>
      </c>
    </row>
    <row r="352" spans="1:5" ht="12.75">
      <c r="A352" s="35" t="s">
        <v>56</v>
      </c>
      <c r="E352" s="40" t="s">
        <v>5</v>
      </c>
    </row>
    <row r="353" spans="1:5" ht="38.25">
      <c r="A353" t="s">
        <v>58</v>
      </c>
      <c r="E353" s="39" t="s">
        <v>505</v>
      </c>
    </row>
    <row r="354" spans="1:16" ht="25.5">
      <c r="A354" t="s">
        <v>48</v>
      </c>
      <c s="34" t="s">
        <v>506</v>
      </c>
      <c s="34" t="s">
        <v>507</v>
      </c>
      <c s="35" t="s">
        <v>5</v>
      </c>
      <c s="6" t="s">
        <v>508</v>
      </c>
      <c s="36" t="s">
        <v>187</v>
      </c>
      <c s="37">
        <v>1</v>
      </c>
      <c s="36">
        <v>0</v>
      </c>
      <c s="36">
        <f>ROUND(G354*H354,6)</f>
      </c>
      <c r="L354" s="38">
        <v>0</v>
      </c>
      <c s="32">
        <f>ROUND(ROUND(L354,2)*ROUND(G354,3),2)</f>
      </c>
      <c s="36" t="s">
        <v>188</v>
      </c>
      <c>
        <f>(M354*21)/100</f>
      </c>
      <c t="s">
        <v>26</v>
      </c>
    </row>
    <row r="355" spans="1:5" ht="12.75">
      <c r="A355" s="35" t="s">
        <v>55</v>
      </c>
      <c r="E355" s="39" t="s">
        <v>5</v>
      </c>
    </row>
    <row r="356" spans="1:5" ht="12.75">
      <c r="A356" s="35" t="s">
        <v>56</v>
      </c>
      <c r="E356" s="40" t="s">
        <v>5</v>
      </c>
    </row>
    <row r="357" spans="1:5" ht="25.5">
      <c r="A357" t="s">
        <v>58</v>
      </c>
      <c r="E357" s="39" t="s">
        <v>508</v>
      </c>
    </row>
    <row r="358" spans="1:16" ht="12.75">
      <c r="A358" t="s">
        <v>48</v>
      </c>
      <c s="34" t="s">
        <v>509</v>
      </c>
      <c s="34" t="s">
        <v>510</v>
      </c>
      <c s="35" t="s">
        <v>5</v>
      </c>
      <c s="6" t="s">
        <v>511</v>
      </c>
      <c s="36" t="s">
        <v>187</v>
      </c>
      <c s="37">
        <v>16</v>
      </c>
      <c s="36">
        <v>0</v>
      </c>
      <c s="36">
        <f>ROUND(G358*H358,6)</f>
      </c>
      <c r="L358" s="38">
        <v>0</v>
      </c>
      <c s="32">
        <f>ROUND(ROUND(L358,2)*ROUND(G358,3),2)</f>
      </c>
      <c s="36" t="s">
        <v>188</v>
      </c>
      <c>
        <f>(M358*21)/100</f>
      </c>
      <c t="s">
        <v>26</v>
      </c>
    </row>
    <row r="359" spans="1:5" ht="12.75">
      <c r="A359" s="35" t="s">
        <v>55</v>
      </c>
      <c r="E359" s="39" t="s">
        <v>5</v>
      </c>
    </row>
    <row r="360" spans="1:5" ht="12.75">
      <c r="A360" s="35" t="s">
        <v>56</v>
      </c>
      <c r="E360" s="40" t="s">
        <v>5</v>
      </c>
    </row>
    <row r="361" spans="1:5" ht="12.75">
      <c r="A361" t="s">
        <v>58</v>
      </c>
      <c r="E361" s="39" t="s">
        <v>511</v>
      </c>
    </row>
    <row r="362" spans="1:16" ht="38.25">
      <c r="A362" t="s">
        <v>48</v>
      </c>
      <c s="34" t="s">
        <v>512</v>
      </c>
      <c s="34" t="s">
        <v>513</v>
      </c>
      <c s="35" t="s">
        <v>5</v>
      </c>
      <c s="6" t="s">
        <v>299</v>
      </c>
      <c s="36" t="s">
        <v>187</v>
      </c>
      <c s="37">
        <v>1</v>
      </c>
      <c s="36">
        <v>0</v>
      </c>
      <c s="36">
        <f>ROUND(G362*H362,6)</f>
      </c>
      <c r="L362" s="38">
        <v>0</v>
      </c>
      <c s="32">
        <f>ROUND(ROUND(L362,2)*ROUND(G362,3),2)</f>
      </c>
      <c s="36" t="s">
        <v>54</v>
      </c>
      <c>
        <f>(M362*21)/100</f>
      </c>
      <c t="s">
        <v>26</v>
      </c>
    </row>
    <row r="363" spans="1:5" ht="12.75">
      <c r="A363" s="35" t="s">
        <v>55</v>
      </c>
      <c r="E363" s="39" t="s">
        <v>5</v>
      </c>
    </row>
    <row r="364" spans="1:5" ht="12.75">
      <c r="A364" s="35" t="s">
        <v>56</v>
      </c>
      <c r="E364" s="40" t="s">
        <v>5</v>
      </c>
    </row>
    <row r="365" spans="1:5" ht="51">
      <c r="A365" t="s">
        <v>58</v>
      </c>
      <c r="E365" s="39" t="s">
        <v>300</v>
      </c>
    </row>
    <row r="366" spans="1:16" ht="38.25">
      <c r="A366" t="s">
        <v>48</v>
      </c>
      <c s="34" t="s">
        <v>514</v>
      </c>
      <c s="34" t="s">
        <v>515</v>
      </c>
      <c s="35" t="s">
        <v>5</v>
      </c>
      <c s="6" t="s">
        <v>303</v>
      </c>
      <c s="36" t="s">
        <v>187</v>
      </c>
      <c s="37">
        <v>1</v>
      </c>
      <c s="36">
        <v>0</v>
      </c>
      <c s="36">
        <f>ROUND(G366*H366,6)</f>
      </c>
      <c r="L366" s="38">
        <v>0</v>
      </c>
      <c s="32">
        <f>ROUND(ROUND(L366,2)*ROUND(G366,3),2)</f>
      </c>
      <c s="36" t="s">
        <v>54</v>
      </c>
      <c>
        <f>(M366*21)/100</f>
      </c>
      <c t="s">
        <v>26</v>
      </c>
    </row>
    <row r="367" spans="1:5" ht="12.75">
      <c r="A367" s="35" t="s">
        <v>55</v>
      </c>
      <c r="E367" s="39" t="s">
        <v>5</v>
      </c>
    </row>
    <row r="368" spans="1:5" ht="12.75">
      <c r="A368" s="35" t="s">
        <v>56</v>
      </c>
      <c r="E368" s="40" t="s">
        <v>5</v>
      </c>
    </row>
    <row r="369" spans="1:5" ht="38.25">
      <c r="A369" t="s">
        <v>58</v>
      </c>
      <c r="E369" s="39" t="s">
        <v>304</v>
      </c>
    </row>
    <row r="370" spans="1:16" ht="12.75">
      <c r="A370" t="s">
        <v>48</v>
      </c>
      <c s="34" t="s">
        <v>516</v>
      </c>
      <c s="34" t="s">
        <v>517</v>
      </c>
      <c s="35" t="s">
        <v>5</v>
      </c>
      <c s="6" t="s">
        <v>518</v>
      </c>
      <c s="36" t="s">
        <v>53</v>
      </c>
      <c s="37">
        <v>9</v>
      </c>
      <c s="36">
        <v>0</v>
      </c>
      <c s="36">
        <f>ROUND(G370*H370,6)</f>
      </c>
      <c r="L370" s="38">
        <v>0</v>
      </c>
      <c s="32">
        <f>ROUND(ROUND(L370,2)*ROUND(G370,3),2)</f>
      </c>
      <c s="36" t="s">
        <v>54</v>
      </c>
      <c>
        <f>(M370*21)/100</f>
      </c>
      <c t="s">
        <v>26</v>
      </c>
    </row>
    <row r="371" spans="1:5" ht="12.75">
      <c r="A371" s="35" t="s">
        <v>55</v>
      </c>
      <c r="E371" s="39" t="s">
        <v>5</v>
      </c>
    </row>
    <row r="372" spans="1:5" ht="12.75">
      <c r="A372" s="35" t="s">
        <v>56</v>
      </c>
      <c r="E372" s="40" t="s">
        <v>5</v>
      </c>
    </row>
    <row r="373" spans="1:5" ht="12.75">
      <c r="A373" t="s">
        <v>58</v>
      </c>
      <c r="E373" s="39" t="s">
        <v>518</v>
      </c>
    </row>
    <row r="374" spans="1:13" ht="12.75">
      <c r="A374" t="s">
        <v>45</v>
      </c>
      <c r="C374" s="31" t="s">
        <v>308</v>
      </c>
      <c r="E374" s="33" t="s">
        <v>309</v>
      </c>
      <c r="J374" s="32">
        <f>0</f>
      </c>
      <c s="32">
        <f>0</f>
      </c>
      <c s="32">
        <f>0+L375</f>
      </c>
      <c s="32">
        <f>0+M375</f>
      </c>
    </row>
    <row r="375" spans="1:16" ht="12.75">
      <c r="A375" t="s">
        <v>48</v>
      </c>
      <c s="34" t="s">
        <v>519</v>
      </c>
      <c s="34" t="s">
        <v>311</v>
      </c>
      <c s="35" t="s">
        <v>5</v>
      </c>
      <c s="6" t="s">
        <v>312</v>
      </c>
      <c s="36" t="s">
        <v>161</v>
      </c>
      <c s="37">
        <v>1</v>
      </c>
      <c s="36">
        <v>0</v>
      </c>
      <c s="36">
        <f>ROUND(G375*H375,6)</f>
      </c>
      <c r="L375" s="38">
        <v>0</v>
      </c>
      <c s="32">
        <f>ROUND(ROUND(L375,2)*ROUND(G375,3),2)</f>
      </c>
      <c s="36" t="s">
        <v>188</v>
      </c>
      <c>
        <f>(M375*21)/100</f>
      </c>
      <c t="s">
        <v>26</v>
      </c>
    </row>
    <row r="376" spans="1:5" ht="12.75">
      <c r="A376" s="35" t="s">
        <v>55</v>
      </c>
      <c r="E376" s="39" t="s">
        <v>5</v>
      </c>
    </row>
    <row r="377" spans="1:5" ht="12.75">
      <c r="A377" s="35" t="s">
        <v>56</v>
      </c>
      <c r="E377" s="40" t="s">
        <v>5</v>
      </c>
    </row>
    <row r="378" spans="1:5" ht="12.75">
      <c r="A378" t="s">
        <v>58</v>
      </c>
      <c r="E378"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178</v>
      </c>
      <c s="41">
        <f>Rekapitulace!C14</f>
      </c>
      <c s="20" t="s">
        <v>0</v>
      </c>
      <c t="s">
        <v>22</v>
      </c>
      <c t="s">
        <v>26</v>
      </c>
    </row>
    <row r="4" spans="1:16" ht="32" customHeight="1">
      <c r="A4" s="24" t="s">
        <v>19</v>
      </c>
      <c s="25" t="s">
        <v>27</v>
      </c>
      <c s="27" t="s">
        <v>178</v>
      </c>
      <c r="E4" s="26" t="s">
        <v>179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COUNTIFS(L8:L276,"=0",A8:A276,"P")+COUNTIFS(L8:L276,"",A8:A276,"P")+SUM(Q8:Q276)</f>
      </c>
    </row>
    <row r="8" spans="1:13" ht="12.75">
      <c r="A8" t="s">
        <v>43</v>
      </c>
      <c r="C8" s="28" t="s">
        <v>522</v>
      </c>
      <c r="E8" s="30" t="s">
        <v>521</v>
      </c>
      <c r="J8" s="29">
        <f>0+J9+J250+J275</f>
      </c>
      <c s="29">
        <f>0+K9+K250+K275</f>
      </c>
      <c s="29">
        <f>0+L9+L250+L275</f>
      </c>
      <c s="29">
        <f>0+M9+M250+M275</f>
      </c>
    </row>
    <row r="9" spans="1:13" ht="12.75">
      <c r="A9" t="s">
        <v>45</v>
      </c>
      <c r="C9" s="31" t="s">
        <v>523</v>
      </c>
      <c r="E9" s="33" t="s">
        <v>524</v>
      </c>
      <c r="J9" s="32">
        <f>0</f>
      </c>
      <c s="32">
        <f>0</f>
      </c>
      <c s="32">
        <f>0+L10+L14+L18+L22+L26+L30+L34+L38+L42+L46+L50+L54+L58+L62+L66+L70+L74+L78+L82+L86+L90+L94+L98+L102+L106+L110+L114+L118+L122+L126+L130+L134+L138+L142+L146+L150+L154+L158+L162+L166+L170+L174+L178+L182+L186+L190+L194+L198+L202+L206+L210+L214+L218+L222+L226+L230+L234+L238+L242+L246</f>
      </c>
      <c s="32">
        <f>0+M10+M14+M18+M22+M26+M30+M34+M38+M42+M46+M50+M54+M58+M62+M66+M70+M74+M78+M82+M86+M90+M94+M98+M102+M106+M110+M114+M118+M122+M126+M130+M134+M138+M142+M146+M150+M154+M158+M162+M166+M170+M174+M178+M182+M186+M190+M194+M198+M202+M206+M210+M214+M218+M222+M226+M230+M234+M238+M242+M246</f>
      </c>
    </row>
    <row r="10" spans="1:16" ht="12.75">
      <c r="A10" t="s">
        <v>48</v>
      </c>
      <c s="34" t="s">
        <v>49</v>
      </c>
      <c s="34" t="s">
        <v>525</v>
      </c>
      <c s="35" t="s">
        <v>5</v>
      </c>
      <c s="6" t="s">
        <v>325</v>
      </c>
      <c s="36" t="s">
        <v>187</v>
      </c>
      <c s="37">
        <v>1</v>
      </c>
      <c s="36">
        <v>0</v>
      </c>
      <c s="36">
        <f>ROUND(G10*H10,6)</f>
      </c>
      <c r="L10" s="38">
        <v>0</v>
      </c>
      <c s="32">
        <f>ROUND(ROUND(L10,2)*ROUND(G10,3),2)</f>
      </c>
      <c s="36" t="s">
        <v>54</v>
      </c>
      <c>
        <f>(M10*21)/100</f>
      </c>
      <c t="s">
        <v>26</v>
      </c>
    </row>
    <row r="11" spans="1:5" ht="12.75">
      <c r="A11" s="35" t="s">
        <v>55</v>
      </c>
      <c r="E11" s="39" t="s">
        <v>5</v>
      </c>
    </row>
    <row r="12" spans="1:5" ht="12.75">
      <c r="A12" s="35" t="s">
        <v>56</v>
      </c>
      <c r="E12" s="40" t="s">
        <v>5</v>
      </c>
    </row>
    <row r="13" spans="1:5" ht="12.75">
      <c r="A13" t="s">
        <v>58</v>
      </c>
      <c r="E13" s="39" t="s">
        <v>325</v>
      </c>
    </row>
    <row r="14" spans="1:16" ht="25.5">
      <c r="A14" t="s">
        <v>48</v>
      </c>
      <c s="34" t="s">
        <v>26</v>
      </c>
      <c s="34" t="s">
        <v>326</v>
      </c>
      <c s="35" t="s">
        <v>5</v>
      </c>
      <c s="6" t="s">
        <v>327</v>
      </c>
      <c s="36" t="s">
        <v>187</v>
      </c>
      <c s="37">
        <v>1</v>
      </c>
      <c s="36">
        <v>0</v>
      </c>
      <c s="36">
        <f>ROUND(G14*H14,6)</f>
      </c>
      <c r="L14" s="38">
        <v>0</v>
      </c>
      <c s="32">
        <f>ROUND(ROUND(L14,2)*ROUND(G14,3),2)</f>
      </c>
      <c s="36" t="s">
        <v>188</v>
      </c>
      <c>
        <f>(M14*21)/100</f>
      </c>
      <c t="s">
        <v>26</v>
      </c>
    </row>
    <row r="15" spans="1:5" ht="12.75">
      <c r="A15" s="35" t="s">
        <v>55</v>
      </c>
      <c r="E15" s="39" t="s">
        <v>5</v>
      </c>
    </row>
    <row r="16" spans="1:5" ht="12.75">
      <c r="A16" s="35" t="s">
        <v>56</v>
      </c>
      <c r="E16" s="40" t="s">
        <v>5</v>
      </c>
    </row>
    <row r="17" spans="1:5" ht="25.5">
      <c r="A17" t="s">
        <v>58</v>
      </c>
      <c r="E17" s="39" t="s">
        <v>327</v>
      </c>
    </row>
    <row r="18" spans="1:16" ht="38.25">
      <c r="A18" t="s">
        <v>48</v>
      </c>
      <c s="34" t="s">
        <v>25</v>
      </c>
      <c s="34" t="s">
        <v>526</v>
      </c>
      <c s="35" t="s">
        <v>5</v>
      </c>
      <c s="6" t="s">
        <v>527</v>
      </c>
      <c s="36" t="s">
        <v>187</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38.25">
      <c r="A21" t="s">
        <v>58</v>
      </c>
      <c r="E21" s="39" t="s">
        <v>527</v>
      </c>
    </row>
    <row r="22" spans="1:16" ht="12.75">
      <c r="A22" t="s">
        <v>48</v>
      </c>
      <c s="34" t="s">
        <v>70</v>
      </c>
      <c s="34" t="s">
        <v>340</v>
      </c>
      <c s="35" t="s">
        <v>5</v>
      </c>
      <c s="6" t="s">
        <v>341</v>
      </c>
      <c s="36" t="s">
        <v>187</v>
      </c>
      <c s="37">
        <v>1</v>
      </c>
      <c s="36">
        <v>0</v>
      </c>
      <c s="36">
        <f>ROUND(G22*H22,6)</f>
      </c>
      <c r="L22" s="38">
        <v>0</v>
      </c>
      <c s="32">
        <f>ROUND(ROUND(L22,2)*ROUND(G22,3),2)</f>
      </c>
      <c s="36" t="s">
        <v>188</v>
      </c>
      <c>
        <f>(M22*21)/100</f>
      </c>
      <c t="s">
        <v>26</v>
      </c>
    </row>
    <row r="23" spans="1:5" ht="12.75">
      <c r="A23" s="35" t="s">
        <v>55</v>
      </c>
      <c r="E23" s="39" t="s">
        <v>5</v>
      </c>
    </row>
    <row r="24" spans="1:5" ht="12.75">
      <c r="A24" s="35" t="s">
        <v>56</v>
      </c>
      <c r="E24" s="40" t="s">
        <v>5</v>
      </c>
    </row>
    <row r="25" spans="1:5" ht="12.75">
      <c r="A25" t="s">
        <v>58</v>
      </c>
      <c r="E25" s="39" t="s">
        <v>341</v>
      </c>
    </row>
    <row r="26" spans="1:16" ht="25.5">
      <c r="A26" t="s">
        <v>48</v>
      </c>
      <c s="34" t="s">
        <v>76</v>
      </c>
      <c s="34" t="s">
        <v>528</v>
      </c>
      <c s="35" t="s">
        <v>5</v>
      </c>
      <c s="6" t="s">
        <v>529</v>
      </c>
      <c s="36" t="s">
        <v>187</v>
      </c>
      <c s="37">
        <v>1</v>
      </c>
      <c s="36">
        <v>0</v>
      </c>
      <c s="36">
        <f>ROUND(G26*H26,6)</f>
      </c>
      <c r="L26" s="38">
        <v>0</v>
      </c>
      <c s="32">
        <f>ROUND(ROUND(L26,2)*ROUND(G26,3),2)</f>
      </c>
      <c s="36" t="s">
        <v>54</v>
      </c>
      <c>
        <f>(M26*21)/100</f>
      </c>
      <c t="s">
        <v>26</v>
      </c>
    </row>
    <row r="27" spans="1:5" ht="12.75">
      <c r="A27" s="35" t="s">
        <v>55</v>
      </c>
      <c r="E27" s="39" t="s">
        <v>5</v>
      </c>
    </row>
    <row r="28" spans="1:5" ht="12.75">
      <c r="A28" s="35" t="s">
        <v>56</v>
      </c>
      <c r="E28" s="40" t="s">
        <v>5</v>
      </c>
    </row>
    <row r="29" spans="1:5" ht="25.5">
      <c r="A29" t="s">
        <v>58</v>
      </c>
      <c r="E29" s="39" t="s">
        <v>529</v>
      </c>
    </row>
    <row r="30" spans="1:16" ht="12.75">
      <c r="A30" t="s">
        <v>48</v>
      </c>
      <c s="34" t="s">
        <v>82</v>
      </c>
      <c s="34" t="s">
        <v>377</v>
      </c>
      <c s="35" t="s">
        <v>5</v>
      </c>
      <c s="6" t="s">
        <v>378</v>
      </c>
      <c s="36" t="s">
        <v>187</v>
      </c>
      <c s="37">
        <v>1</v>
      </c>
      <c s="36">
        <v>0</v>
      </c>
      <c s="36">
        <f>ROUND(G30*H30,6)</f>
      </c>
      <c r="L30" s="38">
        <v>0</v>
      </c>
      <c s="32">
        <f>ROUND(ROUND(L30,2)*ROUND(G30,3),2)</f>
      </c>
      <c s="36" t="s">
        <v>188</v>
      </c>
      <c>
        <f>(M30*21)/100</f>
      </c>
      <c t="s">
        <v>26</v>
      </c>
    </row>
    <row r="31" spans="1:5" ht="12.75">
      <c r="A31" s="35" t="s">
        <v>55</v>
      </c>
      <c r="E31" s="39" t="s">
        <v>5</v>
      </c>
    </row>
    <row r="32" spans="1:5" ht="12.75">
      <c r="A32" s="35" t="s">
        <v>56</v>
      </c>
      <c r="E32" s="40" t="s">
        <v>5</v>
      </c>
    </row>
    <row r="33" spans="1:5" ht="12.75">
      <c r="A33" t="s">
        <v>58</v>
      </c>
      <c r="E33" s="39" t="s">
        <v>378</v>
      </c>
    </row>
    <row r="34" spans="1:16" ht="12.75">
      <c r="A34" t="s">
        <v>48</v>
      </c>
      <c s="34" t="s">
        <v>88</v>
      </c>
      <c s="34" t="s">
        <v>530</v>
      </c>
      <c s="35" t="s">
        <v>5</v>
      </c>
      <c s="6" t="s">
        <v>380</v>
      </c>
      <c s="36" t="s">
        <v>187</v>
      </c>
      <c s="37">
        <v>1</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2.75">
      <c r="A37" t="s">
        <v>58</v>
      </c>
      <c r="E37" s="39" t="s">
        <v>380</v>
      </c>
    </row>
    <row r="38" spans="1:16" ht="12.75">
      <c r="A38" t="s">
        <v>48</v>
      </c>
      <c s="34" t="s">
        <v>94</v>
      </c>
      <c s="34" t="s">
        <v>386</v>
      </c>
      <c s="35" t="s">
        <v>5</v>
      </c>
      <c s="6" t="s">
        <v>387</v>
      </c>
      <c s="36" t="s">
        <v>187</v>
      </c>
      <c s="37">
        <v>2</v>
      </c>
      <c s="36">
        <v>0</v>
      </c>
      <c s="36">
        <f>ROUND(G38*H38,6)</f>
      </c>
      <c r="L38" s="38">
        <v>0</v>
      </c>
      <c s="32">
        <f>ROUND(ROUND(L38,2)*ROUND(G38,3),2)</f>
      </c>
      <c s="36" t="s">
        <v>188</v>
      </c>
      <c>
        <f>(M38*21)/100</f>
      </c>
      <c t="s">
        <v>26</v>
      </c>
    </row>
    <row r="39" spans="1:5" ht="12.75">
      <c r="A39" s="35" t="s">
        <v>55</v>
      </c>
      <c r="E39" s="39" t="s">
        <v>5</v>
      </c>
    </row>
    <row r="40" spans="1:5" ht="12.75">
      <c r="A40" s="35" t="s">
        <v>56</v>
      </c>
      <c r="E40" s="40" t="s">
        <v>5</v>
      </c>
    </row>
    <row r="41" spans="1:5" ht="12.75">
      <c r="A41" t="s">
        <v>58</v>
      </c>
      <c r="E41" s="39" t="s">
        <v>387</v>
      </c>
    </row>
    <row r="42" spans="1:16" ht="12.75">
      <c r="A42" t="s">
        <v>48</v>
      </c>
      <c s="34" t="s">
        <v>100</v>
      </c>
      <c s="34" t="s">
        <v>531</v>
      </c>
      <c s="35" t="s">
        <v>5</v>
      </c>
      <c s="6" t="s">
        <v>389</v>
      </c>
      <c s="36" t="s">
        <v>187</v>
      </c>
      <c s="37">
        <v>1</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12.75">
      <c r="A45" t="s">
        <v>58</v>
      </c>
      <c r="E45" s="39" t="s">
        <v>389</v>
      </c>
    </row>
    <row r="46" spans="1:16" ht="12.75">
      <c r="A46" t="s">
        <v>48</v>
      </c>
      <c s="34" t="s">
        <v>106</v>
      </c>
      <c s="34" t="s">
        <v>532</v>
      </c>
      <c s="35" t="s">
        <v>5</v>
      </c>
      <c s="6" t="s">
        <v>533</v>
      </c>
      <c s="36" t="s">
        <v>187</v>
      </c>
      <c s="37">
        <v>1</v>
      </c>
      <c s="36">
        <v>0</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12.75">
      <c r="A49" t="s">
        <v>58</v>
      </c>
      <c r="E49" s="39" t="s">
        <v>533</v>
      </c>
    </row>
    <row r="50" spans="1:16" ht="12.75">
      <c r="A50" t="s">
        <v>48</v>
      </c>
      <c s="34" t="s">
        <v>112</v>
      </c>
      <c s="34" t="s">
        <v>392</v>
      </c>
      <c s="35" t="s">
        <v>5</v>
      </c>
      <c s="6" t="s">
        <v>393</v>
      </c>
      <c s="36" t="s">
        <v>187</v>
      </c>
      <c s="37">
        <v>1</v>
      </c>
      <c s="36">
        <v>0</v>
      </c>
      <c s="36">
        <f>ROUND(G50*H50,6)</f>
      </c>
      <c r="L50" s="38">
        <v>0</v>
      </c>
      <c s="32">
        <f>ROUND(ROUND(L50,2)*ROUND(G50,3),2)</f>
      </c>
      <c s="36" t="s">
        <v>188</v>
      </c>
      <c>
        <f>(M50*21)/100</f>
      </c>
      <c t="s">
        <v>26</v>
      </c>
    </row>
    <row r="51" spans="1:5" ht="12.75">
      <c r="A51" s="35" t="s">
        <v>55</v>
      </c>
      <c r="E51" s="39" t="s">
        <v>5</v>
      </c>
    </row>
    <row r="52" spans="1:5" ht="12.75">
      <c r="A52" s="35" t="s">
        <v>56</v>
      </c>
      <c r="E52" s="40" t="s">
        <v>5</v>
      </c>
    </row>
    <row r="53" spans="1:5" ht="12.75">
      <c r="A53" t="s">
        <v>58</v>
      </c>
      <c r="E53" s="39" t="s">
        <v>393</v>
      </c>
    </row>
    <row r="54" spans="1:16" ht="25.5">
      <c r="A54" t="s">
        <v>48</v>
      </c>
      <c s="34" t="s">
        <v>118</v>
      </c>
      <c s="34" t="s">
        <v>534</v>
      </c>
      <c s="35" t="s">
        <v>5</v>
      </c>
      <c s="6" t="s">
        <v>395</v>
      </c>
      <c s="36" t="s">
        <v>187</v>
      </c>
      <c s="37">
        <v>1</v>
      </c>
      <c s="36">
        <v>0</v>
      </c>
      <c s="36">
        <f>ROUND(G54*H54,6)</f>
      </c>
      <c r="L54" s="38">
        <v>0</v>
      </c>
      <c s="32">
        <f>ROUND(ROUND(L54,2)*ROUND(G54,3),2)</f>
      </c>
      <c s="36" t="s">
        <v>54</v>
      </c>
      <c>
        <f>(M54*21)/100</f>
      </c>
      <c t="s">
        <v>26</v>
      </c>
    </row>
    <row r="55" spans="1:5" ht="12.75">
      <c r="A55" s="35" t="s">
        <v>55</v>
      </c>
      <c r="E55" s="39" t="s">
        <v>5</v>
      </c>
    </row>
    <row r="56" spans="1:5" ht="12.75">
      <c r="A56" s="35" t="s">
        <v>56</v>
      </c>
      <c r="E56" s="40" t="s">
        <v>5</v>
      </c>
    </row>
    <row r="57" spans="1:5" ht="25.5">
      <c r="A57" t="s">
        <v>58</v>
      </c>
      <c r="E57" s="39" t="s">
        <v>395</v>
      </c>
    </row>
    <row r="58" spans="1:16" ht="12.75">
      <c r="A58" t="s">
        <v>48</v>
      </c>
      <c s="34" t="s">
        <v>124</v>
      </c>
      <c s="34" t="s">
        <v>396</v>
      </c>
      <c s="35" t="s">
        <v>5</v>
      </c>
      <c s="6" t="s">
        <v>397</v>
      </c>
      <c s="36" t="s">
        <v>187</v>
      </c>
      <c s="37">
        <v>6</v>
      </c>
      <c s="36">
        <v>0</v>
      </c>
      <c s="36">
        <f>ROUND(G58*H58,6)</f>
      </c>
      <c r="L58" s="38">
        <v>0</v>
      </c>
      <c s="32">
        <f>ROUND(ROUND(L58,2)*ROUND(G58,3),2)</f>
      </c>
      <c s="36" t="s">
        <v>188</v>
      </c>
      <c>
        <f>(M58*21)/100</f>
      </c>
      <c t="s">
        <v>26</v>
      </c>
    </row>
    <row r="59" spans="1:5" ht="12.75">
      <c r="A59" s="35" t="s">
        <v>55</v>
      </c>
      <c r="E59" s="39" t="s">
        <v>5</v>
      </c>
    </row>
    <row r="60" spans="1:5" ht="12.75">
      <c r="A60" s="35" t="s">
        <v>56</v>
      </c>
      <c r="E60" s="40" t="s">
        <v>5</v>
      </c>
    </row>
    <row r="61" spans="1:5" ht="12.75">
      <c r="A61" t="s">
        <v>58</v>
      </c>
      <c r="E61" s="39" t="s">
        <v>397</v>
      </c>
    </row>
    <row r="62" spans="1:16" ht="38.25">
      <c r="A62" t="s">
        <v>48</v>
      </c>
      <c s="34" t="s">
        <v>130</v>
      </c>
      <c s="34" t="s">
        <v>535</v>
      </c>
      <c s="35" t="s">
        <v>5</v>
      </c>
      <c s="6" t="s">
        <v>399</v>
      </c>
      <c s="36" t="s">
        <v>187</v>
      </c>
      <c s="37">
        <v>6</v>
      </c>
      <c s="36">
        <v>0</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38.25">
      <c r="A65" t="s">
        <v>58</v>
      </c>
      <c r="E65" s="39" t="s">
        <v>399</v>
      </c>
    </row>
    <row r="66" spans="1:16" ht="12.75">
      <c r="A66" t="s">
        <v>48</v>
      </c>
      <c s="34" t="s">
        <v>136</v>
      </c>
      <c s="34" t="s">
        <v>344</v>
      </c>
      <c s="35" t="s">
        <v>5</v>
      </c>
      <c s="6" t="s">
        <v>345</v>
      </c>
      <c s="36" t="s">
        <v>187</v>
      </c>
      <c s="37">
        <v>3</v>
      </c>
      <c s="36">
        <v>0</v>
      </c>
      <c s="36">
        <f>ROUND(G66*H66,6)</f>
      </c>
      <c r="L66" s="38">
        <v>0</v>
      </c>
      <c s="32">
        <f>ROUND(ROUND(L66,2)*ROUND(G66,3),2)</f>
      </c>
      <c s="36" t="s">
        <v>188</v>
      </c>
      <c>
        <f>(M66*21)/100</f>
      </c>
      <c t="s">
        <v>26</v>
      </c>
    </row>
    <row r="67" spans="1:5" ht="12.75">
      <c r="A67" s="35" t="s">
        <v>55</v>
      </c>
      <c r="E67" s="39" t="s">
        <v>5</v>
      </c>
    </row>
    <row r="68" spans="1:5" ht="12.75">
      <c r="A68" s="35" t="s">
        <v>56</v>
      </c>
      <c r="E68" s="40" t="s">
        <v>5</v>
      </c>
    </row>
    <row r="69" spans="1:5" ht="12.75">
      <c r="A69" t="s">
        <v>58</v>
      </c>
      <c r="E69" s="39" t="s">
        <v>345</v>
      </c>
    </row>
    <row r="70" spans="1:16" ht="12.75">
      <c r="A70" t="s">
        <v>48</v>
      </c>
      <c s="34" t="s">
        <v>142</v>
      </c>
      <c s="34" t="s">
        <v>346</v>
      </c>
      <c s="35" t="s">
        <v>5</v>
      </c>
      <c s="6" t="s">
        <v>347</v>
      </c>
      <c s="36" t="s">
        <v>187</v>
      </c>
      <c s="37">
        <v>3</v>
      </c>
      <c s="36">
        <v>0</v>
      </c>
      <c s="36">
        <f>ROUND(G70*H70,6)</f>
      </c>
      <c r="L70" s="38">
        <v>0</v>
      </c>
      <c s="32">
        <f>ROUND(ROUND(L70,2)*ROUND(G70,3),2)</f>
      </c>
      <c s="36" t="s">
        <v>188</v>
      </c>
      <c>
        <f>(M70*21)/100</f>
      </c>
      <c t="s">
        <v>26</v>
      </c>
    </row>
    <row r="71" spans="1:5" ht="12.75">
      <c r="A71" s="35" t="s">
        <v>55</v>
      </c>
      <c r="E71" s="39" t="s">
        <v>5</v>
      </c>
    </row>
    <row r="72" spans="1:5" ht="12.75">
      <c r="A72" s="35" t="s">
        <v>56</v>
      </c>
      <c r="E72" s="40" t="s">
        <v>5</v>
      </c>
    </row>
    <row r="73" spans="1:5" ht="12.75">
      <c r="A73" t="s">
        <v>58</v>
      </c>
      <c r="E73" s="39" t="s">
        <v>347</v>
      </c>
    </row>
    <row r="74" spans="1:16" ht="12.75">
      <c r="A74" t="s">
        <v>48</v>
      </c>
      <c s="34" t="s">
        <v>148</v>
      </c>
      <c s="34" t="s">
        <v>536</v>
      </c>
      <c s="35" t="s">
        <v>5</v>
      </c>
      <c s="6" t="s">
        <v>537</v>
      </c>
      <c s="36" t="s">
        <v>187</v>
      </c>
      <c s="37">
        <v>2</v>
      </c>
      <c s="36">
        <v>0</v>
      </c>
      <c s="36">
        <f>ROUND(G74*H74,6)</f>
      </c>
      <c r="L74" s="38">
        <v>0</v>
      </c>
      <c s="32">
        <f>ROUND(ROUND(L74,2)*ROUND(G74,3),2)</f>
      </c>
      <c s="36" t="s">
        <v>54</v>
      </c>
      <c>
        <f>(M74*21)/100</f>
      </c>
      <c t="s">
        <v>26</v>
      </c>
    </row>
    <row r="75" spans="1:5" ht="12.75">
      <c r="A75" s="35" t="s">
        <v>55</v>
      </c>
      <c r="E75" s="39" t="s">
        <v>5</v>
      </c>
    </row>
    <row r="76" spans="1:5" ht="12.75">
      <c r="A76" s="35" t="s">
        <v>56</v>
      </c>
      <c r="E76" s="40" t="s">
        <v>5</v>
      </c>
    </row>
    <row r="77" spans="1:5" ht="12.75">
      <c r="A77" t="s">
        <v>58</v>
      </c>
      <c r="E77" s="39" t="s">
        <v>537</v>
      </c>
    </row>
    <row r="78" spans="1:16" ht="25.5">
      <c r="A78" t="s">
        <v>48</v>
      </c>
      <c s="34" t="s">
        <v>225</v>
      </c>
      <c s="34" t="s">
        <v>538</v>
      </c>
      <c s="35" t="s">
        <v>5</v>
      </c>
      <c s="6" t="s">
        <v>539</v>
      </c>
      <c s="36" t="s">
        <v>187</v>
      </c>
      <c s="37">
        <v>1</v>
      </c>
      <c s="36">
        <v>0</v>
      </c>
      <c s="36">
        <f>ROUND(G78*H78,6)</f>
      </c>
      <c r="L78" s="38">
        <v>0</v>
      </c>
      <c s="32">
        <f>ROUND(ROUND(L78,2)*ROUND(G78,3),2)</f>
      </c>
      <c s="36" t="s">
        <v>54</v>
      </c>
      <c>
        <f>(M78*21)/100</f>
      </c>
      <c t="s">
        <v>26</v>
      </c>
    </row>
    <row r="79" spans="1:5" ht="12.75">
      <c r="A79" s="35" t="s">
        <v>55</v>
      </c>
      <c r="E79" s="39" t="s">
        <v>5</v>
      </c>
    </row>
    <row r="80" spans="1:5" ht="12.75">
      <c r="A80" s="35" t="s">
        <v>56</v>
      </c>
      <c r="E80" s="40" t="s">
        <v>5</v>
      </c>
    </row>
    <row r="81" spans="1:5" ht="25.5">
      <c r="A81" t="s">
        <v>58</v>
      </c>
      <c r="E81" s="39" t="s">
        <v>539</v>
      </c>
    </row>
    <row r="82" spans="1:16" ht="12.75">
      <c r="A82" t="s">
        <v>48</v>
      </c>
      <c s="34" t="s">
        <v>228</v>
      </c>
      <c s="34" t="s">
        <v>356</v>
      </c>
      <c s="35" t="s">
        <v>5</v>
      </c>
      <c s="6" t="s">
        <v>357</v>
      </c>
      <c s="36" t="s">
        <v>187</v>
      </c>
      <c s="37">
        <v>1</v>
      </c>
      <c s="36">
        <v>0</v>
      </c>
      <c s="36">
        <f>ROUND(G82*H82,6)</f>
      </c>
      <c r="L82" s="38">
        <v>0</v>
      </c>
      <c s="32">
        <f>ROUND(ROUND(L82,2)*ROUND(G82,3),2)</f>
      </c>
      <c s="36" t="s">
        <v>188</v>
      </c>
      <c>
        <f>(M82*21)/100</f>
      </c>
      <c t="s">
        <v>26</v>
      </c>
    </row>
    <row r="83" spans="1:5" ht="12.75">
      <c r="A83" s="35" t="s">
        <v>55</v>
      </c>
      <c r="E83" s="39" t="s">
        <v>5</v>
      </c>
    </row>
    <row r="84" spans="1:5" ht="12.75">
      <c r="A84" s="35" t="s">
        <v>56</v>
      </c>
      <c r="E84" s="40" t="s">
        <v>5</v>
      </c>
    </row>
    <row r="85" spans="1:5" ht="12.75">
      <c r="A85" t="s">
        <v>58</v>
      </c>
      <c r="E85" s="39" t="s">
        <v>357</v>
      </c>
    </row>
    <row r="86" spans="1:16" ht="38.25">
      <c r="A86" t="s">
        <v>48</v>
      </c>
      <c s="34" t="s">
        <v>232</v>
      </c>
      <c s="34" t="s">
        <v>540</v>
      </c>
      <c s="35" t="s">
        <v>5</v>
      </c>
      <c s="6" t="s">
        <v>359</v>
      </c>
      <c s="36" t="s">
        <v>187</v>
      </c>
      <c s="37">
        <v>1</v>
      </c>
      <c s="36">
        <v>0</v>
      </c>
      <c s="36">
        <f>ROUND(G86*H86,6)</f>
      </c>
      <c r="L86" s="38">
        <v>0</v>
      </c>
      <c s="32">
        <f>ROUND(ROUND(L86,2)*ROUND(G86,3),2)</f>
      </c>
      <c s="36" t="s">
        <v>54</v>
      </c>
      <c>
        <f>(M86*21)/100</f>
      </c>
      <c t="s">
        <v>26</v>
      </c>
    </row>
    <row r="87" spans="1:5" ht="12.75">
      <c r="A87" s="35" t="s">
        <v>55</v>
      </c>
      <c r="E87" s="39" t="s">
        <v>5</v>
      </c>
    </row>
    <row r="88" spans="1:5" ht="12.75">
      <c r="A88" s="35" t="s">
        <v>56</v>
      </c>
      <c r="E88" s="40" t="s">
        <v>5</v>
      </c>
    </row>
    <row r="89" spans="1:5" ht="63.75">
      <c r="A89" t="s">
        <v>58</v>
      </c>
      <c r="E89" s="39" t="s">
        <v>360</v>
      </c>
    </row>
    <row r="90" spans="1:16" ht="25.5">
      <c r="A90" t="s">
        <v>48</v>
      </c>
      <c s="34" t="s">
        <v>236</v>
      </c>
      <c s="34" t="s">
        <v>361</v>
      </c>
      <c s="35" t="s">
        <v>5</v>
      </c>
      <c s="6" t="s">
        <v>362</v>
      </c>
      <c s="36" t="s">
        <v>187</v>
      </c>
      <c s="37">
        <v>1</v>
      </c>
      <c s="36">
        <v>0</v>
      </c>
      <c s="36">
        <f>ROUND(G90*H90,6)</f>
      </c>
      <c r="L90" s="38">
        <v>0</v>
      </c>
      <c s="32">
        <f>ROUND(ROUND(L90,2)*ROUND(G90,3),2)</f>
      </c>
      <c s="36" t="s">
        <v>188</v>
      </c>
      <c>
        <f>(M90*21)/100</f>
      </c>
      <c t="s">
        <v>26</v>
      </c>
    </row>
    <row r="91" spans="1:5" ht="12.75">
      <c r="A91" s="35" t="s">
        <v>55</v>
      </c>
      <c r="E91" s="39" t="s">
        <v>5</v>
      </c>
    </row>
    <row r="92" spans="1:5" ht="12.75">
      <c r="A92" s="35" t="s">
        <v>56</v>
      </c>
      <c r="E92" s="40" t="s">
        <v>5</v>
      </c>
    </row>
    <row r="93" spans="1:5" ht="25.5">
      <c r="A93" t="s">
        <v>58</v>
      </c>
      <c r="E93" s="39" t="s">
        <v>362</v>
      </c>
    </row>
    <row r="94" spans="1:16" ht="12.75">
      <c r="A94" t="s">
        <v>48</v>
      </c>
      <c s="34" t="s">
        <v>239</v>
      </c>
      <c s="34" t="s">
        <v>541</v>
      </c>
      <c s="35" t="s">
        <v>5</v>
      </c>
      <c s="6" t="s">
        <v>364</v>
      </c>
      <c s="36" t="s">
        <v>187</v>
      </c>
      <c s="37">
        <v>1</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12.75">
      <c r="A97" t="s">
        <v>58</v>
      </c>
      <c r="E97" s="39" t="s">
        <v>364</v>
      </c>
    </row>
    <row r="98" spans="1:16" ht="12.75">
      <c r="A98" t="s">
        <v>48</v>
      </c>
      <c s="34" t="s">
        <v>241</v>
      </c>
      <c s="34" t="s">
        <v>542</v>
      </c>
      <c s="35" t="s">
        <v>5</v>
      </c>
      <c s="6" t="s">
        <v>366</v>
      </c>
      <c s="36" t="s">
        <v>187</v>
      </c>
      <c s="37">
        <v>1</v>
      </c>
      <c s="36">
        <v>0</v>
      </c>
      <c s="36">
        <f>ROUND(G98*H98,6)</f>
      </c>
      <c r="L98" s="38">
        <v>0</v>
      </c>
      <c s="32">
        <f>ROUND(ROUND(L98,2)*ROUND(G98,3),2)</f>
      </c>
      <c s="36" t="s">
        <v>54</v>
      </c>
      <c>
        <f>(M98*21)/100</f>
      </c>
      <c t="s">
        <v>26</v>
      </c>
    </row>
    <row r="99" spans="1:5" ht="12.75">
      <c r="A99" s="35" t="s">
        <v>55</v>
      </c>
      <c r="E99" s="39" t="s">
        <v>5</v>
      </c>
    </row>
    <row r="100" spans="1:5" ht="12.75">
      <c r="A100" s="35" t="s">
        <v>56</v>
      </c>
      <c r="E100" s="40" t="s">
        <v>5</v>
      </c>
    </row>
    <row r="101" spans="1:5" ht="12.75">
      <c r="A101" t="s">
        <v>58</v>
      </c>
      <c r="E101" s="39" t="s">
        <v>366</v>
      </c>
    </row>
    <row r="102" spans="1:16" ht="12.75">
      <c r="A102" t="s">
        <v>48</v>
      </c>
      <c s="34" t="s">
        <v>244</v>
      </c>
      <c s="34" t="s">
        <v>543</v>
      </c>
      <c s="35" t="s">
        <v>5</v>
      </c>
      <c s="6" t="s">
        <v>368</v>
      </c>
      <c s="36" t="s">
        <v>187</v>
      </c>
      <c s="37">
        <v>1</v>
      </c>
      <c s="36">
        <v>0</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12.75">
      <c r="A105" t="s">
        <v>58</v>
      </c>
      <c r="E105" s="39" t="s">
        <v>368</v>
      </c>
    </row>
    <row r="106" spans="1:16" ht="12.75">
      <c r="A106" t="s">
        <v>48</v>
      </c>
      <c s="34" t="s">
        <v>247</v>
      </c>
      <c s="34" t="s">
        <v>544</v>
      </c>
      <c s="35" t="s">
        <v>5</v>
      </c>
      <c s="6" t="s">
        <v>370</v>
      </c>
      <c s="36" t="s">
        <v>187</v>
      </c>
      <c s="37">
        <v>1</v>
      </c>
      <c s="36">
        <v>0</v>
      </c>
      <c s="36">
        <f>ROUND(G106*H106,6)</f>
      </c>
      <c r="L106" s="38">
        <v>0</v>
      </c>
      <c s="32">
        <f>ROUND(ROUND(L106,2)*ROUND(G106,3),2)</f>
      </c>
      <c s="36" t="s">
        <v>54</v>
      </c>
      <c>
        <f>(M106*21)/100</f>
      </c>
      <c t="s">
        <v>26</v>
      </c>
    </row>
    <row r="107" spans="1:5" ht="12.75">
      <c r="A107" s="35" t="s">
        <v>55</v>
      </c>
      <c r="E107" s="39" t="s">
        <v>5</v>
      </c>
    </row>
    <row r="108" spans="1:5" ht="12.75">
      <c r="A108" s="35" t="s">
        <v>56</v>
      </c>
      <c r="E108" s="40" t="s">
        <v>5</v>
      </c>
    </row>
    <row r="109" spans="1:5" ht="12.75">
      <c r="A109" t="s">
        <v>58</v>
      </c>
      <c r="E109" s="39" t="s">
        <v>370</v>
      </c>
    </row>
    <row r="110" spans="1:16" ht="12.75">
      <c r="A110" t="s">
        <v>48</v>
      </c>
      <c s="34" t="s">
        <v>250</v>
      </c>
      <c s="34" t="s">
        <v>545</v>
      </c>
      <c s="35" t="s">
        <v>5</v>
      </c>
      <c s="6" t="s">
        <v>372</v>
      </c>
      <c s="36" t="s">
        <v>187</v>
      </c>
      <c s="37">
        <v>1</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12.75">
      <c r="A113" t="s">
        <v>58</v>
      </c>
      <c r="E113" s="39" t="s">
        <v>372</v>
      </c>
    </row>
    <row r="114" spans="1:16" ht="12.75">
      <c r="A114" t="s">
        <v>48</v>
      </c>
      <c s="34" t="s">
        <v>253</v>
      </c>
      <c s="34" t="s">
        <v>411</v>
      </c>
      <c s="35" t="s">
        <v>5</v>
      </c>
      <c s="6" t="s">
        <v>412</v>
      </c>
      <c s="36" t="s">
        <v>187</v>
      </c>
      <c s="37">
        <v>13</v>
      </c>
      <c s="36">
        <v>0</v>
      </c>
      <c s="36">
        <f>ROUND(G114*H114,6)</f>
      </c>
      <c r="L114" s="38">
        <v>0</v>
      </c>
      <c s="32">
        <f>ROUND(ROUND(L114,2)*ROUND(G114,3),2)</f>
      </c>
      <c s="36" t="s">
        <v>188</v>
      </c>
      <c>
        <f>(M114*21)/100</f>
      </c>
      <c t="s">
        <v>26</v>
      </c>
    </row>
    <row r="115" spans="1:5" ht="12.75">
      <c r="A115" s="35" t="s">
        <v>55</v>
      </c>
      <c r="E115" s="39" t="s">
        <v>5</v>
      </c>
    </row>
    <row r="116" spans="1:5" ht="12.75">
      <c r="A116" s="35" t="s">
        <v>56</v>
      </c>
      <c r="E116" s="40" t="s">
        <v>5</v>
      </c>
    </row>
    <row r="117" spans="1:5" ht="12.75">
      <c r="A117" t="s">
        <v>58</v>
      </c>
      <c r="E117" s="39" t="s">
        <v>412</v>
      </c>
    </row>
    <row r="118" spans="1:16" ht="12.75">
      <c r="A118" t="s">
        <v>48</v>
      </c>
      <c s="34" t="s">
        <v>256</v>
      </c>
      <c s="34" t="s">
        <v>546</v>
      </c>
      <c s="35" t="s">
        <v>5</v>
      </c>
      <c s="6" t="s">
        <v>415</v>
      </c>
      <c s="36" t="s">
        <v>187</v>
      </c>
      <c s="37">
        <v>13</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415</v>
      </c>
    </row>
    <row r="122" spans="1:16" ht="12.75">
      <c r="A122" t="s">
        <v>48</v>
      </c>
      <c s="34" t="s">
        <v>260</v>
      </c>
      <c s="34" t="s">
        <v>417</v>
      </c>
      <c s="35" t="s">
        <v>5</v>
      </c>
      <c s="6" t="s">
        <v>418</v>
      </c>
      <c s="36" t="s">
        <v>187</v>
      </c>
      <c s="37">
        <v>26</v>
      </c>
      <c s="36">
        <v>0</v>
      </c>
      <c s="36">
        <f>ROUND(G122*H122,6)</f>
      </c>
      <c r="L122" s="38">
        <v>0</v>
      </c>
      <c s="32">
        <f>ROUND(ROUND(L122,2)*ROUND(G122,3),2)</f>
      </c>
      <c s="36" t="s">
        <v>188</v>
      </c>
      <c>
        <f>(M122*21)/100</f>
      </c>
      <c t="s">
        <v>26</v>
      </c>
    </row>
    <row r="123" spans="1:5" ht="12.75">
      <c r="A123" s="35" t="s">
        <v>55</v>
      </c>
      <c r="E123" s="39" t="s">
        <v>5</v>
      </c>
    </row>
    <row r="124" spans="1:5" ht="12.75">
      <c r="A124" s="35" t="s">
        <v>56</v>
      </c>
      <c r="E124" s="40" t="s">
        <v>5</v>
      </c>
    </row>
    <row r="125" spans="1:5" ht="12.75">
      <c r="A125" t="s">
        <v>58</v>
      </c>
      <c r="E125" s="39" t="s">
        <v>418</v>
      </c>
    </row>
    <row r="126" spans="1:16" ht="25.5">
      <c r="A126" t="s">
        <v>48</v>
      </c>
      <c s="34" t="s">
        <v>263</v>
      </c>
      <c s="34" t="s">
        <v>547</v>
      </c>
      <c s="35" t="s">
        <v>5</v>
      </c>
      <c s="6" t="s">
        <v>421</v>
      </c>
      <c s="36" t="s">
        <v>187</v>
      </c>
      <c s="37">
        <v>26</v>
      </c>
      <c s="36">
        <v>0</v>
      </c>
      <c s="36">
        <f>ROUND(G126*H126,6)</f>
      </c>
      <c r="L126" s="38">
        <v>0</v>
      </c>
      <c s="32">
        <f>ROUND(ROUND(L126,2)*ROUND(G126,3),2)</f>
      </c>
      <c s="36" t="s">
        <v>54</v>
      </c>
      <c>
        <f>(M126*21)/100</f>
      </c>
      <c t="s">
        <v>26</v>
      </c>
    </row>
    <row r="127" spans="1:5" ht="12.75">
      <c r="A127" s="35" t="s">
        <v>55</v>
      </c>
      <c r="E127" s="39" t="s">
        <v>5</v>
      </c>
    </row>
    <row r="128" spans="1:5" ht="12.75">
      <c r="A128" s="35" t="s">
        <v>56</v>
      </c>
      <c r="E128" s="40" t="s">
        <v>5</v>
      </c>
    </row>
    <row r="129" spans="1:5" ht="25.5">
      <c r="A129" t="s">
        <v>58</v>
      </c>
      <c r="E129" s="39" t="s">
        <v>421</v>
      </c>
    </row>
    <row r="130" spans="1:16" ht="12.75">
      <c r="A130" t="s">
        <v>48</v>
      </c>
      <c s="34" t="s">
        <v>266</v>
      </c>
      <c s="34" t="s">
        <v>381</v>
      </c>
      <c s="35" t="s">
        <v>5</v>
      </c>
      <c s="6" t="s">
        <v>382</v>
      </c>
      <c s="36" t="s">
        <v>187</v>
      </c>
      <c s="37">
        <v>1</v>
      </c>
      <c s="36">
        <v>0</v>
      </c>
      <c s="36">
        <f>ROUND(G130*H130,6)</f>
      </c>
      <c r="L130" s="38">
        <v>0</v>
      </c>
      <c s="32">
        <f>ROUND(ROUND(L130,2)*ROUND(G130,3),2)</f>
      </c>
      <c s="36" t="s">
        <v>188</v>
      </c>
      <c>
        <f>(M130*21)/100</f>
      </c>
      <c t="s">
        <v>26</v>
      </c>
    </row>
    <row r="131" spans="1:5" ht="12.75">
      <c r="A131" s="35" t="s">
        <v>55</v>
      </c>
      <c r="E131" s="39" t="s">
        <v>5</v>
      </c>
    </row>
    <row r="132" spans="1:5" ht="12.75">
      <c r="A132" s="35" t="s">
        <v>56</v>
      </c>
      <c r="E132" s="40" t="s">
        <v>5</v>
      </c>
    </row>
    <row r="133" spans="1:5" ht="12.75">
      <c r="A133" t="s">
        <v>58</v>
      </c>
      <c r="E133" s="39" t="s">
        <v>382</v>
      </c>
    </row>
    <row r="134" spans="1:16" ht="38.25">
      <c r="A134" t="s">
        <v>48</v>
      </c>
      <c s="34" t="s">
        <v>269</v>
      </c>
      <c s="34" t="s">
        <v>548</v>
      </c>
      <c s="35" t="s">
        <v>5</v>
      </c>
      <c s="6" t="s">
        <v>549</v>
      </c>
      <c s="36" t="s">
        <v>187</v>
      </c>
      <c s="37">
        <v>1</v>
      </c>
      <c s="36">
        <v>0</v>
      </c>
      <c s="36">
        <f>ROUND(G134*H134,6)</f>
      </c>
      <c r="L134" s="38">
        <v>0</v>
      </c>
      <c s="32">
        <f>ROUND(ROUND(L134,2)*ROUND(G134,3),2)</f>
      </c>
      <c s="36" t="s">
        <v>54</v>
      </c>
      <c>
        <f>(M134*21)/100</f>
      </c>
      <c t="s">
        <v>26</v>
      </c>
    </row>
    <row r="135" spans="1:5" ht="12.75">
      <c r="A135" s="35" t="s">
        <v>55</v>
      </c>
      <c r="E135" s="39" t="s">
        <v>5</v>
      </c>
    </row>
    <row r="136" spans="1:5" ht="12.75">
      <c r="A136" s="35" t="s">
        <v>56</v>
      </c>
      <c r="E136" s="40" t="s">
        <v>5</v>
      </c>
    </row>
    <row r="137" spans="1:5" ht="38.25">
      <c r="A137" t="s">
        <v>58</v>
      </c>
      <c r="E137" s="39" t="s">
        <v>550</v>
      </c>
    </row>
    <row r="138" spans="1:16" ht="12.75">
      <c r="A138" t="s">
        <v>48</v>
      </c>
      <c s="34" t="s">
        <v>272</v>
      </c>
      <c s="34" t="s">
        <v>233</v>
      </c>
      <c s="35" t="s">
        <v>5</v>
      </c>
      <c s="6" t="s">
        <v>234</v>
      </c>
      <c s="36" t="s">
        <v>235</v>
      </c>
      <c s="37">
        <v>670</v>
      </c>
      <c s="36">
        <v>0</v>
      </c>
      <c s="36">
        <f>ROUND(G138*H138,6)</f>
      </c>
      <c r="L138" s="38">
        <v>0</v>
      </c>
      <c s="32">
        <f>ROUND(ROUND(L138,2)*ROUND(G138,3),2)</f>
      </c>
      <c s="36" t="s">
        <v>188</v>
      </c>
      <c>
        <f>(M138*21)/100</f>
      </c>
      <c t="s">
        <v>26</v>
      </c>
    </row>
    <row r="139" spans="1:5" ht="12.75">
      <c r="A139" s="35" t="s">
        <v>55</v>
      </c>
      <c r="E139" s="39" t="s">
        <v>5</v>
      </c>
    </row>
    <row r="140" spans="1:5" ht="12.75">
      <c r="A140" s="35" t="s">
        <v>56</v>
      </c>
      <c r="E140" s="40" t="s">
        <v>5</v>
      </c>
    </row>
    <row r="141" spans="1:5" ht="12.75">
      <c r="A141" t="s">
        <v>58</v>
      </c>
      <c r="E141" s="39" t="s">
        <v>234</v>
      </c>
    </row>
    <row r="142" spans="1:16" ht="12.75">
      <c r="A142" t="s">
        <v>48</v>
      </c>
      <c s="34" t="s">
        <v>275</v>
      </c>
      <c s="34" t="s">
        <v>551</v>
      </c>
      <c s="35" t="s">
        <v>5</v>
      </c>
      <c s="6" t="s">
        <v>431</v>
      </c>
      <c s="36" t="s">
        <v>235</v>
      </c>
      <c s="37">
        <v>180</v>
      </c>
      <c s="36">
        <v>0</v>
      </c>
      <c s="36">
        <f>ROUND(G142*H142,6)</f>
      </c>
      <c r="L142" s="38">
        <v>0</v>
      </c>
      <c s="32">
        <f>ROUND(ROUND(L142,2)*ROUND(G142,3),2)</f>
      </c>
      <c s="36" t="s">
        <v>54</v>
      </c>
      <c>
        <f>(M142*21)/100</f>
      </c>
      <c t="s">
        <v>26</v>
      </c>
    </row>
    <row r="143" spans="1:5" ht="12.75">
      <c r="A143" s="35" t="s">
        <v>55</v>
      </c>
      <c r="E143" s="39" t="s">
        <v>5</v>
      </c>
    </row>
    <row r="144" spans="1:5" ht="12.75">
      <c r="A144" s="35" t="s">
        <v>56</v>
      </c>
      <c r="E144" s="40" t="s">
        <v>5</v>
      </c>
    </row>
    <row r="145" spans="1:5" ht="12.75">
      <c r="A145" t="s">
        <v>58</v>
      </c>
      <c r="E145" s="39" t="s">
        <v>431</v>
      </c>
    </row>
    <row r="146" spans="1:16" ht="12.75">
      <c r="A146" t="s">
        <v>48</v>
      </c>
      <c s="34" t="s">
        <v>278</v>
      </c>
      <c s="34" t="s">
        <v>552</v>
      </c>
      <c s="35" t="s">
        <v>5</v>
      </c>
      <c s="6" t="s">
        <v>435</v>
      </c>
      <c s="36" t="s">
        <v>235</v>
      </c>
      <c s="37">
        <v>120</v>
      </c>
      <c s="36">
        <v>0</v>
      </c>
      <c s="36">
        <f>ROUND(G146*H146,6)</f>
      </c>
      <c r="L146" s="38">
        <v>0</v>
      </c>
      <c s="32">
        <f>ROUND(ROUND(L146,2)*ROUND(G146,3),2)</f>
      </c>
      <c s="36" t="s">
        <v>54</v>
      </c>
      <c>
        <f>(M146*21)/100</f>
      </c>
      <c t="s">
        <v>26</v>
      </c>
    </row>
    <row r="147" spans="1:5" ht="12.75">
      <c r="A147" s="35" t="s">
        <v>55</v>
      </c>
      <c r="E147" s="39" t="s">
        <v>5</v>
      </c>
    </row>
    <row r="148" spans="1:5" ht="12.75">
      <c r="A148" s="35" t="s">
        <v>56</v>
      </c>
      <c r="E148" s="40" t="s">
        <v>5</v>
      </c>
    </row>
    <row r="149" spans="1:5" ht="12.75">
      <c r="A149" t="s">
        <v>58</v>
      </c>
      <c r="E149" s="39" t="s">
        <v>435</v>
      </c>
    </row>
    <row r="150" spans="1:16" ht="12.75">
      <c r="A150" t="s">
        <v>48</v>
      </c>
      <c s="34" t="s">
        <v>281</v>
      </c>
      <c s="34" t="s">
        <v>553</v>
      </c>
      <c s="35" t="s">
        <v>5</v>
      </c>
      <c s="6" t="s">
        <v>440</v>
      </c>
      <c s="36" t="s">
        <v>235</v>
      </c>
      <c s="37">
        <v>240</v>
      </c>
      <c s="36">
        <v>0</v>
      </c>
      <c s="36">
        <f>ROUND(G150*H150,6)</f>
      </c>
      <c r="L150" s="38">
        <v>0</v>
      </c>
      <c s="32">
        <f>ROUND(ROUND(L150,2)*ROUND(G150,3),2)</f>
      </c>
      <c s="36" t="s">
        <v>54</v>
      </c>
      <c>
        <f>(M150*21)/100</f>
      </c>
      <c t="s">
        <v>26</v>
      </c>
    </row>
    <row r="151" spans="1:5" ht="12.75">
      <c r="A151" s="35" t="s">
        <v>55</v>
      </c>
      <c r="E151" s="39" t="s">
        <v>5</v>
      </c>
    </row>
    <row r="152" spans="1:5" ht="12.75">
      <c r="A152" s="35" t="s">
        <v>56</v>
      </c>
      <c r="E152" s="40" t="s">
        <v>5</v>
      </c>
    </row>
    <row r="153" spans="1:5" ht="12.75">
      <c r="A153" t="s">
        <v>58</v>
      </c>
      <c r="E153" s="39" t="s">
        <v>440</v>
      </c>
    </row>
    <row r="154" spans="1:16" ht="12.75">
      <c r="A154" t="s">
        <v>48</v>
      </c>
      <c s="34" t="s">
        <v>284</v>
      </c>
      <c s="34" t="s">
        <v>554</v>
      </c>
      <c s="35" t="s">
        <v>5</v>
      </c>
      <c s="6" t="s">
        <v>445</v>
      </c>
      <c s="36" t="s">
        <v>235</v>
      </c>
      <c s="37">
        <v>130</v>
      </c>
      <c s="36">
        <v>0</v>
      </c>
      <c s="36">
        <f>ROUND(G154*H154,6)</f>
      </c>
      <c r="L154" s="38">
        <v>0</v>
      </c>
      <c s="32">
        <f>ROUND(ROUND(L154,2)*ROUND(G154,3),2)</f>
      </c>
      <c s="36" t="s">
        <v>54</v>
      </c>
      <c>
        <f>(M154*21)/100</f>
      </c>
      <c t="s">
        <v>26</v>
      </c>
    </row>
    <row r="155" spans="1:5" ht="12.75">
      <c r="A155" s="35" t="s">
        <v>55</v>
      </c>
      <c r="E155" s="39" t="s">
        <v>5</v>
      </c>
    </row>
    <row r="156" spans="1:5" ht="12.75">
      <c r="A156" s="35" t="s">
        <v>56</v>
      </c>
      <c r="E156" s="40" t="s">
        <v>5</v>
      </c>
    </row>
    <row r="157" spans="1:5" ht="12.75">
      <c r="A157" t="s">
        <v>58</v>
      </c>
      <c r="E157" s="39" t="s">
        <v>445</v>
      </c>
    </row>
    <row r="158" spans="1:16" ht="12.75">
      <c r="A158" t="s">
        <v>48</v>
      </c>
      <c s="34" t="s">
        <v>287</v>
      </c>
      <c s="34" t="s">
        <v>245</v>
      </c>
      <c s="35" t="s">
        <v>5</v>
      </c>
      <c s="6" t="s">
        <v>246</v>
      </c>
      <c s="36" t="s">
        <v>235</v>
      </c>
      <c s="37">
        <v>220</v>
      </c>
      <c s="36">
        <v>0</v>
      </c>
      <c s="36">
        <f>ROUND(G158*H158,6)</f>
      </c>
      <c r="L158" s="38">
        <v>0</v>
      </c>
      <c s="32">
        <f>ROUND(ROUND(L158,2)*ROUND(G158,3),2)</f>
      </c>
      <c s="36" t="s">
        <v>188</v>
      </c>
      <c>
        <f>(M158*21)/100</f>
      </c>
      <c t="s">
        <v>26</v>
      </c>
    </row>
    <row r="159" spans="1:5" ht="12.75">
      <c r="A159" s="35" t="s">
        <v>55</v>
      </c>
      <c r="E159" s="39" t="s">
        <v>5</v>
      </c>
    </row>
    <row r="160" spans="1:5" ht="12.75">
      <c r="A160" s="35" t="s">
        <v>56</v>
      </c>
      <c r="E160" s="40" t="s">
        <v>5</v>
      </c>
    </row>
    <row r="161" spans="1:5" ht="12.75">
      <c r="A161" t="s">
        <v>58</v>
      </c>
      <c r="E161" s="39" t="s">
        <v>246</v>
      </c>
    </row>
    <row r="162" spans="1:16" ht="12.75">
      <c r="A162" t="s">
        <v>48</v>
      </c>
      <c s="34" t="s">
        <v>290</v>
      </c>
      <c s="34" t="s">
        <v>555</v>
      </c>
      <c s="35" t="s">
        <v>5</v>
      </c>
      <c s="6" t="s">
        <v>249</v>
      </c>
      <c s="36" t="s">
        <v>235</v>
      </c>
      <c s="37">
        <v>220</v>
      </c>
      <c s="36">
        <v>0</v>
      </c>
      <c s="36">
        <f>ROUND(G162*H162,6)</f>
      </c>
      <c r="L162" s="38">
        <v>0</v>
      </c>
      <c s="32">
        <f>ROUND(ROUND(L162,2)*ROUND(G162,3),2)</f>
      </c>
      <c s="36" t="s">
        <v>54</v>
      </c>
      <c>
        <f>(M162*21)/100</f>
      </c>
      <c t="s">
        <v>26</v>
      </c>
    </row>
    <row r="163" spans="1:5" ht="12.75">
      <c r="A163" s="35" t="s">
        <v>55</v>
      </c>
      <c r="E163" s="39" t="s">
        <v>5</v>
      </c>
    </row>
    <row r="164" spans="1:5" ht="12.75">
      <c r="A164" s="35" t="s">
        <v>56</v>
      </c>
      <c r="E164" s="40" t="s">
        <v>5</v>
      </c>
    </row>
    <row r="165" spans="1:5" ht="12.75">
      <c r="A165" t="s">
        <v>58</v>
      </c>
      <c r="E165" s="39" t="s">
        <v>249</v>
      </c>
    </row>
    <row r="166" spans="1:16" ht="12.75">
      <c r="A166" t="s">
        <v>48</v>
      </c>
      <c s="34" t="s">
        <v>293</v>
      </c>
      <c s="34" t="s">
        <v>451</v>
      </c>
      <c s="35" t="s">
        <v>5</v>
      </c>
      <c s="6" t="s">
        <v>246</v>
      </c>
      <c s="36" t="s">
        <v>235</v>
      </c>
      <c s="37">
        <v>100</v>
      </c>
      <c s="36">
        <v>0</v>
      </c>
      <c s="36">
        <f>ROUND(G166*H166,6)</f>
      </c>
      <c r="L166" s="38">
        <v>0</v>
      </c>
      <c s="32">
        <f>ROUND(ROUND(L166,2)*ROUND(G166,3),2)</f>
      </c>
      <c s="36" t="s">
        <v>188</v>
      </c>
      <c>
        <f>(M166*21)/100</f>
      </c>
      <c t="s">
        <v>26</v>
      </c>
    </row>
    <row r="167" spans="1:5" ht="12.75">
      <c r="A167" s="35" t="s">
        <v>55</v>
      </c>
      <c r="E167" s="39" t="s">
        <v>5</v>
      </c>
    </row>
    <row r="168" spans="1:5" ht="12.75">
      <c r="A168" s="35" t="s">
        <v>56</v>
      </c>
      <c r="E168" s="40" t="s">
        <v>5</v>
      </c>
    </row>
    <row r="169" spans="1:5" ht="12.75">
      <c r="A169" t="s">
        <v>58</v>
      </c>
      <c r="E169" s="39" t="s">
        <v>246</v>
      </c>
    </row>
    <row r="170" spans="1:16" ht="12.75">
      <c r="A170" t="s">
        <v>48</v>
      </c>
      <c s="34" t="s">
        <v>297</v>
      </c>
      <c s="34" t="s">
        <v>556</v>
      </c>
      <c s="35" t="s">
        <v>5</v>
      </c>
      <c s="6" t="s">
        <v>458</v>
      </c>
      <c s="36" t="s">
        <v>235</v>
      </c>
      <c s="37">
        <v>100</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12.75">
      <c r="A173" t="s">
        <v>58</v>
      </c>
      <c r="E173" s="39" t="s">
        <v>458</v>
      </c>
    </row>
    <row r="174" spans="1:16" ht="12.75">
      <c r="A174" t="s">
        <v>48</v>
      </c>
      <c s="34" t="s">
        <v>301</v>
      </c>
      <c s="34" t="s">
        <v>557</v>
      </c>
      <c s="35" t="s">
        <v>5</v>
      </c>
      <c s="6" t="s">
        <v>252</v>
      </c>
      <c s="36" t="s">
        <v>235</v>
      </c>
      <c s="37">
        <v>320</v>
      </c>
      <c s="36">
        <v>0</v>
      </c>
      <c s="36">
        <f>ROUND(G174*H174,6)</f>
      </c>
      <c r="L174" s="38">
        <v>0</v>
      </c>
      <c s="32">
        <f>ROUND(ROUND(L174,2)*ROUND(G174,3),2)</f>
      </c>
      <c s="36" t="s">
        <v>54</v>
      </c>
      <c>
        <f>(M174*21)/100</f>
      </c>
      <c t="s">
        <v>26</v>
      </c>
    </row>
    <row r="175" spans="1:5" ht="12.75">
      <c r="A175" s="35" t="s">
        <v>55</v>
      </c>
      <c r="E175" s="39" t="s">
        <v>5</v>
      </c>
    </row>
    <row r="176" spans="1:5" ht="12.75">
      <c r="A176" s="35" t="s">
        <v>56</v>
      </c>
      <c r="E176" s="40" t="s">
        <v>5</v>
      </c>
    </row>
    <row r="177" spans="1:5" ht="12.75">
      <c r="A177" t="s">
        <v>58</v>
      </c>
      <c r="E177" s="39" t="s">
        <v>252</v>
      </c>
    </row>
    <row r="178" spans="1:16" ht="12.75">
      <c r="A178" t="s">
        <v>48</v>
      </c>
      <c s="34" t="s">
        <v>305</v>
      </c>
      <c s="34" t="s">
        <v>558</v>
      </c>
      <c s="35" t="s">
        <v>5</v>
      </c>
      <c s="6" t="s">
        <v>255</v>
      </c>
      <c s="36" t="s">
        <v>235</v>
      </c>
      <c s="37">
        <v>320</v>
      </c>
      <c s="36">
        <v>0</v>
      </c>
      <c s="36">
        <f>ROUND(G178*H178,6)</f>
      </c>
      <c r="L178" s="38">
        <v>0</v>
      </c>
      <c s="32">
        <f>ROUND(ROUND(L178,2)*ROUND(G178,3),2)</f>
      </c>
      <c s="36" t="s">
        <v>54</v>
      </c>
      <c>
        <f>(M178*21)/100</f>
      </c>
      <c t="s">
        <v>26</v>
      </c>
    </row>
    <row r="179" spans="1:5" ht="12.75">
      <c r="A179" s="35" t="s">
        <v>55</v>
      </c>
      <c r="E179" s="39" t="s">
        <v>5</v>
      </c>
    </row>
    <row r="180" spans="1:5" ht="12.75">
      <c r="A180" s="35" t="s">
        <v>56</v>
      </c>
      <c r="E180" s="40" t="s">
        <v>5</v>
      </c>
    </row>
    <row r="181" spans="1:5" ht="12.75">
      <c r="A181" t="s">
        <v>58</v>
      </c>
      <c r="E181" s="39" t="s">
        <v>255</v>
      </c>
    </row>
    <row r="182" spans="1:16" ht="12.75">
      <c r="A182" t="s">
        <v>48</v>
      </c>
      <c s="34" t="s">
        <v>310</v>
      </c>
      <c s="34" t="s">
        <v>559</v>
      </c>
      <c s="35" t="s">
        <v>5</v>
      </c>
      <c s="6" t="s">
        <v>258</v>
      </c>
      <c s="36" t="s">
        <v>259</v>
      </c>
      <c s="37">
        <v>90</v>
      </c>
      <c s="36">
        <v>0</v>
      </c>
      <c s="36">
        <f>ROUND(G182*H182,6)</f>
      </c>
      <c r="L182" s="38">
        <v>0</v>
      </c>
      <c s="32">
        <f>ROUND(ROUND(L182,2)*ROUND(G182,3),2)</f>
      </c>
      <c s="36" t="s">
        <v>54</v>
      </c>
      <c>
        <f>(M182*21)/100</f>
      </c>
      <c t="s">
        <v>26</v>
      </c>
    </row>
    <row r="183" spans="1:5" ht="12.75">
      <c r="A183" s="35" t="s">
        <v>55</v>
      </c>
      <c r="E183" s="39" t="s">
        <v>5</v>
      </c>
    </row>
    <row r="184" spans="1:5" ht="12.75">
      <c r="A184" s="35" t="s">
        <v>56</v>
      </c>
      <c r="E184" s="40" t="s">
        <v>5</v>
      </c>
    </row>
    <row r="185" spans="1:5" ht="12.75">
      <c r="A185" t="s">
        <v>58</v>
      </c>
      <c r="E185" s="39" t="s">
        <v>258</v>
      </c>
    </row>
    <row r="186" spans="1:16" ht="12.75">
      <c r="A186" t="s">
        <v>48</v>
      </c>
      <c s="34" t="s">
        <v>401</v>
      </c>
      <c s="34" t="s">
        <v>560</v>
      </c>
      <c s="35" t="s">
        <v>5</v>
      </c>
      <c s="6" t="s">
        <v>262</v>
      </c>
      <c s="36" t="s">
        <v>259</v>
      </c>
      <c s="37">
        <v>90</v>
      </c>
      <c s="36">
        <v>0</v>
      </c>
      <c s="36">
        <f>ROUND(G186*H186,6)</f>
      </c>
      <c r="L186" s="38">
        <v>0</v>
      </c>
      <c s="32">
        <f>ROUND(ROUND(L186,2)*ROUND(G186,3),2)</f>
      </c>
      <c s="36" t="s">
        <v>54</v>
      </c>
      <c>
        <f>(M186*21)/100</f>
      </c>
      <c t="s">
        <v>26</v>
      </c>
    </row>
    <row r="187" spans="1:5" ht="12.75">
      <c r="A187" s="35" t="s">
        <v>55</v>
      </c>
      <c r="E187" s="39" t="s">
        <v>5</v>
      </c>
    </row>
    <row r="188" spans="1:5" ht="12.75">
      <c r="A188" s="35" t="s">
        <v>56</v>
      </c>
      <c r="E188" s="40" t="s">
        <v>5</v>
      </c>
    </row>
    <row r="189" spans="1:5" ht="12.75">
      <c r="A189" t="s">
        <v>58</v>
      </c>
      <c r="E189" s="39" t="s">
        <v>262</v>
      </c>
    </row>
    <row r="190" spans="1:16" ht="25.5">
      <c r="A190" t="s">
        <v>48</v>
      </c>
      <c s="34" t="s">
        <v>404</v>
      </c>
      <c s="34" t="s">
        <v>468</v>
      </c>
      <c s="35" t="s">
        <v>5</v>
      </c>
      <c s="6" t="s">
        <v>469</v>
      </c>
      <c s="36" t="s">
        <v>187</v>
      </c>
      <c s="37">
        <v>30</v>
      </c>
      <c s="36">
        <v>0</v>
      </c>
      <c s="36">
        <f>ROUND(G190*H190,6)</f>
      </c>
      <c r="L190" s="38">
        <v>0</v>
      </c>
      <c s="32">
        <f>ROUND(ROUND(L190,2)*ROUND(G190,3),2)</f>
      </c>
      <c s="36" t="s">
        <v>188</v>
      </c>
      <c>
        <f>(M190*21)/100</f>
      </c>
      <c t="s">
        <v>26</v>
      </c>
    </row>
    <row r="191" spans="1:5" ht="12.75">
      <c r="A191" s="35" t="s">
        <v>55</v>
      </c>
      <c r="E191" s="39" t="s">
        <v>5</v>
      </c>
    </row>
    <row r="192" spans="1:5" ht="12.75">
      <c r="A192" s="35" t="s">
        <v>56</v>
      </c>
      <c r="E192" s="40" t="s">
        <v>5</v>
      </c>
    </row>
    <row r="193" spans="1:5" ht="25.5">
      <c r="A193" t="s">
        <v>58</v>
      </c>
      <c r="E193" s="39" t="s">
        <v>469</v>
      </c>
    </row>
    <row r="194" spans="1:16" ht="12.75">
      <c r="A194" t="s">
        <v>48</v>
      </c>
      <c s="34" t="s">
        <v>406</v>
      </c>
      <c s="34" t="s">
        <v>561</v>
      </c>
      <c s="35" t="s">
        <v>5</v>
      </c>
      <c s="6" t="s">
        <v>472</v>
      </c>
      <c s="36" t="s">
        <v>187</v>
      </c>
      <c s="37">
        <v>30</v>
      </c>
      <c s="36">
        <v>0</v>
      </c>
      <c s="36">
        <f>ROUND(G194*H194,6)</f>
      </c>
      <c r="L194" s="38">
        <v>0</v>
      </c>
      <c s="32">
        <f>ROUND(ROUND(L194,2)*ROUND(G194,3),2)</f>
      </c>
      <c s="36" t="s">
        <v>54</v>
      </c>
      <c>
        <f>(M194*21)/100</f>
      </c>
      <c t="s">
        <v>26</v>
      </c>
    </row>
    <row r="195" spans="1:5" ht="12.75">
      <c r="A195" s="35" t="s">
        <v>55</v>
      </c>
      <c r="E195" s="39" t="s">
        <v>5</v>
      </c>
    </row>
    <row r="196" spans="1:5" ht="12.75">
      <c r="A196" s="35" t="s">
        <v>56</v>
      </c>
      <c r="E196" s="40" t="s">
        <v>5</v>
      </c>
    </row>
    <row r="197" spans="1:5" ht="12.75">
      <c r="A197" t="s">
        <v>58</v>
      </c>
      <c r="E197" s="39" t="s">
        <v>472</v>
      </c>
    </row>
    <row r="198" spans="1:16" ht="25.5">
      <c r="A198" t="s">
        <v>48</v>
      </c>
      <c s="34" t="s">
        <v>410</v>
      </c>
      <c s="34" t="s">
        <v>264</v>
      </c>
      <c s="35" t="s">
        <v>5</v>
      </c>
      <c s="6" t="s">
        <v>265</v>
      </c>
      <c s="36" t="s">
        <v>187</v>
      </c>
      <c s="37">
        <v>20</v>
      </c>
      <c s="36">
        <v>0</v>
      </c>
      <c s="36">
        <f>ROUND(G198*H198,6)</f>
      </c>
      <c r="L198" s="38">
        <v>0</v>
      </c>
      <c s="32">
        <f>ROUND(ROUND(L198,2)*ROUND(G198,3),2)</f>
      </c>
      <c s="36" t="s">
        <v>188</v>
      </c>
      <c>
        <f>(M198*21)/100</f>
      </c>
      <c t="s">
        <v>26</v>
      </c>
    </row>
    <row r="199" spans="1:5" ht="12.75">
      <c r="A199" s="35" t="s">
        <v>55</v>
      </c>
      <c r="E199" s="39" t="s">
        <v>5</v>
      </c>
    </row>
    <row r="200" spans="1:5" ht="12.75">
      <c r="A200" s="35" t="s">
        <v>56</v>
      </c>
      <c r="E200" s="40" t="s">
        <v>5</v>
      </c>
    </row>
    <row r="201" spans="1:5" ht="25.5">
      <c r="A201" t="s">
        <v>58</v>
      </c>
      <c r="E201" s="39" t="s">
        <v>265</v>
      </c>
    </row>
    <row r="202" spans="1:16" ht="12.75">
      <c r="A202" t="s">
        <v>48</v>
      </c>
      <c s="34" t="s">
        <v>413</v>
      </c>
      <c s="34" t="s">
        <v>562</v>
      </c>
      <c s="35" t="s">
        <v>5</v>
      </c>
      <c s="6" t="s">
        <v>268</v>
      </c>
      <c s="36" t="s">
        <v>187</v>
      </c>
      <c s="37">
        <v>20</v>
      </c>
      <c s="36">
        <v>0</v>
      </c>
      <c s="36">
        <f>ROUND(G202*H202,6)</f>
      </c>
      <c r="L202" s="38">
        <v>0</v>
      </c>
      <c s="32">
        <f>ROUND(ROUND(L202,2)*ROUND(G202,3),2)</f>
      </c>
      <c s="36" t="s">
        <v>54</v>
      </c>
      <c>
        <f>(M202*21)/100</f>
      </c>
      <c t="s">
        <v>26</v>
      </c>
    </row>
    <row r="203" spans="1:5" ht="12.75">
      <c r="A203" s="35" t="s">
        <v>55</v>
      </c>
      <c r="E203" s="39" t="s">
        <v>5</v>
      </c>
    </row>
    <row r="204" spans="1:5" ht="12.75">
      <c r="A204" s="35" t="s">
        <v>56</v>
      </c>
      <c r="E204" s="40" t="s">
        <v>5</v>
      </c>
    </row>
    <row r="205" spans="1:5" ht="12.75">
      <c r="A205" t="s">
        <v>58</v>
      </c>
      <c r="E205" s="39" t="s">
        <v>268</v>
      </c>
    </row>
    <row r="206" spans="1:16" ht="12.75">
      <c r="A206" t="s">
        <v>48</v>
      </c>
      <c s="34" t="s">
        <v>416</v>
      </c>
      <c s="34" t="s">
        <v>282</v>
      </c>
      <c s="35" t="s">
        <v>5</v>
      </c>
      <c s="6" t="s">
        <v>283</v>
      </c>
      <c s="36" t="s">
        <v>187</v>
      </c>
      <c s="37">
        <v>3</v>
      </c>
      <c s="36">
        <v>0</v>
      </c>
      <c s="36">
        <f>ROUND(G206*H206,6)</f>
      </c>
      <c r="L206" s="38">
        <v>0</v>
      </c>
      <c s="32">
        <f>ROUND(ROUND(L206,2)*ROUND(G206,3),2)</f>
      </c>
      <c s="36" t="s">
        <v>188</v>
      </c>
      <c>
        <f>(M206*21)/100</f>
      </c>
      <c t="s">
        <v>26</v>
      </c>
    </row>
    <row r="207" spans="1:5" ht="12.75">
      <c r="A207" s="35" t="s">
        <v>55</v>
      </c>
      <c r="E207" s="39" t="s">
        <v>5</v>
      </c>
    </row>
    <row r="208" spans="1:5" ht="12.75">
      <c r="A208" s="35" t="s">
        <v>56</v>
      </c>
      <c r="E208" s="40" t="s">
        <v>5</v>
      </c>
    </row>
    <row r="209" spans="1:5" ht="12.75">
      <c r="A209" t="s">
        <v>58</v>
      </c>
      <c r="E209" s="39" t="s">
        <v>283</v>
      </c>
    </row>
    <row r="210" spans="1:16" ht="12.75">
      <c r="A210" t="s">
        <v>48</v>
      </c>
      <c s="34" t="s">
        <v>419</v>
      </c>
      <c s="34" t="s">
        <v>563</v>
      </c>
      <c s="35" t="s">
        <v>5</v>
      </c>
      <c s="6" t="s">
        <v>286</v>
      </c>
      <c s="36" t="s">
        <v>187</v>
      </c>
      <c s="37">
        <v>3</v>
      </c>
      <c s="36">
        <v>0</v>
      </c>
      <c s="36">
        <f>ROUND(G210*H210,6)</f>
      </c>
      <c r="L210" s="38">
        <v>0</v>
      </c>
      <c s="32">
        <f>ROUND(ROUND(L210,2)*ROUND(G210,3),2)</f>
      </c>
      <c s="36" t="s">
        <v>54</v>
      </c>
      <c>
        <f>(M210*21)/100</f>
      </c>
      <c t="s">
        <v>26</v>
      </c>
    </row>
    <row r="211" spans="1:5" ht="12.75">
      <c r="A211" s="35" t="s">
        <v>55</v>
      </c>
      <c r="E211" s="39" t="s">
        <v>5</v>
      </c>
    </row>
    <row r="212" spans="1:5" ht="12.75">
      <c r="A212" s="35" t="s">
        <v>56</v>
      </c>
      <c r="E212" s="40" t="s">
        <v>5</v>
      </c>
    </row>
    <row r="213" spans="1:5" ht="12.75">
      <c r="A213" t="s">
        <v>58</v>
      </c>
      <c r="E213" s="39" t="s">
        <v>286</v>
      </c>
    </row>
    <row r="214" spans="1:16" ht="12.75">
      <c r="A214" t="s">
        <v>48</v>
      </c>
      <c s="34" t="s">
        <v>422</v>
      </c>
      <c s="34" t="s">
        <v>485</v>
      </c>
      <c s="35" t="s">
        <v>5</v>
      </c>
      <c s="6" t="s">
        <v>486</v>
      </c>
      <c s="36" t="s">
        <v>187</v>
      </c>
      <c s="37">
        <v>1</v>
      </c>
      <c s="36">
        <v>0</v>
      </c>
      <c s="36">
        <f>ROUND(G214*H214,6)</f>
      </c>
      <c r="L214" s="38">
        <v>0</v>
      </c>
      <c s="32">
        <f>ROUND(ROUND(L214,2)*ROUND(G214,3),2)</f>
      </c>
      <c s="36" t="s">
        <v>188</v>
      </c>
      <c>
        <f>(M214*21)/100</f>
      </c>
      <c t="s">
        <v>26</v>
      </c>
    </row>
    <row r="215" spans="1:5" ht="12.75">
      <c r="A215" s="35" t="s">
        <v>55</v>
      </c>
      <c r="E215" s="39" t="s">
        <v>5</v>
      </c>
    </row>
    <row r="216" spans="1:5" ht="12.75">
      <c r="A216" s="35" t="s">
        <v>56</v>
      </c>
      <c r="E216" s="40" t="s">
        <v>5</v>
      </c>
    </row>
    <row r="217" spans="1:5" ht="12.75">
      <c r="A217" t="s">
        <v>58</v>
      </c>
      <c r="E217" s="39" t="s">
        <v>486</v>
      </c>
    </row>
    <row r="218" spans="1:16" ht="12.75">
      <c r="A218" t="s">
        <v>48</v>
      </c>
      <c s="34" t="s">
        <v>425</v>
      </c>
      <c s="34" t="s">
        <v>488</v>
      </c>
      <c s="35" t="s">
        <v>5</v>
      </c>
      <c s="6" t="s">
        <v>489</v>
      </c>
      <c s="36" t="s">
        <v>187</v>
      </c>
      <c s="37">
        <v>22</v>
      </c>
      <c s="36">
        <v>0</v>
      </c>
      <c s="36">
        <f>ROUND(G218*H218,6)</f>
      </c>
      <c r="L218" s="38">
        <v>0</v>
      </c>
      <c s="32">
        <f>ROUND(ROUND(L218,2)*ROUND(G218,3),2)</f>
      </c>
      <c s="36" t="s">
        <v>188</v>
      </c>
      <c>
        <f>(M218*21)/100</f>
      </c>
      <c t="s">
        <v>26</v>
      </c>
    </row>
    <row r="219" spans="1:5" ht="12.75">
      <c r="A219" s="35" t="s">
        <v>55</v>
      </c>
      <c r="E219" s="39" t="s">
        <v>5</v>
      </c>
    </row>
    <row r="220" spans="1:5" ht="12.75">
      <c r="A220" s="35" t="s">
        <v>56</v>
      </c>
      <c r="E220" s="40" t="s">
        <v>5</v>
      </c>
    </row>
    <row r="221" spans="1:5" ht="12.75">
      <c r="A221" t="s">
        <v>58</v>
      </c>
      <c r="E221" s="39" t="s">
        <v>489</v>
      </c>
    </row>
    <row r="222" spans="1:16" ht="12.75">
      <c r="A222" t="s">
        <v>48</v>
      </c>
      <c s="34" t="s">
        <v>428</v>
      </c>
      <c s="34" t="s">
        <v>491</v>
      </c>
      <c s="35" t="s">
        <v>5</v>
      </c>
      <c s="6" t="s">
        <v>492</v>
      </c>
      <c s="36" t="s">
        <v>187</v>
      </c>
      <c s="37">
        <v>22</v>
      </c>
      <c s="36">
        <v>0</v>
      </c>
      <c s="36">
        <f>ROUND(G222*H222,6)</f>
      </c>
      <c r="L222" s="38">
        <v>0</v>
      </c>
      <c s="32">
        <f>ROUND(ROUND(L222,2)*ROUND(G222,3),2)</f>
      </c>
      <c s="36" t="s">
        <v>188</v>
      </c>
      <c>
        <f>(M222*21)/100</f>
      </c>
      <c t="s">
        <v>26</v>
      </c>
    </row>
    <row r="223" spans="1:5" ht="12.75">
      <c r="A223" s="35" t="s">
        <v>55</v>
      </c>
      <c r="E223" s="39" t="s">
        <v>5</v>
      </c>
    </row>
    <row r="224" spans="1:5" ht="12.75">
      <c r="A224" s="35" t="s">
        <v>56</v>
      </c>
      <c r="E224" s="40" t="s">
        <v>5</v>
      </c>
    </row>
    <row r="225" spans="1:5" ht="12.75">
      <c r="A225" t="s">
        <v>58</v>
      </c>
      <c r="E225" s="39" t="s">
        <v>492</v>
      </c>
    </row>
    <row r="226" spans="1:16" ht="12.75">
      <c r="A226" t="s">
        <v>48</v>
      </c>
      <c s="34" t="s">
        <v>429</v>
      </c>
      <c s="34" t="s">
        <v>494</v>
      </c>
      <c s="35" t="s">
        <v>5</v>
      </c>
      <c s="6" t="s">
        <v>495</v>
      </c>
      <c s="36" t="s">
        <v>187</v>
      </c>
      <c s="37">
        <v>1</v>
      </c>
      <c s="36">
        <v>0</v>
      </c>
      <c s="36">
        <f>ROUND(G226*H226,6)</f>
      </c>
      <c r="L226" s="38">
        <v>0</v>
      </c>
      <c s="32">
        <f>ROUND(ROUND(L226,2)*ROUND(G226,3),2)</f>
      </c>
      <c s="36" t="s">
        <v>188</v>
      </c>
      <c>
        <f>(M226*21)/100</f>
      </c>
      <c t="s">
        <v>26</v>
      </c>
    </row>
    <row r="227" spans="1:5" ht="12.75">
      <c r="A227" s="35" t="s">
        <v>55</v>
      </c>
      <c r="E227" s="39" t="s">
        <v>5</v>
      </c>
    </row>
    <row r="228" spans="1:5" ht="12.75">
      <c r="A228" s="35" t="s">
        <v>56</v>
      </c>
      <c r="E228" s="40" t="s">
        <v>5</v>
      </c>
    </row>
    <row r="229" spans="1:5" ht="12.75">
      <c r="A229" t="s">
        <v>58</v>
      </c>
      <c r="E229" s="39" t="s">
        <v>495</v>
      </c>
    </row>
    <row r="230" spans="1:16" ht="12.75">
      <c r="A230" t="s">
        <v>48</v>
      </c>
      <c s="34" t="s">
        <v>432</v>
      </c>
      <c s="34" t="s">
        <v>564</v>
      </c>
      <c s="35" t="s">
        <v>5</v>
      </c>
      <c s="6" t="s">
        <v>498</v>
      </c>
      <c s="36" t="s">
        <v>187</v>
      </c>
      <c s="37">
        <v>1</v>
      </c>
      <c s="36">
        <v>0</v>
      </c>
      <c s="36">
        <f>ROUND(G230*H230,6)</f>
      </c>
      <c r="L230" s="38">
        <v>0</v>
      </c>
      <c s="32">
        <f>ROUND(ROUND(L230,2)*ROUND(G230,3),2)</f>
      </c>
      <c s="36" t="s">
        <v>54</v>
      </c>
      <c>
        <f>(M230*21)/100</f>
      </c>
      <c t="s">
        <v>26</v>
      </c>
    </row>
    <row r="231" spans="1:5" ht="12.75">
      <c r="A231" s="35" t="s">
        <v>55</v>
      </c>
      <c r="E231" s="39" t="s">
        <v>5</v>
      </c>
    </row>
    <row r="232" spans="1:5" ht="12.75">
      <c r="A232" s="35" t="s">
        <v>56</v>
      </c>
      <c r="E232" s="40" t="s">
        <v>5</v>
      </c>
    </row>
    <row r="233" spans="1:5" ht="12.75">
      <c r="A233" t="s">
        <v>58</v>
      </c>
      <c r="E233" s="39" t="s">
        <v>498</v>
      </c>
    </row>
    <row r="234" spans="1:16" ht="12.75">
      <c r="A234" t="s">
        <v>48</v>
      </c>
      <c s="34" t="s">
        <v>433</v>
      </c>
      <c s="34" t="s">
        <v>565</v>
      </c>
      <c s="35" t="s">
        <v>5</v>
      </c>
      <c s="6" t="s">
        <v>280</v>
      </c>
      <c s="36" t="s">
        <v>187</v>
      </c>
      <c s="37">
        <v>1</v>
      </c>
      <c s="36">
        <v>0</v>
      </c>
      <c s="36">
        <f>ROUND(G234*H234,6)</f>
      </c>
      <c r="L234" s="38">
        <v>0</v>
      </c>
      <c s="32">
        <f>ROUND(ROUND(L234,2)*ROUND(G234,3),2)</f>
      </c>
      <c s="36" t="s">
        <v>54</v>
      </c>
      <c>
        <f>(M234*21)/100</f>
      </c>
      <c t="s">
        <v>26</v>
      </c>
    </row>
    <row r="235" spans="1:5" ht="12.75">
      <c r="A235" s="35" t="s">
        <v>55</v>
      </c>
      <c r="E235" s="39" t="s">
        <v>5</v>
      </c>
    </row>
    <row r="236" spans="1:5" ht="12.75">
      <c r="A236" s="35" t="s">
        <v>56</v>
      </c>
      <c r="E236" s="40" t="s">
        <v>5</v>
      </c>
    </row>
    <row r="237" spans="1:5" ht="12.75">
      <c r="A237" t="s">
        <v>58</v>
      </c>
      <c r="E237" s="39" t="s">
        <v>280</v>
      </c>
    </row>
    <row r="238" spans="1:16" ht="38.25">
      <c r="A238" t="s">
        <v>48</v>
      </c>
      <c s="34" t="s">
        <v>436</v>
      </c>
      <c s="34" t="s">
        <v>566</v>
      </c>
      <c s="35" t="s">
        <v>5</v>
      </c>
      <c s="6" t="s">
        <v>299</v>
      </c>
      <c s="36" t="s">
        <v>187</v>
      </c>
      <c s="37">
        <v>1</v>
      </c>
      <c s="36">
        <v>0</v>
      </c>
      <c s="36">
        <f>ROUND(G238*H238,6)</f>
      </c>
      <c r="L238" s="38">
        <v>0</v>
      </c>
      <c s="32">
        <f>ROUND(ROUND(L238,2)*ROUND(G238,3),2)</f>
      </c>
      <c s="36" t="s">
        <v>54</v>
      </c>
      <c>
        <f>(M238*21)/100</f>
      </c>
      <c t="s">
        <v>26</v>
      </c>
    </row>
    <row r="239" spans="1:5" ht="12.75">
      <c r="A239" s="35" t="s">
        <v>55</v>
      </c>
      <c r="E239" s="39" t="s">
        <v>5</v>
      </c>
    </row>
    <row r="240" spans="1:5" ht="12.75">
      <c r="A240" s="35" t="s">
        <v>56</v>
      </c>
      <c r="E240" s="40" t="s">
        <v>5</v>
      </c>
    </row>
    <row r="241" spans="1:5" ht="51">
      <c r="A241" t="s">
        <v>58</v>
      </c>
      <c r="E241" s="39" t="s">
        <v>300</v>
      </c>
    </row>
    <row r="242" spans="1:16" ht="38.25">
      <c r="A242" t="s">
        <v>48</v>
      </c>
      <c s="34" t="s">
        <v>438</v>
      </c>
      <c s="34" t="s">
        <v>567</v>
      </c>
      <c s="35" t="s">
        <v>5</v>
      </c>
      <c s="6" t="s">
        <v>303</v>
      </c>
      <c s="36" t="s">
        <v>187</v>
      </c>
      <c s="37">
        <v>1</v>
      </c>
      <c s="36">
        <v>0</v>
      </c>
      <c s="36">
        <f>ROUND(G242*H242,6)</f>
      </c>
      <c r="L242" s="38">
        <v>0</v>
      </c>
      <c s="32">
        <f>ROUND(ROUND(L242,2)*ROUND(G242,3),2)</f>
      </c>
      <c s="36" t="s">
        <v>54</v>
      </c>
      <c>
        <f>(M242*21)/100</f>
      </c>
      <c t="s">
        <v>26</v>
      </c>
    </row>
    <row r="243" spans="1:5" ht="12.75">
      <c r="A243" s="35" t="s">
        <v>55</v>
      </c>
      <c r="E243" s="39" t="s">
        <v>5</v>
      </c>
    </row>
    <row r="244" spans="1:5" ht="12.75">
      <c r="A244" s="35" t="s">
        <v>56</v>
      </c>
      <c r="E244" s="40" t="s">
        <v>5</v>
      </c>
    </row>
    <row r="245" spans="1:5" ht="38.25">
      <c r="A245" t="s">
        <v>58</v>
      </c>
      <c r="E245" s="39" t="s">
        <v>304</v>
      </c>
    </row>
    <row r="246" spans="1:16" ht="12.75">
      <c r="A246" t="s">
        <v>48</v>
      </c>
      <c s="34" t="s">
        <v>441</v>
      </c>
      <c s="34" t="s">
        <v>568</v>
      </c>
      <c s="35" t="s">
        <v>5</v>
      </c>
      <c s="6" t="s">
        <v>569</v>
      </c>
      <c s="36" t="s">
        <v>53</v>
      </c>
      <c s="37">
        <v>4.76</v>
      </c>
      <c s="36">
        <v>0</v>
      </c>
      <c s="36">
        <f>ROUND(G246*H246,6)</f>
      </c>
      <c r="L246" s="38">
        <v>0</v>
      </c>
      <c s="32">
        <f>ROUND(ROUND(L246,2)*ROUND(G246,3),2)</f>
      </c>
      <c s="36" t="s">
        <v>54</v>
      </c>
      <c>
        <f>(M246*21)/100</f>
      </c>
      <c t="s">
        <v>26</v>
      </c>
    </row>
    <row r="247" spans="1:5" ht="12.75">
      <c r="A247" s="35" t="s">
        <v>55</v>
      </c>
      <c r="E247" s="39" t="s">
        <v>5</v>
      </c>
    </row>
    <row r="248" spans="1:5" ht="12.75">
      <c r="A248" s="35" t="s">
        <v>56</v>
      </c>
      <c r="E248" s="40" t="s">
        <v>5</v>
      </c>
    </row>
    <row r="249" spans="1:5" ht="12.75">
      <c r="A249" t="s">
        <v>58</v>
      </c>
      <c r="E249" s="39" t="s">
        <v>569</v>
      </c>
    </row>
    <row r="250" spans="1:13" ht="12.75">
      <c r="A250" t="s">
        <v>45</v>
      </c>
      <c r="C250" s="31" t="s">
        <v>570</v>
      </c>
      <c r="E250" s="33" t="s">
        <v>571</v>
      </c>
      <c r="J250" s="32">
        <f>0</f>
      </c>
      <c s="32">
        <f>0</f>
      </c>
      <c s="32">
        <f>0+L251+L255+L259+L263+L267+L271</f>
      </c>
      <c s="32">
        <f>0+M251+M255+M259+M263+M267+M271</f>
      </c>
    </row>
    <row r="251" spans="1:16" ht="12.75">
      <c r="A251" t="s">
        <v>48</v>
      </c>
      <c s="34" t="s">
        <v>443</v>
      </c>
      <c s="34" t="s">
        <v>572</v>
      </c>
      <c s="35" t="s">
        <v>5</v>
      </c>
      <c s="6" t="s">
        <v>573</v>
      </c>
      <c s="36" t="s">
        <v>187</v>
      </c>
      <c s="37">
        <v>9</v>
      </c>
      <c s="36">
        <v>0</v>
      </c>
      <c s="36">
        <f>ROUND(G251*H251,6)</f>
      </c>
      <c r="L251" s="38">
        <v>0</v>
      </c>
      <c s="32">
        <f>ROUND(ROUND(L251,2)*ROUND(G251,3),2)</f>
      </c>
      <c s="36" t="s">
        <v>54</v>
      </c>
      <c>
        <f>(M251*21)/100</f>
      </c>
      <c t="s">
        <v>26</v>
      </c>
    </row>
    <row r="252" spans="1:5" ht="12.75">
      <c r="A252" s="35" t="s">
        <v>55</v>
      </c>
      <c r="E252" s="39" t="s">
        <v>5</v>
      </c>
    </row>
    <row r="253" spans="1:5" ht="12.75">
      <c r="A253" s="35" t="s">
        <v>56</v>
      </c>
      <c r="E253" s="40" t="s">
        <v>5</v>
      </c>
    </row>
    <row r="254" spans="1:5" ht="12.75">
      <c r="A254" t="s">
        <v>58</v>
      </c>
      <c r="E254" s="39" t="s">
        <v>574</v>
      </c>
    </row>
    <row r="255" spans="1:16" ht="25.5">
      <c r="A255" t="s">
        <v>48</v>
      </c>
      <c s="34" t="s">
        <v>446</v>
      </c>
      <c s="34" t="s">
        <v>575</v>
      </c>
      <c s="35" t="s">
        <v>5</v>
      </c>
      <c s="6" t="s">
        <v>576</v>
      </c>
      <c s="36" t="s">
        <v>187</v>
      </c>
      <c s="37">
        <v>9</v>
      </c>
      <c s="36">
        <v>0</v>
      </c>
      <c s="36">
        <f>ROUND(G255*H255,6)</f>
      </c>
      <c r="L255" s="38">
        <v>0</v>
      </c>
      <c s="32">
        <f>ROUND(ROUND(L255,2)*ROUND(G255,3),2)</f>
      </c>
      <c s="36" t="s">
        <v>54</v>
      </c>
      <c>
        <f>(M255*21)/100</f>
      </c>
      <c t="s">
        <v>26</v>
      </c>
    </row>
    <row r="256" spans="1:5" ht="12.75">
      <c r="A256" s="35" t="s">
        <v>55</v>
      </c>
      <c r="E256" s="39" t="s">
        <v>5</v>
      </c>
    </row>
    <row r="257" spans="1:5" ht="12.75">
      <c r="A257" s="35" t="s">
        <v>56</v>
      </c>
      <c r="E257" s="40" t="s">
        <v>5</v>
      </c>
    </row>
    <row r="258" spans="1:5" ht="25.5">
      <c r="A258" t="s">
        <v>58</v>
      </c>
      <c r="E258" s="39" t="s">
        <v>576</v>
      </c>
    </row>
    <row r="259" spans="1:16" ht="12.75">
      <c r="A259" t="s">
        <v>48</v>
      </c>
      <c s="34" t="s">
        <v>447</v>
      </c>
      <c s="34" t="s">
        <v>577</v>
      </c>
      <c s="35" t="s">
        <v>5</v>
      </c>
      <c s="6" t="s">
        <v>578</v>
      </c>
      <c s="36" t="s">
        <v>187</v>
      </c>
      <c s="37">
        <v>1</v>
      </c>
      <c s="36">
        <v>0</v>
      </c>
      <c s="36">
        <f>ROUND(G259*H259,6)</f>
      </c>
      <c r="L259" s="38">
        <v>0</v>
      </c>
      <c s="32">
        <f>ROUND(ROUND(L259,2)*ROUND(G259,3),2)</f>
      </c>
      <c s="36" t="s">
        <v>54</v>
      </c>
      <c>
        <f>(M259*21)/100</f>
      </c>
      <c t="s">
        <v>26</v>
      </c>
    </row>
    <row r="260" spans="1:5" ht="12.75">
      <c r="A260" s="35" t="s">
        <v>55</v>
      </c>
      <c r="E260" s="39" t="s">
        <v>5</v>
      </c>
    </row>
    <row r="261" spans="1:5" ht="12.75">
      <c r="A261" s="35" t="s">
        <v>56</v>
      </c>
      <c r="E261" s="40" t="s">
        <v>5</v>
      </c>
    </row>
    <row r="262" spans="1:5" ht="12.75">
      <c r="A262" t="s">
        <v>58</v>
      </c>
      <c r="E262" s="39" t="s">
        <v>578</v>
      </c>
    </row>
    <row r="263" spans="1:16" ht="38.25">
      <c r="A263" t="s">
        <v>48</v>
      </c>
      <c s="34" t="s">
        <v>450</v>
      </c>
      <c s="34" t="s">
        <v>579</v>
      </c>
      <c s="35" t="s">
        <v>5</v>
      </c>
      <c s="6" t="s">
        <v>303</v>
      </c>
      <c s="36" t="s">
        <v>187</v>
      </c>
      <c s="37">
        <v>1</v>
      </c>
      <c s="36">
        <v>0</v>
      </c>
      <c s="36">
        <f>ROUND(G263*H263,6)</f>
      </c>
      <c r="L263" s="38">
        <v>0</v>
      </c>
      <c s="32">
        <f>ROUND(ROUND(L263,2)*ROUND(G263,3),2)</f>
      </c>
      <c s="36" t="s">
        <v>54</v>
      </c>
      <c>
        <f>(M263*21)/100</f>
      </c>
      <c t="s">
        <v>26</v>
      </c>
    </row>
    <row r="264" spans="1:5" ht="12.75">
      <c r="A264" s="35" t="s">
        <v>55</v>
      </c>
      <c r="E264" s="39" t="s">
        <v>5</v>
      </c>
    </row>
    <row r="265" spans="1:5" ht="12.75">
      <c r="A265" s="35" t="s">
        <v>56</v>
      </c>
      <c r="E265" s="40" t="s">
        <v>5</v>
      </c>
    </row>
    <row r="266" spans="1:5" ht="38.25">
      <c r="A266" t="s">
        <v>58</v>
      </c>
      <c r="E266" s="39" t="s">
        <v>304</v>
      </c>
    </row>
    <row r="267" spans="1:16" ht="12.75">
      <c r="A267" t="s">
        <v>48</v>
      </c>
      <c s="34" t="s">
        <v>452</v>
      </c>
      <c s="34" t="s">
        <v>580</v>
      </c>
      <c s="35" t="s">
        <v>5</v>
      </c>
      <c s="6" t="s">
        <v>280</v>
      </c>
      <c s="36" t="s">
        <v>187</v>
      </c>
      <c s="37">
        <v>1</v>
      </c>
      <c s="36">
        <v>0</v>
      </c>
      <c s="36">
        <f>ROUND(G267*H267,6)</f>
      </c>
      <c r="L267" s="38">
        <v>0</v>
      </c>
      <c s="32">
        <f>ROUND(ROUND(L267,2)*ROUND(G267,3),2)</f>
      </c>
      <c s="36" t="s">
        <v>54</v>
      </c>
      <c>
        <f>(M267*21)/100</f>
      </c>
      <c t="s">
        <v>26</v>
      </c>
    </row>
    <row r="268" spans="1:5" ht="12.75">
      <c r="A268" s="35" t="s">
        <v>55</v>
      </c>
      <c r="E268" s="39" t="s">
        <v>5</v>
      </c>
    </row>
    <row r="269" spans="1:5" ht="12.75">
      <c r="A269" s="35" t="s">
        <v>56</v>
      </c>
      <c r="E269" s="40" t="s">
        <v>5</v>
      </c>
    </row>
    <row r="270" spans="1:5" ht="12.75">
      <c r="A270" t="s">
        <v>58</v>
      </c>
      <c r="E270" s="39" t="s">
        <v>280</v>
      </c>
    </row>
    <row r="271" spans="1:16" ht="12.75">
      <c r="A271" t="s">
        <v>48</v>
      </c>
      <c s="34" t="s">
        <v>454</v>
      </c>
      <c s="34" t="s">
        <v>581</v>
      </c>
      <c s="35" t="s">
        <v>5</v>
      </c>
      <c s="6" t="s">
        <v>582</v>
      </c>
      <c s="36" t="s">
        <v>53</v>
      </c>
      <c s="37">
        <v>0.25</v>
      </c>
      <c s="36">
        <v>0</v>
      </c>
      <c s="36">
        <f>ROUND(G271*H271,6)</f>
      </c>
      <c r="L271" s="38">
        <v>0</v>
      </c>
      <c s="32">
        <f>ROUND(ROUND(L271,2)*ROUND(G271,3),2)</f>
      </c>
      <c s="36" t="s">
        <v>54</v>
      </c>
      <c>
        <f>(M271*21)/100</f>
      </c>
      <c t="s">
        <v>26</v>
      </c>
    </row>
    <row r="272" spans="1:5" ht="12.75">
      <c r="A272" s="35" t="s">
        <v>55</v>
      </c>
      <c r="E272" s="39" t="s">
        <v>5</v>
      </c>
    </row>
    <row r="273" spans="1:5" ht="12.75">
      <c r="A273" s="35" t="s">
        <v>56</v>
      </c>
      <c r="E273" s="40" t="s">
        <v>5</v>
      </c>
    </row>
    <row r="274" spans="1:5" ht="12.75">
      <c r="A274" t="s">
        <v>58</v>
      </c>
      <c r="E274" s="39" t="s">
        <v>582</v>
      </c>
    </row>
    <row r="275" spans="1:13" ht="12.75">
      <c r="A275" t="s">
        <v>45</v>
      </c>
      <c r="C275" s="31" t="s">
        <v>308</v>
      </c>
      <c r="E275" s="33" t="s">
        <v>309</v>
      </c>
      <c r="J275" s="32">
        <f>0</f>
      </c>
      <c s="32">
        <f>0</f>
      </c>
      <c s="32">
        <f>0+L276</f>
      </c>
      <c s="32">
        <f>0+M276</f>
      </c>
    </row>
    <row r="276" spans="1:16" ht="12.75">
      <c r="A276" t="s">
        <v>48</v>
      </c>
      <c s="34" t="s">
        <v>456</v>
      </c>
      <c s="34" t="s">
        <v>311</v>
      </c>
      <c s="35" t="s">
        <v>5</v>
      </c>
      <c s="6" t="s">
        <v>312</v>
      </c>
      <c s="36" t="s">
        <v>161</v>
      </c>
      <c s="37">
        <v>1</v>
      </c>
      <c s="36">
        <v>0</v>
      </c>
      <c s="36">
        <f>ROUND(G276*H276,6)</f>
      </c>
      <c r="L276" s="38">
        <v>0</v>
      </c>
      <c s="32">
        <f>ROUND(ROUND(L276,2)*ROUND(G276,3),2)</f>
      </c>
      <c s="36" t="s">
        <v>188</v>
      </c>
      <c>
        <f>(M276*21)/100</f>
      </c>
      <c t="s">
        <v>26</v>
      </c>
    </row>
    <row r="277" spans="1:5" ht="12.75">
      <c r="A277" s="35" t="s">
        <v>55</v>
      </c>
      <c r="E277" s="39" t="s">
        <v>5</v>
      </c>
    </row>
    <row r="278" spans="1:5" ht="12.75">
      <c r="A278" s="35" t="s">
        <v>56</v>
      </c>
      <c r="E278" s="40" t="s">
        <v>5</v>
      </c>
    </row>
    <row r="279" spans="1:5" ht="12.75">
      <c r="A279" t="s">
        <v>58</v>
      </c>
      <c r="E279"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178</v>
      </c>
      <c s="41">
        <f>Rekapitulace!C14</f>
      </c>
      <c s="20" t="s">
        <v>0</v>
      </c>
      <c t="s">
        <v>22</v>
      </c>
      <c t="s">
        <v>26</v>
      </c>
    </row>
    <row r="4" spans="1:16" ht="32" customHeight="1">
      <c r="A4" s="24" t="s">
        <v>19</v>
      </c>
      <c s="25" t="s">
        <v>27</v>
      </c>
      <c s="27" t="s">
        <v>178</v>
      </c>
      <c r="E4" s="26" t="s">
        <v>179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585</v>
      </c>
      <c r="E8" s="30" t="s">
        <v>584</v>
      </c>
      <c r="J8" s="29">
        <f>0+J9+J298</f>
      </c>
      <c s="29">
        <f>0+K9+K298</f>
      </c>
      <c s="29">
        <f>0+L9+L298</f>
      </c>
      <c s="29">
        <f>0+M9+M298</f>
      </c>
    </row>
    <row r="9" spans="1:13" ht="12.75">
      <c r="A9" t="s">
        <v>45</v>
      </c>
      <c r="C9" s="31" t="s">
        <v>586</v>
      </c>
      <c r="E9" s="33" t="s">
        <v>587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f>
      </c>
      <c s="32">
        <f>0+M10+M14+M18+M22+M26+M30+M34+M38+M42+M46+M50+M54+M58+M62+M66+M70+M74+M78+M82+M86+M90+M94+M98+M102+M106+M110+M114+M118+M122+M126+M130+M134+M138+M142+M146+M150+M154+M158+M162+M166+M170+M174+M178+M182+M186+M190+M194+M198+M202+M206+M210+M214+M218+M222+M226+M230+M234+M238+M242+M246+M250+M254+M258+M262+M266+M270+M274+M278+M282+M286+M290+M294</f>
      </c>
    </row>
    <row r="10" spans="1:16" ht="12.75">
      <c r="A10" t="s">
        <v>48</v>
      </c>
      <c s="34" t="s">
        <v>49</v>
      </c>
      <c s="34" t="s">
        <v>185</v>
      </c>
      <c s="35" t="s">
        <v>5</v>
      </c>
      <c s="6" t="s">
        <v>186</v>
      </c>
      <c s="36" t="s">
        <v>187</v>
      </c>
      <c s="37">
        <v>1</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12.75">
      <c r="A13" t="s">
        <v>58</v>
      </c>
      <c r="E13" s="39" t="s">
        <v>186</v>
      </c>
    </row>
    <row r="14" spans="1:16" ht="38.25">
      <c r="A14" t="s">
        <v>48</v>
      </c>
      <c s="34" t="s">
        <v>26</v>
      </c>
      <c s="34" t="s">
        <v>588</v>
      </c>
      <c s="35" t="s">
        <v>5</v>
      </c>
      <c s="6" t="s">
        <v>190</v>
      </c>
      <c s="36" t="s">
        <v>187</v>
      </c>
      <c s="37">
        <v>1</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02">
      <c r="A17" t="s">
        <v>58</v>
      </c>
      <c r="E17" s="39" t="s">
        <v>191</v>
      </c>
    </row>
    <row r="18" spans="1:16" ht="12.75">
      <c r="A18" t="s">
        <v>48</v>
      </c>
      <c s="34" t="s">
        <v>25</v>
      </c>
      <c s="34" t="s">
        <v>589</v>
      </c>
      <c s="35" t="s">
        <v>5</v>
      </c>
      <c s="6" t="s">
        <v>193</v>
      </c>
      <c s="36" t="s">
        <v>187</v>
      </c>
      <c s="37">
        <v>1</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58</v>
      </c>
      <c r="E21" s="39" t="s">
        <v>193</v>
      </c>
    </row>
    <row r="22" spans="1:16" ht="25.5">
      <c r="A22" t="s">
        <v>48</v>
      </c>
      <c s="34" t="s">
        <v>70</v>
      </c>
      <c s="34" t="s">
        <v>590</v>
      </c>
      <c s="35" t="s">
        <v>5</v>
      </c>
      <c s="6" t="s">
        <v>195</v>
      </c>
      <c s="36" t="s">
        <v>187</v>
      </c>
      <c s="37">
        <v>1</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25.5">
      <c r="A25" t="s">
        <v>58</v>
      </c>
      <c r="E25" s="39" t="s">
        <v>195</v>
      </c>
    </row>
    <row r="26" spans="1:16" ht="25.5">
      <c r="A26" t="s">
        <v>48</v>
      </c>
      <c s="34" t="s">
        <v>76</v>
      </c>
      <c s="34" t="s">
        <v>196</v>
      </c>
      <c s="35" t="s">
        <v>5</v>
      </c>
      <c s="6" t="s">
        <v>197</v>
      </c>
      <c s="36" t="s">
        <v>187</v>
      </c>
      <c s="37">
        <v>1</v>
      </c>
      <c s="36">
        <v>0</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25.5">
      <c r="A29" t="s">
        <v>58</v>
      </c>
      <c r="E29" s="39" t="s">
        <v>197</v>
      </c>
    </row>
    <row r="30" spans="1:16" ht="12.75">
      <c r="A30" t="s">
        <v>48</v>
      </c>
      <c s="34" t="s">
        <v>82</v>
      </c>
      <c s="34" t="s">
        <v>591</v>
      </c>
      <c s="35" t="s">
        <v>5</v>
      </c>
      <c s="6" t="s">
        <v>199</v>
      </c>
      <c s="36" t="s">
        <v>187</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58</v>
      </c>
      <c r="E33" s="39" t="s">
        <v>199</v>
      </c>
    </row>
    <row r="34" spans="1:16" ht="12.75">
      <c r="A34" t="s">
        <v>48</v>
      </c>
      <c s="34" t="s">
        <v>88</v>
      </c>
      <c s="34" t="s">
        <v>200</v>
      </c>
      <c s="35" t="s">
        <v>5</v>
      </c>
      <c s="6" t="s">
        <v>201</v>
      </c>
      <c s="36" t="s">
        <v>187</v>
      </c>
      <c s="37">
        <v>1</v>
      </c>
      <c s="36">
        <v>0</v>
      </c>
      <c s="36">
        <f>ROUND(G34*H34,6)</f>
      </c>
      <c r="L34" s="38">
        <v>0</v>
      </c>
      <c s="32">
        <f>ROUND(ROUND(L34,2)*ROUND(G34,3),2)</f>
      </c>
      <c s="36" t="s">
        <v>188</v>
      </c>
      <c>
        <f>(M34*21)/100</f>
      </c>
      <c t="s">
        <v>26</v>
      </c>
    </row>
    <row r="35" spans="1:5" ht="12.75">
      <c r="A35" s="35" t="s">
        <v>55</v>
      </c>
      <c r="E35" s="39" t="s">
        <v>5</v>
      </c>
    </row>
    <row r="36" spans="1:5" ht="12.75">
      <c r="A36" s="35" t="s">
        <v>56</v>
      </c>
      <c r="E36" s="40" t="s">
        <v>5</v>
      </c>
    </row>
    <row r="37" spans="1:5" ht="12.75">
      <c r="A37" t="s">
        <v>58</v>
      </c>
      <c r="E37" s="39" t="s">
        <v>201</v>
      </c>
    </row>
    <row r="38" spans="1:16" ht="12.75">
      <c r="A38" t="s">
        <v>48</v>
      </c>
      <c s="34" t="s">
        <v>94</v>
      </c>
      <c s="34" t="s">
        <v>592</v>
      </c>
      <c s="35" t="s">
        <v>5</v>
      </c>
      <c s="6" t="s">
        <v>203</v>
      </c>
      <c s="36" t="s">
        <v>187</v>
      </c>
      <c s="37">
        <v>1</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12.75">
      <c r="A41" t="s">
        <v>58</v>
      </c>
      <c r="E41" s="39" t="s">
        <v>203</v>
      </c>
    </row>
    <row r="42" spans="1:16" ht="25.5">
      <c r="A42" t="s">
        <v>48</v>
      </c>
      <c s="34" t="s">
        <v>100</v>
      </c>
      <c s="34" t="s">
        <v>593</v>
      </c>
      <c s="35" t="s">
        <v>5</v>
      </c>
      <c s="6" t="s">
        <v>594</v>
      </c>
      <c s="36" t="s">
        <v>187</v>
      </c>
      <c s="37">
        <v>2</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25.5">
      <c r="A45" t="s">
        <v>58</v>
      </c>
      <c r="E45" s="39" t="s">
        <v>594</v>
      </c>
    </row>
    <row r="46" spans="1:16" ht="12.75">
      <c r="A46" t="s">
        <v>48</v>
      </c>
      <c s="34" t="s">
        <v>106</v>
      </c>
      <c s="34" t="s">
        <v>595</v>
      </c>
      <c s="35" t="s">
        <v>5</v>
      </c>
      <c s="6" t="s">
        <v>596</v>
      </c>
      <c s="36" t="s">
        <v>187</v>
      </c>
      <c s="37">
        <v>2</v>
      </c>
      <c s="36">
        <v>0</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12.75">
      <c r="A49" t="s">
        <v>58</v>
      </c>
      <c r="E49" s="39" t="s">
        <v>596</v>
      </c>
    </row>
    <row r="50" spans="1:16" ht="25.5">
      <c r="A50" t="s">
        <v>48</v>
      </c>
      <c s="34" t="s">
        <v>112</v>
      </c>
      <c s="34" t="s">
        <v>597</v>
      </c>
      <c s="35" t="s">
        <v>5</v>
      </c>
      <c s="6" t="s">
        <v>598</v>
      </c>
      <c s="36" t="s">
        <v>187</v>
      </c>
      <c s="37">
        <v>1</v>
      </c>
      <c s="36">
        <v>0</v>
      </c>
      <c s="36">
        <f>ROUND(G50*H50,6)</f>
      </c>
      <c r="L50" s="38">
        <v>0</v>
      </c>
      <c s="32">
        <f>ROUND(ROUND(L50,2)*ROUND(G50,3),2)</f>
      </c>
      <c s="36" t="s">
        <v>188</v>
      </c>
      <c>
        <f>(M50*21)/100</f>
      </c>
      <c t="s">
        <v>26</v>
      </c>
    </row>
    <row r="51" spans="1:5" ht="12.75">
      <c r="A51" s="35" t="s">
        <v>55</v>
      </c>
      <c r="E51" s="39" t="s">
        <v>5</v>
      </c>
    </row>
    <row r="52" spans="1:5" ht="12.75">
      <c r="A52" s="35" t="s">
        <v>56</v>
      </c>
      <c r="E52" s="40" t="s">
        <v>5</v>
      </c>
    </row>
    <row r="53" spans="1:5" ht="25.5">
      <c r="A53" t="s">
        <v>58</v>
      </c>
      <c r="E53" s="39" t="s">
        <v>598</v>
      </c>
    </row>
    <row r="54" spans="1:16" ht="12.75">
      <c r="A54" t="s">
        <v>48</v>
      </c>
      <c s="34" t="s">
        <v>118</v>
      </c>
      <c s="34" t="s">
        <v>599</v>
      </c>
      <c s="35" t="s">
        <v>5</v>
      </c>
      <c s="6" t="s">
        <v>600</v>
      </c>
      <c s="36" t="s">
        <v>187</v>
      </c>
      <c s="37">
        <v>1</v>
      </c>
      <c s="36">
        <v>0</v>
      </c>
      <c s="36">
        <f>ROUND(G54*H54,6)</f>
      </c>
      <c r="L54" s="38">
        <v>0</v>
      </c>
      <c s="32">
        <f>ROUND(ROUND(L54,2)*ROUND(G54,3),2)</f>
      </c>
      <c s="36" t="s">
        <v>54</v>
      </c>
      <c>
        <f>(M54*21)/100</f>
      </c>
      <c t="s">
        <v>26</v>
      </c>
    </row>
    <row r="55" spans="1:5" ht="12.75">
      <c r="A55" s="35" t="s">
        <v>55</v>
      </c>
      <c r="E55" s="39" t="s">
        <v>5</v>
      </c>
    </row>
    <row r="56" spans="1:5" ht="12.75">
      <c r="A56" s="35" t="s">
        <v>56</v>
      </c>
      <c r="E56" s="40" t="s">
        <v>5</v>
      </c>
    </row>
    <row r="57" spans="1:5" ht="12.75">
      <c r="A57" t="s">
        <v>58</v>
      </c>
      <c r="E57" s="39" t="s">
        <v>600</v>
      </c>
    </row>
    <row r="58" spans="1:16" ht="12.75">
      <c r="A58" t="s">
        <v>48</v>
      </c>
      <c s="34" t="s">
        <v>124</v>
      </c>
      <c s="34" t="s">
        <v>601</v>
      </c>
      <c s="35" t="s">
        <v>5</v>
      </c>
      <c s="6" t="s">
        <v>602</v>
      </c>
      <c s="36" t="s">
        <v>187</v>
      </c>
      <c s="37">
        <v>19</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12.75">
      <c r="A61" t="s">
        <v>58</v>
      </c>
      <c r="E61" s="39" t="s">
        <v>602</v>
      </c>
    </row>
    <row r="62" spans="1:16" ht="12.75">
      <c r="A62" t="s">
        <v>48</v>
      </c>
      <c s="34" t="s">
        <v>130</v>
      </c>
      <c s="34" t="s">
        <v>603</v>
      </c>
      <c s="35" t="s">
        <v>5</v>
      </c>
      <c s="6" t="s">
        <v>604</v>
      </c>
      <c s="36" t="s">
        <v>187</v>
      </c>
      <c s="37">
        <v>19</v>
      </c>
      <c s="36">
        <v>0</v>
      </c>
      <c s="36">
        <f>ROUND(G62*H62,6)</f>
      </c>
      <c r="L62" s="38">
        <v>0</v>
      </c>
      <c s="32">
        <f>ROUND(ROUND(L62,2)*ROUND(G62,3),2)</f>
      </c>
      <c s="36" t="s">
        <v>54</v>
      </c>
      <c>
        <f>(M62*21)/100</f>
      </c>
      <c t="s">
        <v>26</v>
      </c>
    </row>
    <row r="63" spans="1:5" ht="12.75">
      <c r="A63" s="35" t="s">
        <v>55</v>
      </c>
      <c r="E63" s="39" t="s">
        <v>5</v>
      </c>
    </row>
    <row r="64" spans="1:5" ht="12.75">
      <c r="A64" s="35" t="s">
        <v>56</v>
      </c>
      <c r="E64" s="40" t="s">
        <v>5</v>
      </c>
    </row>
    <row r="65" spans="1:5" ht="12.75">
      <c r="A65" t="s">
        <v>58</v>
      </c>
      <c r="E65" s="39" t="s">
        <v>604</v>
      </c>
    </row>
    <row r="66" spans="1:16" ht="12.75">
      <c r="A66" t="s">
        <v>48</v>
      </c>
      <c s="34" t="s">
        <v>136</v>
      </c>
      <c s="34" t="s">
        <v>605</v>
      </c>
      <c s="35" t="s">
        <v>5</v>
      </c>
      <c s="6" t="s">
        <v>606</v>
      </c>
      <c s="36" t="s">
        <v>187</v>
      </c>
      <c s="37">
        <v>6</v>
      </c>
      <c s="36">
        <v>0</v>
      </c>
      <c s="36">
        <f>ROUND(G66*H66,6)</f>
      </c>
      <c r="L66" s="38">
        <v>0</v>
      </c>
      <c s="32">
        <f>ROUND(ROUND(L66,2)*ROUND(G66,3),2)</f>
      </c>
      <c s="36" t="s">
        <v>54</v>
      </c>
      <c>
        <f>(M66*21)/100</f>
      </c>
      <c t="s">
        <v>26</v>
      </c>
    </row>
    <row r="67" spans="1:5" ht="12.75">
      <c r="A67" s="35" t="s">
        <v>55</v>
      </c>
      <c r="E67" s="39" t="s">
        <v>5</v>
      </c>
    </row>
    <row r="68" spans="1:5" ht="12.75">
      <c r="A68" s="35" t="s">
        <v>56</v>
      </c>
      <c r="E68" s="40" t="s">
        <v>5</v>
      </c>
    </row>
    <row r="69" spans="1:5" ht="12.75">
      <c r="A69" t="s">
        <v>58</v>
      </c>
      <c r="E69" s="39" t="s">
        <v>606</v>
      </c>
    </row>
    <row r="70" spans="1:16" ht="12.75">
      <c r="A70" t="s">
        <v>48</v>
      </c>
      <c s="34" t="s">
        <v>142</v>
      </c>
      <c s="34" t="s">
        <v>607</v>
      </c>
      <c s="35" t="s">
        <v>5</v>
      </c>
      <c s="6" t="s">
        <v>608</v>
      </c>
      <c s="36" t="s">
        <v>187</v>
      </c>
      <c s="37">
        <v>1</v>
      </c>
      <c s="36">
        <v>0</v>
      </c>
      <c s="36">
        <f>ROUND(G70*H70,6)</f>
      </c>
      <c r="L70" s="38">
        <v>0</v>
      </c>
      <c s="32">
        <f>ROUND(ROUND(L70,2)*ROUND(G70,3),2)</f>
      </c>
      <c s="36" t="s">
        <v>54</v>
      </c>
      <c>
        <f>(M70*21)/100</f>
      </c>
      <c t="s">
        <v>26</v>
      </c>
    </row>
    <row r="71" spans="1:5" ht="12.75">
      <c r="A71" s="35" t="s">
        <v>55</v>
      </c>
      <c r="E71" s="39" t="s">
        <v>5</v>
      </c>
    </row>
    <row r="72" spans="1:5" ht="12.75">
      <c r="A72" s="35" t="s">
        <v>56</v>
      </c>
      <c r="E72" s="40" t="s">
        <v>5</v>
      </c>
    </row>
    <row r="73" spans="1:5" ht="12.75">
      <c r="A73" t="s">
        <v>58</v>
      </c>
      <c r="E73" s="39" t="s">
        <v>608</v>
      </c>
    </row>
    <row r="74" spans="1:16" ht="12.75">
      <c r="A74" t="s">
        <v>48</v>
      </c>
      <c s="34" t="s">
        <v>148</v>
      </c>
      <c s="34" t="s">
        <v>609</v>
      </c>
      <c s="35" t="s">
        <v>5</v>
      </c>
      <c s="6" t="s">
        <v>610</v>
      </c>
      <c s="36" t="s">
        <v>187</v>
      </c>
      <c s="37">
        <v>5</v>
      </c>
      <c s="36">
        <v>0</v>
      </c>
      <c s="36">
        <f>ROUND(G74*H74,6)</f>
      </c>
      <c r="L74" s="38">
        <v>0</v>
      </c>
      <c s="32">
        <f>ROUND(ROUND(L74,2)*ROUND(G74,3),2)</f>
      </c>
      <c s="36" t="s">
        <v>54</v>
      </c>
      <c>
        <f>(M74*21)/100</f>
      </c>
      <c t="s">
        <v>26</v>
      </c>
    </row>
    <row r="75" spans="1:5" ht="12.75">
      <c r="A75" s="35" t="s">
        <v>55</v>
      </c>
      <c r="E75" s="39" t="s">
        <v>5</v>
      </c>
    </row>
    <row r="76" spans="1:5" ht="12.75">
      <c r="A76" s="35" t="s">
        <v>56</v>
      </c>
      <c r="E76" s="40" t="s">
        <v>5</v>
      </c>
    </row>
    <row r="77" spans="1:5" ht="12.75">
      <c r="A77" t="s">
        <v>58</v>
      </c>
      <c r="E77" s="39" t="s">
        <v>610</v>
      </c>
    </row>
    <row r="78" spans="1:16" ht="25.5">
      <c r="A78" t="s">
        <v>48</v>
      </c>
      <c s="34" t="s">
        <v>225</v>
      </c>
      <c s="34" t="s">
        <v>611</v>
      </c>
      <c s="35" t="s">
        <v>5</v>
      </c>
      <c s="6" t="s">
        <v>612</v>
      </c>
      <c s="36" t="s">
        <v>187</v>
      </c>
      <c s="37">
        <v>1</v>
      </c>
      <c s="36">
        <v>0</v>
      </c>
      <c s="36">
        <f>ROUND(G78*H78,6)</f>
      </c>
      <c r="L78" s="38">
        <v>0</v>
      </c>
      <c s="32">
        <f>ROUND(ROUND(L78,2)*ROUND(G78,3),2)</f>
      </c>
      <c s="36" t="s">
        <v>54</v>
      </c>
      <c>
        <f>(M78*21)/100</f>
      </c>
      <c t="s">
        <v>26</v>
      </c>
    </row>
    <row r="79" spans="1:5" ht="12.75">
      <c r="A79" s="35" t="s">
        <v>55</v>
      </c>
      <c r="E79" s="39" t="s">
        <v>5</v>
      </c>
    </row>
    <row r="80" spans="1:5" ht="12.75">
      <c r="A80" s="35" t="s">
        <v>56</v>
      </c>
      <c r="E80" s="40" t="s">
        <v>5</v>
      </c>
    </row>
    <row r="81" spans="1:5" ht="25.5">
      <c r="A81" t="s">
        <v>58</v>
      </c>
      <c r="E81" s="39" t="s">
        <v>612</v>
      </c>
    </row>
    <row r="82" spans="1:16" ht="25.5">
      <c r="A82" t="s">
        <v>48</v>
      </c>
      <c s="34" t="s">
        <v>228</v>
      </c>
      <c s="34" t="s">
        <v>613</v>
      </c>
      <c s="35" t="s">
        <v>5</v>
      </c>
      <c s="6" t="s">
        <v>614</v>
      </c>
      <c s="36" t="s">
        <v>187</v>
      </c>
      <c s="37">
        <v>1</v>
      </c>
      <c s="36">
        <v>0</v>
      </c>
      <c s="36">
        <f>ROUND(G82*H82,6)</f>
      </c>
      <c r="L82" s="38">
        <v>0</v>
      </c>
      <c s="32">
        <f>ROUND(ROUND(L82,2)*ROUND(G82,3),2)</f>
      </c>
      <c s="36" t="s">
        <v>54</v>
      </c>
      <c>
        <f>(M82*21)/100</f>
      </c>
      <c t="s">
        <v>26</v>
      </c>
    </row>
    <row r="83" spans="1:5" ht="12.75">
      <c r="A83" s="35" t="s">
        <v>55</v>
      </c>
      <c r="E83" s="39" t="s">
        <v>5</v>
      </c>
    </row>
    <row r="84" spans="1:5" ht="12.75">
      <c r="A84" s="35" t="s">
        <v>56</v>
      </c>
      <c r="E84" s="40" t="s">
        <v>5</v>
      </c>
    </row>
    <row r="85" spans="1:5" ht="25.5">
      <c r="A85" t="s">
        <v>58</v>
      </c>
      <c r="E85" s="39" t="s">
        <v>614</v>
      </c>
    </row>
    <row r="86" spans="1:16" ht="25.5">
      <c r="A86" t="s">
        <v>48</v>
      </c>
      <c s="34" t="s">
        <v>232</v>
      </c>
      <c s="34" t="s">
        <v>615</v>
      </c>
      <c s="35" t="s">
        <v>5</v>
      </c>
      <c s="6" t="s">
        <v>616</v>
      </c>
      <c s="36" t="s">
        <v>187</v>
      </c>
      <c s="37">
        <v>32</v>
      </c>
      <c s="36">
        <v>0</v>
      </c>
      <c s="36">
        <f>ROUND(G86*H86,6)</f>
      </c>
      <c r="L86" s="38">
        <v>0</v>
      </c>
      <c s="32">
        <f>ROUND(ROUND(L86,2)*ROUND(G86,3),2)</f>
      </c>
      <c s="36" t="s">
        <v>188</v>
      </c>
      <c>
        <f>(M86*21)/100</f>
      </c>
      <c t="s">
        <v>26</v>
      </c>
    </row>
    <row r="87" spans="1:5" ht="12.75">
      <c r="A87" s="35" t="s">
        <v>55</v>
      </c>
      <c r="E87" s="39" t="s">
        <v>5</v>
      </c>
    </row>
    <row r="88" spans="1:5" ht="12.75">
      <c r="A88" s="35" t="s">
        <v>56</v>
      </c>
      <c r="E88" s="40" t="s">
        <v>5</v>
      </c>
    </row>
    <row r="89" spans="1:5" ht="25.5">
      <c r="A89" t="s">
        <v>58</v>
      </c>
      <c r="E89" s="39" t="s">
        <v>616</v>
      </c>
    </row>
    <row r="90" spans="1:16" ht="25.5">
      <c r="A90" t="s">
        <v>48</v>
      </c>
      <c s="34" t="s">
        <v>236</v>
      </c>
      <c s="34" t="s">
        <v>617</v>
      </c>
      <c s="35" t="s">
        <v>5</v>
      </c>
      <c s="6" t="s">
        <v>618</v>
      </c>
      <c s="36" t="s">
        <v>187</v>
      </c>
      <c s="37">
        <v>32</v>
      </c>
      <c s="36">
        <v>0</v>
      </c>
      <c s="36">
        <f>ROUND(G90*H90,6)</f>
      </c>
      <c r="L90" s="38">
        <v>0</v>
      </c>
      <c s="32">
        <f>ROUND(ROUND(L90,2)*ROUND(G90,3),2)</f>
      </c>
      <c s="36" t="s">
        <v>188</v>
      </c>
      <c>
        <f>(M90*21)/100</f>
      </c>
      <c t="s">
        <v>26</v>
      </c>
    </row>
    <row r="91" spans="1:5" ht="12.75">
      <c r="A91" s="35" t="s">
        <v>55</v>
      </c>
      <c r="E91" s="39" t="s">
        <v>5</v>
      </c>
    </row>
    <row r="92" spans="1:5" ht="12.75">
      <c r="A92" s="35" t="s">
        <v>56</v>
      </c>
      <c r="E92" s="40" t="s">
        <v>5</v>
      </c>
    </row>
    <row r="93" spans="1:5" ht="25.5">
      <c r="A93" t="s">
        <v>58</v>
      </c>
      <c r="E93" s="39" t="s">
        <v>618</v>
      </c>
    </row>
    <row r="94" spans="1:16" ht="12.75">
      <c r="A94" t="s">
        <v>48</v>
      </c>
      <c s="34" t="s">
        <v>239</v>
      </c>
      <c s="34" t="s">
        <v>619</v>
      </c>
      <c s="35" t="s">
        <v>5</v>
      </c>
      <c s="6" t="s">
        <v>620</v>
      </c>
      <c s="36" t="s">
        <v>187</v>
      </c>
      <c s="37">
        <v>18</v>
      </c>
      <c s="36">
        <v>0</v>
      </c>
      <c s="36">
        <f>ROUND(G94*H94,6)</f>
      </c>
      <c r="L94" s="38">
        <v>0</v>
      </c>
      <c s="32">
        <f>ROUND(ROUND(L94,2)*ROUND(G94,3),2)</f>
      </c>
      <c s="36" t="s">
        <v>188</v>
      </c>
      <c>
        <f>(M94*21)/100</f>
      </c>
      <c t="s">
        <v>26</v>
      </c>
    </row>
    <row r="95" spans="1:5" ht="12.75">
      <c r="A95" s="35" t="s">
        <v>55</v>
      </c>
      <c r="E95" s="39" t="s">
        <v>5</v>
      </c>
    </row>
    <row r="96" spans="1:5" ht="12.75">
      <c r="A96" s="35" t="s">
        <v>56</v>
      </c>
      <c r="E96" s="40" t="s">
        <v>5</v>
      </c>
    </row>
    <row r="97" spans="1:5" ht="12.75">
      <c r="A97" t="s">
        <v>58</v>
      </c>
      <c r="E97" s="39" t="s">
        <v>620</v>
      </c>
    </row>
    <row r="98" spans="1:16" ht="12.75">
      <c r="A98" t="s">
        <v>48</v>
      </c>
      <c s="34" t="s">
        <v>241</v>
      </c>
      <c s="34" t="s">
        <v>621</v>
      </c>
      <c s="35" t="s">
        <v>5</v>
      </c>
      <c s="6" t="s">
        <v>622</v>
      </c>
      <c s="36" t="s">
        <v>187</v>
      </c>
      <c s="37">
        <v>6</v>
      </c>
      <c s="36">
        <v>0</v>
      </c>
      <c s="36">
        <f>ROUND(G98*H98,6)</f>
      </c>
      <c r="L98" s="38">
        <v>0</v>
      </c>
      <c s="32">
        <f>ROUND(ROUND(L98,2)*ROUND(G98,3),2)</f>
      </c>
      <c s="36" t="s">
        <v>188</v>
      </c>
      <c>
        <f>(M98*21)/100</f>
      </c>
      <c t="s">
        <v>26</v>
      </c>
    </row>
    <row r="99" spans="1:5" ht="12.75">
      <c r="A99" s="35" t="s">
        <v>55</v>
      </c>
      <c r="E99" s="39" t="s">
        <v>5</v>
      </c>
    </row>
    <row r="100" spans="1:5" ht="12.75">
      <c r="A100" s="35" t="s">
        <v>56</v>
      </c>
      <c r="E100" s="40" t="s">
        <v>5</v>
      </c>
    </row>
    <row r="101" spans="1:5" ht="12.75">
      <c r="A101" t="s">
        <v>58</v>
      </c>
      <c r="E101" s="39" t="s">
        <v>622</v>
      </c>
    </row>
    <row r="102" spans="1:16" ht="38.25">
      <c r="A102" t="s">
        <v>48</v>
      </c>
      <c s="34" t="s">
        <v>244</v>
      </c>
      <c s="34" t="s">
        <v>623</v>
      </c>
      <c s="35" t="s">
        <v>5</v>
      </c>
      <c s="6" t="s">
        <v>624</v>
      </c>
      <c s="36" t="s">
        <v>187</v>
      </c>
      <c s="37">
        <v>19</v>
      </c>
      <c s="36">
        <v>0</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38.25">
      <c r="A105" t="s">
        <v>58</v>
      </c>
      <c r="E105" s="39" t="s">
        <v>624</v>
      </c>
    </row>
    <row r="106" spans="1:16" ht="25.5">
      <c r="A106" t="s">
        <v>48</v>
      </c>
      <c s="34" t="s">
        <v>247</v>
      </c>
      <c s="34" t="s">
        <v>625</v>
      </c>
      <c s="35" t="s">
        <v>5</v>
      </c>
      <c s="6" t="s">
        <v>626</v>
      </c>
      <c s="36" t="s">
        <v>187</v>
      </c>
      <c s="37">
        <v>5</v>
      </c>
      <c s="36">
        <v>0</v>
      </c>
      <c s="36">
        <f>ROUND(G106*H106,6)</f>
      </c>
      <c r="L106" s="38">
        <v>0</v>
      </c>
      <c s="32">
        <f>ROUND(ROUND(L106,2)*ROUND(G106,3),2)</f>
      </c>
      <c s="36" t="s">
        <v>54</v>
      </c>
      <c>
        <f>(M106*21)/100</f>
      </c>
      <c t="s">
        <v>26</v>
      </c>
    </row>
    <row r="107" spans="1:5" ht="12.75">
      <c r="A107" s="35" t="s">
        <v>55</v>
      </c>
      <c r="E107" s="39" t="s">
        <v>5</v>
      </c>
    </row>
    <row r="108" spans="1:5" ht="12.75">
      <c r="A108" s="35" t="s">
        <v>56</v>
      </c>
      <c r="E108" s="40" t="s">
        <v>5</v>
      </c>
    </row>
    <row r="109" spans="1:5" ht="25.5">
      <c r="A109" t="s">
        <v>58</v>
      </c>
      <c r="E109" s="39" t="s">
        <v>626</v>
      </c>
    </row>
    <row r="110" spans="1:16" ht="12.75">
      <c r="A110" t="s">
        <v>48</v>
      </c>
      <c s="34" t="s">
        <v>250</v>
      </c>
      <c s="34" t="s">
        <v>627</v>
      </c>
      <c s="35" t="s">
        <v>5</v>
      </c>
      <c s="6" t="s">
        <v>628</v>
      </c>
      <c s="36" t="s">
        <v>187</v>
      </c>
      <c s="37">
        <v>5</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12.75">
      <c r="A113" t="s">
        <v>58</v>
      </c>
      <c r="E113" s="39" t="s">
        <v>628</v>
      </c>
    </row>
    <row r="114" spans="1:16" ht="12.75">
      <c r="A114" t="s">
        <v>48</v>
      </c>
      <c s="34" t="s">
        <v>253</v>
      </c>
      <c s="34" t="s">
        <v>629</v>
      </c>
      <c s="35" t="s">
        <v>5</v>
      </c>
      <c s="6" t="s">
        <v>630</v>
      </c>
      <c s="36" t="s">
        <v>187</v>
      </c>
      <c s="37">
        <v>5</v>
      </c>
      <c s="36">
        <v>0</v>
      </c>
      <c s="36">
        <f>ROUND(G114*H114,6)</f>
      </c>
      <c r="L114" s="38">
        <v>0</v>
      </c>
      <c s="32">
        <f>ROUND(ROUND(L114,2)*ROUND(G114,3),2)</f>
      </c>
      <c s="36" t="s">
        <v>54</v>
      </c>
      <c>
        <f>(M114*21)/100</f>
      </c>
      <c t="s">
        <v>26</v>
      </c>
    </row>
    <row r="115" spans="1:5" ht="12.75">
      <c r="A115" s="35" t="s">
        <v>55</v>
      </c>
      <c r="E115" s="39" t="s">
        <v>5</v>
      </c>
    </row>
    <row r="116" spans="1:5" ht="12.75">
      <c r="A116" s="35" t="s">
        <v>56</v>
      </c>
      <c r="E116" s="40" t="s">
        <v>5</v>
      </c>
    </row>
    <row r="117" spans="1:5" ht="12.75">
      <c r="A117" t="s">
        <v>58</v>
      </c>
      <c r="E117" s="39" t="s">
        <v>630</v>
      </c>
    </row>
    <row r="118" spans="1:16" ht="12.75">
      <c r="A118" t="s">
        <v>48</v>
      </c>
      <c s="34" t="s">
        <v>256</v>
      </c>
      <c s="34" t="s">
        <v>631</v>
      </c>
      <c s="35" t="s">
        <v>5</v>
      </c>
      <c s="6" t="s">
        <v>632</v>
      </c>
      <c s="36" t="s">
        <v>187</v>
      </c>
      <c s="37">
        <v>1</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2.75">
      <c r="A121" t="s">
        <v>58</v>
      </c>
      <c r="E121" s="39" t="s">
        <v>632</v>
      </c>
    </row>
    <row r="122" spans="1:16" ht="25.5">
      <c r="A122" t="s">
        <v>48</v>
      </c>
      <c s="34" t="s">
        <v>260</v>
      </c>
      <c s="34" t="s">
        <v>633</v>
      </c>
      <c s="35" t="s">
        <v>5</v>
      </c>
      <c s="6" t="s">
        <v>634</v>
      </c>
      <c s="36" t="s">
        <v>187</v>
      </c>
      <c s="37">
        <v>1</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25.5">
      <c r="A125" t="s">
        <v>58</v>
      </c>
      <c r="E125" s="39" t="s">
        <v>634</v>
      </c>
    </row>
    <row r="126" spans="1:16" ht="12.75">
      <c r="A126" t="s">
        <v>48</v>
      </c>
      <c s="34" t="s">
        <v>263</v>
      </c>
      <c s="34" t="s">
        <v>635</v>
      </c>
      <c s="35" t="s">
        <v>5</v>
      </c>
      <c s="6" t="s">
        <v>636</v>
      </c>
      <c s="36" t="s">
        <v>187</v>
      </c>
      <c s="37">
        <v>21</v>
      </c>
      <c s="36">
        <v>0</v>
      </c>
      <c s="36">
        <f>ROUND(G126*H126,6)</f>
      </c>
      <c r="L126" s="38">
        <v>0</v>
      </c>
      <c s="32">
        <f>ROUND(ROUND(L126,2)*ROUND(G126,3),2)</f>
      </c>
      <c s="36" t="s">
        <v>54</v>
      </c>
      <c>
        <f>(M126*21)/100</f>
      </c>
      <c t="s">
        <v>26</v>
      </c>
    </row>
    <row r="127" spans="1:5" ht="12.75">
      <c r="A127" s="35" t="s">
        <v>55</v>
      </c>
      <c r="E127" s="39" t="s">
        <v>5</v>
      </c>
    </row>
    <row r="128" spans="1:5" ht="12.75">
      <c r="A128" s="35" t="s">
        <v>56</v>
      </c>
      <c r="E128" s="40" t="s">
        <v>5</v>
      </c>
    </row>
    <row r="129" spans="1:5" ht="12.75">
      <c r="A129" t="s">
        <v>58</v>
      </c>
      <c r="E129" s="39" t="s">
        <v>636</v>
      </c>
    </row>
    <row r="130" spans="1:16" ht="12.75">
      <c r="A130" t="s">
        <v>48</v>
      </c>
      <c s="34" t="s">
        <v>266</v>
      </c>
      <c s="34" t="s">
        <v>637</v>
      </c>
      <c s="35" t="s">
        <v>5</v>
      </c>
      <c s="6" t="s">
        <v>638</v>
      </c>
      <c s="36" t="s">
        <v>187</v>
      </c>
      <c s="37">
        <v>21</v>
      </c>
      <c s="36">
        <v>0</v>
      </c>
      <c s="36">
        <f>ROUND(G130*H130,6)</f>
      </c>
      <c r="L130" s="38">
        <v>0</v>
      </c>
      <c s="32">
        <f>ROUND(ROUND(L130,2)*ROUND(G130,3),2)</f>
      </c>
      <c s="36" t="s">
        <v>54</v>
      </c>
      <c>
        <f>(M130*21)/100</f>
      </c>
      <c t="s">
        <v>26</v>
      </c>
    </row>
    <row r="131" spans="1:5" ht="12.75">
      <c r="A131" s="35" t="s">
        <v>55</v>
      </c>
      <c r="E131" s="39" t="s">
        <v>5</v>
      </c>
    </row>
    <row r="132" spans="1:5" ht="12.75">
      <c r="A132" s="35" t="s">
        <v>56</v>
      </c>
      <c r="E132" s="40" t="s">
        <v>5</v>
      </c>
    </row>
    <row r="133" spans="1:5" ht="12.75">
      <c r="A133" t="s">
        <v>58</v>
      </c>
      <c r="E133" s="39" t="s">
        <v>638</v>
      </c>
    </row>
    <row r="134" spans="1:16" ht="25.5">
      <c r="A134" t="s">
        <v>48</v>
      </c>
      <c s="34" t="s">
        <v>269</v>
      </c>
      <c s="34" t="s">
        <v>639</v>
      </c>
      <c s="35" t="s">
        <v>5</v>
      </c>
      <c s="6" t="s">
        <v>640</v>
      </c>
      <c s="36" t="s">
        <v>187</v>
      </c>
      <c s="37">
        <v>24</v>
      </c>
      <c s="36">
        <v>0</v>
      </c>
      <c s="36">
        <f>ROUND(G134*H134,6)</f>
      </c>
      <c r="L134" s="38">
        <v>0</v>
      </c>
      <c s="32">
        <f>ROUND(ROUND(L134,2)*ROUND(G134,3),2)</f>
      </c>
      <c s="36" t="s">
        <v>188</v>
      </c>
      <c>
        <f>(M134*21)/100</f>
      </c>
      <c t="s">
        <v>26</v>
      </c>
    </row>
    <row r="135" spans="1:5" ht="12.75">
      <c r="A135" s="35" t="s">
        <v>55</v>
      </c>
      <c r="E135" s="39" t="s">
        <v>5</v>
      </c>
    </row>
    <row r="136" spans="1:5" ht="12.75">
      <c r="A136" s="35" t="s">
        <v>56</v>
      </c>
      <c r="E136" s="40" t="s">
        <v>5</v>
      </c>
    </row>
    <row r="137" spans="1:5" ht="25.5">
      <c r="A137" t="s">
        <v>58</v>
      </c>
      <c r="E137" s="39" t="s">
        <v>640</v>
      </c>
    </row>
    <row r="138" spans="1:16" ht="12.75">
      <c r="A138" t="s">
        <v>48</v>
      </c>
      <c s="34" t="s">
        <v>272</v>
      </c>
      <c s="34" t="s">
        <v>641</v>
      </c>
      <c s="35" t="s">
        <v>5</v>
      </c>
      <c s="6" t="s">
        <v>642</v>
      </c>
      <c s="36" t="s">
        <v>187</v>
      </c>
      <c s="37">
        <v>2</v>
      </c>
      <c s="36">
        <v>0</v>
      </c>
      <c s="36">
        <f>ROUND(G138*H138,6)</f>
      </c>
      <c r="L138" s="38">
        <v>0</v>
      </c>
      <c s="32">
        <f>ROUND(ROUND(L138,2)*ROUND(G138,3),2)</f>
      </c>
      <c s="36" t="s">
        <v>54</v>
      </c>
      <c>
        <f>(M138*21)/100</f>
      </c>
      <c t="s">
        <v>26</v>
      </c>
    </row>
    <row r="139" spans="1:5" ht="12.75">
      <c r="A139" s="35" t="s">
        <v>55</v>
      </c>
      <c r="E139" s="39" t="s">
        <v>5</v>
      </c>
    </row>
    <row r="140" spans="1:5" ht="12.75">
      <c r="A140" s="35" t="s">
        <v>56</v>
      </c>
      <c r="E140" s="40" t="s">
        <v>5</v>
      </c>
    </row>
    <row r="141" spans="1:5" ht="12.75">
      <c r="A141" t="s">
        <v>58</v>
      </c>
      <c r="E141" s="39" t="s">
        <v>642</v>
      </c>
    </row>
    <row r="142" spans="1:16" ht="12.75">
      <c r="A142" t="s">
        <v>48</v>
      </c>
      <c s="34" t="s">
        <v>275</v>
      </c>
      <c s="34" t="s">
        <v>643</v>
      </c>
      <c s="35" t="s">
        <v>5</v>
      </c>
      <c s="6" t="s">
        <v>644</v>
      </c>
      <c s="36" t="s">
        <v>187</v>
      </c>
      <c s="37">
        <v>2</v>
      </c>
      <c s="36">
        <v>0</v>
      </c>
      <c s="36">
        <f>ROUND(G142*H142,6)</f>
      </c>
      <c r="L142" s="38">
        <v>0</v>
      </c>
      <c s="32">
        <f>ROUND(ROUND(L142,2)*ROUND(G142,3),2)</f>
      </c>
      <c s="36" t="s">
        <v>54</v>
      </c>
      <c>
        <f>(M142*21)/100</f>
      </c>
      <c t="s">
        <v>26</v>
      </c>
    </row>
    <row r="143" spans="1:5" ht="12.75">
      <c r="A143" s="35" t="s">
        <v>55</v>
      </c>
      <c r="E143" s="39" t="s">
        <v>5</v>
      </c>
    </row>
    <row r="144" spans="1:5" ht="12.75">
      <c r="A144" s="35" t="s">
        <v>56</v>
      </c>
      <c r="E144" s="40" t="s">
        <v>5</v>
      </c>
    </row>
    <row r="145" spans="1:5" ht="12.75">
      <c r="A145" t="s">
        <v>58</v>
      </c>
      <c r="E145" s="39" t="s">
        <v>644</v>
      </c>
    </row>
    <row r="146" spans="1:16" ht="12.75">
      <c r="A146" t="s">
        <v>48</v>
      </c>
      <c s="34" t="s">
        <v>278</v>
      </c>
      <c s="34" t="s">
        <v>377</v>
      </c>
      <c s="35" t="s">
        <v>5</v>
      </c>
      <c s="6" t="s">
        <v>378</v>
      </c>
      <c s="36" t="s">
        <v>187</v>
      </c>
      <c s="37">
        <v>13</v>
      </c>
      <c s="36">
        <v>0</v>
      </c>
      <c s="36">
        <f>ROUND(G146*H146,6)</f>
      </c>
      <c r="L146" s="38">
        <v>0</v>
      </c>
      <c s="32">
        <f>ROUND(ROUND(L146,2)*ROUND(G146,3),2)</f>
      </c>
      <c s="36" t="s">
        <v>188</v>
      </c>
      <c>
        <f>(M146*21)/100</f>
      </c>
      <c t="s">
        <v>26</v>
      </c>
    </row>
    <row r="147" spans="1:5" ht="12.75">
      <c r="A147" s="35" t="s">
        <v>55</v>
      </c>
      <c r="E147" s="39" t="s">
        <v>5</v>
      </c>
    </row>
    <row r="148" spans="1:5" ht="12.75">
      <c r="A148" s="35" t="s">
        <v>56</v>
      </c>
      <c r="E148" s="40" t="s">
        <v>5</v>
      </c>
    </row>
    <row r="149" spans="1:5" ht="12.75">
      <c r="A149" t="s">
        <v>58</v>
      </c>
      <c r="E149" s="39" t="s">
        <v>378</v>
      </c>
    </row>
    <row r="150" spans="1:16" ht="12.75">
      <c r="A150" t="s">
        <v>48</v>
      </c>
      <c s="34" t="s">
        <v>281</v>
      </c>
      <c s="34" t="s">
        <v>645</v>
      </c>
      <c s="35" t="s">
        <v>5</v>
      </c>
      <c s="6" t="s">
        <v>646</v>
      </c>
      <c s="36" t="s">
        <v>187</v>
      </c>
      <c s="37">
        <v>13</v>
      </c>
      <c s="36">
        <v>0</v>
      </c>
      <c s="36">
        <f>ROUND(G150*H150,6)</f>
      </c>
      <c r="L150" s="38">
        <v>0</v>
      </c>
      <c s="32">
        <f>ROUND(ROUND(L150,2)*ROUND(G150,3),2)</f>
      </c>
      <c s="36" t="s">
        <v>54</v>
      </c>
      <c>
        <f>(M150*21)/100</f>
      </c>
      <c t="s">
        <v>26</v>
      </c>
    </row>
    <row r="151" spans="1:5" ht="12.75">
      <c r="A151" s="35" t="s">
        <v>55</v>
      </c>
      <c r="E151" s="39" t="s">
        <v>5</v>
      </c>
    </row>
    <row r="152" spans="1:5" ht="12.75">
      <c r="A152" s="35" t="s">
        <v>56</v>
      </c>
      <c r="E152" s="40" t="s">
        <v>5</v>
      </c>
    </row>
    <row r="153" spans="1:5" ht="12.75">
      <c r="A153" t="s">
        <v>58</v>
      </c>
      <c r="E153" s="39" t="s">
        <v>646</v>
      </c>
    </row>
    <row r="154" spans="1:16" ht="12.75">
      <c r="A154" t="s">
        <v>48</v>
      </c>
      <c s="34" t="s">
        <v>284</v>
      </c>
      <c s="34" t="s">
        <v>647</v>
      </c>
      <c s="35" t="s">
        <v>5</v>
      </c>
      <c s="6" t="s">
        <v>648</v>
      </c>
      <c s="36" t="s">
        <v>187</v>
      </c>
      <c s="37">
        <v>4</v>
      </c>
      <c s="36">
        <v>0</v>
      </c>
      <c s="36">
        <f>ROUND(G154*H154,6)</f>
      </c>
      <c r="L154" s="38">
        <v>0</v>
      </c>
      <c s="32">
        <f>ROUND(ROUND(L154,2)*ROUND(G154,3),2)</f>
      </c>
      <c s="36" t="s">
        <v>54</v>
      </c>
      <c>
        <f>(M154*21)/100</f>
      </c>
      <c t="s">
        <v>26</v>
      </c>
    </row>
    <row r="155" spans="1:5" ht="12.75">
      <c r="A155" s="35" t="s">
        <v>55</v>
      </c>
      <c r="E155" s="39" t="s">
        <v>5</v>
      </c>
    </row>
    <row r="156" spans="1:5" ht="12.75">
      <c r="A156" s="35" t="s">
        <v>56</v>
      </c>
      <c r="E156" s="40" t="s">
        <v>5</v>
      </c>
    </row>
    <row r="157" spans="1:5" ht="12.75">
      <c r="A157" t="s">
        <v>58</v>
      </c>
      <c r="E157" s="39" t="s">
        <v>648</v>
      </c>
    </row>
    <row r="158" spans="1:16" ht="38.25">
      <c r="A158" t="s">
        <v>48</v>
      </c>
      <c s="34" t="s">
        <v>287</v>
      </c>
      <c s="34" t="s">
        <v>649</v>
      </c>
      <c s="35" t="s">
        <v>5</v>
      </c>
      <c s="6" t="s">
        <v>650</v>
      </c>
      <c s="36" t="s">
        <v>187</v>
      </c>
      <c s="37">
        <v>4</v>
      </c>
      <c s="36">
        <v>0</v>
      </c>
      <c s="36">
        <f>ROUND(G158*H158,6)</f>
      </c>
      <c r="L158" s="38">
        <v>0</v>
      </c>
      <c s="32">
        <f>ROUND(ROUND(L158,2)*ROUND(G158,3),2)</f>
      </c>
      <c s="36" t="s">
        <v>54</v>
      </c>
      <c>
        <f>(M158*21)/100</f>
      </c>
      <c t="s">
        <v>26</v>
      </c>
    </row>
    <row r="159" spans="1:5" ht="12.75">
      <c r="A159" s="35" t="s">
        <v>55</v>
      </c>
      <c r="E159" s="39" t="s">
        <v>5</v>
      </c>
    </row>
    <row r="160" spans="1:5" ht="12.75">
      <c r="A160" s="35" t="s">
        <v>56</v>
      </c>
      <c r="E160" s="40" t="s">
        <v>5</v>
      </c>
    </row>
    <row r="161" spans="1:5" ht="51">
      <c r="A161" t="s">
        <v>58</v>
      </c>
      <c r="E161" s="39" t="s">
        <v>651</v>
      </c>
    </row>
    <row r="162" spans="1:16" ht="12.75">
      <c r="A162" t="s">
        <v>48</v>
      </c>
      <c s="34" t="s">
        <v>290</v>
      </c>
      <c s="34" t="s">
        <v>652</v>
      </c>
      <c s="35" t="s">
        <v>5</v>
      </c>
      <c s="6" t="s">
        <v>653</v>
      </c>
      <c s="36" t="s">
        <v>187</v>
      </c>
      <c s="37">
        <v>4</v>
      </c>
      <c s="36">
        <v>0</v>
      </c>
      <c s="36">
        <f>ROUND(G162*H162,6)</f>
      </c>
      <c r="L162" s="38">
        <v>0</v>
      </c>
      <c s="32">
        <f>ROUND(ROUND(L162,2)*ROUND(G162,3),2)</f>
      </c>
      <c s="36" t="s">
        <v>54</v>
      </c>
      <c>
        <f>(M162*21)/100</f>
      </c>
      <c t="s">
        <v>26</v>
      </c>
    </row>
    <row r="163" spans="1:5" ht="12.75">
      <c r="A163" s="35" t="s">
        <v>55</v>
      </c>
      <c r="E163" s="39" t="s">
        <v>5</v>
      </c>
    </row>
    <row r="164" spans="1:5" ht="12.75">
      <c r="A164" s="35" t="s">
        <v>56</v>
      </c>
      <c r="E164" s="40" t="s">
        <v>5</v>
      </c>
    </row>
    <row r="165" spans="1:5" ht="12.75">
      <c r="A165" t="s">
        <v>58</v>
      </c>
      <c r="E165" s="39" t="s">
        <v>653</v>
      </c>
    </row>
    <row r="166" spans="1:16" ht="12.75">
      <c r="A166" t="s">
        <v>48</v>
      </c>
      <c s="34" t="s">
        <v>293</v>
      </c>
      <c s="34" t="s">
        <v>654</v>
      </c>
      <c s="35" t="s">
        <v>5</v>
      </c>
      <c s="6" t="s">
        <v>655</v>
      </c>
      <c s="36" t="s">
        <v>187</v>
      </c>
      <c s="37">
        <v>4</v>
      </c>
      <c s="36">
        <v>0</v>
      </c>
      <c s="36">
        <f>ROUND(G166*H166,6)</f>
      </c>
      <c r="L166" s="38">
        <v>0</v>
      </c>
      <c s="32">
        <f>ROUND(ROUND(L166,2)*ROUND(G166,3),2)</f>
      </c>
      <c s="36" t="s">
        <v>54</v>
      </c>
      <c>
        <f>(M166*21)/100</f>
      </c>
      <c t="s">
        <v>26</v>
      </c>
    </row>
    <row r="167" spans="1:5" ht="12.75">
      <c r="A167" s="35" t="s">
        <v>55</v>
      </c>
      <c r="E167" s="39" t="s">
        <v>5</v>
      </c>
    </row>
    <row r="168" spans="1:5" ht="12.75">
      <c r="A168" s="35" t="s">
        <v>56</v>
      </c>
      <c r="E168" s="40" t="s">
        <v>5</v>
      </c>
    </row>
    <row r="169" spans="1:5" ht="12.75">
      <c r="A169" t="s">
        <v>58</v>
      </c>
      <c r="E169" s="39" t="s">
        <v>655</v>
      </c>
    </row>
    <row r="170" spans="1:16" ht="12.75">
      <c r="A170" t="s">
        <v>48</v>
      </c>
      <c s="34" t="s">
        <v>297</v>
      </c>
      <c s="34" t="s">
        <v>656</v>
      </c>
      <c s="35" t="s">
        <v>5</v>
      </c>
      <c s="6" t="s">
        <v>657</v>
      </c>
      <c s="36" t="s">
        <v>187</v>
      </c>
      <c s="37">
        <v>4</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12.75">
      <c r="A173" t="s">
        <v>58</v>
      </c>
      <c r="E173" s="39" t="s">
        <v>657</v>
      </c>
    </row>
    <row r="174" spans="1:16" ht="12.75">
      <c r="A174" t="s">
        <v>48</v>
      </c>
      <c s="34" t="s">
        <v>301</v>
      </c>
      <c s="34" t="s">
        <v>658</v>
      </c>
      <c s="35" t="s">
        <v>5</v>
      </c>
      <c s="6" t="s">
        <v>659</v>
      </c>
      <c s="36" t="s">
        <v>187</v>
      </c>
      <c s="37">
        <v>5</v>
      </c>
      <c s="36">
        <v>0</v>
      </c>
      <c s="36">
        <f>ROUND(G174*H174,6)</f>
      </c>
      <c r="L174" s="38">
        <v>0</v>
      </c>
      <c s="32">
        <f>ROUND(ROUND(L174,2)*ROUND(G174,3),2)</f>
      </c>
      <c s="36" t="s">
        <v>54</v>
      </c>
      <c>
        <f>(M174*21)/100</f>
      </c>
      <c t="s">
        <v>26</v>
      </c>
    </row>
    <row r="175" spans="1:5" ht="12.75">
      <c r="A175" s="35" t="s">
        <v>55</v>
      </c>
      <c r="E175" s="39" t="s">
        <v>5</v>
      </c>
    </row>
    <row r="176" spans="1:5" ht="12.75">
      <c r="A176" s="35" t="s">
        <v>56</v>
      </c>
      <c r="E176" s="40" t="s">
        <v>5</v>
      </c>
    </row>
    <row r="177" spans="1:5" ht="12.75">
      <c r="A177" t="s">
        <v>58</v>
      </c>
      <c r="E177" s="39" t="s">
        <v>659</v>
      </c>
    </row>
    <row r="178" spans="1:16" ht="38.25">
      <c r="A178" t="s">
        <v>48</v>
      </c>
      <c s="34" t="s">
        <v>305</v>
      </c>
      <c s="34" t="s">
        <v>660</v>
      </c>
      <c s="35" t="s">
        <v>5</v>
      </c>
      <c s="6" t="s">
        <v>661</v>
      </c>
      <c s="36" t="s">
        <v>187</v>
      </c>
      <c s="37">
        <v>4</v>
      </c>
      <c s="36">
        <v>0</v>
      </c>
      <c s="36">
        <f>ROUND(G178*H178,6)</f>
      </c>
      <c r="L178" s="38">
        <v>0</v>
      </c>
      <c s="32">
        <f>ROUND(ROUND(L178,2)*ROUND(G178,3),2)</f>
      </c>
      <c s="36" t="s">
        <v>54</v>
      </c>
      <c>
        <f>(M178*21)/100</f>
      </c>
      <c t="s">
        <v>26</v>
      </c>
    </row>
    <row r="179" spans="1:5" ht="12.75">
      <c r="A179" s="35" t="s">
        <v>55</v>
      </c>
      <c r="E179" s="39" t="s">
        <v>5</v>
      </c>
    </row>
    <row r="180" spans="1:5" ht="12.75">
      <c r="A180" s="35" t="s">
        <v>56</v>
      </c>
      <c r="E180" s="40" t="s">
        <v>5</v>
      </c>
    </row>
    <row r="181" spans="1:5" ht="63.75">
      <c r="A181" t="s">
        <v>58</v>
      </c>
      <c r="E181" s="39" t="s">
        <v>662</v>
      </c>
    </row>
    <row r="182" spans="1:16" ht="38.25">
      <c r="A182" t="s">
        <v>48</v>
      </c>
      <c s="34" t="s">
        <v>310</v>
      </c>
      <c s="34" t="s">
        <v>663</v>
      </c>
      <c s="35" t="s">
        <v>5</v>
      </c>
      <c s="6" t="s">
        <v>664</v>
      </c>
      <c s="36" t="s">
        <v>187</v>
      </c>
      <c s="37">
        <v>1</v>
      </c>
      <c s="36">
        <v>0</v>
      </c>
      <c s="36">
        <f>ROUND(G182*H182,6)</f>
      </c>
      <c r="L182" s="38">
        <v>0</v>
      </c>
      <c s="32">
        <f>ROUND(ROUND(L182,2)*ROUND(G182,3),2)</f>
      </c>
      <c s="36" t="s">
        <v>54</v>
      </c>
      <c>
        <f>(M182*21)/100</f>
      </c>
      <c t="s">
        <v>26</v>
      </c>
    </row>
    <row r="183" spans="1:5" ht="12.75">
      <c r="A183" s="35" t="s">
        <v>55</v>
      </c>
      <c r="E183" s="39" t="s">
        <v>5</v>
      </c>
    </row>
    <row r="184" spans="1:5" ht="12.75">
      <c r="A184" s="35" t="s">
        <v>56</v>
      </c>
      <c r="E184" s="40" t="s">
        <v>5</v>
      </c>
    </row>
    <row r="185" spans="1:5" ht="114.75">
      <c r="A185" t="s">
        <v>58</v>
      </c>
      <c r="E185" s="39" t="s">
        <v>665</v>
      </c>
    </row>
    <row r="186" spans="1:16" ht="12.75">
      <c r="A186" t="s">
        <v>48</v>
      </c>
      <c s="34" t="s">
        <v>401</v>
      </c>
      <c s="34" t="s">
        <v>666</v>
      </c>
      <c s="35" t="s">
        <v>5</v>
      </c>
      <c s="6" t="s">
        <v>667</v>
      </c>
      <c s="36" t="s">
        <v>187</v>
      </c>
      <c s="37">
        <v>1</v>
      </c>
      <c s="36">
        <v>0</v>
      </c>
      <c s="36">
        <f>ROUND(G186*H186,6)</f>
      </c>
      <c r="L186" s="38">
        <v>0</v>
      </c>
      <c s="32">
        <f>ROUND(ROUND(L186,2)*ROUND(G186,3),2)</f>
      </c>
      <c s="36" t="s">
        <v>54</v>
      </c>
      <c>
        <f>(M186*21)/100</f>
      </c>
      <c t="s">
        <v>26</v>
      </c>
    </row>
    <row r="187" spans="1:5" ht="12.75">
      <c r="A187" s="35" t="s">
        <v>55</v>
      </c>
      <c r="E187" s="39" t="s">
        <v>5</v>
      </c>
    </row>
    <row r="188" spans="1:5" ht="12.75">
      <c r="A188" s="35" t="s">
        <v>56</v>
      </c>
      <c r="E188" s="40" t="s">
        <v>5</v>
      </c>
    </row>
    <row r="189" spans="1:5" ht="12.75">
      <c r="A189" t="s">
        <v>58</v>
      </c>
      <c r="E189" s="39" t="s">
        <v>667</v>
      </c>
    </row>
    <row r="190" spans="1:16" ht="12.75">
      <c r="A190" t="s">
        <v>48</v>
      </c>
      <c s="34" t="s">
        <v>404</v>
      </c>
      <c s="34" t="s">
        <v>668</v>
      </c>
      <c s="35" t="s">
        <v>5</v>
      </c>
      <c s="6" t="s">
        <v>669</v>
      </c>
      <c s="36" t="s">
        <v>187</v>
      </c>
      <c s="37">
        <v>1</v>
      </c>
      <c s="36">
        <v>0</v>
      </c>
      <c s="36">
        <f>ROUND(G190*H190,6)</f>
      </c>
      <c r="L190" s="38">
        <v>0</v>
      </c>
      <c s="32">
        <f>ROUND(ROUND(L190,2)*ROUND(G190,3),2)</f>
      </c>
      <c s="36" t="s">
        <v>54</v>
      </c>
      <c>
        <f>(M190*21)/100</f>
      </c>
      <c t="s">
        <v>26</v>
      </c>
    </row>
    <row r="191" spans="1:5" ht="12.75">
      <c r="A191" s="35" t="s">
        <v>55</v>
      </c>
      <c r="E191" s="39" t="s">
        <v>5</v>
      </c>
    </row>
    <row r="192" spans="1:5" ht="12.75">
      <c r="A192" s="35" t="s">
        <v>56</v>
      </c>
      <c r="E192" s="40" t="s">
        <v>5</v>
      </c>
    </row>
    <row r="193" spans="1:5" ht="12.75">
      <c r="A193" t="s">
        <v>58</v>
      </c>
      <c r="E193" s="39" t="s">
        <v>669</v>
      </c>
    </row>
    <row r="194" spans="1:16" ht="12.75">
      <c r="A194" t="s">
        <v>48</v>
      </c>
      <c s="34" t="s">
        <v>406</v>
      </c>
      <c s="34" t="s">
        <v>670</v>
      </c>
      <c s="35" t="s">
        <v>5</v>
      </c>
      <c s="6" t="s">
        <v>671</v>
      </c>
      <c s="36" t="s">
        <v>187</v>
      </c>
      <c s="37">
        <v>1</v>
      </c>
      <c s="36">
        <v>0</v>
      </c>
      <c s="36">
        <f>ROUND(G194*H194,6)</f>
      </c>
      <c r="L194" s="38">
        <v>0</v>
      </c>
      <c s="32">
        <f>ROUND(ROUND(L194,2)*ROUND(G194,3),2)</f>
      </c>
      <c s="36" t="s">
        <v>54</v>
      </c>
      <c>
        <f>(M194*21)/100</f>
      </c>
      <c t="s">
        <v>26</v>
      </c>
    </row>
    <row r="195" spans="1:5" ht="12.75">
      <c r="A195" s="35" t="s">
        <v>55</v>
      </c>
      <c r="E195" s="39" t="s">
        <v>5</v>
      </c>
    </row>
    <row r="196" spans="1:5" ht="12.75">
      <c r="A196" s="35" t="s">
        <v>56</v>
      </c>
      <c r="E196" s="40" t="s">
        <v>5</v>
      </c>
    </row>
    <row r="197" spans="1:5" ht="12.75">
      <c r="A197" t="s">
        <v>58</v>
      </c>
      <c r="E197" s="39" t="s">
        <v>671</v>
      </c>
    </row>
    <row r="198" spans="1:16" ht="38.25">
      <c r="A198" t="s">
        <v>48</v>
      </c>
      <c s="34" t="s">
        <v>410</v>
      </c>
      <c s="34" t="s">
        <v>672</v>
      </c>
      <c s="35" t="s">
        <v>5</v>
      </c>
      <c s="6" t="s">
        <v>673</v>
      </c>
      <c s="36" t="s">
        <v>187</v>
      </c>
      <c s="37">
        <v>1</v>
      </c>
      <c s="36">
        <v>0</v>
      </c>
      <c s="36">
        <f>ROUND(G198*H198,6)</f>
      </c>
      <c r="L198" s="38">
        <v>0</v>
      </c>
      <c s="32">
        <f>ROUND(ROUND(L198,2)*ROUND(G198,3),2)</f>
      </c>
      <c s="36" t="s">
        <v>54</v>
      </c>
      <c>
        <f>(M198*21)/100</f>
      </c>
      <c t="s">
        <v>26</v>
      </c>
    </row>
    <row r="199" spans="1:5" ht="12.75">
      <c r="A199" s="35" t="s">
        <v>55</v>
      </c>
      <c r="E199" s="39" t="s">
        <v>5</v>
      </c>
    </row>
    <row r="200" spans="1:5" ht="12.75">
      <c r="A200" s="35" t="s">
        <v>56</v>
      </c>
      <c r="E200" s="40" t="s">
        <v>5</v>
      </c>
    </row>
    <row r="201" spans="1:5" ht="38.25">
      <c r="A201" t="s">
        <v>58</v>
      </c>
      <c r="E201" s="39" t="s">
        <v>673</v>
      </c>
    </row>
    <row r="202" spans="1:16" ht="12.75">
      <c r="A202" t="s">
        <v>48</v>
      </c>
      <c s="34" t="s">
        <v>413</v>
      </c>
      <c s="34" t="s">
        <v>674</v>
      </c>
      <c s="35" t="s">
        <v>5</v>
      </c>
      <c s="6" t="s">
        <v>292</v>
      </c>
      <c s="36" t="s">
        <v>187</v>
      </c>
      <c s="37">
        <v>2</v>
      </c>
      <c s="36">
        <v>0</v>
      </c>
      <c s="36">
        <f>ROUND(G202*H202,6)</f>
      </c>
      <c r="L202" s="38">
        <v>0</v>
      </c>
      <c s="32">
        <f>ROUND(ROUND(L202,2)*ROUND(G202,3),2)</f>
      </c>
      <c s="36" t="s">
        <v>54</v>
      </c>
      <c>
        <f>(M202*21)/100</f>
      </c>
      <c t="s">
        <v>26</v>
      </c>
    </row>
    <row r="203" spans="1:5" ht="12.75">
      <c r="A203" s="35" t="s">
        <v>55</v>
      </c>
      <c r="E203" s="39" t="s">
        <v>5</v>
      </c>
    </row>
    <row r="204" spans="1:5" ht="12.75">
      <c r="A204" s="35" t="s">
        <v>56</v>
      </c>
      <c r="E204" s="40" t="s">
        <v>5</v>
      </c>
    </row>
    <row r="205" spans="1:5" ht="12.75">
      <c r="A205" t="s">
        <v>58</v>
      </c>
      <c r="E205" s="39" t="s">
        <v>292</v>
      </c>
    </row>
    <row r="206" spans="1:16" ht="12.75">
      <c r="A206" t="s">
        <v>48</v>
      </c>
      <c s="34" t="s">
        <v>416</v>
      </c>
      <c s="34" t="s">
        <v>675</v>
      </c>
      <c s="35" t="s">
        <v>5</v>
      </c>
      <c s="6" t="s">
        <v>676</v>
      </c>
      <c s="36" t="s">
        <v>187</v>
      </c>
      <c s="37">
        <v>10</v>
      </c>
      <c s="36">
        <v>0</v>
      </c>
      <c s="36">
        <f>ROUND(G206*H206,6)</f>
      </c>
      <c r="L206" s="38">
        <v>0</v>
      </c>
      <c s="32">
        <f>ROUND(ROUND(L206,2)*ROUND(G206,3),2)</f>
      </c>
      <c s="36" t="s">
        <v>54</v>
      </c>
      <c>
        <f>(M206*21)/100</f>
      </c>
      <c t="s">
        <v>26</v>
      </c>
    </row>
    <row r="207" spans="1:5" ht="12.75">
      <c r="A207" s="35" t="s">
        <v>55</v>
      </c>
      <c r="E207" s="39" t="s">
        <v>5</v>
      </c>
    </row>
    <row r="208" spans="1:5" ht="12.75">
      <c r="A208" s="35" t="s">
        <v>56</v>
      </c>
      <c r="E208" s="40" t="s">
        <v>5</v>
      </c>
    </row>
    <row r="209" spans="1:5" ht="12.75">
      <c r="A209" t="s">
        <v>58</v>
      </c>
      <c r="E209" s="39" t="s">
        <v>676</v>
      </c>
    </row>
    <row r="210" spans="1:16" ht="38.25">
      <c r="A210" t="s">
        <v>48</v>
      </c>
      <c s="34" t="s">
        <v>419</v>
      </c>
      <c s="34" t="s">
        <v>677</v>
      </c>
      <c s="35" t="s">
        <v>5</v>
      </c>
      <c s="6" t="s">
        <v>678</v>
      </c>
      <c s="36" t="s">
        <v>187</v>
      </c>
      <c s="37">
        <v>5</v>
      </c>
      <c s="36">
        <v>0</v>
      </c>
      <c s="36">
        <f>ROUND(G210*H210,6)</f>
      </c>
      <c r="L210" s="38">
        <v>0</v>
      </c>
      <c s="32">
        <f>ROUND(ROUND(L210,2)*ROUND(G210,3),2)</f>
      </c>
      <c s="36" t="s">
        <v>54</v>
      </c>
      <c>
        <f>(M210*21)/100</f>
      </c>
      <c t="s">
        <v>26</v>
      </c>
    </row>
    <row r="211" spans="1:5" ht="12.75">
      <c r="A211" s="35" t="s">
        <v>55</v>
      </c>
      <c r="E211" s="39" t="s">
        <v>5</v>
      </c>
    </row>
    <row r="212" spans="1:5" ht="12.75">
      <c r="A212" s="35" t="s">
        <v>56</v>
      </c>
      <c r="E212" s="40" t="s">
        <v>5</v>
      </c>
    </row>
    <row r="213" spans="1:5" ht="38.25">
      <c r="A213" t="s">
        <v>58</v>
      </c>
      <c r="E213" s="39" t="s">
        <v>679</v>
      </c>
    </row>
    <row r="214" spans="1:16" ht="38.25">
      <c r="A214" t="s">
        <v>48</v>
      </c>
      <c s="34" t="s">
        <v>422</v>
      </c>
      <c s="34" t="s">
        <v>680</v>
      </c>
      <c s="35" t="s">
        <v>5</v>
      </c>
      <c s="6" t="s">
        <v>681</v>
      </c>
      <c s="36" t="s">
        <v>187</v>
      </c>
      <c s="37">
        <v>5</v>
      </c>
      <c s="36">
        <v>0</v>
      </c>
      <c s="36">
        <f>ROUND(G214*H214,6)</f>
      </c>
      <c r="L214" s="38">
        <v>0</v>
      </c>
      <c s="32">
        <f>ROUND(ROUND(L214,2)*ROUND(G214,3),2)</f>
      </c>
      <c s="36" t="s">
        <v>54</v>
      </c>
      <c>
        <f>(M214*21)/100</f>
      </c>
      <c t="s">
        <v>26</v>
      </c>
    </row>
    <row r="215" spans="1:5" ht="12.75">
      <c r="A215" s="35" t="s">
        <v>55</v>
      </c>
      <c r="E215" s="39" t="s">
        <v>5</v>
      </c>
    </row>
    <row r="216" spans="1:5" ht="12.75">
      <c r="A216" s="35" t="s">
        <v>56</v>
      </c>
      <c r="E216" s="40" t="s">
        <v>5</v>
      </c>
    </row>
    <row r="217" spans="1:5" ht="38.25">
      <c r="A217" t="s">
        <v>58</v>
      </c>
      <c r="E217" s="39" t="s">
        <v>682</v>
      </c>
    </row>
    <row r="218" spans="1:16" ht="12.75">
      <c r="A218" t="s">
        <v>48</v>
      </c>
      <c s="34" t="s">
        <v>425</v>
      </c>
      <c s="34" t="s">
        <v>683</v>
      </c>
      <c s="35" t="s">
        <v>5</v>
      </c>
      <c s="6" t="s">
        <v>684</v>
      </c>
      <c s="36" t="s">
        <v>187</v>
      </c>
      <c s="37">
        <v>5</v>
      </c>
      <c s="36">
        <v>0</v>
      </c>
      <c s="36">
        <f>ROUND(G218*H218,6)</f>
      </c>
      <c r="L218" s="38">
        <v>0</v>
      </c>
      <c s="32">
        <f>ROUND(ROUND(L218,2)*ROUND(G218,3),2)</f>
      </c>
      <c s="36" t="s">
        <v>54</v>
      </c>
      <c>
        <f>(M218*21)/100</f>
      </c>
      <c t="s">
        <v>26</v>
      </c>
    </row>
    <row r="219" spans="1:5" ht="12.75">
      <c r="A219" s="35" t="s">
        <v>55</v>
      </c>
      <c r="E219" s="39" t="s">
        <v>5</v>
      </c>
    </row>
    <row r="220" spans="1:5" ht="12.75">
      <c r="A220" s="35" t="s">
        <v>56</v>
      </c>
      <c r="E220" s="40" t="s">
        <v>5</v>
      </c>
    </row>
    <row r="221" spans="1:5" ht="12.75">
      <c r="A221" t="s">
        <v>58</v>
      </c>
      <c r="E221" s="39" t="s">
        <v>684</v>
      </c>
    </row>
    <row r="222" spans="1:16" ht="12.75">
      <c r="A222" t="s">
        <v>48</v>
      </c>
      <c s="34" t="s">
        <v>428</v>
      </c>
      <c s="34" t="s">
        <v>685</v>
      </c>
      <c s="35" t="s">
        <v>5</v>
      </c>
      <c s="6" t="s">
        <v>686</v>
      </c>
      <c s="36" t="s">
        <v>187</v>
      </c>
      <c s="37">
        <v>16</v>
      </c>
      <c s="36">
        <v>0</v>
      </c>
      <c s="36">
        <f>ROUND(G222*H222,6)</f>
      </c>
      <c r="L222" s="38">
        <v>0</v>
      </c>
      <c s="32">
        <f>ROUND(ROUND(L222,2)*ROUND(G222,3),2)</f>
      </c>
      <c s="36" t="s">
        <v>54</v>
      </c>
      <c>
        <f>(M222*21)/100</f>
      </c>
      <c t="s">
        <v>26</v>
      </c>
    </row>
    <row r="223" spans="1:5" ht="12.75">
      <c r="A223" s="35" t="s">
        <v>55</v>
      </c>
      <c r="E223" s="39" t="s">
        <v>5</v>
      </c>
    </row>
    <row r="224" spans="1:5" ht="12.75">
      <c r="A224" s="35" t="s">
        <v>56</v>
      </c>
      <c r="E224" s="40" t="s">
        <v>5</v>
      </c>
    </row>
    <row r="225" spans="1:5" ht="12.75">
      <c r="A225" t="s">
        <v>58</v>
      </c>
      <c r="E225" s="39" t="s">
        <v>686</v>
      </c>
    </row>
    <row r="226" spans="1:16" ht="25.5">
      <c r="A226" t="s">
        <v>48</v>
      </c>
      <c s="34" t="s">
        <v>429</v>
      </c>
      <c s="34" t="s">
        <v>687</v>
      </c>
      <c s="35" t="s">
        <v>5</v>
      </c>
      <c s="6" t="s">
        <v>688</v>
      </c>
      <c s="36" t="s">
        <v>187</v>
      </c>
      <c s="37">
        <v>1</v>
      </c>
      <c s="36">
        <v>0</v>
      </c>
      <c s="36">
        <f>ROUND(G226*H226,6)</f>
      </c>
      <c r="L226" s="38">
        <v>0</v>
      </c>
      <c s="32">
        <f>ROUND(ROUND(L226,2)*ROUND(G226,3),2)</f>
      </c>
      <c s="36" t="s">
        <v>188</v>
      </c>
      <c>
        <f>(M226*21)/100</f>
      </c>
      <c t="s">
        <v>26</v>
      </c>
    </row>
    <row r="227" spans="1:5" ht="12.75">
      <c r="A227" s="35" t="s">
        <v>55</v>
      </c>
      <c r="E227" s="39" t="s">
        <v>5</v>
      </c>
    </row>
    <row r="228" spans="1:5" ht="12.75">
      <c r="A228" s="35" t="s">
        <v>56</v>
      </c>
      <c r="E228" s="40" t="s">
        <v>5</v>
      </c>
    </row>
    <row r="229" spans="1:5" ht="25.5">
      <c r="A229" t="s">
        <v>58</v>
      </c>
      <c r="E229" s="39" t="s">
        <v>688</v>
      </c>
    </row>
    <row r="230" spans="1:16" ht="12.75">
      <c r="A230" t="s">
        <v>48</v>
      </c>
      <c s="34" t="s">
        <v>432</v>
      </c>
      <c s="34" t="s">
        <v>689</v>
      </c>
      <c s="35" t="s">
        <v>5</v>
      </c>
      <c s="6" t="s">
        <v>690</v>
      </c>
      <c s="36" t="s">
        <v>187</v>
      </c>
      <c s="37">
        <v>1</v>
      </c>
      <c s="36">
        <v>0</v>
      </c>
      <c s="36">
        <f>ROUND(G230*H230,6)</f>
      </c>
      <c r="L230" s="38">
        <v>0</v>
      </c>
      <c s="32">
        <f>ROUND(ROUND(L230,2)*ROUND(G230,3),2)</f>
      </c>
      <c s="36" t="s">
        <v>54</v>
      </c>
      <c>
        <f>(M230*21)/100</f>
      </c>
      <c t="s">
        <v>26</v>
      </c>
    </row>
    <row r="231" spans="1:5" ht="12.75">
      <c r="A231" s="35" t="s">
        <v>55</v>
      </c>
      <c r="E231" s="39" t="s">
        <v>5</v>
      </c>
    </row>
    <row r="232" spans="1:5" ht="12.75">
      <c r="A232" s="35" t="s">
        <v>56</v>
      </c>
      <c r="E232" s="40" t="s">
        <v>5</v>
      </c>
    </row>
    <row r="233" spans="1:5" ht="12.75">
      <c r="A233" t="s">
        <v>58</v>
      </c>
      <c r="E233" s="39" t="s">
        <v>690</v>
      </c>
    </row>
    <row r="234" spans="1:16" ht="38.25">
      <c r="A234" t="s">
        <v>48</v>
      </c>
      <c s="34" t="s">
        <v>433</v>
      </c>
      <c s="34" t="s">
        <v>691</v>
      </c>
      <c s="35" t="s">
        <v>5</v>
      </c>
      <c s="6" t="s">
        <v>692</v>
      </c>
      <c s="36" t="s">
        <v>187</v>
      </c>
      <c s="37">
        <v>1</v>
      </c>
      <c s="36">
        <v>0</v>
      </c>
      <c s="36">
        <f>ROUND(G234*H234,6)</f>
      </c>
      <c r="L234" s="38">
        <v>0</v>
      </c>
      <c s="32">
        <f>ROUND(ROUND(L234,2)*ROUND(G234,3),2)</f>
      </c>
      <c s="36" t="s">
        <v>54</v>
      </c>
      <c>
        <f>(M234*21)/100</f>
      </c>
      <c t="s">
        <v>26</v>
      </c>
    </row>
    <row r="235" spans="1:5" ht="12.75">
      <c r="A235" s="35" t="s">
        <v>55</v>
      </c>
      <c r="E235" s="39" t="s">
        <v>5</v>
      </c>
    </row>
    <row r="236" spans="1:5" ht="12.75">
      <c r="A236" s="35" t="s">
        <v>56</v>
      </c>
      <c r="E236" s="40" t="s">
        <v>5</v>
      </c>
    </row>
    <row r="237" spans="1:5" ht="140.25">
      <c r="A237" t="s">
        <v>58</v>
      </c>
      <c r="E237" s="39" t="s">
        <v>693</v>
      </c>
    </row>
    <row r="238" spans="1:16" ht="12.75">
      <c r="A238" t="s">
        <v>48</v>
      </c>
      <c s="34" t="s">
        <v>436</v>
      </c>
      <c s="34" t="s">
        <v>694</v>
      </c>
      <c s="35" t="s">
        <v>5</v>
      </c>
      <c s="6" t="s">
        <v>695</v>
      </c>
      <c s="36" t="s">
        <v>187</v>
      </c>
      <c s="37">
        <v>1</v>
      </c>
      <c s="36">
        <v>0</v>
      </c>
      <c s="36">
        <f>ROUND(G238*H238,6)</f>
      </c>
      <c r="L238" s="38">
        <v>0</v>
      </c>
      <c s="32">
        <f>ROUND(ROUND(L238,2)*ROUND(G238,3),2)</f>
      </c>
      <c s="36" t="s">
        <v>54</v>
      </c>
      <c>
        <f>(M238*21)/100</f>
      </c>
      <c t="s">
        <v>26</v>
      </c>
    </row>
    <row r="239" spans="1:5" ht="12.75">
      <c r="A239" s="35" t="s">
        <v>55</v>
      </c>
      <c r="E239" s="39" t="s">
        <v>5</v>
      </c>
    </row>
    <row r="240" spans="1:5" ht="12.75">
      <c r="A240" s="35" t="s">
        <v>56</v>
      </c>
      <c r="E240" s="40" t="s">
        <v>5</v>
      </c>
    </row>
    <row r="241" spans="1:5" ht="12.75">
      <c r="A241" t="s">
        <v>58</v>
      </c>
      <c r="E241" s="39" t="s">
        <v>695</v>
      </c>
    </row>
    <row r="242" spans="1:16" ht="12.75">
      <c r="A242" t="s">
        <v>48</v>
      </c>
      <c s="34" t="s">
        <v>438</v>
      </c>
      <c s="34" t="s">
        <v>696</v>
      </c>
      <c s="35" t="s">
        <v>5</v>
      </c>
      <c s="6" t="s">
        <v>697</v>
      </c>
      <c s="36" t="s">
        <v>187</v>
      </c>
      <c s="37">
        <v>1</v>
      </c>
      <c s="36">
        <v>0</v>
      </c>
      <c s="36">
        <f>ROUND(G242*H242,6)</f>
      </c>
      <c r="L242" s="38">
        <v>0</v>
      </c>
      <c s="32">
        <f>ROUND(ROUND(L242,2)*ROUND(G242,3),2)</f>
      </c>
      <c s="36" t="s">
        <v>188</v>
      </c>
      <c>
        <f>(M242*21)/100</f>
      </c>
      <c t="s">
        <v>26</v>
      </c>
    </row>
    <row r="243" spans="1:5" ht="12.75">
      <c r="A243" s="35" t="s">
        <v>55</v>
      </c>
      <c r="E243" s="39" t="s">
        <v>5</v>
      </c>
    </row>
    <row r="244" spans="1:5" ht="12.75">
      <c r="A244" s="35" t="s">
        <v>56</v>
      </c>
      <c r="E244" s="40" t="s">
        <v>5</v>
      </c>
    </row>
    <row r="245" spans="1:5" ht="12.75">
      <c r="A245" t="s">
        <v>58</v>
      </c>
      <c r="E245" s="39" t="s">
        <v>697</v>
      </c>
    </row>
    <row r="246" spans="1:16" ht="38.25">
      <c r="A246" t="s">
        <v>48</v>
      </c>
      <c s="34" t="s">
        <v>441</v>
      </c>
      <c s="34" t="s">
        <v>698</v>
      </c>
      <c s="35" t="s">
        <v>5</v>
      </c>
      <c s="6" t="s">
        <v>699</v>
      </c>
      <c s="36" t="s">
        <v>187</v>
      </c>
      <c s="37">
        <v>1</v>
      </c>
      <c s="36">
        <v>0</v>
      </c>
      <c s="36">
        <f>ROUND(G246*H246,6)</f>
      </c>
      <c r="L246" s="38">
        <v>0</v>
      </c>
      <c s="32">
        <f>ROUND(ROUND(L246,2)*ROUND(G246,3),2)</f>
      </c>
      <c s="36" t="s">
        <v>54</v>
      </c>
      <c>
        <f>(M246*21)/100</f>
      </c>
      <c t="s">
        <v>26</v>
      </c>
    </row>
    <row r="247" spans="1:5" ht="12.75">
      <c r="A247" s="35" t="s">
        <v>55</v>
      </c>
      <c r="E247" s="39" t="s">
        <v>5</v>
      </c>
    </row>
    <row r="248" spans="1:5" ht="12.75">
      <c r="A248" s="35" t="s">
        <v>56</v>
      </c>
      <c r="E248" s="40" t="s">
        <v>5</v>
      </c>
    </row>
    <row r="249" spans="1:5" ht="38.25">
      <c r="A249" t="s">
        <v>58</v>
      </c>
      <c r="E249" s="39" t="s">
        <v>700</v>
      </c>
    </row>
    <row r="250" spans="1:16" ht="25.5">
      <c r="A250" t="s">
        <v>48</v>
      </c>
      <c s="34" t="s">
        <v>443</v>
      </c>
      <c s="34" t="s">
        <v>701</v>
      </c>
      <c s="35" t="s">
        <v>5</v>
      </c>
      <c s="6" t="s">
        <v>702</v>
      </c>
      <c s="36" t="s">
        <v>187</v>
      </c>
      <c s="37">
        <v>4</v>
      </c>
      <c s="36">
        <v>0</v>
      </c>
      <c s="36">
        <f>ROUND(G250*H250,6)</f>
      </c>
      <c r="L250" s="38">
        <v>0</v>
      </c>
      <c s="32">
        <f>ROUND(ROUND(L250,2)*ROUND(G250,3),2)</f>
      </c>
      <c s="36" t="s">
        <v>54</v>
      </c>
      <c>
        <f>(M250*21)/100</f>
      </c>
      <c t="s">
        <v>26</v>
      </c>
    </row>
    <row r="251" spans="1:5" ht="12.75">
      <c r="A251" s="35" t="s">
        <v>55</v>
      </c>
      <c r="E251" s="39" t="s">
        <v>5</v>
      </c>
    </row>
    <row r="252" spans="1:5" ht="12.75">
      <c r="A252" s="35" t="s">
        <v>56</v>
      </c>
      <c r="E252" s="40" t="s">
        <v>5</v>
      </c>
    </row>
    <row r="253" spans="1:5" ht="25.5">
      <c r="A253" t="s">
        <v>58</v>
      </c>
      <c r="E253" s="39" t="s">
        <v>702</v>
      </c>
    </row>
    <row r="254" spans="1:16" ht="12.75">
      <c r="A254" t="s">
        <v>48</v>
      </c>
      <c s="34" t="s">
        <v>446</v>
      </c>
      <c s="34" t="s">
        <v>703</v>
      </c>
      <c s="35" t="s">
        <v>5</v>
      </c>
      <c s="6" t="s">
        <v>704</v>
      </c>
      <c s="36" t="s">
        <v>187</v>
      </c>
      <c s="37">
        <v>1</v>
      </c>
      <c s="36">
        <v>0</v>
      </c>
      <c s="36">
        <f>ROUND(G254*H254,6)</f>
      </c>
      <c r="L254" s="38">
        <v>0</v>
      </c>
      <c s="32">
        <f>ROUND(ROUND(L254,2)*ROUND(G254,3),2)</f>
      </c>
      <c s="36" t="s">
        <v>54</v>
      </c>
      <c>
        <f>(M254*21)/100</f>
      </c>
      <c t="s">
        <v>26</v>
      </c>
    </row>
    <row r="255" spans="1:5" ht="12.75">
      <c r="A255" s="35" t="s">
        <v>55</v>
      </c>
      <c r="E255" s="39" t="s">
        <v>5</v>
      </c>
    </row>
    <row r="256" spans="1:5" ht="12.75">
      <c r="A256" s="35" t="s">
        <v>56</v>
      </c>
      <c r="E256" s="40" t="s">
        <v>5</v>
      </c>
    </row>
    <row r="257" spans="1:5" ht="12.75">
      <c r="A257" t="s">
        <v>58</v>
      </c>
      <c r="E257" s="39" t="s">
        <v>704</v>
      </c>
    </row>
    <row r="258" spans="1:16" ht="25.5">
      <c r="A258" t="s">
        <v>48</v>
      </c>
      <c s="34" t="s">
        <v>447</v>
      </c>
      <c s="34" t="s">
        <v>705</v>
      </c>
      <c s="35" t="s">
        <v>5</v>
      </c>
      <c s="6" t="s">
        <v>706</v>
      </c>
      <c s="36" t="s">
        <v>187</v>
      </c>
      <c s="37">
        <v>1</v>
      </c>
      <c s="36">
        <v>0</v>
      </c>
      <c s="36">
        <f>ROUND(G258*H258,6)</f>
      </c>
      <c r="L258" s="38">
        <v>0</v>
      </c>
      <c s="32">
        <f>ROUND(ROUND(L258,2)*ROUND(G258,3),2)</f>
      </c>
      <c s="36" t="s">
        <v>188</v>
      </c>
      <c>
        <f>(M258*21)/100</f>
      </c>
      <c t="s">
        <v>26</v>
      </c>
    </row>
    <row r="259" spans="1:5" ht="12.75">
      <c r="A259" s="35" t="s">
        <v>55</v>
      </c>
      <c r="E259" s="39" t="s">
        <v>5</v>
      </c>
    </row>
    <row r="260" spans="1:5" ht="12.75">
      <c r="A260" s="35" t="s">
        <v>56</v>
      </c>
      <c r="E260" s="40" t="s">
        <v>5</v>
      </c>
    </row>
    <row r="261" spans="1:5" ht="25.5">
      <c r="A261" t="s">
        <v>58</v>
      </c>
      <c r="E261" s="39" t="s">
        <v>706</v>
      </c>
    </row>
    <row r="262" spans="1:16" ht="12.75">
      <c r="A262" t="s">
        <v>48</v>
      </c>
      <c s="34" t="s">
        <v>450</v>
      </c>
      <c s="34" t="s">
        <v>707</v>
      </c>
      <c s="35" t="s">
        <v>5</v>
      </c>
      <c s="6" t="s">
        <v>708</v>
      </c>
      <c s="36" t="s">
        <v>187</v>
      </c>
      <c s="37">
        <v>1</v>
      </c>
      <c s="36">
        <v>0</v>
      </c>
      <c s="36">
        <f>ROUND(G262*H262,6)</f>
      </c>
      <c r="L262" s="38">
        <v>0</v>
      </c>
      <c s="32">
        <f>ROUND(ROUND(L262,2)*ROUND(G262,3),2)</f>
      </c>
      <c s="36" t="s">
        <v>54</v>
      </c>
      <c>
        <f>(M262*21)/100</f>
      </c>
      <c t="s">
        <v>26</v>
      </c>
    </row>
    <row r="263" spans="1:5" ht="12.75">
      <c r="A263" s="35" t="s">
        <v>55</v>
      </c>
      <c r="E263" s="39" t="s">
        <v>5</v>
      </c>
    </row>
    <row r="264" spans="1:5" ht="12.75">
      <c r="A264" s="35" t="s">
        <v>56</v>
      </c>
      <c r="E264" s="40" t="s">
        <v>5</v>
      </c>
    </row>
    <row r="265" spans="1:5" ht="12.75">
      <c r="A265" t="s">
        <v>58</v>
      </c>
      <c r="E265" s="39" t="s">
        <v>708</v>
      </c>
    </row>
    <row r="266" spans="1:16" ht="25.5">
      <c r="A266" t="s">
        <v>48</v>
      </c>
      <c s="34" t="s">
        <v>452</v>
      </c>
      <c s="34" t="s">
        <v>709</v>
      </c>
      <c s="35" t="s">
        <v>5</v>
      </c>
      <c s="6" t="s">
        <v>710</v>
      </c>
      <c s="36" t="s">
        <v>235</v>
      </c>
      <c s="37">
        <v>220</v>
      </c>
      <c s="36">
        <v>0</v>
      </c>
      <c s="36">
        <f>ROUND(G266*H266,6)</f>
      </c>
      <c r="L266" s="38">
        <v>0</v>
      </c>
      <c s="32">
        <f>ROUND(ROUND(L266,2)*ROUND(G266,3),2)</f>
      </c>
      <c s="36" t="s">
        <v>188</v>
      </c>
      <c>
        <f>(M266*21)/100</f>
      </c>
      <c t="s">
        <v>26</v>
      </c>
    </row>
    <row r="267" spans="1:5" ht="12.75">
      <c r="A267" s="35" t="s">
        <v>55</v>
      </c>
      <c r="E267" s="39" t="s">
        <v>5</v>
      </c>
    </row>
    <row r="268" spans="1:5" ht="12.75">
      <c r="A268" s="35" t="s">
        <v>56</v>
      </c>
      <c r="E268" s="40" t="s">
        <v>5</v>
      </c>
    </row>
    <row r="269" spans="1:5" ht="25.5">
      <c r="A269" t="s">
        <v>58</v>
      </c>
      <c r="E269" s="39" t="s">
        <v>710</v>
      </c>
    </row>
    <row r="270" spans="1:16" ht="12.75">
      <c r="A270" t="s">
        <v>48</v>
      </c>
      <c s="34" t="s">
        <v>454</v>
      </c>
      <c s="34" t="s">
        <v>711</v>
      </c>
      <c s="35" t="s">
        <v>5</v>
      </c>
      <c s="6" t="s">
        <v>712</v>
      </c>
      <c s="36" t="s">
        <v>235</v>
      </c>
      <c s="37">
        <v>220</v>
      </c>
      <c s="36">
        <v>0</v>
      </c>
      <c s="36">
        <f>ROUND(G270*H270,6)</f>
      </c>
      <c r="L270" s="38">
        <v>0</v>
      </c>
      <c s="32">
        <f>ROUND(ROUND(L270,2)*ROUND(G270,3),2)</f>
      </c>
      <c s="36" t="s">
        <v>54</v>
      </c>
      <c>
        <f>(M270*21)/100</f>
      </c>
      <c t="s">
        <v>26</v>
      </c>
    </row>
    <row r="271" spans="1:5" ht="12.75">
      <c r="A271" s="35" t="s">
        <v>55</v>
      </c>
      <c r="E271" s="39" t="s">
        <v>5</v>
      </c>
    </row>
    <row r="272" spans="1:5" ht="12.75">
      <c r="A272" s="35" t="s">
        <v>56</v>
      </c>
      <c r="E272" s="40" t="s">
        <v>5</v>
      </c>
    </row>
    <row r="273" spans="1:5" ht="12.75">
      <c r="A273" t="s">
        <v>58</v>
      </c>
      <c r="E273" s="39" t="s">
        <v>712</v>
      </c>
    </row>
    <row r="274" spans="1:16" ht="12.75">
      <c r="A274" t="s">
        <v>48</v>
      </c>
      <c s="34" t="s">
        <v>456</v>
      </c>
      <c s="34" t="s">
        <v>713</v>
      </c>
      <c s="35" t="s">
        <v>5</v>
      </c>
      <c s="6" t="s">
        <v>714</v>
      </c>
      <c s="36" t="s">
        <v>187</v>
      </c>
      <c s="37">
        <v>6</v>
      </c>
      <c s="36">
        <v>0</v>
      </c>
      <c s="36">
        <f>ROUND(G274*H274,6)</f>
      </c>
      <c r="L274" s="38">
        <v>0</v>
      </c>
      <c s="32">
        <f>ROUND(ROUND(L274,2)*ROUND(G274,3),2)</f>
      </c>
      <c s="36" t="s">
        <v>54</v>
      </c>
      <c>
        <f>(M274*21)/100</f>
      </c>
      <c t="s">
        <v>26</v>
      </c>
    </row>
    <row r="275" spans="1:5" ht="12.75">
      <c r="A275" s="35" t="s">
        <v>55</v>
      </c>
      <c r="E275" s="39" t="s">
        <v>5</v>
      </c>
    </row>
    <row r="276" spans="1:5" ht="12.75">
      <c r="A276" s="35" t="s">
        <v>56</v>
      </c>
      <c r="E276" s="40" t="s">
        <v>5</v>
      </c>
    </row>
    <row r="277" spans="1:5" ht="12.75">
      <c r="A277" t="s">
        <v>58</v>
      </c>
      <c r="E277" s="39" t="s">
        <v>714</v>
      </c>
    </row>
    <row r="278" spans="1:16" ht="12.75">
      <c r="A278" t="s">
        <v>48</v>
      </c>
      <c s="34" t="s">
        <v>459</v>
      </c>
      <c s="34" t="s">
        <v>715</v>
      </c>
      <c s="35" t="s">
        <v>5</v>
      </c>
      <c s="6" t="s">
        <v>716</v>
      </c>
      <c s="36" t="s">
        <v>187</v>
      </c>
      <c s="37">
        <v>12</v>
      </c>
      <c s="36">
        <v>0</v>
      </c>
      <c s="36">
        <f>ROUND(G278*H278,6)</f>
      </c>
      <c r="L278" s="38">
        <v>0</v>
      </c>
      <c s="32">
        <f>ROUND(ROUND(L278,2)*ROUND(G278,3),2)</f>
      </c>
      <c s="36" t="s">
        <v>54</v>
      </c>
      <c>
        <f>(M278*21)/100</f>
      </c>
      <c t="s">
        <v>26</v>
      </c>
    </row>
    <row r="279" spans="1:5" ht="12.75">
      <c r="A279" s="35" t="s">
        <v>55</v>
      </c>
      <c r="E279" s="39" t="s">
        <v>5</v>
      </c>
    </row>
    <row r="280" spans="1:5" ht="12.75">
      <c r="A280" s="35" t="s">
        <v>56</v>
      </c>
      <c r="E280" s="40" t="s">
        <v>5</v>
      </c>
    </row>
    <row r="281" spans="1:5" ht="12.75">
      <c r="A281" t="s">
        <v>58</v>
      </c>
      <c r="E281" s="39" t="s">
        <v>716</v>
      </c>
    </row>
    <row r="282" spans="1:16" ht="12.75">
      <c r="A282" t="s">
        <v>48</v>
      </c>
      <c s="34" t="s">
        <v>461</v>
      </c>
      <c s="34" t="s">
        <v>717</v>
      </c>
      <c s="35" t="s">
        <v>5</v>
      </c>
      <c s="6" t="s">
        <v>718</v>
      </c>
      <c s="36" t="s">
        <v>187</v>
      </c>
      <c s="37">
        <v>16</v>
      </c>
      <c s="36">
        <v>0</v>
      </c>
      <c s="36">
        <f>ROUND(G282*H282,6)</f>
      </c>
      <c r="L282" s="38">
        <v>0</v>
      </c>
      <c s="32">
        <f>ROUND(ROUND(L282,2)*ROUND(G282,3),2)</f>
      </c>
      <c s="36" t="s">
        <v>188</v>
      </c>
      <c>
        <f>(M282*21)/100</f>
      </c>
      <c t="s">
        <v>26</v>
      </c>
    </row>
    <row r="283" spans="1:5" ht="12.75">
      <c r="A283" s="35" t="s">
        <v>55</v>
      </c>
      <c r="E283" s="39" t="s">
        <v>5</v>
      </c>
    </row>
    <row r="284" spans="1:5" ht="12.75">
      <c r="A284" s="35" t="s">
        <v>56</v>
      </c>
      <c r="E284" s="40" t="s">
        <v>5</v>
      </c>
    </row>
    <row r="285" spans="1:5" ht="12.75">
      <c r="A285" t="s">
        <v>58</v>
      </c>
      <c r="E285" s="39" t="s">
        <v>718</v>
      </c>
    </row>
    <row r="286" spans="1:16" ht="38.25">
      <c r="A286" t="s">
        <v>48</v>
      </c>
      <c s="34" t="s">
        <v>463</v>
      </c>
      <c s="34" t="s">
        <v>719</v>
      </c>
      <c s="35" t="s">
        <v>5</v>
      </c>
      <c s="6" t="s">
        <v>299</v>
      </c>
      <c s="36" t="s">
        <v>187</v>
      </c>
      <c s="37">
        <v>1</v>
      </c>
      <c s="36">
        <v>0</v>
      </c>
      <c s="36">
        <f>ROUND(G286*H286,6)</f>
      </c>
      <c r="L286" s="38">
        <v>0</v>
      </c>
      <c s="32">
        <f>ROUND(ROUND(L286,2)*ROUND(G286,3),2)</f>
      </c>
      <c s="36" t="s">
        <v>54</v>
      </c>
      <c>
        <f>(M286*21)/100</f>
      </c>
      <c t="s">
        <v>26</v>
      </c>
    </row>
    <row r="287" spans="1:5" ht="12.75">
      <c r="A287" s="35" t="s">
        <v>55</v>
      </c>
      <c r="E287" s="39" t="s">
        <v>5</v>
      </c>
    </row>
    <row r="288" spans="1:5" ht="12.75">
      <c r="A288" s="35" t="s">
        <v>56</v>
      </c>
      <c r="E288" s="40" t="s">
        <v>5</v>
      </c>
    </row>
    <row r="289" spans="1:5" ht="51">
      <c r="A289" t="s">
        <v>58</v>
      </c>
      <c r="E289" s="39" t="s">
        <v>300</v>
      </c>
    </row>
    <row r="290" spans="1:16" ht="38.25">
      <c r="A290" t="s">
        <v>48</v>
      </c>
      <c s="34" t="s">
        <v>465</v>
      </c>
      <c s="34" t="s">
        <v>720</v>
      </c>
      <c s="35" t="s">
        <v>5</v>
      </c>
      <c s="6" t="s">
        <v>303</v>
      </c>
      <c s="36" t="s">
        <v>187</v>
      </c>
      <c s="37">
        <v>1</v>
      </c>
      <c s="36">
        <v>0</v>
      </c>
      <c s="36">
        <f>ROUND(G290*H290,6)</f>
      </c>
      <c r="L290" s="38">
        <v>0</v>
      </c>
      <c s="32">
        <f>ROUND(ROUND(L290,2)*ROUND(G290,3),2)</f>
      </c>
      <c s="36" t="s">
        <v>54</v>
      </c>
      <c>
        <f>(M290*21)/100</f>
      </c>
      <c t="s">
        <v>26</v>
      </c>
    </row>
    <row r="291" spans="1:5" ht="12.75">
      <c r="A291" s="35" t="s">
        <v>55</v>
      </c>
      <c r="E291" s="39" t="s">
        <v>5</v>
      </c>
    </row>
    <row r="292" spans="1:5" ht="12.75">
      <c r="A292" s="35" t="s">
        <v>56</v>
      </c>
      <c r="E292" s="40" t="s">
        <v>5</v>
      </c>
    </row>
    <row r="293" spans="1:5" ht="38.25">
      <c r="A293" t="s">
        <v>58</v>
      </c>
      <c r="E293" s="39" t="s">
        <v>304</v>
      </c>
    </row>
    <row r="294" spans="1:16" ht="12.75">
      <c r="A294" t="s">
        <v>48</v>
      </c>
      <c s="34" t="s">
        <v>467</v>
      </c>
      <c s="34" t="s">
        <v>721</v>
      </c>
      <c s="35" t="s">
        <v>5</v>
      </c>
      <c s="6" t="s">
        <v>722</v>
      </c>
      <c s="36" t="s">
        <v>53</v>
      </c>
      <c s="37">
        <v>4.2</v>
      </c>
      <c s="36">
        <v>0</v>
      </c>
      <c s="36">
        <f>ROUND(G294*H294,6)</f>
      </c>
      <c r="L294" s="38">
        <v>0</v>
      </c>
      <c s="32">
        <f>ROUND(ROUND(L294,2)*ROUND(G294,3),2)</f>
      </c>
      <c s="36" t="s">
        <v>54</v>
      </c>
      <c>
        <f>(M294*21)/100</f>
      </c>
      <c t="s">
        <v>26</v>
      </c>
    </row>
    <row r="295" spans="1:5" ht="12.75">
      <c r="A295" s="35" t="s">
        <v>55</v>
      </c>
      <c r="E295" s="39" t="s">
        <v>5</v>
      </c>
    </row>
    <row r="296" spans="1:5" ht="12.75">
      <c r="A296" s="35" t="s">
        <v>56</v>
      </c>
      <c r="E296" s="40" t="s">
        <v>5</v>
      </c>
    </row>
    <row r="297" spans="1:5" ht="12.75">
      <c r="A297" t="s">
        <v>58</v>
      </c>
      <c r="E297" s="39" t="s">
        <v>722</v>
      </c>
    </row>
    <row r="298" spans="1:13" ht="12.75">
      <c r="A298" t="s">
        <v>45</v>
      </c>
      <c r="C298" s="31" t="s">
        <v>308</v>
      </c>
      <c r="E298" s="33" t="s">
        <v>309</v>
      </c>
      <c r="J298" s="32">
        <f>0</f>
      </c>
      <c s="32">
        <f>0</f>
      </c>
      <c s="32">
        <f>0+L299</f>
      </c>
      <c s="32">
        <f>0+M299</f>
      </c>
    </row>
    <row r="299" spans="1:16" ht="12.75">
      <c r="A299" t="s">
        <v>48</v>
      </c>
      <c s="34" t="s">
        <v>470</v>
      </c>
      <c s="34" t="s">
        <v>311</v>
      </c>
      <c s="35" t="s">
        <v>5</v>
      </c>
      <c s="6" t="s">
        <v>312</v>
      </c>
      <c s="36" t="s">
        <v>161</v>
      </c>
      <c s="37">
        <v>1</v>
      </c>
      <c s="36">
        <v>0</v>
      </c>
      <c s="36">
        <f>ROUND(G299*H299,6)</f>
      </c>
      <c r="L299" s="38">
        <v>0</v>
      </c>
      <c s="32">
        <f>ROUND(ROUND(L299,2)*ROUND(G299,3),2)</f>
      </c>
      <c s="36" t="s">
        <v>188</v>
      </c>
      <c>
        <f>(M299*21)/100</f>
      </c>
      <c t="s">
        <v>26</v>
      </c>
    </row>
    <row r="300" spans="1:5" ht="12.75">
      <c r="A300" s="35" t="s">
        <v>55</v>
      </c>
      <c r="E300" s="39" t="s">
        <v>5</v>
      </c>
    </row>
    <row r="301" spans="1:5" ht="12.75">
      <c r="A301" s="35" t="s">
        <v>56</v>
      </c>
      <c r="E301" s="40" t="s">
        <v>5</v>
      </c>
    </row>
    <row r="302" spans="1:5" ht="12.75">
      <c r="A302" t="s">
        <v>58</v>
      </c>
      <c r="E302" s="39" t="s">
        <v>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178</v>
      </c>
      <c s="41">
        <f>Rekapitulace!C14</f>
      </c>
      <c s="20" t="s">
        <v>0</v>
      </c>
      <c t="s">
        <v>22</v>
      </c>
      <c t="s">
        <v>26</v>
      </c>
    </row>
    <row r="4" spans="1:16" ht="32" customHeight="1">
      <c r="A4" s="24" t="s">
        <v>19</v>
      </c>
      <c s="25" t="s">
        <v>27</v>
      </c>
      <c s="27" t="s">
        <v>178</v>
      </c>
      <c r="E4" s="26" t="s">
        <v>179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COUNTIFS(L8:L27,"=0",A8:A27,"P")+COUNTIFS(L8:L27,"",A8:A27,"P")+SUM(Q8:Q27)</f>
      </c>
    </row>
    <row r="8" spans="1:13" ht="12.75">
      <c r="A8" t="s">
        <v>43</v>
      </c>
      <c r="C8" s="28" t="s">
        <v>726</v>
      </c>
      <c r="E8" s="30" t="s">
        <v>725</v>
      </c>
      <c r="J8" s="29">
        <f>0+J9+J26</f>
      </c>
      <c s="29">
        <f>0+K9+K26</f>
      </c>
      <c s="29">
        <f>0+L9+L26</f>
      </c>
      <c s="29">
        <f>0+M9+M26</f>
      </c>
    </row>
    <row r="9" spans="1:13" ht="12.75">
      <c r="A9" t="s">
        <v>45</v>
      </c>
      <c r="C9" s="31" t="s">
        <v>727</v>
      </c>
      <c r="E9" s="33" t="s">
        <v>728</v>
      </c>
      <c r="J9" s="32">
        <f>0</f>
      </c>
      <c s="32">
        <f>0</f>
      </c>
      <c s="32">
        <f>0+L10+L14+L18+L22</f>
      </c>
      <c s="32">
        <f>0+M10+M14+M18+M22</f>
      </c>
    </row>
    <row r="10" spans="1:16" ht="12.75">
      <c r="A10" t="s">
        <v>48</v>
      </c>
      <c s="34" t="s">
        <v>49</v>
      </c>
      <c s="34" t="s">
        <v>729</v>
      </c>
      <c s="35" t="s">
        <v>5</v>
      </c>
      <c s="6" t="s">
        <v>730</v>
      </c>
      <c s="36" t="s">
        <v>187</v>
      </c>
      <c s="37">
        <v>1</v>
      </c>
      <c s="36">
        <v>0</v>
      </c>
      <c s="36">
        <f>ROUND(G10*H10,6)</f>
      </c>
      <c r="L10" s="38">
        <v>0</v>
      </c>
      <c s="32">
        <f>ROUND(ROUND(L10,2)*ROUND(G10,3),2)</f>
      </c>
      <c s="36" t="s">
        <v>54</v>
      </c>
      <c>
        <f>(M10*21)/100</f>
      </c>
      <c t="s">
        <v>26</v>
      </c>
    </row>
    <row r="11" spans="1:5" ht="12.75">
      <c r="A11" s="35" t="s">
        <v>55</v>
      </c>
      <c r="E11" s="39" t="s">
        <v>5</v>
      </c>
    </row>
    <row r="12" spans="1:5" ht="63.75">
      <c r="A12" s="35" t="s">
        <v>56</v>
      </c>
      <c r="E12" s="40" t="s">
        <v>731</v>
      </c>
    </row>
    <row r="13" spans="1:5" ht="25.5">
      <c r="A13" t="s">
        <v>58</v>
      </c>
      <c r="E13" s="39" t="s">
        <v>732</v>
      </c>
    </row>
    <row r="14" spans="1:16" ht="12.75">
      <c r="A14" t="s">
        <v>48</v>
      </c>
      <c s="34" t="s">
        <v>26</v>
      </c>
      <c s="34" t="s">
        <v>733</v>
      </c>
      <c s="35" t="s">
        <v>5</v>
      </c>
      <c s="6" t="s">
        <v>734</v>
      </c>
      <c s="36" t="s">
        <v>187</v>
      </c>
      <c s="37">
        <v>1</v>
      </c>
      <c s="36">
        <v>0</v>
      </c>
      <c s="36">
        <f>ROUND(G14*H14,6)</f>
      </c>
      <c r="L14" s="38">
        <v>0</v>
      </c>
      <c s="32">
        <f>ROUND(ROUND(L14,2)*ROUND(G14,3),2)</f>
      </c>
      <c s="36" t="s">
        <v>54</v>
      </c>
      <c>
        <f>(M14*21)/100</f>
      </c>
      <c t="s">
        <v>26</v>
      </c>
    </row>
    <row r="15" spans="1:5" ht="12.75">
      <c r="A15" s="35" t="s">
        <v>55</v>
      </c>
      <c r="E15" s="39" t="s">
        <v>5</v>
      </c>
    </row>
    <row r="16" spans="1:5" ht="63.75">
      <c r="A16" s="35" t="s">
        <v>56</v>
      </c>
      <c r="E16" s="40" t="s">
        <v>735</v>
      </c>
    </row>
    <row r="17" spans="1:5" ht="25.5">
      <c r="A17" t="s">
        <v>58</v>
      </c>
      <c r="E17" s="39" t="s">
        <v>736</v>
      </c>
    </row>
    <row r="18" spans="1:16" ht="12.75">
      <c r="A18" t="s">
        <v>48</v>
      </c>
      <c s="34" t="s">
        <v>70</v>
      </c>
      <c s="34" t="s">
        <v>737</v>
      </c>
      <c s="35" t="s">
        <v>5</v>
      </c>
      <c s="6" t="s">
        <v>738</v>
      </c>
      <c s="36" t="s">
        <v>187</v>
      </c>
      <c s="37">
        <v>1</v>
      </c>
      <c s="36">
        <v>0</v>
      </c>
      <c s="36">
        <f>ROUND(G18*H18,6)</f>
      </c>
      <c r="L18" s="38">
        <v>0</v>
      </c>
      <c s="32">
        <f>ROUND(ROUND(L18,2)*ROUND(G18,3),2)</f>
      </c>
      <c s="36" t="s">
        <v>54</v>
      </c>
      <c>
        <f>(M18*21)/100</f>
      </c>
      <c t="s">
        <v>26</v>
      </c>
    </row>
    <row r="19" spans="1:5" ht="12.75">
      <c r="A19" s="35" t="s">
        <v>55</v>
      </c>
      <c r="E19" s="39" t="s">
        <v>5</v>
      </c>
    </row>
    <row r="20" spans="1:5" ht="63.75">
      <c r="A20" s="35" t="s">
        <v>56</v>
      </c>
      <c r="E20" s="40" t="s">
        <v>739</v>
      </c>
    </row>
    <row r="21" spans="1:5" ht="25.5">
      <c r="A21" t="s">
        <v>58</v>
      </c>
      <c r="E21" s="39" t="s">
        <v>740</v>
      </c>
    </row>
    <row r="22" spans="1:16" ht="12.75">
      <c r="A22" t="s">
        <v>48</v>
      </c>
      <c s="34" t="s">
        <v>76</v>
      </c>
      <c s="34" t="s">
        <v>741</v>
      </c>
      <c s="35" t="s">
        <v>5</v>
      </c>
      <c s="6" t="s">
        <v>742</v>
      </c>
      <c s="36" t="s">
        <v>53</v>
      </c>
      <c s="37">
        <v>1.8</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12.75">
      <c r="A25" t="s">
        <v>58</v>
      </c>
      <c r="E25" s="39" t="s">
        <v>742</v>
      </c>
    </row>
    <row r="26" spans="1:13" ht="12.75">
      <c r="A26" t="s">
        <v>45</v>
      </c>
      <c r="C26" s="31" t="s">
        <v>308</v>
      </c>
      <c r="E26" s="33" t="s">
        <v>309</v>
      </c>
      <c r="J26" s="32">
        <f>0</f>
      </c>
      <c s="32">
        <f>0</f>
      </c>
      <c s="32">
        <f>0+L27</f>
      </c>
      <c s="32">
        <f>0+M27</f>
      </c>
    </row>
    <row r="27" spans="1:16" ht="12.75">
      <c r="A27" t="s">
        <v>48</v>
      </c>
      <c s="34" t="s">
        <v>82</v>
      </c>
      <c s="34" t="s">
        <v>311</v>
      </c>
      <c s="35" t="s">
        <v>5</v>
      </c>
      <c s="6" t="s">
        <v>312</v>
      </c>
      <c s="36" t="s">
        <v>161</v>
      </c>
      <c s="37">
        <v>1</v>
      </c>
      <c s="36">
        <v>0</v>
      </c>
      <c s="36">
        <f>ROUND(G27*H27,6)</f>
      </c>
      <c r="L27" s="38">
        <v>0</v>
      </c>
      <c s="32">
        <f>ROUND(ROUND(L27,2)*ROUND(G27,3),2)</f>
      </c>
      <c s="36" t="s">
        <v>188</v>
      </c>
      <c>
        <f>(M27*21)/100</f>
      </c>
      <c t="s">
        <v>26</v>
      </c>
    </row>
    <row r="28" spans="1:5" ht="12.75">
      <c r="A28" s="35" t="s">
        <v>55</v>
      </c>
      <c r="E28" s="39" t="s">
        <v>5</v>
      </c>
    </row>
    <row r="29" spans="1:5" ht="12.75">
      <c r="A29" s="35" t="s">
        <v>56</v>
      </c>
      <c r="E29" s="40" t="s">
        <v>5</v>
      </c>
    </row>
    <row r="30" spans="1:5" ht="12.75">
      <c r="A30" t="s">
        <v>58</v>
      </c>
      <c r="E30"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178</v>
      </c>
      <c s="41">
        <f>Rekapitulace!C14</f>
      </c>
      <c s="20" t="s">
        <v>0</v>
      </c>
      <c t="s">
        <v>22</v>
      </c>
      <c t="s">
        <v>26</v>
      </c>
    </row>
    <row r="4" spans="1:16" ht="32" customHeight="1">
      <c r="A4" s="24" t="s">
        <v>19</v>
      </c>
      <c s="25" t="s">
        <v>27</v>
      </c>
      <c s="27" t="s">
        <v>178</v>
      </c>
      <c r="E4" s="26" t="s">
        <v>179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COUNTIFS(L8:L397,"=0",A8:A397,"P")+COUNTIFS(L8:L397,"",A8:A397,"P")+SUM(Q8:Q397)</f>
      </c>
    </row>
    <row r="8" spans="1:13" ht="12.75">
      <c r="A8" t="s">
        <v>43</v>
      </c>
      <c r="C8" s="28" t="s">
        <v>745</v>
      </c>
      <c r="E8" s="30" t="s">
        <v>744</v>
      </c>
      <c r="J8" s="29">
        <f>0+J9+J206+J379+J396</f>
      </c>
      <c s="29">
        <f>0+K9+K206+K379+K396</f>
      </c>
      <c s="29">
        <f>0+L9+L206+L379+L396</f>
      </c>
      <c s="29">
        <f>0+M9+M206+M379+M396</f>
      </c>
    </row>
    <row r="9" spans="1:13" ht="12.75">
      <c r="A9" t="s">
        <v>45</v>
      </c>
      <c r="C9" s="31" t="s">
        <v>746</v>
      </c>
      <c r="E9" s="33" t="s">
        <v>747</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12.75">
      <c r="A10" t="s">
        <v>48</v>
      </c>
      <c s="34" t="s">
        <v>49</v>
      </c>
      <c s="34" t="s">
        <v>748</v>
      </c>
      <c s="35" t="s">
        <v>5</v>
      </c>
      <c s="6" t="s">
        <v>749</v>
      </c>
      <c s="36" t="s">
        <v>187</v>
      </c>
      <c s="37">
        <v>3</v>
      </c>
      <c s="36">
        <v>0</v>
      </c>
      <c s="36">
        <f>ROUND(G10*H10,6)</f>
      </c>
      <c r="L10" s="38">
        <v>0</v>
      </c>
      <c s="32">
        <f>ROUND(ROUND(L10,2)*ROUND(G10,3),2)</f>
      </c>
      <c s="36" t="s">
        <v>188</v>
      </c>
      <c>
        <f>(M10*21)/100</f>
      </c>
      <c t="s">
        <v>26</v>
      </c>
    </row>
    <row r="11" spans="1:5" ht="12.75">
      <c r="A11" s="35" t="s">
        <v>55</v>
      </c>
      <c r="E11" s="39" t="s">
        <v>5</v>
      </c>
    </row>
    <row r="12" spans="1:5" ht="12.75">
      <c r="A12" s="35" t="s">
        <v>56</v>
      </c>
      <c r="E12" s="40" t="s">
        <v>5</v>
      </c>
    </row>
    <row r="13" spans="1:5" ht="12.75">
      <c r="A13" t="s">
        <v>58</v>
      </c>
      <c r="E13" s="39" t="s">
        <v>749</v>
      </c>
    </row>
    <row r="14" spans="1:16" ht="38.25">
      <c r="A14" t="s">
        <v>48</v>
      </c>
      <c s="34" t="s">
        <v>26</v>
      </c>
      <c s="34" t="s">
        <v>750</v>
      </c>
      <c s="35" t="s">
        <v>5</v>
      </c>
      <c s="6" t="s">
        <v>751</v>
      </c>
      <c s="36" t="s">
        <v>187</v>
      </c>
      <c s="37">
        <v>3</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51">
      <c r="A17" t="s">
        <v>58</v>
      </c>
      <c r="E17" s="39" t="s">
        <v>752</v>
      </c>
    </row>
    <row r="18" spans="1:16" ht="12.75">
      <c r="A18" t="s">
        <v>48</v>
      </c>
      <c s="34" t="s">
        <v>25</v>
      </c>
      <c s="34" t="s">
        <v>753</v>
      </c>
      <c s="35" t="s">
        <v>5</v>
      </c>
      <c s="6" t="s">
        <v>754</v>
      </c>
      <c s="36" t="s">
        <v>187</v>
      </c>
      <c s="37">
        <v>6</v>
      </c>
      <c s="36">
        <v>0</v>
      </c>
      <c s="36">
        <f>ROUND(G18*H18,6)</f>
      </c>
      <c r="L18" s="38">
        <v>0</v>
      </c>
      <c s="32">
        <f>ROUND(ROUND(L18,2)*ROUND(G18,3),2)</f>
      </c>
      <c s="36" t="s">
        <v>188</v>
      </c>
      <c>
        <f>(M18*21)/100</f>
      </c>
      <c t="s">
        <v>26</v>
      </c>
    </row>
    <row r="19" spans="1:5" ht="12.75">
      <c r="A19" s="35" t="s">
        <v>55</v>
      </c>
      <c r="E19" s="39" t="s">
        <v>5</v>
      </c>
    </row>
    <row r="20" spans="1:5" ht="12.75">
      <c r="A20" s="35" t="s">
        <v>56</v>
      </c>
      <c r="E20" s="40" t="s">
        <v>5</v>
      </c>
    </row>
    <row r="21" spans="1:5" ht="12.75">
      <c r="A21" t="s">
        <v>58</v>
      </c>
      <c r="E21" s="39" t="s">
        <v>754</v>
      </c>
    </row>
    <row r="22" spans="1:16" ht="25.5">
      <c r="A22" t="s">
        <v>48</v>
      </c>
      <c s="34" t="s">
        <v>70</v>
      </c>
      <c s="34" t="s">
        <v>755</v>
      </c>
      <c s="35" t="s">
        <v>5</v>
      </c>
      <c s="6" t="s">
        <v>756</v>
      </c>
      <c s="36" t="s">
        <v>187</v>
      </c>
      <c s="37">
        <v>6</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25.5">
      <c r="A25" t="s">
        <v>58</v>
      </c>
      <c r="E25" s="39" t="s">
        <v>756</v>
      </c>
    </row>
    <row r="26" spans="1:16" ht="12.75">
      <c r="A26" t="s">
        <v>48</v>
      </c>
      <c s="34" t="s">
        <v>76</v>
      </c>
      <c s="34" t="s">
        <v>757</v>
      </c>
      <c s="35" t="s">
        <v>5</v>
      </c>
      <c s="6" t="s">
        <v>758</v>
      </c>
      <c s="36" t="s">
        <v>187</v>
      </c>
      <c s="37">
        <v>3</v>
      </c>
      <c s="36">
        <v>0</v>
      </c>
      <c s="36">
        <f>ROUND(G26*H26,6)</f>
      </c>
      <c r="L26" s="38">
        <v>0</v>
      </c>
      <c s="32">
        <f>ROUND(ROUND(L26,2)*ROUND(G26,3),2)</f>
      </c>
      <c s="36" t="s">
        <v>188</v>
      </c>
      <c>
        <f>(M26*21)/100</f>
      </c>
      <c t="s">
        <v>26</v>
      </c>
    </row>
    <row r="27" spans="1:5" ht="12.75">
      <c r="A27" s="35" t="s">
        <v>55</v>
      </c>
      <c r="E27" s="39" t="s">
        <v>5</v>
      </c>
    </row>
    <row r="28" spans="1:5" ht="12.75">
      <c r="A28" s="35" t="s">
        <v>56</v>
      </c>
      <c r="E28" s="40" t="s">
        <v>5</v>
      </c>
    </row>
    <row r="29" spans="1:5" ht="12.75">
      <c r="A29" t="s">
        <v>58</v>
      </c>
      <c r="E29" s="39" t="s">
        <v>758</v>
      </c>
    </row>
    <row r="30" spans="1:16" ht="12.75">
      <c r="A30" t="s">
        <v>48</v>
      </c>
      <c s="34" t="s">
        <v>82</v>
      </c>
      <c s="34" t="s">
        <v>759</v>
      </c>
      <c s="35" t="s">
        <v>5</v>
      </c>
      <c s="6" t="s">
        <v>760</v>
      </c>
      <c s="36" t="s">
        <v>187</v>
      </c>
      <c s="37">
        <v>3</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58</v>
      </c>
      <c r="E33" s="39" t="s">
        <v>760</v>
      </c>
    </row>
    <row r="34" spans="1:16" ht="12.75">
      <c r="A34" t="s">
        <v>48</v>
      </c>
      <c s="34" t="s">
        <v>88</v>
      </c>
      <c s="34" t="s">
        <v>761</v>
      </c>
      <c s="35" t="s">
        <v>5</v>
      </c>
      <c s="6" t="s">
        <v>762</v>
      </c>
      <c s="36" t="s">
        <v>187</v>
      </c>
      <c s="37">
        <v>6</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2.75">
      <c r="A37" t="s">
        <v>58</v>
      </c>
      <c r="E37" s="39" t="s">
        <v>762</v>
      </c>
    </row>
    <row r="38" spans="1:16" ht="12.75">
      <c r="A38" t="s">
        <v>48</v>
      </c>
      <c s="34" t="s">
        <v>94</v>
      </c>
      <c s="34" t="s">
        <v>763</v>
      </c>
      <c s="35" t="s">
        <v>5</v>
      </c>
      <c s="6" t="s">
        <v>764</v>
      </c>
      <c s="36" t="s">
        <v>187</v>
      </c>
      <c s="37">
        <v>3</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12.75">
      <c r="A41" t="s">
        <v>58</v>
      </c>
      <c r="E41" s="39" t="s">
        <v>764</v>
      </c>
    </row>
    <row r="42" spans="1:16" ht="12.75">
      <c r="A42" t="s">
        <v>48</v>
      </c>
      <c s="34" t="s">
        <v>100</v>
      </c>
      <c s="34" t="s">
        <v>765</v>
      </c>
      <c s="35" t="s">
        <v>5</v>
      </c>
      <c s="6" t="s">
        <v>766</v>
      </c>
      <c s="36" t="s">
        <v>187</v>
      </c>
      <c s="37">
        <v>3</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12.75">
      <c r="A45" t="s">
        <v>58</v>
      </c>
      <c r="E45" s="39" t="s">
        <v>766</v>
      </c>
    </row>
    <row r="46" spans="1:16" ht="12.75">
      <c r="A46" t="s">
        <v>48</v>
      </c>
      <c s="34" t="s">
        <v>106</v>
      </c>
      <c s="34" t="s">
        <v>767</v>
      </c>
      <c s="35" t="s">
        <v>5</v>
      </c>
      <c s="6" t="s">
        <v>768</v>
      </c>
      <c s="36" t="s">
        <v>187</v>
      </c>
      <c s="37">
        <v>9</v>
      </c>
      <c s="36">
        <v>0</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12.75">
      <c r="A49" t="s">
        <v>58</v>
      </c>
      <c r="E49" s="39" t="s">
        <v>768</v>
      </c>
    </row>
    <row r="50" spans="1:16" ht="12.75">
      <c r="A50" t="s">
        <v>48</v>
      </c>
      <c s="34" t="s">
        <v>112</v>
      </c>
      <c s="34" t="s">
        <v>769</v>
      </c>
      <c s="35" t="s">
        <v>5</v>
      </c>
      <c s="6" t="s">
        <v>770</v>
      </c>
      <c s="36" t="s">
        <v>187</v>
      </c>
      <c s="37">
        <v>9</v>
      </c>
      <c s="36">
        <v>0</v>
      </c>
      <c s="36">
        <f>ROUND(G50*H50,6)</f>
      </c>
      <c r="L50" s="38">
        <v>0</v>
      </c>
      <c s="32">
        <f>ROUND(ROUND(L50,2)*ROUND(G50,3),2)</f>
      </c>
      <c s="36" t="s">
        <v>54</v>
      </c>
      <c>
        <f>(M50*21)/100</f>
      </c>
      <c t="s">
        <v>26</v>
      </c>
    </row>
    <row r="51" spans="1:5" ht="12.75">
      <c r="A51" s="35" t="s">
        <v>55</v>
      </c>
      <c r="E51" s="39" t="s">
        <v>5</v>
      </c>
    </row>
    <row r="52" spans="1:5" ht="12.75">
      <c r="A52" s="35" t="s">
        <v>56</v>
      </c>
      <c r="E52" s="40" t="s">
        <v>5</v>
      </c>
    </row>
    <row r="53" spans="1:5" ht="12.75">
      <c r="A53" t="s">
        <v>58</v>
      </c>
      <c r="E53" s="39" t="s">
        <v>770</v>
      </c>
    </row>
    <row r="54" spans="1:16" ht="12.75">
      <c r="A54" t="s">
        <v>48</v>
      </c>
      <c s="34" t="s">
        <v>118</v>
      </c>
      <c s="34" t="s">
        <v>771</v>
      </c>
      <c s="35" t="s">
        <v>5</v>
      </c>
      <c s="6" t="s">
        <v>772</v>
      </c>
      <c s="36" t="s">
        <v>187</v>
      </c>
      <c s="37">
        <v>3</v>
      </c>
      <c s="36">
        <v>0</v>
      </c>
      <c s="36">
        <f>ROUND(G54*H54,6)</f>
      </c>
      <c r="L54" s="38">
        <v>0</v>
      </c>
      <c s="32">
        <f>ROUND(ROUND(L54,2)*ROUND(G54,3),2)</f>
      </c>
      <c s="36" t="s">
        <v>188</v>
      </c>
      <c>
        <f>(M54*21)/100</f>
      </c>
      <c t="s">
        <v>26</v>
      </c>
    </row>
    <row r="55" spans="1:5" ht="12.75">
      <c r="A55" s="35" t="s">
        <v>55</v>
      </c>
      <c r="E55" s="39" t="s">
        <v>5</v>
      </c>
    </row>
    <row r="56" spans="1:5" ht="12.75">
      <c r="A56" s="35" t="s">
        <v>56</v>
      </c>
      <c r="E56" s="40" t="s">
        <v>5</v>
      </c>
    </row>
    <row r="57" spans="1:5" ht="12.75">
      <c r="A57" t="s">
        <v>58</v>
      </c>
      <c r="E57" s="39" t="s">
        <v>772</v>
      </c>
    </row>
    <row r="58" spans="1:16" ht="38.25">
      <c r="A58" t="s">
        <v>48</v>
      </c>
      <c s="34" t="s">
        <v>124</v>
      </c>
      <c s="34" t="s">
        <v>773</v>
      </c>
      <c s="35" t="s">
        <v>5</v>
      </c>
      <c s="6" t="s">
        <v>774</v>
      </c>
      <c s="36" t="s">
        <v>187</v>
      </c>
      <c s="37">
        <v>3</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76.5">
      <c r="A61" t="s">
        <v>58</v>
      </c>
      <c r="E61" s="39" t="s">
        <v>775</v>
      </c>
    </row>
    <row r="62" spans="1:16" ht="12.75">
      <c r="A62" t="s">
        <v>48</v>
      </c>
      <c s="34" t="s">
        <v>130</v>
      </c>
      <c s="34" t="s">
        <v>776</v>
      </c>
      <c s="35" t="s">
        <v>5</v>
      </c>
      <c s="6" t="s">
        <v>777</v>
      </c>
      <c s="36" t="s">
        <v>187</v>
      </c>
      <c s="37">
        <v>3</v>
      </c>
      <c s="36">
        <v>0</v>
      </c>
      <c s="36">
        <f>ROUND(G62*H62,6)</f>
      </c>
      <c r="L62" s="38">
        <v>0</v>
      </c>
      <c s="32">
        <f>ROUND(ROUND(L62,2)*ROUND(G62,3),2)</f>
      </c>
      <c s="36" t="s">
        <v>188</v>
      </c>
      <c>
        <f>(M62*21)/100</f>
      </c>
      <c t="s">
        <v>26</v>
      </c>
    </row>
    <row r="63" spans="1:5" ht="12.75">
      <c r="A63" s="35" t="s">
        <v>55</v>
      </c>
      <c r="E63" s="39" t="s">
        <v>5</v>
      </c>
    </row>
    <row r="64" spans="1:5" ht="12.75">
      <c r="A64" s="35" t="s">
        <v>56</v>
      </c>
      <c r="E64" s="40" t="s">
        <v>5</v>
      </c>
    </row>
    <row r="65" spans="1:5" ht="12.75">
      <c r="A65" t="s">
        <v>58</v>
      </c>
      <c r="E65" s="39" t="s">
        <v>777</v>
      </c>
    </row>
    <row r="66" spans="1:16" ht="12.75">
      <c r="A66" t="s">
        <v>48</v>
      </c>
      <c s="34" t="s">
        <v>136</v>
      </c>
      <c s="34" t="s">
        <v>778</v>
      </c>
      <c s="35" t="s">
        <v>5</v>
      </c>
      <c s="6" t="s">
        <v>779</v>
      </c>
      <c s="36" t="s">
        <v>187</v>
      </c>
      <c s="37">
        <v>64</v>
      </c>
      <c s="36">
        <v>0</v>
      </c>
      <c s="36">
        <f>ROUND(G66*H66,6)</f>
      </c>
      <c r="L66" s="38">
        <v>0</v>
      </c>
      <c s="32">
        <f>ROUND(ROUND(L66,2)*ROUND(G66,3),2)</f>
      </c>
      <c s="36" t="s">
        <v>188</v>
      </c>
      <c>
        <f>(M66*21)/100</f>
      </c>
      <c t="s">
        <v>26</v>
      </c>
    </row>
    <row r="67" spans="1:5" ht="12.75">
      <c r="A67" s="35" t="s">
        <v>55</v>
      </c>
      <c r="E67" s="39" t="s">
        <v>5</v>
      </c>
    </row>
    <row r="68" spans="1:5" ht="12.75">
      <c r="A68" s="35" t="s">
        <v>56</v>
      </c>
      <c r="E68" s="40" t="s">
        <v>5</v>
      </c>
    </row>
    <row r="69" spans="1:5" ht="12.75">
      <c r="A69" t="s">
        <v>58</v>
      </c>
      <c r="E69" s="39" t="s">
        <v>779</v>
      </c>
    </row>
    <row r="70" spans="1:16" ht="12.75">
      <c r="A70" t="s">
        <v>48</v>
      </c>
      <c s="34" t="s">
        <v>142</v>
      </c>
      <c s="34" t="s">
        <v>780</v>
      </c>
      <c s="35" t="s">
        <v>5</v>
      </c>
      <c s="6" t="s">
        <v>781</v>
      </c>
      <c s="36" t="s">
        <v>187</v>
      </c>
      <c s="37">
        <v>64</v>
      </c>
      <c s="36">
        <v>0</v>
      </c>
      <c s="36">
        <f>ROUND(G70*H70,6)</f>
      </c>
      <c r="L70" s="38">
        <v>0</v>
      </c>
      <c s="32">
        <f>ROUND(ROUND(L70,2)*ROUND(G70,3),2)</f>
      </c>
      <c s="36" t="s">
        <v>54</v>
      </c>
      <c>
        <f>(M70*21)/100</f>
      </c>
      <c t="s">
        <v>26</v>
      </c>
    </row>
    <row r="71" spans="1:5" ht="12.75">
      <c r="A71" s="35" t="s">
        <v>55</v>
      </c>
      <c r="E71" s="39" t="s">
        <v>5</v>
      </c>
    </row>
    <row r="72" spans="1:5" ht="12.75">
      <c r="A72" s="35" t="s">
        <v>56</v>
      </c>
      <c r="E72" s="40" t="s">
        <v>5</v>
      </c>
    </row>
    <row r="73" spans="1:5" ht="12.75">
      <c r="A73" t="s">
        <v>58</v>
      </c>
      <c r="E73" s="39" t="s">
        <v>781</v>
      </c>
    </row>
    <row r="74" spans="1:16" ht="12.75">
      <c r="A74" t="s">
        <v>48</v>
      </c>
      <c s="34" t="s">
        <v>148</v>
      </c>
      <c s="34" t="s">
        <v>782</v>
      </c>
      <c s="35" t="s">
        <v>5</v>
      </c>
      <c s="6" t="s">
        <v>783</v>
      </c>
      <c s="36" t="s">
        <v>187</v>
      </c>
      <c s="37">
        <v>3</v>
      </c>
      <c s="36">
        <v>0</v>
      </c>
      <c s="36">
        <f>ROUND(G74*H74,6)</f>
      </c>
      <c r="L74" s="38">
        <v>0</v>
      </c>
      <c s="32">
        <f>ROUND(ROUND(L74,2)*ROUND(G74,3),2)</f>
      </c>
      <c s="36" t="s">
        <v>54</v>
      </c>
      <c>
        <f>(M74*21)/100</f>
      </c>
      <c t="s">
        <v>26</v>
      </c>
    </row>
    <row r="75" spans="1:5" ht="12.75">
      <c r="A75" s="35" t="s">
        <v>55</v>
      </c>
      <c r="E75" s="39" t="s">
        <v>5</v>
      </c>
    </row>
    <row r="76" spans="1:5" ht="12.75">
      <c r="A76" s="35" t="s">
        <v>56</v>
      </c>
      <c r="E76" s="40" t="s">
        <v>5</v>
      </c>
    </row>
    <row r="77" spans="1:5" ht="12.75">
      <c r="A77" t="s">
        <v>58</v>
      </c>
      <c r="E77" s="39" t="s">
        <v>783</v>
      </c>
    </row>
    <row r="78" spans="1:16" ht="12.75">
      <c r="A78" t="s">
        <v>48</v>
      </c>
      <c s="34" t="s">
        <v>225</v>
      </c>
      <c s="34" t="s">
        <v>784</v>
      </c>
      <c s="35" t="s">
        <v>5</v>
      </c>
      <c s="6" t="s">
        <v>785</v>
      </c>
      <c s="36" t="s">
        <v>187</v>
      </c>
      <c s="37">
        <v>3</v>
      </c>
      <c s="36">
        <v>0</v>
      </c>
      <c s="36">
        <f>ROUND(G78*H78,6)</f>
      </c>
      <c r="L78" s="38">
        <v>0</v>
      </c>
      <c s="32">
        <f>ROUND(ROUND(L78,2)*ROUND(G78,3),2)</f>
      </c>
      <c s="36" t="s">
        <v>54</v>
      </c>
      <c>
        <f>(M78*21)/100</f>
      </c>
      <c t="s">
        <v>26</v>
      </c>
    </row>
    <row r="79" spans="1:5" ht="12.75">
      <c r="A79" s="35" t="s">
        <v>55</v>
      </c>
      <c r="E79" s="39" t="s">
        <v>5</v>
      </c>
    </row>
    <row r="80" spans="1:5" ht="12.75">
      <c r="A80" s="35" t="s">
        <v>56</v>
      </c>
      <c r="E80" s="40" t="s">
        <v>5</v>
      </c>
    </row>
    <row r="81" spans="1:5" ht="12.75">
      <c r="A81" t="s">
        <v>58</v>
      </c>
      <c r="E81" s="39" t="s">
        <v>785</v>
      </c>
    </row>
    <row r="82" spans="1:16" ht="12.75">
      <c r="A82" t="s">
        <v>48</v>
      </c>
      <c s="34" t="s">
        <v>228</v>
      </c>
      <c s="34" t="s">
        <v>786</v>
      </c>
      <c s="35" t="s">
        <v>5</v>
      </c>
      <c s="6" t="s">
        <v>787</v>
      </c>
      <c s="36" t="s">
        <v>187</v>
      </c>
      <c s="37">
        <v>14</v>
      </c>
      <c s="36">
        <v>0</v>
      </c>
      <c s="36">
        <f>ROUND(G82*H82,6)</f>
      </c>
      <c r="L82" s="38">
        <v>0</v>
      </c>
      <c s="32">
        <f>ROUND(ROUND(L82,2)*ROUND(G82,3),2)</f>
      </c>
      <c s="36" t="s">
        <v>188</v>
      </c>
      <c>
        <f>(M82*21)/100</f>
      </c>
      <c t="s">
        <v>26</v>
      </c>
    </row>
    <row r="83" spans="1:5" ht="12.75">
      <c r="A83" s="35" t="s">
        <v>55</v>
      </c>
      <c r="E83" s="39" t="s">
        <v>5</v>
      </c>
    </row>
    <row r="84" spans="1:5" ht="12.75">
      <c r="A84" s="35" t="s">
        <v>56</v>
      </c>
      <c r="E84" s="40" t="s">
        <v>5</v>
      </c>
    </row>
    <row r="85" spans="1:5" ht="12.75">
      <c r="A85" t="s">
        <v>58</v>
      </c>
      <c r="E85" s="39" t="s">
        <v>787</v>
      </c>
    </row>
    <row r="86" spans="1:16" ht="25.5">
      <c r="A86" t="s">
        <v>48</v>
      </c>
      <c s="34" t="s">
        <v>232</v>
      </c>
      <c s="34" t="s">
        <v>788</v>
      </c>
      <c s="35" t="s">
        <v>5</v>
      </c>
      <c s="6" t="s">
        <v>789</v>
      </c>
      <c s="36" t="s">
        <v>187</v>
      </c>
      <c s="37">
        <v>9</v>
      </c>
      <c s="36">
        <v>0</v>
      </c>
      <c s="36">
        <f>ROUND(G86*H86,6)</f>
      </c>
      <c r="L86" s="38">
        <v>0</v>
      </c>
      <c s="32">
        <f>ROUND(ROUND(L86,2)*ROUND(G86,3),2)</f>
      </c>
      <c s="36" t="s">
        <v>54</v>
      </c>
      <c>
        <f>(M86*21)/100</f>
      </c>
      <c t="s">
        <v>26</v>
      </c>
    </row>
    <row r="87" spans="1:5" ht="12.75">
      <c r="A87" s="35" t="s">
        <v>55</v>
      </c>
      <c r="E87" s="39" t="s">
        <v>5</v>
      </c>
    </row>
    <row r="88" spans="1:5" ht="12.75">
      <c r="A88" s="35" t="s">
        <v>56</v>
      </c>
      <c r="E88" s="40" t="s">
        <v>5</v>
      </c>
    </row>
    <row r="89" spans="1:5" ht="25.5">
      <c r="A89" t="s">
        <v>58</v>
      </c>
      <c r="E89" s="39" t="s">
        <v>789</v>
      </c>
    </row>
    <row r="90" spans="1:16" ht="25.5">
      <c r="A90" t="s">
        <v>48</v>
      </c>
      <c s="34" t="s">
        <v>236</v>
      </c>
      <c s="34" t="s">
        <v>790</v>
      </c>
      <c s="35" t="s">
        <v>5</v>
      </c>
      <c s="6" t="s">
        <v>791</v>
      </c>
      <c s="36" t="s">
        <v>187</v>
      </c>
      <c s="37">
        <v>2</v>
      </c>
      <c s="36">
        <v>0</v>
      </c>
      <c s="36">
        <f>ROUND(G90*H90,6)</f>
      </c>
      <c r="L90" s="38">
        <v>0</v>
      </c>
      <c s="32">
        <f>ROUND(ROUND(L90,2)*ROUND(G90,3),2)</f>
      </c>
      <c s="36" t="s">
        <v>54</v>
      </c>
      <c>
        <f>(M90*21)/100</f>
      </c>
      <c t="s">
        <v>26</v>
      </c>
    </row>
    <row r="91" spans="1:5" ht="12.75">
      <c r="A91" s="35" t="s">
        <v>55</v>
      </c>
      <c r="E91" s="39" t="s">
        <v>5</v>
      </c>
    </row>
    <row r="92" spans="1:5" ht="12.75">
      <c r="A92" s="35" t="s">
        <v>56</v>
      </c>
      <c r="E92" s="40" t="s">
        <v>5</v>
      </c>
    </row>
    <row r="93" spans="1:5" ht="25.5">
      <c r="A93" t="s">
        <v>58</v>
      </c>
      <c r="E93" s="39" t="s">
        <v>791</v>
      </c>
    </row>
    <row r="94" spans="1:16" ht="25.5">
      <c r="A94" t="s">
        <v>48</v>
      </c>
      <c s="34" t="s">
        <v>239</v>
      </c>
      <c s="34" t="s">
        <v>792</v>
      </c>
      <c s="35" t="s">
        <v>5</v>
      </c>
      <c s="6" t="s">
        <v>793</v>
      </c>
      <c s="36" t="s">
        <v>187</v>
      </c>
      <c s="37">
        <v>2</v>
      </c>
      <c s="36">
        <v>0</v>
      </c>
      <c s="36">
        <f>ROUND(G94*H94,6)</f>
      </c>
      <c r="L94" s="38">
        <v>0</v>
      </c>
      <c s="32">
        <f>ROUND(ROUND(L94,2)*ROUND(G94,3),2)</f>
      </c>
      <c s="36" t="s">
        <v>54</v>
      </c>
      <c>
        <f>(M94*21)/100</f>
      </c>
      <c t="s">
        <v>26</v>
      </c>
    </row>
    <row r="95" spans="1:5" ht="12.75">
      <c r="A95" s="35" t="s">
        <v>55</v>
      </c>
      <c r="E95" s="39" t="s">
        <v>5</v>
      </c>
    </row>
    <row r="96" spans="1:5" ht="12.75">
      <c r="A96" s="35" t="s">
        <v>56</v>
      </c>
      <c r="E96" s="40" t="s">
        <v>5</v>
      </c>
    </row>
    <row r="97" spans="1:5" ht="25.5">
      <c r="A97" t="s">
        <v>58</v>
      </c>
      <c r="E97" s="39" t="s">
        <v>793</v>
      </c>
    </row>
    <row r="98" spans="1:16" ht="25.5">
      <c r="A98" t="s">
        <v>48</v>
      </c>
      <c s="34" t="s">
        <v>241</v>
      </c>
      <c s="34" t="s">
        <v>794</v>
      </c>
      <c s="35" t="s">
        <v>5</v>
      </c>
      <c s="6" t="s">
        <v>795</v>
      </c>
      <c s="36" t="s">
        <v>187</v>
      </c>
      <c s="37">
        <v>1</v>
      </c>
      <c s="36">
        <v>0</v>
      </c>
      <c s="36">
        <f>ROUND(G98*H98,6)</f>
      </c>
      <c r="L98" s="38">
        <v>0</v>
      </c>
      <c s="32">
        <f>ROUND(ROUND(L98,2)*ROUND(G98,3),2)</f>
      </c>
      <c s="36" t="s">
        <v>54</v>
      </c>
      <c>
        <f>(M98*21)/100</f>
      </c>
      <c t="s">
        <v>26</v>
      </c>
    </row>
    <row r="99" spans="1:5" ht="12.75">
      <c r="A99" s="35" t="s">
        <v>55</v>
      </c>
      <c r="E99" s="39" t="s">
        <v>5</v>
      </c>
    </row>
    <row r="100" spans="1:5" ht="12.75">
      <c r="A100" s="35" t="s">
        <v>56</v>
      </c>
      <c r="E100" s="40" t="s">
        <v>5</v>
      </c>
    </row>
    <row r="101" spans="1:5" ht="25.5">
      <c r="A101" t="s">
        <v>58</v>
      </c>
      <c r="E101" s="39" t="s">
        <v>795</v>
      </c>
    </row>
    <row r="102" spans="1:16" ht="12.75">
      <c r="A102" t="s">
        <v>48</v>
      </c>
      <c s="34" t="s">
        <v>244</v>
      </c>
      <c s="34" t="s">
        <v>796</v>
      </c>
      <c s="35" t="s">
        <v>5</v>
      </c>
      <c s="6" t="s">
        <v>797</v>
      </c>
      <c s="36" t="s">
        <v>187</v>
      </c>
      <c s="37">
        <v>28</v>
      </c>
      <c s="36">
        <v>0</v>
      </c>
      <c s="36">
        <f>ROUND(G102*H102,6)</f>
      </c>
      <c r="L102" s="38">
        <v>0</v>
      </c>
      <c s="32">
        <f>ROUND(ROUND(L102,2)*ROUND(G102,3),2)</f>
      </c>
      <c s="36" t="s">
        <v>188</v>
      </c>
      <c>
        <f>(M102*21)/100</f>
      </c>
      <c t="s">
        <v>26</v>
      </c>
    </row>
    <row r="103" spans="1:5" ht="12.75">
      <c r="A103" s="35" t="s">
        <v>55</v>
      </c>
      <c r="E103" s="39" t="s">
        <v>5</v>
      </c>
    </row>
    <row r="104" spans="1:5" ht="12.75">
      <c r="A104" s="35" t="s">
        <v>56</v>
      </c>
      <c r="E104" s="40" t="s">
        <v>5</v>
      </c>
    </row>
    <row r="105" spans="1:5" ht="12.75">
      <c r="A105" t="s">
        <v>58</v>
      </c>
      <c r="E105" s="39" t="s">
        <v>797</v>
      </c>
    </row>
    <row r="106" spans="1:16" ht="12.75">
      <c r="A106" t="s">
        <v>48</v>
      </c>
      <c s="34" t="s">
        <v>247</v>
      </c>
      <c s="34" t="s">
        <v>798</v>
      </c>
      <c s="35" t="s">
        <v>5</v>
      </c>
      <c s="6" t="s">
        <v>799</v>
      </c>
      <c s="36" t="s">
        <v>187</v>
      </c>
      <c s="37">
        <v>28</v>
      </c>
      <c s="36">
        <v>0</v>
      </c>
      <c s="36">
        <f>ROUND(G106*H106,6)</f>
      </c>
      <c r="L106" s="38">
        <v>0</v>
      </c>
      <c s="32">
        <f>ROUND(ROUND(L106,2)*ROUND(G106,3),2)</f>
      </c>
      <c s="36" t="s">
        <v>54</v>
      </c>
      <c>
        <f>(M106*21)/100</f>
      </c>
      <c t="s">
        <v>26</v>
      </c>
    </row>
    <row r="107" spans="1:5" ht="12.75">
      <c r="A107" s="35" t="s">
        <v>55</v>
      </c>
      <c r="E107" s="39" t="s">
        <v>5</v>
      </c>
    </row>
    <row r="108" spans="1:5" ht="12.75">
      <c r="A108" s="35" t="s">
        <v>56</v>
      </c>
      <c r="E108" s="40" t="s">
        <v>5</v>
      </c>
    </row>
    <row r="109" spans="1:5" ht="12.75">
      <c r="A109" t="s">
        <v>58</v>
      </c>
      <c r="E109" s="39" t="s">
        <v>799</v>
      </c>
    </row>
    <row r="110" spans="1:16" ht="12.75">
      <c r="A110" t="s">
        <v>48</v>
      </c>
      <c s="34" t="s">
        <v>250</v>
      </c>
      <c s="34" t="s">
        <v>800</v>
      </c>
      <c s="35" t="s">
        <v>5</v>
      </c>
      <c s="6" t="s">
        <v>801</v>
      </c>
      <c s="36" t="s">
        <v>187</v>
      </c>
      <c s="37">
        <v>3</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12.75">
      <c r="A113" t="s">
        <v>58</v>
      </c>
      <c r="E113" s="39" t="s">
        <v>801</v>
      </c>
    </row>
    <row r="114" spans="1:16" ht="25.5">
      <c r="A114" t="s">
        <v>48</v>
      </c>
      <c s="34" t="s">
        <v>253</v>
      </c>
      <c s="34" t="s">
        <v>802</v>
      </c>
      <c s="35" t="s">
        <v>5</v>
      </c>
      <c s="6" t="s">
        <v>803</v>
      </c>
      <c s="36" t="s">
        <v>187</v>
      </c>
      <c s="37">
        <v>3</v>
      </c>
      <c s="36">
        <v>0</v>
      </c>
      <c s="36">
        <f>ROUND(G114*H114,6)</f>
      </c>
      <c r="L114" s="38">
        <v>0</v>
      </c>
      <c s="32">
        <f>ROUND(ROUND(L114,2)*ROUND(G114,3),2)</f>
      </c>
      <c s="36" t="s">
        <v>54</v>
      </c>
      <c>
        <f>(M114*21)/100</f>
      </c>
      <c t="s">
        <v>26</v>
      </c>
    </row>
    <row r="115" spans="1:5" ht="12.75">
      <c r="A115" s="35" t="s">
        <v>55</v>
      </c>
      <c r="E115" s="39" t="s">
        <v>5</v>
      </c>
    </row>
    <row r="116" spans="1:5" ht="12.75">
      <c r="A116" s="35" t="s">
        <v>56</v>
      </c>
      <c r="E116" s="40" t="s">
        <v>5</v>
      </c>
    </row>
    <row r="117" spans="1:5" ht="25.5">
      <c r="A117" t="s">
        <v>58</v>
      </c>
      <c r="E117" s="39" t="s">
        <v>803</v>
      </c>
    </row>
    <row r="118" spans="1:16" ht="12.75">
      <c r="A118" t="s">
        <v>48</v>
      </c>
      <c s="34" t="s">
        <v>256</v>
      </c>
      <c s="34" t="s">
        <v>233</v>
      </c>
      <c s="35" t="s">
        <v>5</v>
      </c>
      <c s="6" t="s">
        <v>234</v>
      </c>
      <c s="36" t="s">
        <v>235</v>
      </c>
      <c s="37">
        <v>650</v>
      </c>
      <c s="36">
        <v>0</v>
      </c>
      <c s="36">
        <f>ROUND(G118*H118,6)</f>
      </c>
      <c r="L118" s="38">
        <v>0</v>
      </c>
      <c s="32">
        <f>ROUND(ROUND(L118,2)*ROUND(G118,3),2)</f>
      </c>
      <c s="36" t="s">
        <v>188</v>
      </c>
      <c>
        <f>(M118*21)/100</f>
      </c>
      <c t="s">
        <v>26</v>
      </c>
    </row>
    <row r="119" spans="1:5" ht="12.75">
      <c r="A119" s="35" t="s">
        <v>55</v>
      </c>
      <c r="E119" s="39" t="s">
        <v>5</v>
      </c>
    </row>
    <row r="120" spans="1:5" ht="12.75">
      <c r="A120" s="35" t="s">
        <v>56</v>
      </c>
      <c r="E120" s="40" t="s">
        <v>5</v>
      </c>
    </row>
    <row r="121" spans="1:5" ht="12.75">
      <c r="A121" t="s">
        <v>58</v>
      </c>
      <c r="E121" s="39" t="s">
        <v>234</v>
      </c>
    </row>
    <row r="122" spans="1:16" ht="25.5">
      <c r="A122" t="s">
        <v>48</v>
      </c>
      <c s="34" t="s">
        <v>260</v>
      </c>
      <c s="34" t="s">
        <v>804</v>
      </c>
      <c s="35" t="s">
        <v>5</v>
      </c>
      <c s="6" t="s">
        <v>805</v>
      </c>
      <c s="36" t="s">
        <v>235</v>
      </c>
      <c s="37">
        <v>650</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25.5">
      <c r="A125" t="s">
        <v>58</v>
      </c>
      <c r="E125" s="39" t="s">
        <v>805</v>
      </c>
    </row>
    <row r="126" spans="1:16" ht="12.75">
      <c r="A126" t="s">
        <v>48</v>
      </c>
      <c s="34" t="s">
        <v>263</v>
      </c>
      <c s="34" t="s">
        <v>240</v>
      </c>
      <c s="35" t="s">
        <v>5</v>
      </c>
      <c s="6" t="s">
        <v>234</v>
      </c>
      <c s="36" t="s">
        <v>235</v>
      </c>
      <c s="37">
        <v>310</v>
      </c>
      <c s="36">
        <v>0</v>
      </c>
      <c s="36">
        <f>ROUND(G126*H126,6)</f>
      </c>
      <c r="L126" s="38">
        <v>0</v>
      </c>
      <c s="32">
        <f>ROUND(ROUND(L126,2)*ROUND(G126,3),2)</f>
      </c>
      <c s="36" t="s">
        <v>188</v>
      </c>
      <c>
        <f>(M126*21)/100</f>
      </c>
      <c t="s">
        <v>26</v>
      </c>
    </row>
    <row r="127" spans="1:5" ht="12.75">
      <c r="A127" s="35" t="s">
        <v>55</v>
      </c>
      <c r="E127" s="39" t="s">
        <v>5</v>
      </c>
    </row>
    <row r="128" spans="1:5" ht="12.75">
      <c r="A128" s="35" t="s">
        <v>56</v>
      </c>
      <c r="E128" s="40" t="s">
        <v>5</v>
      </c>
    </row>
    <row r="129" spans="1:5" ht="12.75">
      <c r="A129" t="s">
        <v>58</v>
      </c>
      <c r="E129" s="39" t="s">
        <v>234</v>
      </c>
    </row>
    <row r="130" spans="1:16" ht="25.5">
      <c r="A130" t="s">
        <v>48</v>
      </c>
      <c s="34" t="s">
        <v>266</v>
      </c>
      <c s="34" t="s">
        <v>806</v>
      </c>
      <c s="35" t="s">
        <v>5</v>
      </c>
      <c s="6" t="s">
        <v>807</v>
      </c>
      <c s="36" t="s">
        <v>235</v>
      </c>
      <c s="37">
        <v>310</v>
      </c>
      <c s="36">
        <v>0</v>
      </c>
      <c s="36">
        <f>ROUND(G130*H130,6)</f>
      </c>
      <c r="L130" s="38">
        <v>0</v>
      </c>
      <c s="32">
        <f>ROUND(ROUND(L130,2)*ROUND(G130,3),2)</f>
      </c>
      <c s="36" t="s">
        <v>54</v>
      </c>
      <c>
        <f>(M130*21)/100</f>
      </c>
      <c t="s">
        <v>26</v>
      </c>
    </row>
    <row r="131" spans="1:5" ht="12.75">
      <c r="A131" s="35" t="s">
        <v>55</v>
      </c>
      <c r="E131" s="39" t="s">
        <v>5</v>
      </c>
    </row>
    <row r="132" spans="1:5" ht="12.75">
      <c r="A132" s="35" t="s">
        <v>56</v>
      </c>
      <c r="E132" s="40" t="s">
        <v>5</v>
      </c>
    </row>
    <row r="133" spans="1:5" ht="25.5">
      <c r="A133" t="s">
        <v>58</v>
      </c>
      <c r="E133" s="39" t="s">
        <v>807</v>
      </c>
    </row>
    <row r="134" spans="1:16" ht="12.75">
      <c r="A134" t="s">
        <v>48</v>
      </c>
      <c s="34" t="s">
        <v>269</v>
      </c>
      <c s="34" t="s">
        <v>245</v>
      </c>
      <c s="35" t="s">
        <v>5</v>
      </c>
      <c s="6" t="s">
        <v>246</v>
      </c>
      <c s="36" t="s">
        <v>235</v>
      </c>
      <c s="37">
        <v>130</v>
      </c>
      <c s="36">
        <v>0</v>
      </c>
      <c s="36">
        <f>ROUND(G134*H134,6)</f>
      </c>
      <c r="L134" s="38">
        <v>0</v>
      </c>
      <c s="32">
        <f>ROUND(ROUND(L134,2)*ROUND(G134,3),2)</f>
      </c>
      <c s="36" t="s">
        <v>188</v>
      </c>
      <c>
        <f>(M134*21)/100</f>
      </c>
      <c t="s">
        <v>26</v>
      </c>
    </row>
    <row r="135" spans="1:5" ht="12.75">
      <c r="A135" s="35" t="s">
        <v>55</v>
      </c>
      <c r="E135" s="39" t="s">
        <v>5</v>
      </c>
    </row>
    <row r="136" spans="1:5" ht="12.75">
      <c r="A136" s="35" t="s">
        <v>56</v>
      </c>
      <c r="E136" s="40" t="s">
        <v>5</v>
      </c>
    </row>
    <row r="137" spans="1:5" ht="12.75">
      <c r="A137" t="s">
        <v>58</v>
      </c>
      <c r="E137" s="39" t="s">
        <v>246</v>
      </c>
    </row>
    <row r="138" spans="1:16" ht="12.75">
      <c r="A138" t="s">
        <v>48</v>
      </c>
      <c s="34" t="s">
        <v>272</v>
      </c>
      <c s="34" t="s">
        <v>808</v>
      </c>
      <c s="35" t="s">
        <v>5</v>
      </c>
      <c s="6" t="s">
        <v>458</v>
      </c>
      <c s="36" t="s">
        <v>235</v>
      </c>
      <c s="37">
        <v>130</v>
      </c>
      <c s="36">
        <v>0</v>
      </c>
      <c s="36">
        <f>ROUND(G138*H138,6)</f>
      </c>
      <c r="L138" s="38">
        <v>0</v>
      </c>
      <c s="32">
        <f>ROUND(ROUND(L138,2)*ROUND(G138,3),2)</f>
      </c>
      <c s="36" t="s">
        <v>54</v>
      </c>
      <c>
        <f>(M138*21)/100</f>
      </c>
      <c t="s">
        <v>26</v>
      </c>
    </row>
    <row r="139" spans="1:5" ht="12.75">
      <c r="A139" s="35" t="s">
        <v>55</v>
      </c>
      <c r="E139" s="39" t="s">
        <v>5</v>
      </c>
    </row>
    <row r="140" spans="1:5" ht="12.75">
      <c r="A140" s="35" t="s">
        <v>56</v>
      </c>
      <c r="E140" s="40" t="s">
        <v>5</v>
      </c>
    </row>
    <row r="141" spans="1:5" ht="12.75">
      <c r="A141" t="s">
        <v>58</v>
      </c>
      <c r="E141" s="39" t="s">
        <v>458</v>
      </c>
    </row>
    <row r="142" spans="1:16" ht="12.75">
      <c r="A142" t="s">
        <v>48</v>
      </c>
      <c s="34" t="s">
        <v>275</v>
      </c>
      <c s="34" t="s">
        <v>451</v>
      </c>
      <c s="35" t="s">
        <v>5</v>
      </c>
      <c s="6" t="s">
        <v>246</v>
      </c>
      <c s="36" t="s">
        <v>235</v>
      </c>
      <c s="37">
        <v>240</v>
      </c>
      <c s="36">
        <v>0</v>
      </c>
      <c s="36">
        <f>ROUND(G142*H142,6)</f>
      </c>
      <c r="L142" s="38">
        <v>0</v>
      </c>
      <c s="32">
        <f>ROUND(ROUND(L142,2)*ROUND(G142,3),2)</f>
      </c>
      <c s="36" t="s">
        <v>188</v>
      </c>
      <c>
        <f>(M142*21)/100</f>
      </c>
      <c t="s">
        <v>26</v>
      </c>
    </row>
    <row r="143" spans="1:5" ht="12.75">
      <c r="A143" s="35" t="s">
        <v>55</v>
      </c>
      <c r="E143" s="39" t="s">
        <v>5</v>
      </c>
    </row>
    <row r="144" spans="1:5" ht="12.75">
      <c r="A144" s="35" t="s">
        <v>56</v>
      </c>
      <c r="E144" s="40" t="s">
        <v>5</v>
      </c>
    </row>
    <row r="145" spans="1:5" ht="12.75">
      <c r="A145" t="s">
        <v>58</v>
      </c>
      <c r="E145" s="39" t="s">
        <v>246</v>
      </c>
    </row>
    <row r="146" spans="1:16" ht="12.75">
      <c r="A146" t="s">
        <v>48</v>
      </c>
      <c s="34" t="s">
        <v>278</v>
      </c>
      <c s="34" t="s">
        <v>809</v>
      </c>
      <c s="35" t="s">
        <v>5</v>
      </c>
      <c s="6" t="s">
        <v>249</v>
      </c>
      <c s="36" t="s">
        <v>235</v>
      </c>
      <c s="37">
        <v>240</v>
      </c>
      <c s="36">
        <v>0</v>
      </c>
      <c s="36">
        <f>ROUND(G146*H146,6)</f>
      </c>
      <c r="L146" s="38">
        <v>0</v>
      </c>
      <c s="32">
        <f>ROUND(ROUND(L146,2)*ROUND(G146,3),2)</f>
      </c>
      <c s="36" t="s">
        <v>54</v>
      </c>
      <c>
        <f>(M146*21)/100</f>
      </c>
      <c t="s">
        <v>26</v>
      </c>
    </row>
    <row r="147" spans="1:5" ht="12.75">
      <c r="A147" s="35" t="s">
        <v>55</v>
      </c>
      <c r="E147" s="39" t="s">
        <v>5</v>
      </c>
    </row>
    <row r="148" spans="1:5" ht="12.75">
      <c r="A148" s="35" t="s">
        <v>56</v>
      </c>
      <c r="E148" s="40" t="s">
        <v>5</v>
      </c>
    </row>
    <row r="149" spans="1:5" ht="12.75">
      <c r="A149" t="s">
        <v>58</v>
      </c>
      <c r="E149" s="39" t="s">
        <v>249</v>
      </c>
    </row>
    <row r="150" spans="1:16" ht="12.75">
      <c r="A150" t="s">
        <v>48</v>
      </c>
      <c s="34" t="s">
        <v>281</v>
      </c>
      <c s="34" t="s">
        <v>810</v>
      </c>
      <c s="35" t="s">
        <v>5</v>
      </c>
      <c s="6" t="s">
        <v>252</v>
      </c>
      <c s="36" t="s">
        <v>235</v>
      </c>
      <c s="37">
        <v>370</v>
      </c>
      <c s="36">
        <v>0</v>
      </c>
      <c s="36">
        <f>ROUND(G150*H150,6)</f>
      </c>
      <c r="L150" s="38">
        <v>0</v>
      </c>
      <c s="32">
        <f>ROUND(ROUND(L150,2)*ROUND(G150,3),2)</f>
      </c>
      <c s="36" t="s">
        <v>54</v>
      </c>
      <c>
        <f>(M150*21)/100</f>
      </c>
      <c t="s">
        <v>26</v>
      </c>
    </row>
    <row r="151" spans="1:5" ht="12.75">
      <c r="A151" s="35" t="s">
        <v>55</v>
      </c>
      <c r="E151" s="39" t="s">
        <v>5</v>
      </c>
    </row>
    <row r="152" spans="1:5" ht="12.75">
      <c r="A152" s="35" t="s">
        <v>56</v>
      </c>
      <c r="E152" s="40" t="s">
        <v>5</v>
      </c>
    </row>
    <row r="153" spans="1:5" ht="12.75">
      <c r="A153" t="s">
        <v>58</v>
      </c>
      <c r="E153" s="39" t="s">
        <v>252</v>
      </c>
    </row>
    <row r="154" spans="1:16" ht="12.75">
      <c r="A154" t="s">
        <v>48</v>
      </c>
      <c s="34" t="s">
        <v>284</v>
      </c>
      <c s="34" t="s">
        <v>811</v>
      </c>
      <c s="35" t="s">
        <v>5</v>
      </c>
      <c s="6" t="s">
        <v>255</v>
      </c>
      <c s="36" t="s">
        <v>235</v>
      </c>
      <c s="37">
        <v>370</v>
      </c>
      <c s="36">
        <v>0</v>
      </c>
      <c s="36">
        <f>ROUND(G154*H154,6)</f>
      </c>
      <c r="L154" s="38">
        <v>0</v>
      </c>
      <c s="32">
        <f>ROUND(ROUND(L154,2)*ROUND(G154,3),2)</f>
      </c>
      <c s="36" t="s">
        <v>54</v>
      </c>
      <c>
        <f>(M154*21)/100</f>
      </c>
      <c t="s">
        <v>26</v>
      </c>
    </row>
    <row r="155" spans="1:5" ht="12.75">
      <c r="A155" s="35" t="s">
        <v>55</v>
      </c>
      <c r="E155" s="39" t="s">
        <v>5</v>
      </c>
    </row>
    <row r="156" spans="1:5" ht="12.75">
      <c r="A156" s="35" t="s">
        <v>56</v>
      </c>
      <c r="E156" s="40" t="s">
        <v>5</v>
      </c>
    </row>
    <row r="157" spans="1:5" ht="12.75">
      <c r="A157" t="s">
        <v>58</v>
      </c>
      <c r="E157" s="39" t="s">
        <v>255</v>
      </c>
    </row>
    <row r="158" spans="1:16" ht="12.75">
      <c r="A158" t="s">
        <v>48</v>
      </c>
      <c s="34" t="s">
        <v>287</v>
      </c>
      <c s="34" t="s">
        <v>812</v>
      </c>
      <c s="35" t="s">
        <v>5</v>
      </c>
      <c s="6" t="s">
        <v>258</v>
      </c>
      <c s="36" t="s">
        <v>259</v>
      </c>
      <c s="37">
        <v>250</v>
      </c>
      <c s="36">
        <v>0</v>
      </c>
      <c s="36">
        <f>ROUND(G158*H158,6)</f>
      </c>
      <c r="L158" s="38">
        <v>0</v>
      </c>
      <c s="32">
        <f>ROUND(ROUND(L158,2)*ROUND(G158,3),2)</f>
      </c>
      <c s="36" t="s">
        <v>54</v>
      </c>
      <c>
        <f>(M158*21)/100</f>
      </c>
      <c t="s">
        <v>26</v>
      </c>
    </row>
    <row r="159" spans="1:5" ht="12.75">
      <c r="A159" s="35" t="s">
        <v>55</v>
      </c>
      <c r="E159" s="39" t="s">
        <v>5</v>
      </c>
    </row>
    <row r="160" spans="1:5" ht="12.75">
      <c r="A160" s="35" t="s">
        <v>56</v>
      </c>
      <c r="E160" s="40" t="s">
        <v>5</v>
      </c>
    </row>
    <row r="161" spans="1:5" ht="12.75">
      <c r="A161" t="s">
        <v>58</v>
      </c>
      <c r="E161" s="39" t="s">
        <v>258</v>
      </c>
    </row>
    <row r="162" spans="1:16" ht="12.75">
      <c r="A162" t="s">
        <v>48</v>
      </c>
      <c s="34" t="s">
        <v>290</v>
      </c>
      <c s="34" t="s">
        <v>813</v>
      </c>
      <c s="35" t="s">
        <v>5</v>
      </c>
      <c s="6" t="s">
        <v>262</v>
      </c>
      <c s="36" t="s">
        <v>259</v>
      </c>
      <c s="37">
        <v>250</v>
      </c>
      <c s="36">
        <v>0</v>
      </c>
      <c s="36">
        <f>ROUND(G162*H162,6)</f>
      </c>
      <c r="L162" s="38">
        <v>0</v>
      </c>
      <c s="32">
        <f>ROUND(ROUND(L162,2)*ROUND(G162,3),2)</f>
      </c>
      <c s="36" t="s">
        <v>54</v>
      </c>
      <c>
        <f>(M162*21)/100</f>
      </c>
      <c t="s">
        <v>26</v>
      </c>
    </row>
    <row r="163" spans="1:5" ht="12.75">
      <c r="A163" s="35" t="s">
        <v>55</v>
      </c>
      <c r="E163" s="39" t="s">
        <v>5</v>
      </c>
    </row>
    <row r="164" spans="1:5" ht="12.75">
      <c r="A164" s="35" t="s">
        <v>56</v>
      </c>
      <c r="E164" s="40" t="s">
        <v>5</v>
      </c>
    </row>
    <row r="165" spans="1:5" ht="12.75">
      <c r="A165" t="s">
        <v>58</v>
      </c>
      <c r="E165" s="39" t="s">
        <v>262</v>
      </c>
    </row>
    <row r="166" spans="1:16" ht="25.5">
      <c r="A166" t="s">
        <v>48</v>
      </c>
      <c s="34" t="s">
        <v>293</v>
      </c>
      <c s="34" t="s">
        <v>468</v>
      </c>
      <c s="35" t="s">
        <v>5</v>
      </c>
      <c s="6" t="s">
        <v>469</v>
      </c>
      <c s="36" t="s">
        <v>187</v>
      </c>
      <c s="37">
        <v>150</v>
      </c>
      <c s="36">
        <v>0</v>
      </c>
      <c s="36">
        <f>ROUND(G166*H166,6)</f>
      </c>
      <c r="L166" s="38">
        <v>0</v>
      </c>
      <c s="32">
        <f>ROUND(ROUND(L166,2)*ROUND(G166,3),2)</f>
      </c>
      <c s="36" t="s">
        <v>188</v>
      </c>
      <c>
        <f>(M166*21)/100</f>
      </c>
      <c t="s">
        <v>26</v>
      </c>
    </row>
    <row r="167" spans="1:5" ht="12.75">
      <c r="A167" s="35" t="s">
        <v>55</v>
      </c>
      <c r="E167" s="39" t="s">
        <v>5</v>
      </c>
    </row>
    <row r="168" spans="1:5" ht="12.75">
      <c r="A168" s="35" t="s">
        <v>56</v>
      </c>
      <c r="E168" s="40" t="s">
        <v>5</v>
      </c>
    </row>
    <row r="169" spans="1:5" ht="25.5">
      <c r="A169" t="s">
        <v>58</v>
      </c>
      <c r="E169" s="39" t="s">
        <v>469</v>
      </c>
    </row>
    <row r="170" spans="1:16" ht="12.75">
      <c r="A170" t="s">
        <v>48</v>
      </c>
      <c s="34" t="s">
        <v>297</v>
      </c>
      <c s="34" t="s">
        <v>814</v>
      </c>
      <c s="35" t="s">
        <v>5</v>
      </c>
      <c s="6" t="s">
        <v>472</v>
      </c>
      <c s="36" t="s">
        <v>187</v>
      </c>
      <c s="37">
        <v>150</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12.75">
      <c r="A173" t="s">
        <v>58</v>
      </c>
      <c r="E173" s="39" t="s">
        <v>472</v>
      </c>
    </row>
    <row r="174" spans="1:16" ht="25.5">
      <c r="A174" t="s">
        <v>48</v>
      </c>
      <c s="34" t="s">
        <v>301</v>
      </c>
      <c s="34" t="s">
        <v>264</v>
      </c>
      <c s="35" t="s">
        <v>5</v>
      </c>
      <c s="6" t="s">
        <v>265</v>
      </c>
      <c s="36" t="s">
        <v>187</v>
      </c>
      <c s="37">
        <v>75</v>
      </c>
      <c s="36">
        <v>0</v>
      </c>
      <c s="36">
        <f>ROUND(G174*H174,6)</f>
      </c>
      <c r="L174" s="38">
        <v>0</v>
      </c>
      <c s="32">
        <f>ROUND(ROUND(L174,2)*ROUND(G174,3),2)</f>
      </c>
      <c s="36" t="s">
        <v>188</v>
      </c>
      <c>
        <f>(M174*21)/100</f>
      </c>
      <c t="s">
        <v>26</v>
      </c>
    </row>
    <row r="175" spans="1:5" ht="12.75">
      <c r="A175" s="35" t="s">
        <v>55</v>
      </c>
      <c r="E175" s="39" t="s">
        <v>5</v>
      </c>
    </row>
    <row r="176" spans="1:5" ht="12.75">
      <c r="A176" s="35" t="s">
        <v>56</v>
      </c>
      <c r="E176" s="40" t="s">
        <v>5</v>
      </c>
    </row>
    <row r="177" spans="1:5" ht="25.5">
      <c r="A177" t="s">
        <v>58</v>
      </c>
      <c r="E177" s="39" t="s">
        <v>265</v>
      </c>
    </row>
    <row r="178" spans="1:16" ht="12.75">
      <c r="A178" t="s">
        <v>48</v>
      </c>
      <c s="34" t="s">
        <v>305</v>
      </c>
      <c s="34" t="s">
        <v>815</v>
      </c>
      <c s="35" t="s">
        <v>5</v>
      </c>
      <c s="6" t="s">
        <v>268</v>
      </c>
      <c s="36" t="s">
        <v>187</v>
      </c>
      <c s="37">
        <v>75</v>
      </c>
      <c s="36">
        <v>0</v>
      </c>
      <c s="36">
        <f>ROUND(G178*H178,6)</f>
      </c>
      <c r="L178" s="38">
        <v>0</v>
      </c>
      <c s="32">
        <f>ROUND(ROUND(L178,2)*ROUND(G178,3),2)</f>
      </c>
      <c s="36" t="s">
        <v>54</v>
      </c>
      <c>
        <f>(M178*21)/100</f>
      </c>
      <c t="s">
        <v>26</v>
      </c>
    </row>
    <row r="179" spans="1:5" ht="12.75">
      <c r="A179" s="35" t="s">
        <v>55</v>
      </c>
      <c r="E179" s="39" t="s">
        <v>5</v>
      </c>
    </row>
    <row r="180" spans="1:5" ht="12.75">
      <c r="A180" s="35" t="s">
        <v>56</v>
      </c>
      <c r="E180" s="40" t="s">
        <v>5</v>
      </c>
    </row>
    <row r="181" spans="1:5" ht="12.75">
      <c r="A181" t="s">
        <v>58</v>
      </c>
      <c r="E181" s="39" t="s">
        <v>268</v>
      </c>
    </row>
    <row r="182" spans="1:16" ht="12.75">
      <c r="A182" t="s">
        <v>48</v>
      </c>
      <c s="34" t="s">
        <v>310</v>
      </c>
      <c s="34" t="s">
        <v>282</v>
      </c>
      <c s="35" t="s">
        <v>5</v>
      </c>
      <c s="6" t="s">
        <v>283</v>
      </c>
      <c s="36" t="s">
        <v>187</v>
      </c>
      <c s="37">
        <v>10</v>
      </c>
      <c s="36">
        <v>0</v>
      </c>
      <c s="36">
        <f>ROUND(G182*H182,6)</f>
      </c>
      <c r="L182" s="38">
        <v>0</v>
      </c>
      <c s="32">
        <f>ROUND(ROUND(L182,2)*ROUND(G182,3),2)</f>
      </c>
      <c s="36" t="s">
        <v>188</v>
      </c>
      <c>
        <f>(M182*21)/100</f>
      </c>
      <c t="s">
        <v>26</v>
      </c>
    </row>
    <row r="183" spans="1:5" ht="12.75">
      <c r="A183" s="35" t="s">
        <v>55</v>
      </c>
      <c r="E183" s="39" t="s">
        <v>5</v>
      </c>
    </row>
    <row r="184" spans="1:5" ht="12.75">
      <c r="A184" s="35" t="s">
        <v>56</v>
      </c>
      <c r="E184" s="40" t="s">
        <v>5</v>
      </c>
    </row>
    <row r="185" spans="1:5" ht="12.75">
      <c r="A185" t="s">
        <v>58</v>
      </c>
      <c r="E185" s="39" t="s">
        <v>283</v>
      </c>
    </row>
    <row r="186" spans="1:16" ht="12.75">
      <c r="A186" t="s">
        <v>48</v>
      </c>
      <c s="34" t="s">
        <v>401</v>
      </c>
      <c s="34" t="s">
        <v>816</v>
      </c>
      <c s="35" t="s">
        <v>5</v>
      </c>
      <c s="6" t="s">
        <v>286</v>
      </c>
      <c s="36" t="s">
        <v>187</v>
      </c>
      <c s="37">
        <v>10</v>
      </c>
      <c s="36">
        <v>0</v>
      </c>
      <c s="36">
        <f>ROUND(G186*H186,6)</f>
      </c>
      <c r="L186" s="38">
        <v>0</v>
      </c>
      <c s="32">
        <f>ROUND(ROUND(L186,2)*ROUND(G186,3),2)</f>
      </c>
      <c s="36" t="s">
        <v>54</v>
      </c>
      <c>
        <f>(M186*21)/100</f>
      </c>
      <c t="s">
        <v>26</v>
      </c>
    </row>
    <row r="187" spans="1:5" ht="12.75">
      <c r="A187" s="35" t="s">
        <v>55</v>
      </c>
      <c r="E187" s="39" t="s">
        <v>5</v>
      </c>
    </row>
    <row r="188" spans="1:5" ht="12.75">
      <c r="A188" s="35" t="s">
        <v>56</v>
      </c>
      <c r="E188" s="40" t="s">
        <v>5</v>
      </c>
    </row>
    <row r="189" spans="1:5" ht="12.75">
      <c r="A189" t="s">
        <v>58</v>
      </c>
      <c r="E189" s="39" t="s">
        <v>286</v>
      </c>
    </row>
    <row r="190" spans="1:16" ht="12.75">
      <c r="A190" t="s">
        <v>48</v>
      </c>
      <c s="34" t="s">
        <v>404</v>
      </c>
      <c s="34" t="s">
        <v>817</v>
      </c>
      <c s="35" t="s">
        <v>5</v>
      </c>
      <c s="6" t="s">
        <v>818</v>
      </c>
      <c s="36" t="s">
        <v>296</v>
      </c>
      <c s="37">
        <v>32</v>
      </c>
      <c s="36">
        <v>0</v>
      </c>
      <c s="36">
        <f>ROUND(G190*H190,6)</f>
      </c>
      <c r="L190" s="38">
        <v>0</v>
      </c>
      <c s="32">
        <f>ROUND(ROUND(L190,2)*ROUND(G190,3),2)</f>
      </c>
      <c s="36" t="s">
        <v>54</v>
      </c>
      <c>
        <f>(M190*21)/100</f>
      </c>
      <c t="s">
        <v>26</v>
      </c>
    </row>
    <row r="191" spans="1:5" ht="12.75">
      <c r="A191" s="35" t="s">
        <v>55</v>
      </c>
      <c r="E191" s="39" t="s">
        <v>5</v>
      </c>
    </row>
    <row r="192" spans="1:5" ht="12.75">
      <c r="A192" s="35" t="s">
        <v>56</v>
      </c>
      <c r="E192" s="40" t="s">
        <v>5</v>
      </c>
    </row>
    <row r="193" spans="1:5" ht="12.75">
      <c r="A193" t="s">
        <v>58</v>
      </c>
      <c r="E193" s="39" t="s">
        <v>818</v>
      </c>
    </row>
    <row r="194" spans="1:16" ht="38.25">
      <c r="A194" t="s">
        <v>48</v>
      </c>
      <c s="34" t="s">
        <v>406</v>
      </c>
      <c s="34" t="s">
        <v>819</v>
      </c>
      <c s="35" t="s">
        <v>5</v>
      </c>
      <c s="6" t="s">
        <v>299</v>
      </c>
      <c s="36" t="s">
        <v>187</v>
      </c>
      <c s="37">
        <v>1</v>
      </c>
      <c s="36">
        <v>0</v>
      </c>
      <c s="36">
        <f>ROUND(G194*H194,6)</f>
      </c>
      <c r="L194" s="38">
        <v>0</v>
      </c>
      <c s="32">
        <f>ROUND(ROUND(L194,2)*ROUND(G194,3),2)</f>
      </c>
      <c s="36" t="s">
        <v>54</v>
      </c>
      <c>
        <f>(M194*21)/100</f>
      </c>
      <c t="s">
        <v>26</v>
      </c>
    </row>
    <row r="195" spans="1:5" ht="12.75">
      <c r="A195" s="35" t="s">
        <v>55</v>
      </c>
      <c r="E195" s="39" t="s">
        <v>5</v>
      </c>
    </row>
    <row r="196" spans="1:5" ht="12.75">
      <c r="A196" s="35" t="s">
        <v>56</v>
      </c>
      <c r="E196" s="40" t="s">
        <v>5</v>
      </c>
    </row>
    <row r="197" spans="1:5" ht="51">
      <c r="A197" t="s">
        <v>58</v>
      </c>
      <c r="E197" s="39" t="s">
        <v>300</v>
      </c>
    </row>
    <row r="198" spans="1:16" ht="38.25">
      <c r="A198" t="s">
        <v>48</v>
      </c>
      <c s="34" t="s">
        <v>410</v>
      </c>
      <c s="34" t="s">
        <v>820</v>
      </c>
      <c s="35" t="s">
        <v>5</v>
      </c>
      <c s="6" t="s">
        <v>303</v>
      </c>
      <c s="36" t="s">
        <v>187</v>
      </c>
      <c s="37">
        <v>1</v>
      </c>
      <c s="36">
        <v>0</v>
      </c>
      <c s="36">
        <f>ROUND(G198*H198,6)</f>
      </c>
      <c r="L198" s="38">
        <v>0</v>
      </c>
      <c s="32">
        <f>ROUND(ROUND(L198,2)*ROUND(G198,3),2)</f>
      </c>
      <c s="36" t="s">
        <v>54</v>
      </c>
      <c>
        <f>(M198*21)/100</f>
      </c>
      <c t="s">
        <v>26</v>
      </c>
    </row>
    <row r="199" spans="1:5" ht="12.75">
      <c r="A199" s="35" t="s">
        <v>55</v>
      </c>
      <c r="E199" s="39" t="s">
        <v>5</v>
      </c>
    </row>
    <row r="200" spans="1:5" ht="12.75">
      <c r="A200" s="35" t="s">
        <v>56</v>
      </c>
      <c r="E200" s="40" t="s">
        <v>5</v>
      </c>
    </row>
    <row r="201" spans="1:5" ht="38.25">
      <c r="A201" t="s">
        <v>58</v>
      </c>
      <c r="E201" s="39" t="s">
        <v>304</v>
      </c>
    </row>
    <row r="202" spans="1:16" ht="12.75">
      <c r="A202" t="s">
        <v>48</v>
      </c>
      <c s="34" t="s">
        <v>413</v>
      </c>
      <c s="34" t="s">
        <v>821</v>
      </c>
      <c s="35" t="s">
        <v>5</v>
      </c>
      <c s="6" t="s">
        <v>822</v>
      </c>
      <c s="36" t="s">
        <v>53</v>
      </c>
      <c s="37">
        <v>4.8</v>
      </c>
      <c s="36">
        <v>0</v>
      </c>
      <c s="36">
        <f>ROUND(G202*H202,6)</f>
      </c>
      <c r="L202" s="38">
        <v>0</v>
      </c>
      <c s="32">
        <f>ROUND(ROUND(L202,2)*ROUND(G202,3),2)</f>
      </c>
      <c s="36" t="s">
        <v>54</v>
      </c>
      <c>
        <f>(M202*21)/100</f>
      </c>
      <c t="s">
        <v>26</v>
      </c>
    </row>
    <row r="203" spans="1:5" ht="12.75">
      <c r="A203" s="35" t="s">
        <v>55</v>
      </c>
      <c r="E203" s="39" t="s">
        <v>5</v>
      </c>
    </row>
    <row r="204" spans="1:5" ht="12.75">
      <c r="A204" s="35" t="s">
        <v>56</v>
      </c>
      <c r="E204" s="40" t="s">
        <v>5</v>
      </c>
    </row>
    <row r="205" spans="1:5" ht="12.75">
      <c r="A205" t="s">
        <v>58</v>
      </c>
      <c r="E205" s="39" t="s">
        <v>822</v>
      </c>
    </row>
    <row r="206" spans="1:13" ht="12.75">
      <c r="A206" t="s">
        <v>45</v>
      </c>
      <c r="C206" s="31" t="s">
        <v>823</v>
      </c>
      <c r="E206" s="33" t="s">
        <v>824</v>
      </c>
      <c r="J206" s="32">
        <f>0</f>
      </c>
      <c s="32">
        <f>0</f>
      </c>
      <c s="32">
        <f>0+L207+L211+L215+L219+L223+L227+L231+L235+L239+L243+L247+L251+L255+L259+L263+L267+L271+L275+L279+L283+L287+L291+L295+L299+L303+L307+L311+L315+L319+L323+L327+L331+L335+L339+L343+L347+L351+L355+L359+L363+L367+L371+L375</f>
      </c>
      <c s="32">
        <f>0+M207+M211+M215+M219+M223+M227+M231+M235+M239+M243+M247+M251+M255+M259+M263+M267+M271+M275+M279+M283+M287+M291+M295+M299+M303+M307+M311+M315+M319+M323+M327+M331+M335+M339+M343+M347+M351+M355+M359+M363+M367+M371+M375</f>
      </c>
    </row>
    <row r="207" spans="1:16" ht="12.75">
      <c r="A207" t="s">
        <v>48</v>
      </c>
      <c s="34" t="s">
        <v>416</v>
      </c>
      <c s="34" t="s">
        <v>825</v>
      </c>
      <c s="35" t="s">
        <v>5</v>
      </c>
      <c s="6" t="s">
        <v>826</v>
      </c>
      <c s="36" t="s">
        <v>187</v>
      </c>
      <c s="37">
        <v>3</v>
      </c>
      <c s="36">
        <v>0</v>
      </c>
      <c s="36">
        <f>ROUND(G207*H207,6)</f>
      </c>
      <c r="L207" s="38">
        <v>0</v>
      </c>
      <c s="32">
        <f>ROUND(ROUND(L207,2)*ROUND(G207,3),2)</f>
      </c>
      <c s="36" t="s">
        <v>188</v>
      </c>
      <c>
        <f>(M207*21)/100</f>
      </c>
      <c t="s">
        <v>26</v>
      </c>
    </row>
    <row r="208" spans="1:5" ht="12.75">
      <c r="A208" s="35" t="s">
        <v>55</v>
      </c>
      <c r="E208" s="39" t="s">
        <v>5</v>
      </c>
    </row>
    <row r="209" spans="1:5" ht="12.75">
      <c r="A209" s="35" t="s">
        <v>56</v>
      </c>
      <c r="E209" s="40" t="s">
        <v>5</v>
      </c>
    </row>
    <row r="210" spans="1:5" ht="12.75">
      <c r="A210" t="s">
        <v>58</v>
      </c>
      <c r="E210" s="39" t="s">
        <v>826</v>
      </c>
    </row>
    <row r="211" spans="1:16" ht="12.75">
      <c r="A211" t="s">
        <v>48</v>
      </c>
      <c s="34" t="s">
        <v>419</v>
      </c>
      <c s="34" t="s">
        <v>827</v>
      </c>
      <c s="35" t="s">
        <v>5</v>
      </c>
      <c s="6" t="s">
        <v>828</v>
      </c>
      <c s="36" t="s">
        <v>187</v>
      </c>
      <c s="37">
        <v>1</v>
      </c>
      <c s="36">
        <v>0</v>
      </c>
      <c s="36">
        <f>ROUND(G211*H211,6)</f>
      </c>
      <c r="L211" s="38">
        <v>0</v>
      </c>
      <c s="32">
        <f>ROUND(ROUND(L211,2)*ROUND(G211,3),2)</f>
      </c>
      <c s="36" t="s">
        <v>54</v>
      </c>
      <c>
        <f>(M211*21)/100</f>
      </c>
      <c t="s">
        <v>26</v>
      </c>
    </row>
    <row r="212" spans="1:5" ht="12.75">
      <c r="A212" s="35" t="s">
        <v>55</v>
      </c>
      <c r="E212" s="39" t="s">
        <v>5</v>
      </c>
    </row>
    <row r="213" spans="1:5" ht="12.75">
      <c r="A213" s="35" t="s">
        <v>56</v>
      </c>
      <c r="E213" s="40" t="s">
        <v>5</v>
      </c>
    </row>
    <row r="214" spans="1:5" ht="12.75">
      <c r="A214" t="s">
        <v>58</v>
      </c>
      <c r="E214" s="39" t="s">
        <v>828</v>
      </c>
    </row>
    <row r="215" spans="1:16" ht="12.75">
      <c r="A215" t="s">
        <v>48</v>
      </c>
      <c s="34" t="s">
        <v>422</v>
      </c>
      <c s="34" t="s">
        <v>829</v>
      </c>
      <c s="35" t="s">
        <v>5</v>
      </c>
      <c s="6" t="s">
        <v>830</v>
      </c>
      <c s="36" t="s">
        <v>187</v>
      </c>
      <c s="37">
        <v>1</v>
      </c>
      <c s="36">
        <v>0</v>
      </c>
      <c s="36">
        <f>ROUND(G215*H215,6)</f>
      </c>
      <c r="L215" s="38">
        <v>0</v>
      </c>
      <c s="32">
        <f>ROUND(ROUND(L215,2)*ROUND(G215,3),2)</f>
      </c>
      <c s="36" t="s">
        <v>54</v>
      </c>
      <c>
        <f>(M215*21)/100</f>
      </c>
      <c t="s">
        <v>26</v>
      </c>
    </row>
    <row r="216" spans="1:5" ht="12.75">
      <c r="A216" s="35" t="s">
        <v>55</v>
      </c>
      <c r="E216" s="39" t="s">
        <v>5</v>
      </c>
    </row>
    <row r="217" spans="1:5" ht="12.75">
      <c r="A217" s="35" t="s">
        <v>56</v>
      </c>
      <c r="E217" s="40" t="s">
        <v>5</v>
      </c>
    </row>
    <row r="218" spans="1:5" ht="12.75">
      <c r="A218" t="s">
        <v>58</v>
      </c>
      <c r="E218" s="39" t="s">
        <v>830</v>
      </c>
    </row>
    <row r="219" spans="1:16" ht="12.75">
      <c r="A219" t="s">
        <v>48</v>
      </c>
      <c s="34" t="s">
        <v>425</v>
      </c>
      <c s="34" t="s">
        <v>831</v>
      </c>
      <c s="35" t="s">
        <v>5</v>
      </c>
      <c s="6" t="s">
        <v>832</v>
      </c>
      <c s="36" t="s">
        <v>187</v>
      </c>
      <c s="37">
        <v>1</v>
      </c>
      <c s="36">
        <v>0</v>
      </c>
      <c s="36">
        <f>ROUND(G219*H219,6)</f>
      </c>
      <c r="L219" s="38">
        <v>0</v>
      </c>
      <c s="32">
        <f>ROUND(ROUND(L219,2)*ROUND(G219,3),2)</f>
      </c>
      <c s="36" t="s">
        <v>54</v>
      </c>
      <c>
        <f>(M219*21)/100</f>
      </c>
      <c t="s">
        <v>26</v>
      </c>
    </row>
    <row r="220" spans="1:5" ht="12.75">
      <c r="A220" s="35" t="s">
        <v>55</v>
      </c>
      <c r="E220" s="39" t="s">
        <v>5</v>
      </c>
    </row>
    <row r="221" spans="1:5" ht="12.75">
      <c r="A221" s="35" t="s">
        <v>56</v>
      </c>
      <c r="E221" s="40" t="s">
        <v>5</v>
      </c>
    </row>
    <row r="222" spans="1:5" ht="12.75">
      <c r="A222" t="s">
        <v>58</v>
      </c>
      <c r="E222" s="39" t="s">
        <v>832</v>
      </c>
    </row>
    <row r="223" spans="1:16" ht="12.75">
      <c r="A223" t="s">
        <v>48</v>
      </c>
      <c s="34" t="s">
        <v>428</v>
      </c>
      <c s="34" t="s">
        <v>833</v>
      </c>
      <c s="35" t="s">
        <v>5</v>
      </c>
      <c s="6" t="s">
        <v>834</v>
      </c>
      <c s="36" t="s">
        <v>187</v>
      </c>
      <c s="37">
        <v>1</v>
      </c>
      <c s="36">
        <v>0</v>
      </c>
      <c s="36">
        <f>ROUND(G223*H223,6)</f>
      </c>
      <c r="L223" s="38">
        <v>0</v>
      </c>
      <c s="32">
        <f>ROUND(ROUND(L223,2)*ROUND(G223,3),2)</f>
      </c>
      <c s="36" t="s">
        <v>54</v>
      </c>
      <c>
        <f>(M223*21)/100</f>
      </c>
      <c t="s">
        <v>26</v>
      </c>
    </row>
    <row r="224" spans="1:5" ht="12.75">
      <c r="A224" s="35" t="s">
        <v>55</v>
      </c>
      <c r="E224" s="39" t="s">
        <v>5</v>
      </c>
    </row>
    <row r="225" spans="1:5" ht="12.75">
      <c r="A225" s="35" t="s">
        <v>56</v>
      </c>
      <c r="E225" s="40" t="s">
        <v>5</v>
      </c>
    </row>
    <row r="226" spans="1:5" ht="12.75">
      <c r="A226" t="s">
        <v>58</v>
      </c>
      <c r="E226" s="39" t="s">
        <v>834</v>
      </c>
    </row>
    <row r="227" spans="1:16" ht="12.75">
      <c r="A227" t="s">
        <v>48</v>
      </c>
      <c s="34" t="s">
        <v>429</v>
      </c>
      <c s="34" t="s">
        <v>835</v>
      </c>
      <c s="35" t="s">
        <v>5</v>
      </c>
      <c s="6" t="s">
        <v>836</v>
      </c>
      <c s="36" t="s">
        <v>187</v>
      </c>
      <c s="37">
        <v>1</v>
      </c>
      <c s="36">
        <v>0</v>
      </c>
      <c s="36">
        <f>ROUND(G227*H227,6)</f>
      </c>
      <c r="L227" s="38">
        <v>0</v>
      </c>
      <c s="32">
        <f>ROUND(ROUND(L227,2)*ROUND(G227,3),2)</f>
      </c>
      <c s="36" t="s">
        <v>54</v>
      </c>
      <c>
        <f>(M227*21)/100</f>
      </c>
      <c t="s">
        <v>26</v>
      </c>
    </row>
    <row r="228" spans="1:5" ht="12.75">
      <c r="A228" s="35" t="s">
        <v>55</v>
      </c>
      <c r="E228" s="39" t="s">
        <v>5</v>
      </c>
    </row>
    <row r="229" spans="1:5" ht="12.75">
      <c r="A229" s="35" t="s">
        <v>56</v>
      </c>
      <c r="E229" s="40" t="s">
        <v>5</v>
      </c>
    </row>
    <row r="230" spans="1:5" ht="12.75">
      <c r="A230" t="s">
        <v>58</v>
      </c>
      <c r="E230" s="39" t="s">
        <v>836</v>
      </c>
    </row>
    <row r="231" spans="1:16" ht="12.75">
      <c r="A231" t="s">
        <v>48</v>
      </c>
      <c s="34" t="s">
        <v>432</v>
      </c>
      <c s="34" t="s">
        <v>837</v>
      </c>
      <c s="35" t="s">
        <v>5</v>
      </c>
      <c s="6" t="s">
        <v>838</v>
      </c>
      <c s="36" t="s">
        <v>187</v>
      </c>
      <c s="37">
        <v>3</v>
      </c>
      <c s="36">
        <v>0</v>
      </c>
      <c s="36">
        <f>ROUND(G231*H231,6)</f>
      </c>
      <c r="L231" s="38">
        <v>0</v>
      </c>
      <c s="32">
        <f>ROUND(ROUND(L231,2)*ROUND(G231,3),2)</f>
      </c>
      <c s="36" t="s">
        <v>188</v>
      </c>
      <c>
        <f>(M231*21)/100</f>
      </c>
      <c t="s">
        <v>26</v>
      </c>
    </row>
    <row r="232" spans="1:5" ht="12.75">
      <c r="A232" s="35" t="s">
        <v>55</v>
      </c>
      <c r="E232" s="39" t="s">
        <v>5</v>
      </c>
    </row>
    <row r="233" spans="1:5" ht="12.75">
      <c r="A233" s="35" t="s">
        <v>56</v>
      </c>
      <c r="E233" s="40" t="s">
        <v>5</v>
      </c>
    </row>
    <row r="234" spans="1:5" ht="12.75">
      <c r="A234" t="s">
        <v>58</v>
      </c>
      <c r="E234" s="39" t="s">
        <v>838</v>
      </c>
    </row>
    <row r="235" spans="1:16" ht="38.25">
      <c r="A235" t="s">
        <v>48</v>
      </c>
      <c s="34" t="s">
        <v>433</v>
      </c>
      <c s="34" t="s">
        <v>839</v>
      </c>
      <c s="35" t="s">
        <v>5</v>
      </c>
      <c s="6" t="s">
        <v>840</v>
      </c>
      <c s="36" t="s">
        <v>187</v>
      </c>
      <c s="37">
        <v>1</v>
      </c>
      <c s="36">
        <v>0</v>
      </c>
      <c s="36">
        <f>ROUND(G235*H235,6)</f>
      </c>
      <c r="L235" s="38">
        <v>0</v>
      </c>
      <c s="32">
        <f>ROUND(ROUND(L235,2)*ROUND(G235,3),2)</f>
      </c>
      <c s="36" t="s">
        <v>54</v>
      </c>
      <c>
        <f>(M235*21)/100</f>
      </c>
      <c t="s">
        <v>26</v>
      </c>
    </row>
    <row r="236" spans="1:5" ht="12.75">
      <c r="A236" s="35" t="s">
        <v>55</v>
      </c>
      <c r="E236" s="39" t="s">
        <v>5</v>
      </c>
    </row>
    <row r="237" spans="1:5" ht="12.75">
      <c r="A237" s="35" t="s">
        <v>56</v>
      </c>
      <c r="E237" s="40" t="s">
        <v>5</v>
      </c>
    </row>
    <row r="238" spans="1:5" ht="38.25">
      <c r="A238" t="s">
        <v>58</v>
      </c>
      <c r="E238" s="39" t="s">
        <v>840</v>
      </c>
    </row>
    <row r="239" spans="1:16" ht="38.25">
      <c r="A239" t="s">
        <v>48</v>
      </c>
      <c s="34" t="s">
        <v>436</v>
      </c>
      <c s="34" t="s">
        <v>841</v>
      </c>
      <c s="35" t="s">
        <v>5</v>
      </c>
      <c s="6" t="s">
        <v>842</v>
      </c>
      <c s="36" t="s">
        <v>187</v>
      </c>
      <c s="37">
        <v>2</v>
      </c>
      <c s="36">
        <v>0</v>
      </c>
      <c s="36">
        <f>ROUND(G239*H239,6)</f>
      </c>
      <c r="L239" s="38">
        <v>0</v>
      </c>
      <c s="32">
        <f>ROUND(ROUND(L239,2)*ROUND(G239,3),2)</f>
      </c>
      <c s="36" t="s">
        <v>54</v>
      </c>
      <c>
        <f>(M239*21)/100</f>
      </c>
      <c t="s">
        <v>26</v>
      </c>
    </row>
    <row r="240" spans="1:5" ht="12.75">
      <c r="A240" s="35" t="s">
        <v>55</v>
      </c>
      <c r="E240" s="39" t="s">
        <v>5</v>
      </c>
    </row>
    <row r="241" spans="1:5" ht="12.75">
      <c r="A241" s="35" t="s">
        <v>56</v>
      </c>
      <c r="E241" s="40" t="s">
        <v>5</v>
      </c>
    </row>
    <row r="242" spans="1:5" ht="38.25">
      <c r="A242" t="s">
        <v>58</v>
      </c>
      <c r="E242" s="39" t="s">
        <v>842</v>
      </c>
    </row>
    <row r="243" spans="1:16" ht="12.75">
      <c r="A243" t="s">
        <v>48</v>
      </c>
      <c s="34" t="s">
        <v>438</v>
      </c>
      <c s="34" t="s">
        <v>843</v>
      </c>
      <c s="35" t="s">
        <v>5</v>
      </c>
      <c s="6" t="s">
        <v>844</v>
      </c>
      <c s="36" t="s">
        <v>187</v>
      </c>
      <c s="37">
        <v>3</v>
      </c>
      <c s="36">
        <v>0</v>
      </c>
      <c s="36">
        <f>ROUND(G243*H243,6)</f>
      </c>
      <c r="L243" s="38">
        <v>0</v>
      </c>
      <c s="32">
        <f>ROUND(ROUND(L243,2)*ROUND(G243,3),2)</f>
      </c>
      <c s="36" t="s">
        <v>188</v>
      </c>
      <c>
        <f>(M243*21)/100</f>
      </c>
      <c t="s">
        <v>26</v>
      </c>
    </row>
    <row r="244" spans="1:5" ht="12.75">
      <c r="A244" s="35" t="s">
        <v>55</v>
      </c>
      <c r="E244" s="39" t="s">
        <v>5</v>
      </c>
    </row>
    <row r="245" spans="1:5" ht="12.75">
      <c r="A245" s="35" t="s">
        <v>56</v>
      </c>
      <c r="E245" s="40" t="s">
        <v>5</v>
      </c>
    </row>
    <row r="246" spans="1:5" ht="12.75">
      <c r="A246" t="s">
        <v>58</v>
      </c>
      <c r="E246" s="39" t="s">
        <v>844</v>
      </c>
    </row>
    <row r="247" spans="1:16" ht="12.75">
      <c r="A247" t="s">
        <v>48</v>
      </c>
      <c s="34" t="s">
        <v>441</v>
      </c>
      <c s="34" t="s">
        <v>845</v>
      </c>
      <c s="35" t="s">
        <v>5</v>
      </c>
      <c s="6" t="s">
        <v>846</v>
      </c>
      <c s="36" t="s">
        <v>187</v>
      </c>
      <c s="37">
        <v>3</v>
      </c>
      <c s="36">
        <v>0</v>
      </c>
      <c s="36">
        <f>ROUND(G247*H247,6)</f>
      </c>
      <c r="L247" s="38">
        <v>0</v>
      </c>
      <c s="32">
        <f>ROUND(ROUND(L247,2)*ROUND(G247,3),2)</f>
      </c>
      <c s="36" t="s">
        <v>54</v>
      </c>
      <c>
        <f>(M247*21)/100</f>
      </c>
      <c t="s">
        <v>26</v>
      </c>
    </row>
    <row r="248" spans="1:5" ht="12.75">
      <c r="A248" s="35" t="s">
        <v>55</v>
      </c>
      <c r="E248" s="39" t="s">
        <v>5</v>
      </c>
    </row>
    <row r="249" spans="1:5" ht="12.75">
      <c r="A249" s="35" t="s">
        <v>56</v>
      </c>
      <c r="E249" s="40" t="s">
        <v>5</v>
      </c>
    </row>
    <row r="250" spans="1:5" ht="12.75">
      <c r="A250" t="s">
        <v>58</v>
      </c>
      <c r="E250" s="39" t="s">
        <v>846</v>
      </c>
    </row>
    <row r="251" spans="1:16" ht="12.75">
      <c r="A251" t="s">
        <v>48</v>
      </c>
      <c s="34" t="s">
        <v>443</v>
      </c>
      <c s="34" t="s">
        <v>847</v>
      </c>
      <c s="35" t="s">
        <v>5</v>
      </c>
      <c s="6" t="s">
        <v>848</v>
      </c>
      <c s="36" t="s">
        <v>187</v>
      </c>
      <c s="37">
        <v>3</v>
      </c>
      <c s="36">
        <v>0</v>
      </c>
      <c s="36">
        <f>ROUND(G251*H251,6)</f>
      </c>
      <c r="L251" s="38">
        <v>0</v>
      </c>
      <c s="32">
        <f>ROUND(ROUND(L251,2)*ROUND(G251,3),2)</f>
      </c>
      <c s="36" t="s">
        <v>54</v>
      </c>
      <c>
        <f>(M251*21)/100</f>
      </c>
      <c t="s">
        <v>26</v>
      </c>
    </row>
    <row r="252" spans="1:5" ht="12.75">
      <c r="A252" s="35" t="s">
        <v>55</v>
      </c>
      <c r="E252" s="39" t="s">
        <v>5</v>
      </c>
    </row>
    <row r="253" spans="1:5" ht="12.75">
      <c r="A253" s="35" t="s">
        <v>56</v>
      </c>
      <c r="E253" s="40" t="s">
        <v>5</v>
      </c>
    </row>
    <row r="254" spans="1:5" ht="12.75">
      <c r="A254" t="s">
        <v>58</v>
      </c>
      <c r="E254" s="39" t="s">
        <v>848</v>
      </c>
    </row>
    <row r="255" spans="1:16" ht="12.75">
      <c r="A255" t="s">
        <v>48</v>
      </c>
      <c s="34" t="s">
        <v>446</v>
      </c>
      <c s="34" t="s">
        <v>849</v>
      </c>
      <c s="35" t="s">
        <v>5</v>
      </c>
      <c s="6" t="s">
        <v>850</v>
      </c>
      <c s="36" t="s">
        <v>187</v>
      </c>
      <c s="37">
        <v>3</v>
      </c>
      <c s="36">
        <v>0</v>
      </c>
      <c s="36">
        <f>ROUND(G255*H255,6)</f>
      </c>
      <c r="L255" s="38">
        <v>0</v>
      </c>
      <c s="32">
        <f>ROUND(ROUND(L255,2)*ROUND(G255,3),2)</f>
      </c>
      <c s="36" t="s">
        <v>54</v>
      </c>
      <c>
        <f>(M255*21)/100</f>
      </c>
      <c t="s">
        <v>26</v>
      </c>
    </row>
    <row r="256" spans="1:5" ht="12.75">
      <c r="A256" s="35" t="s">
        <v>55</v>
      </c>
      <c r="E256" s="39" t="s">
        <v>5</v>
      </c>
    </row>
    <row r="257" spans="1:5" ht="12.75">
      <c r="A257" s="35" t="s">
        <v>56</v>
      </c>
      <c r="E257" s="40" t="s">
        <v>5</v>
      </c>
    </row>
    <row r="258" spans="1:5" ht="12.75">
      <c r="A258" t="s">
        <v>58</v>
      </c>
      <c r="E258" s="39" t="s">
        <v>850</v>
      </c>
    </row>
    <row r="259" spans="1:16" ht="12.75">
      <c r="A259" t="s">
        <v>48</v>
      </c>
      <c s="34" t="s">
        <v>447</v>
      </c>
      <c s="34" t="s">
        <v>851</v>
      </c>
      <c s="35" t="s">
        <v>5</v>
      </c>
      <c s="6" t="s">
        <v>852</v>
      </c>
      <c s="36" t="s">
        <v>187</v>
      </c>
      <c s="37">
        <v>11</v>
      </c>
      <c s="36">
        <v>0</v>
      </c>
      <c s="36">
        <f>ROUND(G259*H259,6)</f>
      </c>
      <c r="L259" s="38">
        <v>0</v>
      </c>
      <c s="32">
        <f>ROUND(ROUND(L259,2)*ROUND(G259,3),2)</f>
      </c>
      <c s="36" t="s">
        <v>188</v>
      </c>
      <c>
        <f>(M259*21)/100</f>
      </c>
      <c t="s">
        <v>26</v>
      </c>
    </row>
    <row r="260" spans="1:5" ht="12.75">
      <c r="A260" s="35" t="s">
        <v>55</v>
      </c>
      <c r="E260" s="39" t="s">
        <v>5</v>
      </c>
    </row>
    <row r="261" spans="1:5" ht="12.75">
      <c r="A261" s="35" t="s">
        <v>56</v>
      </c>
      <c r="E261" s="40" t="s">
        <v>5</v>
      </c>
    </row>
    <row r="262" spans="1:5" ht="12.75">
      <c r="A262" t="s">
        <v>58</v>
      </c>
      <c r="E262" s="39" t="s">
        <v>852</v>
      </c>
    </row>
    <row r="263" spans="1:16" ht="38.25">
      <c r="A263" t="s">
        <v>48</v>
      </c>
      <c s="34" t="s">
        <v>450</v>
      </c>
      <c s="34" t="s">
        <v>853</v>
      </c>
      <c s="35" t="s">
        <v>5</v>
      </c>
      <c s="6" t="s">
        <v>854</v>
      </c>
      <c s="36" t="s">
        <v>187</v>
      </c>
      <c s="37">
        <v>11</v>
      </c>
      <c s="36">
        <v>0</v>
      </c>
      <c s="36">
        <f>ROUND(G263*H263,6)</f>
      </c>
      <c r="L263" s="38">
        <v>0</v>
      </c>
      <c s="32">
        <f>ROUND(ROUND(L263,2)*ROUND(G263,3),2)</f>
      </c>
      <c s="36" t="s">
        <v>54</v>
      </c>
      <c>
        <f>(M263*21)/100</f>
      </c>
      <c t="s">
        <v>26</v>
      </c>
    </row>
    <row r="264" spans="1:5" ht="12.75">
      <c r="A264" s="35" t="s">
        <v>55</v>
      </c>
      <c r="E264" s="39" t="s">
        <v>5</v>
      </c>
    </row>
    <row r="265" spans="1:5" ht="12.75">
      <c r="A265" s="35" t="s">
        <v>56</v>
      </c>
      <c r="E265" s="40" t="s">
        <v>5</v>
      </c>
    </row>
    <row r="266" spans="1:5" ht="38.25">
      <c r="A266" t="s">
        <v>58</v>
      </c>
      <c r="E266" s="39" t="s">
        <v>854</v>
      </c>
    </row>
    <row r="267" spans="1:16" ht="12.75">
      <c r="A267" t="s">
        <v>48</v>
      </c>
      <c s="34" t="s">
        <v>452</v>
      </c>
      <c s="34" t="s">
        <v>855</v>
      </c>
      <c s="35" t="s">
        <v>5</v>
      </c>
      <c s="6" t="s">
        <v>856</v>
      </c>
      <c s="36" t="s">
        <v>187</v>
      </c>
      <c s="37">
        <v>11</v>
      </c>
      <c s="36">
        <v>0</v>
      </c>
      <c s="36">
        <f>ROUND(G267*H267,6)</f>
      </c>
      <c r="L267" s="38">
        <v>0</v>
      </c>
      <c s="32">
        <f>ROUND(ROUND(L267,2)*ROUND(G267,3),2)</f>
      </c>
      <c s="36" t="s">
        <v>54</v>
      </c>
      <c>
        <f>(M267*21)/100</f>
      </c>
      <c t="s">
        <v>26</v>
      </c>
    </row>
    <row r="268" spans="1:5" ht="12.75">
      <c r="A268" s="35" t="s">
        <v>55</v>
      </c>
      <c r="E268" s="39" t="s">
        <v>5</v>
      </c>
    </row>
    <row r="269" spans="1:5" ht="12.75">
      <c r="A269" s="35" t="s">
        <v>56</v>
      </c>
      <c r="E269" s="40" t="s">
        <v>5</v>
      </c>
    </row>
    <row r="270" spans="1:5" ht="12.75">
      <c r="A270" t="s">
        <v>58</v>
      </c>
      <c r="E270" s="39" t="s">
        <v>856</v>
      </c>
    </row>
    <row r="271" spans="1:16" ht="12.75">
      <c r="A271" t="s">
        <v>48</v>
      </c>
      <c s="34" t="s">
        <v>454</v>
      </c>
      <c s="34" t="s">
        <v>857</v>
      </c>
      <c s="35" t="s">
        <v>5</v>
      </c>
      <c s="6" t="s">
        <v>858</v>
      </c>
      <c s="36" t="s">
        <v>187</v>
      </c>
      <c s="37">
        <v>11</v>
      </c>
      <c s="36">
        <v>0</v>
      </c>
      <c s="36">
        <f>ROUND(G271*H271,6)</f>
      </c>
      <c r="L271" s="38">
        <v>0</v>
      </c>
      <c s="32">
        <f>ROUND(ROUND(L271,2)*ROUND(G271,3),2)</f>
      </c>
      <c s="36" t="s">
        <v>54</v>
      </c>
      <c>
        <f>(M271*21)/100</f>
      </c>
      <c t="s">
        <v>26</v>
      </c>
    </row>
    <row r="272" spans="1:5" ht="12.75">
      <c r="A272" s="35" t="s">
        <v>55</v>
      </c>
      <c r="E272" s="39" t="s">
        <v>5</v>
      </c>
    </row>
    <row r="273" spans="1:5" ht="12.75">
      <c r="A273" s="35" t="s">
        <v>56</v>
      </c>
      <c r="E273" s="40" t="s">
        <v>5</v>
      </c>
    </row>
    <row r="274" spans="1:5" ht="12.75">
      <c r="A274" t="s">
        <v>58</v>
      </c>
      <c r="E274" s="39" t="s">
        <v>858</v>
      </c>
    </row>
    <row r="275" spans="1:16" ht="25.5">
      <c r="A275" t="s">
        <v>48</v>
      </c>
      <c s="34" t="s">
        <v>456</v>
      </c>
      <c s="34" t="s">
        <v>361</v>
      </c>
      <c s="35" t="s">
        <v>5</v>
      </c>
      <c s="6" t="s">
        <v>362</v>
      </c>
      <c s="36" t="s">
        <v>187</v>
      </c>
      <c s="37">
        <v>2</v>
      </c>
      <c s="36">
        <v>0</v>
      </c>
      <c s="36">
        <f>ROUND(G275*H275,6)</f>
      </c>
      <c r="L275" s="38">
        <v>0</v>
      </c>
      <c s="32">
        <f>ROUND(ROUND(L275,2)*ROUND(G275,3),2)</f>
      </c>
      <c s="36" t="s">
        <v>188</v>
      </c>
      <c>
        <f>(M275*21)/100</f>
      </c>
      <c t="s">
        <v>26</v>
      </c>
    </row>
    <row r="276" spans="1:5" ht="12.75">
      <c r="A276" s="35" t="s">
        <v>55</v>
      </c>
      <c r="E276" s="39" t="s">
        <v>5</v>
      </c>
    </row>
    <row r="277" spans="1:5" ht="12.75">
      <c r="A277" s="35" t="s">
        <v>56</v>
      </c>
      <c r="E277" s="40" t="s">
        <v>5</v>
      </c>
    </row>
    <row r="278" spans="1:5" ht="25.5">
      <c r="A278" t="s">
        <v>58</v>
      </c>
      <c r="E278" s="39" t="s">
        <v>362</v>
      </c>
    </row>
    <row r="279" spans="1:16" ht="12.75">
      <c r="A279" t="s">
        <v>48</v>
      </c>
      <c s="34" t="s">
        <v>459</v>
      </c>
      <c s="34" t="s">
        <v>859</v>
      </c>
      <c s="35" t="s">
        <v>5</v>
      </c>
      <c s="6" t="s">
        <v>364</v>
      </c>
      <c s="36" t="s">
        <v>187</v>
      </c>
      <c s="37">
        <v>2</v>
      </c>
      <c s="36">
        <v>0</v>
      </c>
      <c s="36">
        <f>ROUND(G279*H279,6)</f>
      </c>
      <c r="L279" s="38">
        <v>0</v>
      </c>
      <c s="32">
        <f>ROUND(ROUND(L279,2)*ROUND(G279,3),2)</f>
      </c>
      <c s="36" t="s">
        <v>54</v>
      </c>
      <c>
        <f>(M279*21)/100</f>
      </c>
      <c t="s">
        <v>26</v>
      </c>
    </row>
    <row r="280" spans="1:5" ht="12.75">
      <c r="A280" s="35" t="s">
        <v>55</v>
      </c>
      <c r="E280" s="39" t="s">
        <v>5</v>
      </c>
    </row>
    <row r="281" spans="1:5" ht="12.75">
      <c r="A281" s="35" t="s">
        <v>56</v>
      </c>
      <c r="E281" s="40" t="s">
        <v>5</v>
      </c>
    </row>
    <row r="282" spans="1:5" ht="12.75">
      <c r="A282" t="s">
        <v>58</v>
      </c>
      <c r="E282" s="39" t="s">
        <v>364</v>
      </c>
    </row>
    <row r="283" spans="1:16" ht="12.75">
      <c r="A283" t="s">
        <v>48</v>
      </c>
      <c s="34" t="s">
        <v>461</v>
      </c>
      <c s="34" t="s">
        <v>860</v>
      </c>
      <c s="35" t="s">
        <v>5</v>
      </c>
      <c s="6" t="s">
        <v>366</v>
      </c>
      <c s="36" t="s">
        <v>187</v>
      </c>
      <c s="37">
        <v>2</v>
      </c>
      <c s="36">
        <v>0</v>
      </c>
      <c s="36">
        <f>ROUND(G283*H283,6)</f>
      </c>
      <c r="L283" s="38">
        <v>0</v>
      </c>
      <c s="32">
        <f>ROUND(ROUND(L283,2)*ROUND(G283,3),2)</f>
      </c>
      <c s="36" t="s">
        <v>54</v>
      </c>
      <c>
        <f>(M283*21)/100</f>
      </c>
      <c t="s">
        <v>26</v>
      </c>
    </row>
    <row r="284" spans="1:5" ht="12.75">
      <c r="A284" s="35" t="s">
        <v>55</v>
      </c>
      <c r="E284" s="39" t="s">
        <v>5</v>
      </c>
    </row>
    <row r="285" spans="1:5" ht="12.75">
      <c r="A285" s="35" t="s">
        <v>56</v>
      </c>
      <c r="E285" s="40" t="s">
        <v>5</v>
      </c>
    </row>
    <row r="286" spans="1:5" ht="12.75">
      <c r="A286" t="s">
        <v>58</v>
      </c>
      <c r="E286" s="39" t="s">
        <v>366</v>
      </c>
    </row>
    <row r="287" spans="1:16" ht="12.75">
      <c r="A287" t="s">
        <v>48</v>
      </c>
      <c s="34" t="s">
        <v>463</v>
      </c>
      <c s="34" t="s">
        <v>861</v>
      </c>
      <c s="35" t="s">
        <v>5</v>
      </c>
      <c s="6" t="s">
        <v>368</v>
      </c>
      <c s="36" t="s">
        <v>187</v>
      </c>
      <c s="37">
        <v>2</v>
      </c>
      <c s="36">
        <v>0</v>
      </c>
      <c s="36">
        <f>ROUND(G287*H287,6)</f>
      </c>
      <c r="L287" s="38">
        <v>0</v>
      </c>
      <c s="32">
        <f>ROUND(ROUND(L287,2)*ROUND(G287,3),2)</f>
      </c>
      <c s="36" t="s">
        <v>54</v>
      </c>
      <c>
        <f>(M287*21)/100</f>
      </c>
      <c t="s">
        <v>26</v>
      </c>
    </row>
    <row r="288" spans="1:5" ht="12.75">
      <c r="A288" s="35" t="s">
        <v>55</v>
      </c>
      <c r="E288" s="39" t="s">
        <v>5</v>
      </c>
    </row>
    <row r="289" spans="1:5" ht="12.75">
      <c r="A289" s="35" t="s">
        <v>56</v>
      </c>
      <c r="E289" s="40" t="s">
        <v>5</v>
      </c>
    </row>
    <row r="290" spans="1:5" ht="12.75">
      <c r="A290" t="s">
        <v>58</v>
      </c>
      <c r="E290" s="39" t="s">
        <v>368</v>
      </c>
    </row>
    <row r="291" spans="1:16" ht="12.75">
      <c r="A291" t="s">
        <v>48</v>
      </c>
      <c s="34" t="s">
        <v>465</v>
      </c>
      <c s="34" t="s">
        <v>862</v>
      </c>
      <c s="35" t="s">
        <v>5</v>
      </c>
      <c s="6" t="s">
        <v>370</v>
      </c>
      <c s="36" t="s">
        <v>187</v>
      </c>
      <c s="37">
        <v>2</v>
      </c>
      <c s="36">
        <v>0</v>
      </c>
      <c s="36">
        <f>ROUND(G291*H291,6)</f>
      </c>
      <c r="L291" s="38">
        <v>0</v>
      </c>
      <c s="32">
        <f>ROUND(ROUND(L291,2)*ROUND(G291,3),2)</f>
      </c>
      <c s="36" t="s">
        <v>54</v>
      </c>
      <c>
        <f>(M291*21)/100</f>
      </c>
      <c t="s">
        <v>26</v>
      </c>
    </row>
    <row r="292" spans="1:5" ht="12.75">
      <c r="A292" s="35" t="s">
        <v>55</v>
      </c>
      <c r="E292" s="39" t="s">
        <v>5</v>
      </c>
    </row>
    <row r="293" spans="1:5" ht="12.75">
      <c r="A293" s="35" t="s">
        <v>56</v>
      </c>
      <c r="E293" s="40" t="s">
        <v>5</v>
      </c>
    </row>
    <row r="294" spans="1:5" ht="12.75">
      <c r="A294" t="s">
        <v>58</v>
      </c>
      <c r="E294" s="39" t="s">
        <v>370</v>
      </c>
    </row>
    <row r="295" spans="1:16" ht="12.75">
      <c r="A295" t="s">
        <v>48</v>
      </c>
      <c s="34" t="s">
        <v>467</v>
      </c>
      <c s="34" t="s">
        <v>863</v>
      </c>
      <c s="35" t="s">
        <v>5</v>
      </c>
      <c s="6" t="s">
        <v>372</v>
      </c>
      <c s="36" t="s">
        <v>187</v>
      </c>
      <c s="37">
        <v>2</v>
      </c>
      <c s="36">
        <v>0</v>
      </c>
      <c s="36">
        <f>ROUND(G295*H295,6)</f>
      </c>
      <c r="L295" s="38">
        <v>0</v>
      </c>
      <c s="32">
        <f>ROUND(ROUND(L295,2)*ROUND(G295,3),2)</f>
      </c>
      <c s="36" t="s">
        <v>54</v>
      </c>
      <c>
        <f>(M295*21)/100</f>
      </c>
      <c t="s">
        <v>26</v>
      </c>
    </row>
    <row r="296" spans="1:5" ht="12.75">
      <c r="A296" s="35" t="s">
        <v>55</v>
      </c>
      <c r="E296" s="39" t="s">
        <v>5</v>
      </c>
    </row>
    <row r="297" spans="1:5" ht="12.75">
      <c r="A297" s="35" t="s">
        <v>56</v>
      </c>
      <c r="E297" s="40" t="s">
        <v>5</v>
      </c>
    </row>
    <row r="298" spans="1:5" ht="12.75">
      <c r="A298" t="s">
        <v>58</v>
      </c>
      <c r="E298" s="39" t="s">
        <v>372</v>
      </c>
    </row>
    <row r="299" spans="1:16" ht="12.75">
      <c r="A299" t="s">
        <v>48</v>
      </c>
      <c s="34" t="s">
        <v>470</v>
      </c>
      <c s="34" t="s">
        <v>233</v>
      </c>
      <c s="35" t="s">
        <v>5</v>
      </c>
      <c s="6" t="s">
        <v>234</v>
      </c>
      <c s="36" t="s">
        <v>235</v>
      </c>
      <c s="37">
        <v>410</v>
      </c>
      <c s="36">
        <v>0</v>
      </c>
      <c s="36">
        <f>ROUND(G299*H299,6)</f>
      </c>
      <c r="L299" s="38">
        <v>0</v>
      </c>
      <c s="32">
        <f>ROUND(ROUND(L299,2)*ROUND(G299,3),2)</f>
      </c>
      <c s="36" t="s">
        <v>188</v>
      </c>
      <c>
        <f>(M299*21)/100</f>
      </c>
      <c t="s">
        <v>26</v>
      </c>
    </row>
    <row r="300" spans="1:5" ht="12.75">
      <c r="A300" s="35" t="s">
        <v>55</v>
      </c>
      <c r="E300" s="39" t="s">
        <v>5</v>
      </c>
    </row>
    <row r="301" spans="1:5" ht="12.75">
      <c r="A301" s="35" t="s">
        <v>56</v>
      </c>
      <c r="E301" s="40" t="s">
        <v>5</v>
      </c>
    </row>
    <row r="302" spans="1:5" ht="12.75">
      <c r="A302" t="s">
        <v>58</v>
      </c>
      <c r="E302" s="39" t="s">
        <v>234</v>
      </c>
    </row>
    <row r="303" spans="1:16" ht="12.75">
      <c r="A303" t="s">
        <v>48</v>
      </c>
      <c s="34" t="s">
        <v>473</v>
      </c>
      <c s="34" t="s">
        <v>864</v>
      </c>
      <c s="35" t="s">
        <v>5</v>
      </c>
      <c s="6" t="s">
        <v>865</v>
      </c>
      <c s="36" t="s">
        <v>235</v>
      </c>
      <c s="37">
        <v>410</v>
      </c>
      <c s="36">
        <v>0</v>
      </c>
      <c s="36">
        <f>ROUND(G303*H303,6)</f>
      </c>
      <c r="L303" s="38">
        <v>0</v>
      </c>
      <c s="32">
        <f>ROUND(ROUND(L303,2)*ROUND(G303,3),2)</f>
      </c>
      <c s="36" t="s">
        <v>54</v>
      </c>
      <c>
        <f>(M303*21)/100</f>
      </c>
      <c t="s">
        <v>26</v>
      </c>
    </row>
    <row r="304" spans="1:5" ht="12.75">
      <c r="A304" s="35" t="s">
        <v>55</v>
      </c>
      <c r="E304" s="39" t="s">
        <v>5</v>
      </c>
    </row>
    <row r="305" spans="1:5" ht="12.75">
      <c r="A305" s="35" t="s">
        <v>56</v>
      </c>
      <c r="E305" s="40" t="s">
        <v>5</v>
      </c>
    </row>
    <row r="306" spans="1:5" ht="12.75">
      <c r="A306" t="s">
        <v>58</v>
      </c>
      <c r="E306" s="39" t="s">
        <v>865</v>
      </c>
    </row>
    <row r="307" spans="1:16" ht="12.75">
      <c r="A307" t="s">
        <v>48</v>
      </c>
      <c s="34" t="s">
        <v>474</v>
      </c>
      <c s="34" t="s">
        <v>240</v>
      </c>
      <c s="35" t="s">
        <v>5</v>
      </c>
      <c s="6" t="s">
        <v>234</v>
      </c>
      <c s="36" t="s">
        <v>235</v>
      </c>
      <c s="37">
        <v>30</v>
      </c>
      <c s="36">
        <v>0</v>
      </c>
      <c s="36">
        <f>ROUND(G307*H307,6)</f>
      </c>
      <c r="L307" s="38">
        <v>0</v>
      </c>
      <c s="32">
        <f>ROUND(ROUND(L307,2)*ROUND(G307,3),2)</f>
      </c>
      <c s="36" t="s">
        <v>188</v>
      </c>
      <c>
        <f>(M307*21)/100</f>
      </c>
      <c t="s">
        <v>26</v>
      </c>
    </row>
    <row r="308" spans="1:5" ht="12.75">
      <c r="A308" s="35" t="s">
        <v>55</v>
      </c>
      <c r="E308" s="39" t="s">
        <v>5</v>
      </c>
    </row>
    <row r="309" spans="1:5" ht="12.75">
      <c r="A309" s="35" t="s">
        <v>56</v>
      </c>
      <c r="E309" s="40" t="s">
        <v>5</v>
      </c>
    </row>
    <row r="310" spans="1:5" ht="12.75">
      <c r="A310" t="s">
        <v>58</v>
      </c>
      <c r="E310" s="39" t="s">
        <v>234</v>
      </c>
    </row>
    <row r="311" spans="1:16" ht="12.75">
      <c r="A311" t="s">
        <v>48</v>
      </c>
      <c s="34" t="s">
        <v>476</v>
      </c>
      <c s="34" t="s">
        <v>866</v>
      </c>
      <c s="35" t="s">
        <v>5</v>
      </c>
      <c s="6" t="s">
        <v>435</v>
      </c>
      <c s="36" t="s">
        <v>235</v>
      </c>
      <c s="37">
        <v>30</v>
      </c>
      <c s="36">
        <v>0</v>
      </c>
      <c s="36">
        <f>ROUND(G311*H311,6)</f>
      </c>
      <c r="L311" s="38">
        <v>0</v>
      </c>
      <c s="32">
        <f>ROUND(ROUND(L311,2)*ROUND(G311,3),2)</f>
      </c>
      <c s="36" t="s">
        <v>54</v>
      </c>
      <c>
        <f>(M311*21)/100</f>
      </c>
      <c t="s">
        <v>26</v>
      </c>
    </row>
    <row r="312" spans="1:5" ht="12.75">
      <c r="A312" s="35" t="s">
        <v>55</v>
      </c>
      <c r="E312" s="39" t="s">
        <v>5</v>
      </c>
    </row>
    <row r="313" spans="1:5" ht="12.75">
      <c r="A313" s="35" t="s">
        <v>56</v>
      </c>
      <c r="E313" s="40" t="s">
        <v>5</v>
      </c>
    </row>
    <row r="314" spans="1:5" ht="12.75">
      <c r="A314" t="s">
        <v>58</v>
      </c>
      <c r="E314" s="39" t="s">
        <v>435</v>
      </c>
    </row>
    <row r="315" spans="1:16" ht="12.75">
      <c r="A315" t="s">
        <v>48</v>
      </c>
      <c s="34" t="s">
        <v>477</v>
      </c>
      <c s="34" t="s">
        <v>245</v>
      </c>
      <c s="35" t="s">
        <v>5</v>
      </c>
      <c s="6" t="s">
        <v>246</v>
      </c>
      <c s="36" t="s">
        <v>235</v>
      </c>
      <c s="37">
        <v>130</v>
      </c>
      <c s="36">
        <v>0</v>
      </c>
      <c s="36">
        <f>ROUND(G315*H315,6)</f>
      </c>
      <c r="L315" s="38">
        <v>0</v>
      </c>
      <c s="32">
        <f>ROUND(ROUND(L315,2)*ROUND(G315,3),2)</f>
      </c>
      <c s="36" t="s">
        <v>188</v>
      </c>
      <c>
        <f>(M315*21)/100</f>
      </c>
      <c t="s">
        <v>26</v>
      </c>
    </row>
    <row r="316" spans="1:5" ht="12.75">
      <c r="A316" s="35" t="s">
        <v>55</v>
      </c>
      <c r="E316" s="39" t="s">
        <v>5</v>
      </c>
    </row>
    <row r="317" spans="1:5" ht="12.75">
      <c r="A317" s="35" t="s">
        <v>56</v>
      </c>
      <c r="E317" s="40" t="s">
        <v>5</v>
      </c>
    </row>
    <row r="318" spans="1:5" ht="12.75">
      <c r="A318" t="s">
        <v>58</v>
      </c>
      <c r="E318" s="39" t="s">
        <v>246</v>
      </c>
    </row>
    <row r="319" spans="1:16" ht="12.75">
      <c r="A319" t="s">
        <v>48</v>
      </c>
      <c s="34" t="s">
        <v>479</v>
      </c>
      <c s="34" t="s">
        <v>867</v>
      </c>
      <c s="35" t="s">
        <v>5</v>
      </c>
      <c s="6" t="s">
        <v>449</v>
      </c>
      <c s="36" t="s">
        <v>235</v>
      </c>
      <c s="37">
        <v>130</v>
      </c>
      <c s="36">
        <v>0</v>
      </c>
      <c s="36">
        <f>ROUND(G319*H319,6)</f>
      </c>
      <c r="L319" s="38">
        <v>0</v>
      </c>
      <c s="32">
        <f>ROUND(ROUND(L319,2)*ROUND(G319,3),2)</f>
      </c>
      <c s="36" t="s">
        <v>54</v>
      </c>
      <c>
        <f>(M319*21)/100</f>
      </c>
      <c t="s">
        <v>26</v>
      </c>
    </row>
    <row r="320" spans="1:5" ht="12.75">
      <c r="A320" s="35" t="s">
        <v>55</v>
      </c>
      <c r="E320" s="39" t="s">
        <v>5</v>
      </c>
    </row>
    <row r="321" spans="1:5" ht="12.75">
      <c r="A321" s="35" t="s">
        <v>56</v>
      </c>
      <c r="E321" s="40" t="s">
        <v>5</v>
      </c>
    </row>
    <row r="322" spans="1:5" ht="12.75">
      <c r="A322" t="s">
        <v>58</v>
      </c>
      <c r="E322" s="39" t="s">
        <v>449</v>
      </c>
    </row>
    <row r="323" spans="1:16" ht="12.75">
      <c r="A323" t="s">
        <v>48</v>
      </c>
      <c s="34" t="s">
        <v>481</v>
      </c>
      <c s="34" t="s">
        <v>451</v>
      </c>
      <c s="35" t="s">
        <v>5</v>
      </c>
      <c s="6" t="s">
        <v>246</v>
      </c>
      <c s="36" t="s">
        <v>235</v>
      </c>
      <c s="37">
        <v>260</v>
      </c>
      <c s="36">
        <v>0</v>
      </c>
      <c s="36">
        <f>ROUND(G323*H323,6)</f>
      </c>
      <c r="L323" s="38">
        <v>0</v>
      </c>
      <c s="32">
        <f>ROUND(ROUND(L323,2)*ROUND(G323,3),2)</f>
      </c>
      <c s="36" t="s">
        <v>188</v>
      </c>
      <c>
        <f>(M323*21)/100</f>
      </c>
      <c t="s">
        <v>26</v>
      </c>
    </row>
    <row r="324" spans="1:5" ht="12.75">
      <c r="A324" s="35" t="s">
        <v>55</v>
      </c>
      <c r="E324" s="39" t="s">
        <v>5</v>
      </c>
    </row>
    <row r="325" spans="1:5" ht="12.75">
      <c r="A325" s="35" t="s">
        <v>56</v>
      </c>
      <c r="E325" s="40" t="s">
        <v>5</v>
      </c>
    </row>
    <row r="326" spans="1:5" ht="12.75">
      <c r="A326" t="s">
        <v>58</v>
      </c>
      <c r="E326" s="39" t="s">
        <v>246</v>
      </c>
    </row>
    <row r="327" spans="1:16" ht="12.75">
      <c r="A327" t="s">
        <v>48</v>
      </c>
      <c s="34" t="s">
        <v>484</v>
      </c>
      <c s="34" t="s">
        <v>868</v>
      </c>
      <c s="35" t="s">
        <v>5</v>
      </c>
      <c s="6" t="s">
        <v>249</v>
      </c>
      <c s="36" t="s">
        <v>235</v>
      </c>
      <c s="37">
        <v>260</v>
      </c>
      <c s="36">
        <v>0</v>
      </c>
      <c s="36">
        <f>ROUND(G327*H327,6)</f>
      </c>
      <c r="L327" s="38">
        <v>0</v>
      </c>
      <c s="32">
        <f>ROUND(ROUND(L327,2)*ROUND(G327,3),2)</f>
      </c>
      <c s="36" t="s">
        <v>54</v>
      </c>
      <c>
        <f>(M327*21)/100</f>
      </c>
      <c t="s">
        <v>26</v>
      </c>
    </row>
    <row r="328" spans="1:5" ht="12.75">
      <c r="A328" s="35" t="s">
        <v>55</v>
      </c>
      <c r="E328" s="39" t="s">
        <v>5</v>
      </c>
    </row>
    <row r="329" spans="1:5" ht="12.75">
      <c r="A329" s="35" t="s">
        <v>56</v>
      </c>
      <c r="E329" s="40" t="s">
        <v>5</v>
      </c>
    </row>
    <row r="330" spans="1:5" ht="12.75">
      <c r="A330" t="s">
        <v>58</v>
      </c>
      <c r="E330" s="39" t="s">
        <v>249</v>
      </c>
    </row>
    <row r="331" spans="1:16" ht="12.75">
      <c r="A331" t="s">
        <v>48</v>
      </c>
      <c s="34" t="s">
        <v>487</v>
      </c>
      <c s="34" t="s">
        <v>869</v>
      </c>
      <c s="35" t="s">
        <v>5</v>
      </c>
      <c s="6" t="s">
        <v>252</v>
      </c>
      <c s="36" t="s">
        <v>235</v>
      </c>
      <c s="37">
        <v>390</v>
      </c>
      <c s="36">
        <v>0</v>
      </c>
      <c s="36">
        <f>ROUND(G331*H331,6)</f>
      </c>
      <c r="L331" s="38">
        <v>0</v>
      </c>
      <c s="32">
        <f>ROUND(ROUND(L331,2)*ROUND(G331,3),2)</f>
      </c>
      <c s="36" t="s">
        <v>54</v>
      </c>
      <c>
        <f>(M331*21)/100</f>
      </c>
      <c t="s">
        <v>26</v>
      </c>
    </row>
    <row r="332" spans="1:5" ht="12.75">
      <c r="A332" s="35" t="s">
        <v>55</v>
      </c>
      <c r="E332" s="39" t="s">
        <v>5</v>
      </c>
    </row>
    <row r="333" spans="1:5" ht="12.75">
      <c r="A333" s="35" t="s">
        <v>56</v>
      </c>
      <c r="E333" s="40" t="s">
        <v>5</v>
      </c>
    </row>
    <row r="334" spans="1:5" ht="12.75">
      <c r="A334" t="s">
        <v>58</v>
      </c>
      <c r="E334" s="39" t="s">
        <v>252</v>
      </c>
    </row>
    <row r="335" spans="1:16" ht="12.75">
      <c r="A335" t="s">
        <v>48</v>
      </c>
      <c s="34" t="s">
        <v>490</v>
      </c>
      <c s="34" t="s">
        <v>870</v>
      </c>
      <c s="35" t="s">
        <v>5</v>
      </c>
      <c s="6" t="s">
        <v>255</v>
      </c>
      <c s="36" t="s">
        <v>235</v>
      </c>
      <c s="37">
        <v>390</v>
      </c>
      <c s="36">
        <v>0</v>
      </c>
      <c s="36">
        <f>ROUND(G335*H335,6)</f>
      </c>
      <c r="L335" s="38">
        <v>0</v>
      </c>
      <c s="32">
        <f>ROUND(ROUND(L335,2)*ROUND(G335,3),2)</f>
      </c>
      <c s="36" t="s">
        <v>54</v>
      </c>
      <c>
        <f>(M335*21)/100</f>
      </c>
      <c t="s">
        <v>26</v>
      </c>
    </row>
    <row r="336" spans="1:5" ht="12.75">
      <c r="A336" s="35" t="s">
        <v>55</v>
      </c>
      <c r="E336" s="39" t="s">
        <v>5</v>
      </c>
    </row>
    <row r="337" spans="1:5" ht="12.75">
      <c r="A337" s="35" t="s">
        <v>56</v>
      </c>
      <c r="E337" s="40" t="s">
        <v>5</v>
      </c>
    </row>
    <row r="338" spans="1:5" ht="12.75">
      <c r="A338" t="s">
        <v>58</v>
      </c>
      <c r="E338" s="39" t="s">
        <v>255</v>
      </c>
    </row>
    <row r="339" spans="1:16" ht="25.5">
      <c r="A339" t="s">
        <v>48</v>
      </c>
      <c s="34" t="s">
        <v>493</v>
      </c>
      <c s="34" t="s">
        <v>468</v>
      </c>
      <c s="35" t="s">
        <v>5</v>
      </c>
      <c s="6" t="s">
        <v>469</v>
      </c>
      <c s="36" t="s">
        <v>187</v>
      </c>
      <c s="37">
        <v>8</v>
      </c>
      <c s="36">
        <v>0</v>
      </c>
      <c s="36">
        <f>ROUND(G339*H339,6)</f>
      </c>
      <c r="L339" s="38">
        <v>0</v>
      </c>
      <c s="32">
        <f>ROUND(ROUND(L339,2)*ROUND(G339,3),2)</f>
      </c>
      <c s="36" t="s">
        <v>188</v>
      </c>
      <c>
        <f>(M339*21)/100</f>
      </c>
      <c t="s">
        <v>26</v>
      </c>
    </row>
    <row r="340" spans="1:5" ht="12.75">
      <c r="A340" s="35" t="s">
        <v>55</v>
      </c>
      <c r="E340" s="39" t="s">
        <v>5</v>
      </c>
    </row>
    <row r="341" spans="1:5" ht="12.75">
      <c r="A341" s="35" t="s">
        <v>56</v>
      </c>
      <c r="E341" s="40" t="s">
        <v>5</v>
      </c>
    </row>
    <row r="342" spans="1:5" ht="25.5">
      <c r="A342" t="s">
        <v>58</v>
      </c>
      <c r="E342" s="39" t="s">
        <v>469</v>
      </c>
    </row>
    <row r="343" spans="1:16" ht="12.75">
      <c r="A343" t="s">
        <v>48</v>
      </c>
      <c s="34" t="s">
        <v>496</v>
      </c>
      <c s="34" t="s">
        <v>871</v>
      </c>
      <c s="35" t="s">
        <v>5</v>
      </c>
      <c s="6" t="s">
        <v>472</v>
      </c>
      <c s="36" t="s">
        <v>187</v>
      </c>
      <c s="37">
        <v>8</v>
      </c>
      <c s="36">
        <v>0</v>
      </c>
      <c s="36">
        <f>ROUND(G343*H343,6)</f>
      </c>
      <c r="L343" s="38">
        <v>0</v>
      </c>
      <c s="32">
        <f>ROUND(ROUND(L343,2)*ROUND(G343,3),2)</f>
      </c>
      <c s="36" t="s">
        <v>54</v>
      </c>
      <c>
        <f>(M343*21)/100</f>
      </c>
      <c t="s">
        <v>26</v>
      </c>
    </row>
    <row r="344" spans="1:5" ht="12.75">
      <c r="A344" s="35" t="s">
        <v>55</v>
      </c>
      <c r="E344" s="39" t="s">
        <v>5</v>
      </c>
    </row>
    <row r="345" spans="1:5" ht="12.75">
      <c r="A345" s="35" t="s">
        <v>56</v>
      </c>
      <c r="E345" s="40" t="s">
        <v>5</v>
      </c>
    </row>
    <row r="346" spans="1:5" ht="12.75">
      <c r="A346" t="s">
        <v>58</v>
      </c>
      <c r="E346" s="39" t="s">
        <v>472</v>
      </c>
    </row>
    <row r="347" spans="1:16" ht="25.5">
      <c r="A347" t="s">
        <v>48</v>
      </c>
      <c s="34" t="s">
        <v>499</v>
      </c>
      <c s="34" t="s">
        <v>264</v>
      </c>
      <c s="35" t="s">
        <v>5</v>
      </c>
      <c s="6" t="s">
        <v>265</v>
      </c>
      <c s="36" t="s">
        <v>187</v>
      </c>
      <c s="37">
        <v>155</v>
      </c>
      <c s="36">
        <v>0</v>
      </c>
      <c s="36">
        <f>ROUND(G347*H347,6)</f>
      </c>
      <c r="L347" s="38">
        <v>0</v>
      </c>
      <c s="32">
        <f>ROUND(ROUND(L347,2)*ROUND(G347,3),2)</f>
      </c>
      <c s="36" t="s">
        <v>188</v>
      </c>
      <c>
        <f>(M347*21)/100</f>
      </c>
      <c t="s">
        <v>26</v>
      </c>
    </row>
    <row r="348" spans="1:5" ht="12.75">
      <c r="A348" s="35" t="s">
        <v>55</v>
      </c>
      <c r="E348" s="39" t="s">
        <v>5</v>
      </c>
    </row>
    <row r="349" spans="1:5" ht="12.75">
      <c r="A349" s="35" t="s">
        <v>56</v>
      </c>
      <c r="E349" s="40" t="s">
        <v>5</v>
      </c>
    </row>
    <row r="350" spans="1:5" ht="25.5">
      <c r="A350" t="s">
        <v>58</v>
      </c>
      <c r="E350" s="39" t="s">
        <v>265</v>
      </c>
    </row>
    <row r="351" spans="1:16" ht="12.75">
      <c r="A351" t="s">
        <v>48</v>
      </c>
      <c s="34" t="s">
        <v>502</v>
      </c>
      <c s="34" t="s">
        <v>872</v>
      </c>
      <c s="35" t="s">
        <v>5</v>
      </c>
      <c s="6" t="s">
        <v>268</v>
      </c>
      <c s="36" t="s">
        <v>187</v>
      </c>
      <c s="37">
        <v>155</v>
      </c>
      <c s="36">
        <v>0</v>
      </c>
      <c s="36">
        <f>ROUND(G351*H351,6)</f>
      </c>
      <c r="L351" s="38">
        <v>0</v>
      </c>
      <c s="32">
        <f>ROUND(ROUND(L351,2)*ROUND(G351,3),2)</f>
      </c>
      <c s="36" t="s">
        <v>54</v>
      </c>
      <c>
        <f>(M351*21)/100</f>
      </c>
      <c t="s">
        <v>26</v>
      </c>
    </row>
    <row r="352" spans="1:5" ht="12.75">
      <c r="A352" s="35" t="s">
        <v>55</v>
      </c>
      <c r="E352" s="39" t="s">
        <v>5</v>
      </c>
    </row>
    <row r="353" spans="1:5" ht="12.75">
      <c r="A353" s="35" t="s">
        <v>56</v>
      </c>
      <c r="E353" s="40" t="s">
        <v>5</v>
      </c>
    </row>
    <row r="354" spans="1:5" ht="12.75">
      <c r="A354" t="s">
        <v>58</v>
      </c>
      <c r="E354" s="39" t="s">
        <v>268</v>
      </c>
    </row>
    <row r="355" spans="1:16" ht="12.75">
      <c r="A355" t="s">
        <v>48</v>
      </c>
      <c s="34" t="s">
        <v>506</v>
      </c>
      <c s="34" t="s">
        <v>282</v>
      </c>
      <c s="35" t="s">
        <v>5</v>
      </c>
      <c s="6" t="s">
        <v>283</v>
      </c>
      <c s="36" t="s">
        <v>187</v>
      </c>
      <c s="37">
        <v>10</v>
      </c>
      <c s="36">
        <v>0</v>
      </c>
      <c s="36">
        <f>ROUND(G355*H355,6)</f>
      </c>
      <c r="L355" s="38">
        <v>0</v>
      </c>
      <c s="32">
        <f>ROUND(ROUND(L355,2)*ROUND(G355,3),2)</f>
      </c>
      <c s="36" t="s">
        <v>188</v>
      </c>
      <c>
        <f>(M355*21)/100</f>
      </c>
      <c t="s">
        <v>26</v>
      </c>
    </row>
    <row r="356" spans="1:5" ht="12.75">
      <c r="A356" s="35" t="s">
        <v>55</v>
      </c>
      <c r="E356" s="39" t="s">
        <v>5</v>
      </c>
    </row>
    <row r="357" spans="1:5" ht="12.75">
      <c r="A357" s="35" t="s">
        <v>56</v>
      </c>
      <c r="E357" s="40" t="s">
        <v>5</v>
      </c>
    </row>
    <row r="358" spans="1:5" ht="12.75">
      <c r="A358" t="s">
        <v>58</v>
      </c>
      <c r="E358" s="39" t="s">
        <v>283</v>
      </c>
    </row>
    <row r="359" spans="1:16" ht="12.75">
      <c r="A359" t="s">
        <v>48</v>
      </c>
      <c s="34" t="s">
        <v>509</v>
      </c>
      <c s="34" t="s">
        <v>873</v>
      </c>
      <c s="35" t="s">
        <v>5</v>
      </c>
      <c s="6" t="s">
        <v>286</v>
      </c>
      <c s="36" t="s">
        <v>187</v>
      </c>
      <c s="37">
        <v>10</v>
      </c>
      <c s="36">
        <v>0</v>
      </c>
      <c s="36">
        <f>ROUND(G359*H359,6)</f>
      </c>
      <c r="L359" s="38">
        <v>0</v>
      </c>
      <c s="32">
        <f>ROUND(ROUND(L359,2)*ROUND(G359,3),2)</f>
      </c>
      <c s="36" t="s">
        <v>54</v>
      </c>
      <c>
        <f>(M359*21)/100</f>
      </c>
      <c t="s">
        <v>26</v>
      </c>
    </row>
    <row r="360" spans="1:5" ht="12.75">
      <c r="A360" s="35" t="s">
        <v>55</v>
      </c>
      <c r="E360" s="39" t="s">
        <v>5</v>
      </c>
    </row>
    <row r="361" spans="1:5" ht="12.75">
      <c r="A361" s="35" t="s">
        <v>56</v>
      </c>
      <c r="E361" s="40" t="s">
        <v>5</v>
      </c>
    </row>
    <row r="362" spans="1:5" ht="12.75">
      <c r="A362" t="s">
        <v>58</v>
      </c>
      <c r="E362" s="39" t="s">
        <v>286</v>
      </c>
    </row>
    <row r="363" spans="1:16" ht="12.75">
      <c r="A363" t="s">
        <v>48</v>
      </c>
      <c s="34" t="s">
        <v>512</v>
      </c>
      <c s="34" t="s">
        <v>874</v>
      </c>
      <c s="35" t="s">
        <v>5</v>
      </c>
      <c s="6" t="s">
        <v>875</v>
      </c>
      <c s="36" t="s">
        <v>296</v>
      </c>
      <c s="37">
        <v>15</v>
      </c>
      <c s="36">
        <v>0</v>
      </c>
      <c s="36">
        <f>ROUND(G363*H363,6)</f>
      </c>
      <c r="L363" s="38">
        <v>0</v>
      </c>
      <c s="32">
        <f>ROUND(ROUND(L363,2)*ROUND(G363,3),2)</f>
      </c>
      <c s="36" t="s">
        <v>54</v>
      </c>
      <c>
        <f>(M363*21)/100</f>
      </c>
      <c t="s">
        <v>26</v>
      </c>
    </row>
    <row r="364" spans="1:5" ht="12.75">
      <c r="A364" s="35" t="s">
        <v>55</v>
      </c>
      <c r="E364" s="39" t="s">
        <v>5</v>
      </c>
    </row>
    <row r="365" spans="1:5" ht="12.75">
      <c r="A365" s="35" t="s">
        <v>56</v>
      </c>
      <c r="E365" s="40" t="s">
        <v>5</v>
      </c>
    </row>
    <row r="366" spans="1:5" ht="12.75">
      <c r="A366" t="s">
        <v>58</v>
      </c>
      <c r="E366" s="39" t="s">
        <v>875</v>
      </c>
    </row>
    <row r="367" spans="1:16" ht="38.25">
      <c r="A367" t="s">
        <v>48</v>
      </c>
      <c s="34" t="s">
        <v>514</v>
      </c>
      <c s="34" t="s">
        <v>876</v>
      </c>
      <c s="35" t="s">
        <v>5</v>
      </c>
      <c s="6" t="s">
        <v>299</v>
      </c>
      <c s="36" t="s">
        <v>187</v>
      </c>
      <c s="37">
        <v>1</v>
      </c>
      <c s="36">
        <v>0</v>
      </c>
      <c s="36">
        <f>ROUND(G367*H367,6)</f>
      </c>
      <c r="L367" s="38">
        <v>0</v>
      </c>
      <c s="32">
        <f>ROUND(ROUND(L367,2)*ROUND(G367,3),2)</f>
      </c>
      <c s="36" t="s">
        <v>54</v>
      </c>
      <c>
        <f>(M367*21)/100</f>
      </c>
      <c t="s">
        <v>26</v>
      </c>
    </row>
    <row r="368" spans="1:5" ht="12.75">
      <c r="A368" s="35" t="s">
        <v>55</v>
      </c>
      <c r="E368" s="39" t="s">
        <v>5</v>
      </c>
    </row>
    <row r="369" spans="1:5" ht="12.75">
      <c r="A369" s="35" t="s">
        <v>56</v>
      </c>
      <c r="E369" s="40" t="s">
        <v>5</v>
      </c>
    </row>
    <row r="370" spans="1:5" ht="51">
      <c r="A370" t="s">
        <v>58</v>
      </c>
      <c r="E370" s="39" t="s">
        <v>300</v>
      </c>
    </row>
    <row r="371" spans="1:16" ht="38.25">
      <c r="A371" t="s">
        <v>48</v>
      </c>
      <c s="34" t="s">
        <v>516</v>
      </c>
      <c s="34" t="s">
        <v>877</v>
      </c>
      <c s="35" t="s">
        <v>5</v>
      </c>
      <c s="6" t="s">
        <v>303</v>
      </c>
      <c s="36" t="s">
        <v>187</v>
      </c>
      <c s="37">
        <v>1</v>
      </c>
      <c s="36">
        <v>0</v>
      </c>
      <c s="36">
        <f>ROUND(G371*H371,6)</f>
      </c>
      <c r="L371" s="38">
        <v>0</v>
      </c>
      <c s="32">
        <f>ROUND(ROUND(L371,2)*ROUND(G371,3),2)</f>
      </c>
      <c s="36" t="s">
        <v>54</v>
      </c>
      <c>
        <f>(M371*21)/100</f>
      </c>
      <c t="s">
        <v>26</v>
      </c>
    </row>
    <row r="372" spans="1:5" ht="12.75">
      <c r="A372" s="35" t="s">
        <v>55</v>
      </c>
      <c r="E372" s="39" t="s">
        <v>5</v>
      </c>
    </row>
    <row r="373" spans="1:5" ht="12.75">
      <c r="A373" s="35" t="s">
        <v>56</v>
      </c>
      <c r="E373" s="40" t="s">
        <v>5</v>
      </c>
    </row>
    <row r="374" spans="1:5" ht="38.25">
      <c r="A374" t="s">
        <v>58</v>
      </c>
      <c r="E374" s="39" t="s">
        <v>304</v>
      </c>
    </row>
    <row r="375" spans="1:16" ht="12.75">
      <c r="A375" t="s">
        <v>48</v>
      </c>
      <c s="34" t="s">
        <v>878</v>
      </c>
      <c s="34" t="s">
        <v>879</v>
      </c>
      <c s="35" t="s">
        <v>5</v>
      </c>
      <c s="6" t="s">
        <v>880</v>
      </c>
      <c s="36" t="s">
        <v>53</v>
      </c>
      <c s="37">
        <v>3.4</v>
      </c>
      <c s="36">
        <v>0</v>
      </c>
      <c s="36">
        <f>ROUND(G375*H375,6)</f>
      </c>
      <c r="L375" s="38">
        <v>0</v>
      </c>
      <c s="32">
        <f>ROUND(ROUND(L375,2)*ROUND(G375,3),2)</f>
      </c>
      <c s="36" t="s">
        <v>54</v>
      </c>
      <c>
        <f>(M375*21)/100</f>
      </c>
      <c t="s">
        <v>26</v>
      </c>
    </row>
    <row r="376" spans="1:5" ht="12.75">
      <c r="A376" s="35" t="s">
        <v>55</v>
      </c>
      <c r="E376" s="39" t="s">
        <v>5</v>
      </c>
    </row>
    <row r="377" spans="1:5" ht="12.75">
      <c r="A377" s="35" t="s">
        <v>56</v>
      </c>
      <c r="E377" s="40" t="s">
        <v>5</v>
      </c>
    </row>
    <row r="378" spans="1:5" ht="12.75">
      <c r="A378" t="s">
        <v>58</v>
      </c>
      <c r="E378" s="39" t="s">
        <v>880</v>
      </c>
    </row>
    <row r="379" spans="1:13" ht="12.75">
      <c r="A379" t="s">
        <v>45</v>
      </c>
      <c r="C379" s="31" t="s">
        <v>881</v>
      </c>
      <c r="E379" s="33" t="s">
        <v>882</v>
      </c>
      <c r="J379" s="32">
        <f>0</f>
      </c>
      <c s="32">
        <f>0</f>
      </c>
      <c s="32">
        <f>0+L380+L384+L388+L392</f>
      </c>
      <c s="32">
        <f>0+M380+M384+M388+M392</f>
      </c>
    </row>
    <row r="380" spans="1:16" ht="12.75">
      <c r="A380" t="s">
        <v>48</v>
      </c>
      <c s="34" t="s">
        <v>519</v>
      </c>
      <c s="34" t="s">
        <v>883</v>
      </c>
      <c s="35" t="s">
        <v>5</v>
      </c>
      <c s="6" t="s">
        <v>884</v>
      </c>
      <c s="36" t="s">
        <v>187</v>
      </c>
      <c s="37">
        <v>11</v>
      </c>
      <c s="36">
        <v>0</v>
      </c>
      <c s="36">
        <f>ROUND(G380*H380,6)</f>
      </c>
      <c r="L380" s="38">
        <v>0</v>
      </c>
      <c s="32">
        <f>ROUND(ROUND(L380,2)*ROUND(G380,3),2)</f>
      </c>
      <c s="36" t="s">
        <v>54</v>
      </c>
      <c>
        <f>(M380*21)/100</f>
      </c>
      <c t="s">
        <v>26</v>
      </c>
    </row>
    <row r="381" spans="1:5" ht="12.75">
      <c r="A381" s="35" t="s">
        <v>55</v>
      </c>
      <c r="E381" s="39" t="s">
        <v>5</v>
      </c>
    </row>
    <row r="382" spans="1:5" ht="12.75">
      <c r="A382" s="35" t="s">
        <v>56</v>
      </c>
      <c r="E382" s="40" t="s">
        <v>5</v>
      </c>
    </row>
    <row r="383" spans="1:5" ht="12.75">
      <c r="A383" t="s">
        <v>58</v>
      </c>
      <c r="E383" s="39" t="s">
        <v>884</v>
      </c>
    </row>
    <row r="384" spans="1:16" ht="25.5">
      <c r="A384" t="s">
        <v>48</v>
      </c>
      <c s="34" t="s">
        <v>885</v>
      </c>
      <c s="34" t="s">
        <v>886</v>
      </c>
      <c s="35" t="s">
        <v>5</v>
      </c>
      <c s="6" t="s">
        <v>887</v>
      </c>
      <c s="36" t="s">
        <v>187</v>
      </c>
      <c s="37">
        <v>11</v>
      </c>
      <c s="36">
        <v>0</v>
      </c>
      <c s="36">
        <f>ROUND(G384*H384,6)</f>
      </c>
      <c r="L384" s="38">
        <v>0</v>
      </c>
      <c s="32">
        <f>ROUND(ROUND(L384,2)*ROUND(G384,3),2)</f>
      </c>
      <c s="36" t="s">
        <v>54</v>
      </c>
      <c>
        <f>(M384*21)/100</f>
      </c>
      <c t="s">
        <v>26</v>
      </c>
    </row>
    <row r="385" spans="1:5" ht="12.75">
      <c r="A385" s="35" t="s">
        <v>55</v>
      </c>
      <c r="E385" s="39" t="s">
        <v>5</v>
      </c>
    </row>
    <row r="386" spans="1:5" ht="12.75">
      <c r="A386" s="35" t="s">
        <v>56</v>
      </c>
      <c r="E386" s="40" t="s">
        <v>5</v>
      </c>
    </row>
    <row r="387" spans="1:5" ht="25.5">
      <c r="A387" t="s">
        <v>58</v>
      </c>
      <c r="E387" s="39" t="s">
        <v>887</v>
      </c>
    </row>
    <row r="388" spans="1:16" ht="12.75">
      <c r="A388" t="s">
        <v>48</v>
      </c>
      <c s="34" t="s">
        <v>888</v>
      </c>
      <c s="34" t="s">
        <v>889</v>
      </c>
      <c s="35" t="s">
        <v>5</v>
      </c>
      <c s="6" t="s">
        <v>890</v>
      </c>
      <c s="36" t="s">
        <v>187</v>
      </c>
      <c s="37">
        <v>1</v>
      </c>
      <c s="36">
        <v>0</v>
      </c>
      <c s="36">
        <f>ROUND(G388*H388,6)</f>
      </c>
      <c r="L388" s="38">
        <v>0</v>
      </c>
      <c s="32">
        <f>ROUND(ROUND(L388,2)*ROUND(G388,3),2)</f>
      </c>
      <c s="36" t="s">
        <v>54</v>
      </c>
      <c>
        <f>(M388*21)/100</f>
      </c>
      <c t="s">
        <v>26</v>
      </c>
    </row>
    <row r="389" spans="1:5" ht="12.75">
      <c r="A389" s="35" t="s">
        <v>55</v>
      </c>
      <c r="E389" s="39" t="s">
        <v>5</v>
      </c>
    </row>
    <row r="390" spans="1:5" ht="12.75">
      <c r="A390" s="35" t="s">
        <v>56</v>
      </c>
      <c r="E390" s="40" t="s">
        <v>5</v>
      </c>
    </row>
    <row r="391" spans="1:5" ht="12.75">
      <c r="A391" t="s">
        <v>58</v>
      </c>
      <c r="E391" s="39" t="s">
        <v>890</v>
      </c>
    </row>
    <row r="392" spans="1:16" ht="12.75">
      <c r="A392" t="s">
        <v>48</v>
      </c>
      <c s="34" t="s">
        <v>891</v>
      </c>
      <c s="34" t="s">
        <v>892</v>
      </c>
      <c s="35" t="s">
        <v>5</v>
      </c>
      <c s="6" t="s">
        <v>893</v>
      </c>
      <c s="36" t="s">
        <v>53</v>
      </c>
      <c s="37">
        <v>0.02</v>
      </c>
      <c s="36">
        <v>0</v>
      </c>
      <c s="36">
        <f>ROUND(G392*H392,6)</f>
      </c>
      <c r="L392" s="38">
        <v>0</v>
      </c>
      <c s="32">
        <f>ROUND(ROUND(L392,2)*ROUND(G392,3),2)</f>
      </c>
      <c s="36" t="s">
        <v>54</v>
      </c>
      <c>
        <f>(M392*21)/100</f>
      </c>
      <c t="s">
        <v>26</v>
      </c>
    </row>
    <row r="393" spans="1:5" ht="12.75">
      <c r="A393" s="35" t="s">
        <v>55</v>
      </c>
      <c r="E393" s="39" t="s">
        <v>5</v>
      </c>
    </row>
    <row r="394" spans="1:5" ht="12.75">
      <c r="A394" s="35" t="s">
        <v>56</v>
      </c>
      <c r="E394" s="40" t="s">
        <v>5</v>
      </c>
    </row>
    <row r="395" spans="1:5" ht="12.75">
      <c r="A395" t="s">
        <v>58</v>
      </c>
      <c r="E395" s="39" t="s">
        <v>893</v>
      </c>
    </row>
    <row r="396" spans="1:13" ht="12.75">
      <c r="A396" t="s">
        <v>45</v>
      </c>
      <c r="C396" s="31" t="s">
        <v>308</v>
      </c>
      <c r="E396" s="33" t="s">
        <v>309</v>
      </c>
      <c r="J396" s="32">
        <f>0</f>
      </c>
      <c s="32">
        <f>0</f>
      </c>
      <c s="32">
        <f>0+L397</f>
      </c>
      <c s="32">
        <f>0+M397</f>
      </c>
    </row>
    <row r="397" spans="1:16" ht="12.75">
      <c r="A397" t="s">
        <v>48</v>
      </c>
      <c s="34" t="s">
        <v>894</v>
      </c>
      <c s="34" t="s">
        <v>311</v>
      </c>
      <c s="35" t="s">
        <v>5</v>
      </c>
      <c s="6" t="s">
        <v>312</v>
      </c>
      <c s="36" t="s">
        <v>161</v>
      </c>
      <c s="37">
        <v>1</v>
      </c>
      <c s="36">
        <v>0</v>
      </c>
      <c s="36">
        <f>ROUND(G397*H397,6)</f>
      </c>
      <c r="L397" s="38">
        <v>0</v>
      </c>
      <c s="32">
        <f>ROUND(ROUND(L397,2)*ROUND(G397,3),2)</f>
      </c>
      <c s="36" t="s">
        <v>188</v>
      </c>
      <c>
        <f>(M397*21)/100</f>
      </c>
      <c t="s">
        <v>26</v>
      </c>
    </row>
    <row r="398" spans="1:5" ht="12.75">
      <c r="A398" s="35" t="s">
        <v>55</v>
      </c>
      <c r="E398" s="39" t="s">
        <v>5</v>
      </c>
    </row>
    <row r="399" spans="1:5" ht="12.75">
      <c r="A399" s="35" t="s">
        <v>56</v>
      </c>
      <c r="E399" s="40" t="s">
        <v>5</v>
      </c>
    </row>
    <row r="400" spans="1:5" ht="12.75">
      <c r="A400" t="s">
        <v>58</v>
      </c>
      <c r="E400" s="39" t="s">
        <v>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