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3\pd20\20-110-230-US_Havirov\B_STZ\B_08_ZOV\Posun_terminu_02-2023\"/>
    </mc:Choice>
  </mc:AlternateContent>
  <xr:revisionPtr revIDLastSave="0" documentId="13_ncr:1_{587B3782-6F33-439B-8ACF-8CC812EB467E}" xr6:coauthVersionLast="47" xr6:coauthVersionMax="47" xr10:uidLastSave="{00000000-0000-0000-0000-000000000000}"/>
  <bookViews>
    <workbookView xWindow="-120" yWindow="-120" windowWidth="29040" windowHeight="17640" firstSheet="2" activeTab="2" xr2:uid="{2F0F3B8E-190A-43BE-AC7B-6DC9AF507AA8}"/>
  </bookViews>
  <sheets>
    <sheet name="16-04-21" sheetId="1" r:id="rId1"/>
    <sheet name="21-04-21" sheetId="2" r:id="rId2"/>
    <sheet name="02-05-24+piloty" sheetId="1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4" l="1"/>
  <c r="C20" i="14"/>
  <c r="A21" i="14"/>
  <c r="A20" i="14"/>
  <c r="D7" i="14" l="1"/>
  <c r="C23" i="14"/>
  <c r="C22" i="14"/>
  <c r="E22" i="14" s="1"/>
  <c r="C56" i="14"/>
  <c r="E56" i="14" s="1"/>
  <c r="C45" i="14"/>
  <c r="E45" i="14" s="1"/>
  <c r="C44" i="14"/>
  <c r="E44" i="14" s="1"/>
  <c r="D43" i="14"/>
  <c r="C43" i="14"/>
  <c r="E42" i="14"/>
  <c r="C46" i="14" s="1"/>
  <c r="D41" i="14"/>
  <c r="D35" i="14"/>
  <c r="D34" i="14"/>
  <c r="D31" i="14"/>
  <c r="C31" i="14"/>
  <c r="C32" i="14" s="1"/>
  <c r="E32" i="14" s="1"/>
  <c r="C33" i="14" s="1"/>
  <c r="E33" i="14" s="1"/>
  <c r="E30" i="14"/>
  <c r="C34" i="14" s="1"/>
  <c r="E23" i="14"/>
  <c r="E21" i="14"/>
  <c r="C24" i="14" s="1"/>
  <c r="C13" i="14" s="1"/>
  <c r="E13" i="14" s="1"/>
  <c r="C17" i="14"/>
  <c r="E17" i="14" s="1"/>
  <c r="C15" i="14"/>
  <c r="E15" i="14" s="1"/>
  <c r="C11" i="14"/>
  <c r="E11" i="14" s="1"/>
  <c r="D10" i="14"/>
  <c r="D9" i="14"/>
  <c r="C9" i="14"/>
  <c r="C10" i="14" s="1"/>
  <c r="E10" i="14" s="1"/>
  <c r="C7" i="14"/>
  <c r="C8" i="14" s="1"/>
  <c r="E8" i="14" s="1"/>
  <c r="A7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E6" i="14"/>
  <c r="A19" i="14" l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E7" i="14"/>
  <c r="E9" i="14"/>
  <c r="E31" i="14"/>
  <c r="E43" i="14"/>
  <c r="C37" i="14"/>
  <c r="E37" i="14" s="1"/>
  <c r="C35" i="14"/>
  <c r="E34" i="14"/>
  <c r="C39" i="14" s="1"/>
  <c r="E46" i="14"/>
  <c r="C48" i="14" s="1"/>
  <c r="C47" i="14"/>
  <c r="E47" i="14" s="1"/>
  <c r="C28" i="14"/>
  <c r="E28" i="14" s="1"/>
  <c r="C12" i="14"/>
  <c r="E12" i="14" s="1"/>
  <c r="C14" i="14"/>
  <c r="E14" i="14" s="1"/>
  <c r="C16" i="14"/>
  <c r="E16" i="14" s="1"/>
  <c r="C18" i="14"/>
  <c r="E18" i="14" s="1"/>
  <c r="E24" i="14"/>
  <c r="C25" i="14"/>
  <c r="E48" i="14" l="1"/>
  <c r="C51" i="14" s="1"/>
  <c r="C50" i="14"/>
  <c r="E50" i="14" s="1"/>
  <c r="C49" i="14"/>
  <c r="E49" i="14" s="1"/>
  <c r="C41" i="14"/>
  <c r="E41" i="14" s="1"/>
  <c r="C40" i="14"/>
  <c r="E40" i="14" s="1"/>
  <c r="E39" i="14"/>
  <c r="E19" i="14" s="1"/>
  <c r="C36" i="14"/>
  <c r="E36" i="14" s="1"/>
  <c r="E35" i="14"/>
  <c r="C38" i="14" s="1"/>
  <c r="E38" i="14" s="1"/>
  <c r="E25" i="14"/>
  <c r="C26" i="14"/>
  <c r="C27" i="14" l="1"/>
  <c r="E27" i="14" s="1"/>
  <c r="E26" i="14"/>
  <c r="C29" i="14" s="1"/>
  <c r="E29" i="14" s="1"/>
  <c r="C54" i="14"/>
  <c r="E54" i="14" s="1"/>
  <c r="C52" i="14"/>
  <c r="E52" i="14" s="1"/>
  <c r="C53" i="14" s="1"/>
  <c r="E53" i="14" s="1"/>
  <c r="E51" i="14"/>
  <c r="C28" i="2" l="1"/>
  <c r="E28" i="2" s="1"/>
  <c r="C29" i="2" s="1"/>
  <c r="D27" i="2"/>
  <c r="E27" i="2" s="1"/>
  <c r="C31" i="2" s="1"/>
  <c r="C18" i="2"/>
  <c r="E18" i="2" s="1"/>
  <c r="C19" i="2" s="1"/>
  <c r="D17" i="2"/>
  <c r="E17" i="2" s="1"/>
  <c r="C23" i="2" s="1"/>
  <c r="C4" i="2"/>
  <c r="E3" i="2"/>
  <c r="C15" i="2" s="1"/>
  <c r="E15" i="2" s="1"/>
  <c r="C7" i="2" l="1"/>
  <c r="E7" i="2" s="1"/>
  <c r="C8" i="2" s="1"/>
  <c r="E8" i="2" s="1"/>
  <c r="C9" i="2" s="1"/>
  <c r="E9" i="2" s="1"/>
  <c r="C10" i="2" s="1"/>
  <c r="E10" i="2" s="1"/>
  <c r="C11" i="2" s="1"/>
  <c r="E4" i="2"/>
  <c r="C5" i="2" s="1"/>
  <c r="E5" i="2" s="1"/>
  <c r="C6" i="2" s="1"/>
  <c r="E6" i="2" s="1"/>
  <c r="C24" i="2"/>
  <c r="E24" i="2" s="1"/>
  <c r="E23" i="2"/>
  <c r="C22" i="2"/>
  <c r="E19" i="2"/>
  <c r="C20" i="2"/>
  <c r="E20" i="2" s="1"/>
  <c r="C21" i="2" s="1"/>
  <c r="E21" i="2" s="1"/>
  <c r="C32" i="2"/>
  <c r="E32" i="2" s="1"/>
  <c r="E31" i="2"/>
  <c r="C33" i="2" s="1"/>
  <c r="E33" i="2" s="1"/>
  <c r="E29" i="2"/>
  <c r="C30" i="2"/>
  <c r="E30" i="2" s="1"/>
  <c r="C28" i="1"/>
  <c r="E28" i="1" s="1"/>
  <c r="D25" i="1"/>
  <c r="E26" i="1"/>
  <c r="C27" i="1" s="1"/>
  <c r="E27" i="1" s="1"/>
  <c r="C26" i="1"/>
  <c r="D15" i="1"/>
  <c r="E15" i="1" s="1"/>
  <c r="C21" i="1" s="1"/>
  <c r="C22" i="1" s="1"/>
  <c r="E22" i="1" s="1"/>
  <c r="E11" i="2" l="1"/>
  <c r="C12" i="2" s="1"/>
  <c r="E12" i="2" s="1"/>
  <c r="C13" i="2" s="1"/>
  <c r="E13" i="2" s="1"/>
  <c r="C14" i="2" s="1"/>
  <c r="E14" i="2" s="1"/>
  <c r="C25" i="2"/>
  <c r="E25" i="2" s="1"/>
  <c r="E22" i="2"/>
  <c r="C4" i="1"/>
  <c r="C5" i="1" s="1"/>
  <c r="C16" i="1"/>
  <c r="E3" i="1"/>
  <c r="E25" i="1"/>
  <c r="C29" i="1" s="1"/>
  <c r="E29" i="1" l="1"/>
  <c r="C31" i="1" s="1"/>
  <c r="E31" i="1" s="1"/>
  <c r="C30" i="1"/>
  <c r="E30" i="1" s="1"/>
  <c r="E5" i="1"/>
  <c r="C6" i="1" s="1"/>
  <c r="E6" i="1" s="1"/>
  <c r="C7" i="1" s="1"/>
  <c r="E7" i="1" s="1"/>
  <c r="C8" i="1" s="1"/>
  <c r="E16" i="1"/>
  <c r="C17" i="1" s="1"/>
  <c r="C20" i="1" s="1"/>
  <c r="E21" i="1"/>
  <c r="E4" i="1"/>
  <c r="E20" i="1" l="1"/>
  <c r="C23" i="1"/>
  <c r="E23" i="1" s="1"/>
  <c r="E17" i="1"/>
  <c r="C18" i="1"/>
  <c r="E18" i="1" s="1"/>
  <c r="C19" i="1" s="1"/>
  <c r="E19" i="1" s="1"/>
  <c r="E8" i="1"/>
  <c r="C9" i="1" s="1"/>
  <c r="E9" i="1" s="1"/>
  <c r="C10" i="1" s="1"/>
  <c r="E10" i="1" s="1"/>
  <c r="C11" i="1" s="1"/>
  <c r="E11" i="1" s="1"/>
  <c r="C12" i="1" s="1"/>
  <c r="E12" i="1" s="1"/>
  <c r="C13" i="1" s="1"/>
  <c r="E13" i="1" s="1"/>
</calcChain>
</file>

<file path=xl/sharedStrings.xml><?xml version="1.0" encoding="utf-8"?>
<sst xmlns="http://schemas.openxmlformats.org/spreadsheetml/2006/main" count="143" uniqueCount="91">
  <si>
    <r>
      <rPr>
        <b/>
        <sz val="11"/>
        <color theme="1"/>
        <rFont val="Arial"/>
        <family val="2"/>
        <charset val="238"/>
      </rPr>
      <t>Stavební postup</t>
    </r>
    <r>
      <rPr>
        <sz val="11"/>
        <color theme="1"/>
        <rFont val="Arial"/>
        <family val="2"/>
        <charset val="238"/>
      </rPr>
      <t>/Výluka</t>
    </r>
  </si>
  <si>
    <t>od</t>
  </si>
  <si>
    <t>dny</t>
  </si>
  <si>
    <t>do</t>
  </si>
  <si>
    <r>
      <t xml:space="preserve">Stavební postup č.0, </t>
    </r>
    <r>
      <rPr>
        <sz val="9"/>
        <color theme="1"/>
        <rFont val="Arial"/>
        <family val="2"/>
        <charset val="238"/>
      </rPr>
      <t>přípravné práce</t>
    </r>
  </si>
  <si>
    <t>Rok 2022</t>
  </si>
  <si>
    <r>
      <t xml:space="preserve">TK1+TV Havířov - Ostrava-Bartovice nepřetržitě, </t>
    </r>
    <r>
      <rPr>
        <i/>
        <sz val="9"/>
        <color theme="4" tint="-0.249977111117893"/>
        <rFont val="Arial"/>
        <family val="2"/>
        <charset val="238"/>
      </rPr>
      <t>výhybky č.43, 44</t>
    </r>
  </si>
  <si>
    <r>
      <t xml:space="preserve">TK2+TV Havířov - Ostrava-Bartovice nepřetržitě, </t>
    </r>
    <r>
      <rPr>
        <i/>
        <sz val="9"/>
        <color theme="4" tint="-0.249977111117893"/>
        <rFont val="Arial"/>
        <family val="2"/>
        <charset val="238"/>
      </rPr>
      <t>výhybky č.42, 45</t>
    </r>
  </si>
  <si>
    <t>ŽST Havířov, lichá KSk+TV, SK2+TV, SK4+TV, SK6+TV nepřetržitě, jízda do SK9b umožněna</t>
  </si>
  <si>
    <t>ŽST Havířov, SK7b, SK9b nepřetržitě</t>
  </si>
  <si>
    <r>
      <t xml:space="preserve">ŽST Havířov, SK8+TV, SK10+TV nepřetržitě, </t>
    </r>
    <r>
      <rPr>
        <i/>
        <sz val="9"/>
        <color theme="1"/>
        <rFont val="Arial"/>
        <family val="2"/>
        <charset val="238"/>
      </rPr>
      <t>provizorní oboustranné nástupiště mezi kolejemi č.8, 10</t>
    </r>
  </si>
  <si>
    <r>
      <t xml:space="preserve">Stavební postup č.2, </t>
    </r>
    <r>
      <rPr>
        <sz val="9"/>
        <color theme="1"/>
        <rFont val="Arial"/>
        <family val="2"/>
        <charset val="238"/>
      </rPr>
      <t>SK2, SK6+nást. 2</t>
    </r>
  </si>
  <si>
    <r>
      <t xml:space="preserve">Stavební postup č.1, </t>
    </r>
    <r>
      <rPr>
        <sz val="9"/>
        <color theme="1"/>
        <rFont val="Arial"/>
        <family val="2"/>
        <charset val="238"/>
      </rPr>
      <t>lichá KSk+nást. 1</t>
    </r>
  </si>
  <si>
    <t>ŽST Havířov, SK2+TV, SK4+TV, SK6+TV nepřetržitě</t>
  </si>
  <si>
    <t>Rok 2024</t>
  </si>
  <si>
    <t>Rok 2023</t>
  </si>
  <si>
    <r>
      <t>TK1+TV Havířov-Albrechtice na 4x8 hod,</t>
    </r>
    <r>
      <rPr>
        <i/>
        <sz val="9"/>
        <color theme="9" tint="-0.249977111117893"/>
        <rFont val="Arial"/>
        <family val="2"/>
        <charset val="238"/>
      </rPr>
      <t xml:space="preserve"> podpěry TV</t>
    </r>
  </si>
  <si>
    <r>
      <t>TK2+TV Havířov-Albrechtice na 3x8 hod,</t>
    </r>
    <r>
      <rPr>
        <i/>
        <sz val="9"/>
        <color theme="9" tint="-0.249977111117893"/>
        <rFont val="Arial"/>
        <family val="2"/>
        <charset val="238"/>
      </rPr>
      <t xml:space="preserve"> podpěry TV</t>
    </r>
  </si>
  <si>
    <r>
      <t xml:space="preserve">TK1+TV Havířov - Ostrava-Bartovice na 8x8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</si>
  <si>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r>
      <t xml:space="preserve">TK2+TV Havířov - Ostrava-Bartovice na 8x8 hod, </t>
    </r>
    <r>
      <rPr>
        <i/>
        <sz val="9"/>
        <color theme="9" tint="-0.249977111117893"/>
        <rFont val="Arial"/>
        <family val="2"/>
        <charset val="238"/>
      </rPr>
      <t>podpěry TV</t>
    </r>
  </si>
  <si>
    <t>TK1+TV Albertichce - Havířov</t>
  </si>
  <si>
    <t>TK2+TV Albertichce - Havířov</t>
  </si>
  <si>
    <t>ŽST Havířov, SK5+TV, SK7+TV nepřetržitě, na konci výluky vždy dvě kusé koleje</t>
  </si>
  <si>
    <r>
      <t xml:space="preserve">ŽST Havířov, SK6+TV, SK8+TV na 6x6 hod noční, </t>
    </r>
    <r>
      <rPr>
        <i/>
        <sz val="9"/>
        <color theme="1"/>
        <rFont val="Arial"/>
        <family val="2"/>
        <charset val="238"/>
      </rPr>
      <t>pažení</t>
    </r>
  </si>
  <si>
    <r>
      <t>TK1,2+TV Havířov-Albrechtice na 8x6 hod noční,</t>
    </r>
    <r>
      <rPr>
        <i/>
        <sz val="9"/>
        <rFont val="Arial"/>
        <family val="2"/>
        <charset val="238"/>
      </rPr>
      <t xml:space="preserve"> pažení</t>
    </r>
  </si>
  <si>
    <r>
      <t xml:space="preserve">ŽST Havířov, SK1+TV, SK2+TV na 6x6 hod noční, </t>
    </r>
    <r>
      <rPr>
        <i/>
        <sz val="9"/>
        <color theme="1"/>
        <rFont val="Arial"/>
        <family val="2"/>
        <charset val="238"/>
      </rPr>
      <t>pažení</t>
    </r>
  </si>
  <si>
    <r>
      <t xml:space="preserve">TK1,2+TV Havířov - Ostrava-Bartovice na 2x6 hod, </t>
    </r>
    <r>
      <rPr>
        <i/>
        <sz val="9"/>
        <rFont val="Arial"/>
        <family val="2"/>
        <charset val="238"/>
      </rPr>
      <t>pažení</t>
    </r>
  </si>
  <si>
    <r>
      <t xml:space="preserve">Stavební postup č.3, </t>
    </r>
    <r>
      <rPr>
        <sz val="9"/>
        <color theme="1"/>
        <rFont val="Arial"/>
        <family val="2"/>
        <charset val="238"/>
      </rPr>
      <t>sudá KSk</t>
    </r>
  </si>
  <si>
    <r>
      <t xml:space="preserve">ŽST Havířov, SK16+TV, SK18+TV na 6x6 hod noční, </t>
    </r>
    <r>
      <rPr>
        <i/>
        <sz val="9"/>
        <color theme="1"/>
        <rFont val="Arial"/>
        <family val="2"/>
        <charset val="238"/>
      </rPr>
      <t>pažení</t>
    </r>
  </si>
  <si>
    <t>ŽST Havířov, SK6+TV, SK8+TV, SK10+TV, SK12+TV, SK14+TV, SK16+TV, SK22+TV nepřetržitě</t>
  </si>
  <si>
    <r>
      <t xml:space="preserve">Stavební postup č.4, </t>
    </r>
    <r>
      <rPr>
        <sz val="9"/>
        <color theme="1"/>
        <rFont val="Arial"/>
        <family val="2"/>
        <charset val="238"/>
      </rPr>
      <t>SK1</t>
    </r>
  </si>
  <si>
    <t>ŽST Havířov, SK mezi výhybkami č.3, 14</t>
  </si>
  <si>
    <t>Stavební postup č.5</t>
  </si>
  <si>
    <t>ŽST Havířov, SK7+TV nepřetržitě, na konci výluky vždy dvě kusé koleje</t>
  </si>
  <si>
    <t>ŽST Havířov, SK5+TV nepřetržitě, na konci výluky vždy dvě kusé koleje</t>
  </si>
  <si>
    <t>Zimní přestávka 2022-2023</t>
  </si>
  <si>
    <t>ŽST Havířov, SK16+TV, SK18+TV nepřetržitě</t>
  </si>
  <si>
    <t>ŽST Havířov, SK6+TV, SK8+TV, SK10+TV, SK12+TV, SK14+TV, SK16+TV nepřetržitě</t>
  </si>
  <si>
    <t>ŽST Havířov, SK2+TV nepřetržitě</t>
  </si>
  <si>
    <t>Stavební postup č.4</t>
  </si>
  <si>
    <t>Stavební postup č.1</t>
  </si>
  <si>
    <t>Stavební postup č.2</t>
  </si>
  <si>
    <t>Stavební postup č.3</t>
  </si>
  <si>
    <t>Technologická budova (stavební část, technologie)</t>
  </si>
  <si>
    <t>ŽST Havířov, lichá KS+TV, SK2+TV, SK4+TV, SK6+TV, nepřetržitě</t>
  </si>
  <si>
    <t>ŽST Havířov, SK7b nepřetržitě</t>
  </si>
  <si>
    <t>ŽST Havířov, SK mezi výhybkami č.3, 14XA nepřetržitě</t>
  </si>
  <si>
    <t xml:space="preserve">Stavební postup č.5, </t>
  </si>
  <si>
    <t>Stavební postup č.7</t>
  </si>
  <si>
    <t>ŽST Havířov, SK18+TV, SK20+TV, SK22+TV nepřetržitě</t>
  </si>
  <si>
    <t>Stavební postup č.8</t>
  </si>
  <si>
    <t>Stavební postup č.9</t>
  </si>
  <si>
    <r>
      <t xml:space="preserve">ŽST Havířov, SK2+TV nepřetržitě, </t>
    </r>
    <r>
      <rPr>
        <i/>
        <sz val="9"/>
        <color theme="1"/>
        <rFont val="Arial"/>
        <family val="2"/>
        <charset val="238"/>
      </rPr>
      <t>přednostně zprovozněna kolejová spojka výhybek č.39/41</t>
    </r>
  </si>
  <si>
    <t>ŽST Havířov, SK22a+TV nepřetržitě</t>
  </si>
  <si>
    <t>ŽST Havířov, SK6, SK8, SK10, SK14, SK16, SK18, SK20, SK22 na bartovickém zhlaví kusé</t>
  </si>
  <si>
    <t>TK1+TV Albertichce - Havířov nepřetržitě</t>
  </si>
  <si>
    <r>
      <t>ŽST Havířov, SK22a+TV nepřetržitě,</t>
    </r>
    <r>
      <rPr>
        <i/>
        <sz val="9"/>
        <color theme="1"/>
        <rFont val="Arial"/>
        <family val="2"/>
        <charset val="238"/>
      </rPr>
      <t xml:space="preserve"> provizorní propojení</t>
    </r>
  </si>
  <si>
    <t>ŽST Havířov, SK20+TV, SK22+TV nepřetržitě</t>
  </si>
  <si>
    <r>
      <t xml:space="preserve">ŽST Havířov, SK8+TV, SK10+TV nepřetržitě, </t>
    </r>
    <r>
      <rPr>
        <b/>
        <i/>
        <sz val="9"/>
        <color theme="1"/>
        <rFont val="Arial"/>
        <family val="2"/>
        <charset val="238"/>
      </rPr>
      <t>provizorní oboustranné nástupiště</t>
    </r>
    <r>
      <rPr>
        <i/>
        <sz val="9"/>
        <color theme="1"/>
        <rFont val="Arial"/>
        <family val="2"/>
        <charset val="238"/>
      </rPr>
      <t xml:space="preserve"> mezi kolejemi č.8, 10</t>
    </r>
  </si>
  <si>
    <t>Práce na aktivaci zab.zař.</t>
  </si>
  <si>
    <t>TS 7003 (stavební a technologická část, zprovoznění)</t>
  </si>
  <si>
    <t>TS 7004 (stavební a technologická část, zprovoznění)</t>
  </si>
  <si>
    <t>Odvodňovací drén před VB, šachta, trubní vedení</t>
  </si>
  <si>
    <t>Podchod v km 19,127</t>
  </si>
  <si>
    <t>Provizorní nástupiště mezi SK8 a SK10, zřízení</t>
  </si>
  <si>
    <r>
      <rPr>
        <b/>
        <sz val="11"/>
        <color theme="1"/>
        <rFont val="Arial"/>
        <family val="2"/>
        <charset val="238"/>
      </rPr>
      <t>Stavební postup</t>
    </r>
    <r>
      <rPr>
        <sz val="11"/>
        <color theme="1"/>
        <rFont val="Arial"/>
        <family val="2"/>
        <charset val="238"/>
      </rPr>
      <t>/</t>
    </r>
    <r>
      <rPr>
        <i/>
        <sz val="11"/>
        <color theme="1"/>
        <rFont val="Arial"/>
        <family val="2"/>
        <charset val="238"/>
      </rPr>
      <t>Výluka</t>
    </r>
    <r>
      <rPr>
        <sz val="11"/>
        <color theme="1"/>
        <rFont val="Arial"/>
        <family val="2"/>
        <charset val="238"/>
      </rPr>
      <t>/</t>
    </r>
    <r>
      <rPr>
        <sz val="11"/>
        <color theme="4" tint="-0.249977111117893"/>
        <rFont val="Arial"/>
        <family val="2"/>
        <charset val="238"/>
      </rPr>
      <t>Vybrané SO</t>
    </r>
  </si>
  <si>
    <t>3+3</t>
  </si>
  <si>
    <t>Stavba celkem</t>
  </si>
  <si>
    <t>B.8.3.2 Harmonogram stavby</t>
  </si>
  <si>
    <t>3Q</t>
  </si>
  <si>
    <t>4Q</t>
  </si>
  <si>
    <t>1Q</t>
  </si>
  <si>
    <t>2Q</t>
  </si>
  <si>
    <t>ŽST Havířov, SK12+TV až SK22+TV na bart.zhlaví nepř.</t>
  </si>
  <si>
    <t>Příloha</t>
  </si>
  <si>
    <t>Pažení mezi kolejemi pro kanalizaci</t>
  </si>
  <si>
    <t>„Optimalizace traťového úseku Havířov (včetně)-zastávka Havířov střed (mimo)“</t>
  </si>
  <si>
    <r>
      <t xml:space="preserve">TK2+TV Havířov - Ostrava-Bartovice nepřetržitě, </t>
    </r>
    <r>
      <rPr>
        <i/>
        <sz val="9"/>
        <color theme="8" tint="-0.249977111117893"/>
        <rFont val="Arial"/>
        <family val="2"/>
        <charset val="238"/>
      </rPr>
      <t>mosty km 19,992 a 20,259+výhybky č.42, 45</t>
    </r>
  </si>
  <si>
    <r>
      <t>TK1+TV Havířov - Ostrava-Bartovice nepřetržitě,</t>
    </r>
    <r>
      <rPr>
        <i/>
        <sz val="9"/>
        <color theme="8" tint="-0.249977111117893"/>
        <rFont val="Arial"/>
        <family val="2"/>
        <charset val="238"/>
      </rPr>
      <t xml:space="preserve"> mosty km 19,992 a 20,259+výhybky č.43, 44</t>
    </r>
  </si>
  <si>
    <t>TK2+TV Albertichce - Havířov nepřetržitě</t>
  </si>
  <si>
    <t>Aktualizace 02/2023</t>
  </si>
  <si>
    <t>Most km 19,992 I/11 Ostravská</t>
  </si>
  <si>
    <t>Most km 20,259 Lučina</t>
  </si>
  <si>
    <t>Most km 18,120 II/475 Orlovská</t>
  </si>
  <si>
    <t>Most km 17,965 Sušanka</t>
  </si>
  <si>
    <r>
      <t xml:space="preserve">ŽST Havířov, </t>
    </r>
    <r>
      <rPr>
        <b/>
        <i/>
        <sz val="11"/>
        <color theme="5" tint="-0.249977111117893"/>
        <rFont val="Arial"/>
        <family val="2"/>
        <charset val="238"/>
      </rPr>
      <t>vlečka METRANS - Šenov</t>
    </r>
    <r>
      <rPr>
        <i/>
        <sz val="11"/>
        <color theme="5" tint="-0.249977111117893"/>
        <rFont val="Arial"/>
        <family val="2"/>
        <charset val="238"/>
      </rPr>
      <t>, kabelovod</t>
    </r>
  </si>
  <si>
    <r>
      <t xml:space="preserve">ŽST Havířov, </t>
    </r>
    <r>
      <rPr>
        <b/>
        <i/>
        <sz val="11"/>
        <color theme="5" tint="-0.249977111117893"/>
        <rFont val="Arial"/>
        <family val="2"/>
        <charset val="238"/>
      </rPr>
      <t xml:space="preserve">vlečka METRANS - Šenov </t>
    </r>
    <r>
      <rPr>
        <i/>
        <sz val="11"/>
        <color theme="5" tint="-0.249977111117893"/>
        <rFont val="Arial"/>
        <family val="2"/>
        <charset val="238"/>
      </rPr>
      <t>nepřetržitě</t>
    </r>
  </si>
  <si>
    <r>
      <t xml:space="preserve">Stavební postup č.6, </t>
    </r>
    <r>
      <rPr>
        <sz val="9"/>
        <rFont val="Arial"/>
        <family val="2"/>
        <charset val="238"/>
      </rPr>
      <t>přepojení</t>
    </r>
    <r>
      <rPr>
        <b/>
        <sz val="9"/>
        <rFont val="Arial"/>
        <family val="2"/>
        <charset val="238"/>
      </rPr>
      <t xml:space="preserve"> vl. METRANS-Šenov</t>
    </r>
    <r>
      <rPr>
        <sz val="9"/>
        <rFont val="Arial"/>
        <family val="2"/>
        <charset val="238"/>
      </rPr>
      <t xml:space="preserve"> do SK12</t>
    </r>
  </si>
  <si>
    <r>
      <t>Nástupiště č.1 a 2 v ŽST Havířov,</t>
    </r>
    <r>
      <rPr>
        <b/>
        <sz val="9"/>
        <color theme="4" tint="-0.499984740745262"/>
        <rFont val="Arial"/>
        <family val="2"/>
        <charset val="238"/>
      </rPr>
      <t xml:space="preserve"> část podchodu, zprovoznění</t>
    </r>
  </si>
  <si>
    <r>
      <t>Podchod v km 19,127 -</t>
    </r>
    <r>
      <rPr>
        <b/>
        <sz val="9"/>
        <color theme="4" tint="-0.499984740745262"/>
        <rFont val="Arial"/>
        <family val="2"/>
        <charset val="238"/>
      </rPr>
      <t xml:space="preserve"> kompletní dokončení a zprovoznění</t>
    </r>
  </si>
  <si>
    <t>Denní, noční a krátkodobé výluky pro pažení a práce na TV.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</si>
</sst>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4" tint="-0.249977111117893"/>
      <name val="Arial"/>
      <family val="2"/>
      <charset val="238"/>
    </font>
    <font>
      <i/>
      <sz val="9"/>
      <color theme="4" tint="-0.249977111117893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9" tint="-0.249977111117893"/>
      <name val="Arial"/>
      <family val="2"/>
      <charset val="238"/>
    </font>
    <font>
      <i/>
      <sz val="9"/>
      <color theme="9" tint="-0.249977111117893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1"/>
      <color theme="4" tint="0.39997558519241921"/>
      <name val="Arial"/>
      <family val="2"/>
      <charset val="238"/>
    </font>
    <font>
      <sz val="11"/>
      <color rgb="FFFF0000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color theme="5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1"/>
      <color theme="4" tint="-0.499984740745262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sz val="11"/>
      <color theme="5" tint="-0.499984740745262"/>
      <name val="Arial"/>
      <family val="2"/>
      <charset val="238"/>
    </font>
    <font>
      <b/>
      <i/>
      <sz val="11"/>
      <color theme="8" tint="-0.249977111117893"/>
      <name val="Arial"/>
      <family val="2"/>
      <charset val="238"/>
    </font>
    <font>
      <i/>
      <sz val="9"/>
      <color theme="8" tint="-0.249977111117893"/>
      <name val="Arial"/>
      <family val="2"/>
      <charset val="238"/>
    </font>
    <font>
      <i/>
      <sz val="11"/>
      <color theme="5" tint="-0.249977111117893"/>
      <name val="Arial"/>
      <family val="2"/>
      <charset val="238"/>
    </font>
    <font>
      <sz val="8"/>
      <color theme="0" tint="-4.9989318521683403E-2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8" tint="-0.499984740745262"/>
      <name val="Arial"/>
      <family val="2"/>
      <charset val="238"/>
    </font>
    <font>
      <b/>
      <sz val="11"/>
      <color theme="4" tint="-0.499984740745262"/>
      <name val="Arial"/>
      <family val="2"/>
      <charset val="238"/>
    </font>
    <font>
      <b/>
      <sz val="9"/>
      <color theme="4" tint="-0.499984740745262"/>
      <name val="Arial"/>
      <family val="2"/>
      <charset val="238"/>
    </font>
    <font>
      <i/>
      <sz val="11"/>
      <color theme="9" tint="-0.49998474074526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1" fillId="0" borderId="1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21" fillId="0" borderId="5" xfId="0" applyNumberFormat="1" applyFont="1" applyBorder="1" applyAlignment="1">
      <alignment vertical="center"/>
    </xf>
    <xf numFmtId="164" fontId="21" fillId="0" borderId="6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0" fontId="21" fillId="0" borderId="12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22" fillId="0" borderId="3" xfId="0" applyFont="1" applyBorder="1"/>
    <xf numFmtId="0" fontId="3" fillId="0" borderId="1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3" fillId="0" borderId="12" xfId="0" applyFont="1" applyBorder="1" applyAlignment="1">
      <alignment vertical="center" wrapText="1"/>
    </xf>
    <xf numFmtId="164" fontId="23" fillId="0" borderId="5" xfId="0" applyNumberFormat="1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4" fillId="0" borderId="12" xfId="0" applyFont="1" applyBorder="1" applyAlignment="1">
      <alignment vertical="center" wrapText="1"/>
    </xf>
    <xf numFmtId="164" fontId="24" fillId="0" borderId="5" xfId="0" applyNumberFormat="1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164" fontId="2" fillId="4" borderId="14" xfId="0" applyNumberFormat="1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164" fontId="2" fillId="4" borderId="15" xfId="0" applyNumberFormat="1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1" fillId="4" borderId="16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26" fillId="0" borderId="12" xfId="0" applyFont="1" applyBorder="1" applyAlignment="1">
      <alignment vertical="center" wrapText="1"/>
    </xf>
    <xf numFmtId="164" fontId="26" fillId="0" borderId="5" xfId="0" applyNumberFormat="1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164" fontId="26" fillId="0" borderId="19" xfId="0" applyNumberFormat="1" applyFont="1" applyBorder="1" applyAlignment="1">
      <alignment vertical="center"/>
    </xf>
    <xf numFmtId="0" fontId="26" fillId="0" borderId="20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164" fontId="21" fillId="0" borderId="23" xfId="0" applyNumberFormat="1" applyFont="1" applyBorder="1" applyAlignment="1">
      <alignment vertical="center"/>
    </xf>
    <xf numFmtId="164" fontId="4" fillId="0" borderId="23" xfId="0" applyNumberFormat="1" applyFont="1" applyBorder="1" applyAlignment="1">
      <alignment vertical="center"/>
    </xf>
    <xf numFmtId="164" fontId="24" fillId="0" borderId="23" xfId="0" applyNumberFormat="1" applyFont="1" applyBorder="1" applyAlignment="1">
      <alignment vertical="center"/>
    </xf>
    <xf numFmtId="164" fontId="26" fillId="0" borderId="23" xfId="0" applyNumberFormat="1" applyFont="1" applyBorder="1" applyAlignment="1">
      <alignment vertical="center"/>
    </xf>
    <xf numFmtId="164" fontId="23" fillId="0" borderId="23" xfId="0" applyNumberFormat="1" applyFont="1" applyBorder="1" applyAlignment="1">
      <alignment vertical="center"/>
    </xf>
    <xf numFmtId="164" fontId="26" fillId="0" borderId="24" xfId="0" applyNumberFormat="1" applyFont="1" applyBorder="1" applyAlignment="1">
      <alignment vertical="center"/>
    </xf>
    <xf numFmtId="164" fontId="4" fillId="0" borderId="25" xfId="0" applyNumberFormat="1" applyFont="1" applyBorder="1" applyAlignment="1">
      <alignment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vertical="center"/>
    </xf>
    <xf numFmtId="0" fontId="27" fillId="5" borderId="5" xfId="0" applyFont="1" applyFill="1" applyBorder="1" applyAlignment="1">
      <alignment vertical="center"/>
    </xf>
    <xf numFmtId="0" fontId="27" fillId="5" borderId="6" xfId="0" applyFont="1" applyFill="1" applyBorder="1" applyAlignment="1">
      <alignment vertical="center"/>
    </xf>
    <xf numFmtId="0" fontId="27" fillId="5" borderId="5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vertical="center"/>
    </xf>
    <xf numFmtId="0" fontId="27" fillId="5" borderId="10" xfId="0" applyFont="1" applyFill="1" applyBorder="1" applyAlignment="1">
      <alignment vertical="center"/>
    </xf>
    <xf numFmtId="0" fontId="27" fillId="5" borderId="4" xfId="0" applyFont="1" applyFill="1" applyBorder="1" applyAlignment="1">
      <alignment vertical="center"/>
    </xf>
    <xf numFmtId="0" fontId="27" fillId="5" borderId="11" xfId="0" applyFont="1" applyFill="1" applyBorder="1" applyAlignment="1">
      <alignment vertical="center"/>
    </xf>
    <xf numFmtId="0" fontId="27" fillId="5" borderId="10" xfId="0" applyFont="1" applyFill="1" applyBorder="1" applyAlignment="1">
      <alignment horizontal="center" vertical="center"/>
    </xf>
    <xf numFmtId="0" fontId="27" fillId="5" borderId="4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vertical="center" wrapText="1"/>
    </xf>
    <xf numFmtId="164" fontId="2" fillId="5" borderId="10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164" fontId="2" fillId="5" borderId="22" xfId="0" applyNumberFormat="1" applyFont="1" applyFill="1" applyBorder="1" applyAlignment="1">
      <alignment vertical="center"/>
    </xf>
    <xf numFmtId="0" fontId="2" fillId="5" borderId="12" xfId="0" applyFont="1" applyFill="1" applyBorder="1" applyAlignment="1">
      <alignment vertical="center" wrapText="1"/>
    </xf>
    <xf numFmtId="164" fontId="2" fillId="5" borderId="5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2" fillId="5" borderId="23" xfId="0" applyNumberFormat="1" applyFont="1" applyFill="1" applyBorder="1" applyAlignment="1">
      <alignment vertical="center"/>
    </xf>
    <xf numFmtId="0" fontId="28" fillId="5" borderId="12" xfId="0" applyFont="1" applyFill="1" applyBorder="1" applyAlignment="1">
      <alignment vertical="center" wrapText="1"/>
    </xf>
    <xf numFmtId="164" fontId="30" fillId="0" borderId="6" xfId="0" applyNumberFormat="1" applyFont="1" applyBorder="1" applyAlignment="1">
      <alignment vertical="center"/>
    </xf>
    <xf numFmtId="164" fontId="31" fillId="0" borderId="6" xfId="0" applyNumberFormat="1" applyFont="1" applyBorder="1" applyAlignment="1">
      <alignment vertical="center"/>
    </xf>
    <xf numFmtId="0" fontId="31" fillId="0" borderId="12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18" fillId="4" borderId="15" xfId="0" applyFont="1" applyFill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33" fillId="0" borderId="12" xfId="0" applyFont="1" applyBorder="1" applyAlignment="1">
      <alignment vertical="center"/>
    </xf>
    <xf numFmtId="164" fontId="33" fillId="0" borderId="5" xfId="0" applyNumberFormat="1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164" fontId="33" fillId="0" borderId="23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83563</xdr:colOff>
      <xdr:row>6</xdr:row>
      <xdr:rowOff>91966</xdr:rowOff>
    </xdr:from>
    <xdr:to>
      <xdr:col>22</xdr:col>
      <xdr:colOff>45983</xdr:colOff>
      <xdr:row>6</xdr:row>
      <xdr:rowOff>93955</xdr:rowOff>
    </xdr:to>
    <xdr:cxnSp macro="">
      <xdr:nvCxnSpPr>
        <xdr:cNvPr id="2" name="Přímá spojnic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V="1">
          <a:off x="6586839" y="1228397"/>
          <a:ext cx="2537454" cy="1989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100172</xdr:colOff>
      <xdr:row>7</xdr:row>
      <xdr:rowOff>92528</xdr:rowOff>
    </xdr:from>
    <xdr:to>
      <xdr:col>8</xdr:col>
      <xdr:colOff>152400</xdr:colOff>
      <xdr:row>7</xdr:row>
      <xdr:rowOff>92757</xdr:rowOff>
    </xdr:to>
    <xdr:cxnSp macro="">
      <xdr:nvCxnSpPr>
        <xdr:cNvPr id="4" name="Přímá spojnic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 flipV="1">
          <a:off x="6495529" y="1404257"/>
          <a:ext cx="52228" cy="229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45118</xdr:colOff>
      <xdr:row>6</xdr:row>
      <xdr:rowOff>10026</xdr:rowOff>
    </xdr:from>
    <xdr:to>
      <xdr:col>22</xdr:col>
      <xdr:colOff>45118</xdr:colOff>
      <xdr:row>28</xdr:row>
      <xdr:rowOff>180473</xdr:rowOff>
    </xdr:to>
    <xdr:cxnSp macro="">
      <xdr:nvCxnSpPr>
        <xdr:cNvPr id="5" name="Přímá spojnic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9063789" y="1143000"/>
          <a:ext cx="0" cy="4647197"/>
        </a:xfrm>
        <a:prstGeom prst="line">
          <a:avLst/>
        </a:prstGeom>
        <a:ln w="0">
          <a:solidFill>
            <a:schemeClr val="tx1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123688</xdr:colOff>
      <xdr:row>11</xdr:row>
      <xdr:rowOff>92528</xdr:rowOff>
    </xdr:from>
    <xdr:to>
      <xdr:col>13</xdr:col>
      <xdr:colOff>59871</xdr:colOff>
      <xdr:row>11</xdr:row>
      <xdr:rowOff>95556</xdr:rowOff>
    </xdr:to>
    <xdr:cxnSp macro="">
      <xdr:nvCxnSpPr>
        <xdr:cNvPr id="7" name="Přímá spojnic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 flipV="1">
          <a:off x="7237502" y="2122714"/>
          <a:ext cx="115798" cy="3028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54825</xdr:colOff>
      <xdr:row>13</xdr:row>
      <xdr:rowOff>103415</xdr:rowOff>
    </xdr:from>
    <xdr:to>
      <xdr:col>22</xdr:col>
      <xdr:colOff>92529</xdr:colOff>
      <xdr:row>13</xdr:row>
      <xdr:rowOff>106719</xdr:rowOff>
    </xdr:to>
    <xdr:cxnSp macro="">
      <xdr:nvCxnSpPr>
        <xdr:cNvPr id="8" name="Přímá spojnic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 flipV="1">
          <a:off x="8066711" y="2492829"/>
          <a:ext cx="935775" cy="3304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177111</xdr:colOff>
      <xdr:row>5</xdr:row>
      <xdr:rowOff>99392</xdr:rowOff>
    </xdr:from>
    <xdr:to>
      <xdr:col>10</xdr:col>
      <xdr:colOff>140805</xdr:colOff>
      <xdr:row>5</xdr:row>
      <xdr:rowOff>104488</xdr:rowOff>
    </xdr:to>
    <xdr:cxnSp macro="">
      <xdr:nvCxnSpPr>
        <xdr:cNvPr id="9" name="Přímá spojnic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 flipV="1">
          <a:off x="6397350" y="1043609"/>
          <a:ext cx="510346" cy="5096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58785</xdr:colOff>
      <xdr:row>20</xdr:row>
      <xdr:rowOff>102577</xdr:rowOff>
    </xdr:from>
    <xdr:to>
      <xdr:col>17</xdr:col>
      <xdr:colOff>48985</xdr:colOff>
      <xdr:row>20</xdr:row>
      <xdr:rowOff>103415</xdr:rowOff>
    </xdr:to>
    <xdr:cxnSp macro="">
      <xdr:nvCxnSpPr>
        <xdr:cNvPr id="10" name="Přímá spojnic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>
          <a:off x="7172599" y="3400948"/>
          <a:ext cx="888272" cy="838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129974</xdr:colOff>
      <xdr:row>22</xdr:row>
      <xdr:rowOff>174171</xdr:rowOff>
    </xdr:from>
    <xdr:to>
      <xdr:col>17</xdr:col>
      <xdr:colOff>43543</xdr:colOff>
      <xdr:row>22</xdr:row>
      <xdr:rowOff>175927</xdr:rowOff>
    </xdr:to>
    <xdr:cxnSp macro="">
      <xdr:nvCxnSpPr>
        <xdr:cNvPr id="12" name="Přímá spojnic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CxnSpPr/>
      </xdr:nvCxnSpPr>
      <xdr:spPr>
        <a:xfrm flipV="1">
          <a:off x="7423403" y="3995057"/>
          <a:ext cx="632026" cy="1756"/>
        </a:xfrm>
        <a:prstGeom prst="line">
          <a:avLst/>
        </a:prstGeom>
        <a:ln w="44450">
          <a:solidFill>
            <a:schemeClr val="accent5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59032</xdr:colOff>
      <xdr:row>24</xdr:row>
      <xdr:rowOff>165720</xdr:rowOff>
    </xdr:from>
    <xdr:to>
      <xdr:col>20</xdr:col>
      <xdr:colOff>136072</xdr:colOff>
      <xdr:row>24</xdr:row>
      <xdr:rowOff>166687</xdr:rowOff>
    </xdr:to>
    <xdr:cxnSp macro="">
      <xdr:nvCxnSpPr>
        <xdr:cNvPr id="14" name="Přímá spojnice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CxnSpPr/>
      </xdr:nvCxnSpPr>
      <xdr:spPr>
        <a:xfrm>
          <a:off x="8083845" y="4520006"/>
          <a:ext cx="617923" cy="967"/>
        </a:xfrm>
        <a:prstGeom prst="line">
          <a:avLst/>
        </a:prstGeom>
        <a:ln w="44450">
          <a:solidFill>
            <a:schemeClr val="accent5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63902</xdr:colOff>
      <xdr:row>25</xdr:row>
      <xdr:rowOff>183696</xdr:rowOff>
    </xdr:from>
    <xdr:to>
      <xdr:col>21</xdr:col>
      <xdr:colOff>173491</xdr:colOff>
      <xdr:row>25</xdr:row>
      <xdr:rowOff>184534</xdr:rowOff>
    </xdr:to>
    <xdr:cxnSp macro="">
      <xdr:nvCxnSpPr>
        <xdr:cNvPr id="16" name="Přímá spojnice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 flipV="1">
          <a:off x="8088715" y="4871357"/>
          <a:ext cx="830767" cy="838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161362</xdr:colOff>
      <xdr:row>28</xdr:row>
      <xdr:rowOff>98089</xdr:rowOff>
    </xdr:from>
    <xdr:to>
      <xdr:col>22</xdr:col>
      <xdr:colOff>53578</xdr:colOff>
      <xdr:row>28</xdr:row>
      <xdr:rowOff>98927</xdr:rowOff>
    </xdr:to>
    <xdr:cxnSp macro="">
      <xdr:nvCxnSpPr>
        <xdr:cNvPr id="17" name="Přímá spojnic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CxnSpPr/>
      </xdr:nvCxnSpPr>
      <xdr:spPr>
        <a:xfrm flipV="1">
          <a:off x="8876737" y="5485667"/>
          <a:ext cx="70810" cy="838"/>
        </a:xfrm>
        <a:prstGeom prst="line">
          <a:avLst/>
        </a:prstGeom>
        <a:ln w="44450">
          <a:solidFill>
            <a:schemeClr val="accent2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1291</xdr:colOff>
      <xdr:row>29</xdr:row>
      <xdr:rowOff>97277</xdr:rowOff>
    </xdr:from>
    <xdr:to>
      <xdr:col>28</xdr:col>
      <xdr:colOff>137808</xdr:colOff>
      <xdr:row>29</xdr:row>
      <xdr:rowOff>99871</xdr:rowOff>
    </xdr:to>
    <xdr:cxnSp macro="">
      <xdr:nvCxnSpPr>
        <xdr:cNvPr id="18" name="Přímá spojnice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/>
      </xdr:nvCxnSpPr>
      <xdr:spPr>
        <a:xfrm flipV="1">
          <a:off x="9319578" y="5715000"/>
          <a:ext cx="866092" cy="2594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43491</xdr:colOff>
      <xdr:row>30</xdr:row>
      <xdr:rowOff>93224</xdr:rowOff>
    </xdr:from>
    <xdr:to>
      <xdr:col>28</xdr:col>
      <xdr:colOff>141861</xdr:colOff>
      <xdr:row>30</xdr:row>
      <xdr:rowOff>94555</xdr:rowOff>
    </xdr:to>
    <xdr:cxnSp macro="">
      <xdr:nvCxnSpPr>
        <xdr:cNvPr id="19" name="Přímá spojnice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CxnSpPr/>
      </xdr:nvCxnSpPr>
      <xdr:spPr>
        <a:xfrm flipV="1">
          <a:off x="9361778" y="5901447"/>
          <a:ext cx="827945" cy="1331"/>
        </a:xfrm>
        <a:prstGeom prst="line">
          <a:avLst/>
        </a:prstGeom>
        <a:ln w="44450">
          <a:solidFill>
            <a:schemeClr val="accent5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88656</xdr:colOff>
      <xdr:row>31</xdr:row>
      <xdr:rowOff>93223</xdr:rowOff>
    </xdr:from>
    <xdr:to>
      <xdr:col>28</xdr:col>
      <xdr:colOff>133755</xdr:colOff>
      <xdr:row>31</xdr:row>
      <xdr:rowOff>94187</xdr:rowOff>
    </xdr:to>
    <xdr:cxnSp macro="">
      <xdr:nvCxnSpPr>
        <xdr:cNvPr id="20" name="Přímá spojnice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CxnSpPr/>
      </xdr:nvCxnSpPr>
      <xdr:spPr>
        <a:xfrm flipV="1">
          <a:off x="9406943" y="6083840"/>
          <a:ext cx="774674" cy="964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134247</xdr:colOff>
      <xdr:row>33</xdr:row>
      <xdr:rowOff>97277</xdr:rowOff>
    </xdr:from>
    <xdr:to>
      <xdr:col>33</xdr:col>
      <xdr:colOff>149968</xdr:colOff>
      <xdr:row>33</xdr:row>
      <xdr:rowOff>101877</xdr:rowOff>
    </xdr:to>
    <xdr:cxnSp macro="">
      <xdr:nvCxnSpPr>
        <xdr:cNvPr id="22" name="Přímá spojnice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CxnSpPr/>
      </xdr:nvCxnSpPr>
      <xdr:spPr>
        <a:xfrm flipV="1">
          <a:off x="10182109" y="6452681"/>
          <a:ext cx="927689" cy="4600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140966</xdr:colOff>
      <xdr:row>34</xdr:row>
      <xdr:rowOff>92402</xdr:rowOff>
    </xdr:from>
    <xdr:to>
      <xdr:col>33</xdr:col>
      <xdr:colOff>28372</xdr:colOff>
      <xdr:row>34</xdr:row>
      <xdr:rowOff>93224</xdr:rowOff>
    </xdr:to>
    <xdr:cxnSp macro="">
      <xdr:nvCxnSpPr>
        <xdr:cNvPr id="23" name="Přímá spojnice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CxnSpPr/>
      </xdr:nvCxnSpPr>
      <xdr:spPr>
        <a:xfrm>
          <a:off x="10188828" y="6638306"/>
          <a:ext cx="799374" cy="822"/>
        </a:xfrm>
        <a:prstGeom prst="line">
          <a:avLst/>
        </a:prstGeom>
        <a:ln w="44450">
          <a:solidFill>
            <a:schemeClr val="accent5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144180</xdr:colOff>
      <xdr:row>35</xdr:row>
      <xdr:rowOff>95210</xdr:rowOff>
    </xdr:from>
    <xdr:to>
      <xdr:col>29</xdr:col>
      <xdr:colOff>125649</xdr:colOff>
      <xdr:row>35</xdr:row>
      <xdr:rowOff>97276</xdr:rowOff>
    </xdr:to>
    <xdr:cxnSp macro="">
      <xdr:nvCxnSpPr>
        <xdr:cNvPr id="24" name="Přímá spojnice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CxnSpPr/>
      </xdr:nvCxnSpPr>
      <xdr:spPr>
        <a:xfrm>
          <a:off x="10192042" y="6823508"/>
          <a:ext cx="163862" cy="2066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54251</xdr:colOff>
      <xdr:row>36</xdr:row>
      <xdr:rowOff>182394</xdr:rowOff>
    </xdr:from>
    <xdr:to>
      <xdr:col>33</xdr:col>
      <xdr:colOff>32425</xdr:colOff>
      <xdr:row>36</xdr:row>
      <xdr:rowOff>183684</xdr:rowOff>
    </xdr:to>
    <xdr:cxnSp macro="">
      <xdr:nvCxnSpPr>
        <xdr:cNvPr id="25" name="Přímá spojnice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CxnSpPr/>
      </xdr:nvCxnSpPr>
      <xdr:spPr>
        <a:xfrm flipV="1">
          <a:off x="10284506" y="7093085"/>
          <a:ext cx="707749" cy="1290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25059</xdr:colOff>
      <xdr:row>37</xdr:row>
      <xdr:rowOff>97276</xdr:rowOff>
    </xdr:from>
    <xdr:to>
      <xdr:col>33</xdr:col>
      <xdr:colOff>149968</xdr:colOff>
      <xdr:row>37</xdr:row>
      <xdr:rowOff>98799</xdr:rowOff>
    </xdr:to>
    <xdr:cxnSp macro="">
      <xdr:nvCxnSpPr>
        <xdr:cNvPr id="26" name="Přímá spojnice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CxnSpPr/>
      </xdr:nvCxnSpPr>
      <xdr:spPr>
        <a:xfrm flipV="1">
          <a:off x="10984889" y="7368702"/>
          <a:ext cx="124909" cy="1523"/>
        </a:xfrm>
        <a:prstGeom prst="line">
          <a:avLst/>
        </a:prstGeom>
        <a:ln w="44450">
          <a:solidFill>
            <a:schemeClr val="accent2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142237</xdr:colOff>
      <xdr:row>39</xdr:row>
      <xdr:rowOff>96266</xdr:rowOff>
    </xdr:from>
    <xdr:to>
      <xdr:col>34</xdr:col>
      <xdr:colOff>121596</xdr:colOff>
      <xdr:row>39</xdr:row>
      <xdr:rowOff>97277</xdr:rowOff>
    </xdr:to>
    <xdr:cxnSp macro="">
      <xdr:nvCxnSpPr>
        <xdr:cNvPr id="28" name="Přímá spojnice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>
          <a:off x="11102067" y="7740585"/>
          <a:ext cx="161752" cy="1011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3803</xdr:colOff>
      <xdr:row>43</xdr:row>
      <xdr:rowOff>85695</xdr:rowOff>
    </xdr:from>
    <xdr:to>
      <xdr:col>36</xdr:col>
      <xdr:colOff>37209</xdr:colOff>
      <xdr:row>43</xdr:row>
      <xdr:rowOff>86212</xdr:rowOff>
    </xdr:to>
    <xdr:cxnSp macro="">
      <xdr:nvCxnSpPr>
        <xdr:cNvPr id="31" name="Přímá spojnice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CxnSpPr/>
      </xdr:nvCxnSpPr>
      <xdr:spPr>
        <a:xfrm>
          <a:off x="11453856" y="8432603"/>
          <a:ext cx="33406" cy="517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6574</xdr:colOff>
      <xdr:row>44</xdr:row>
      <xdr:rowOff>95000</xdr:rowOff>
    </xdr:from>
    <xdr:to>
      <xdr:col>36</xdr:col>
      <xdr:colOff>26443</xdr:colOff>
      <xdr:row>44</xdr:row>
      <xdr:rowOff>95023</xdr:rowOff>
    </xdr:to>
    <xdr:cxnSp macro="">
      <xdr:nvCxnSpPr>
        <xdr:cNvPr id="37" name="Přímá spojnice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CxnSpPr/>
      </xdr:nvCxnSpPr>
      <xdr:spPr>
        <a:xfrm flipV="1">
          <a:off x="11456627" y="8622382"/>
          <a:ext cx="19869" cy="23"/>
        </a:xfrm>
        <a:prstGeom prst="line">
          <a:avLst/>
        </a:prstGeom>
        <a:ln w="4445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</xdr:colOff>
      <xdr:row>55</xdr:row>
      <xdr:rowOff>99361</xdr:rowOff>
    </xdr:from>
    <xdr:to>
      <xdr:col>41</xdr:col>
      <xdr:colOff>9525</xdr:colOff>
      <xdr:row>55</xdr:row>
      <xdr:rowOff>104775</xdr:rowOff>
    </xdr:to>
    <xdr:cxnSp macro="">
      <xdr:nvCxnSpPr>
        <xdr:cNvPr id="41" name="Přímá spojnice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CxnSpPr/>
      </xdr:nvCxnSpPr>
      <xdr:spPr>
        <a:xfrm>
          <a:off x="6402133" y="11357911"/>
          <a:ext cx="5980367" cy="5414"/>
        </a:xfrm>
        <a:prstGeom prst="line">
          <a:avLst/>
        </a:prstGeom>
        <a:ln w="444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2266950</xdr:colOff>
          <xdr:row>1</xdr:row>
          <xdr:rowOff>47625</xdr:rowOff>
        </xdr:from>
        <xdr:to>
          <xdr:col>1</xdr:col>
          <xdr:colOff>3305175</xdr:colOff>
          <xdr:row>3</xdr:row>
          <xdr:rowOff>152400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159066</xdr:colOff>
      <xdr:row>9</xdr:row>
      <xdr:rowOff>77391</xdr:rowOff>
    </xdr:from>
    <xdr:to>
      <xdr:col>30</xdr:col>
      <xdr:colOff>53578</xdr:colOff>
      <xdr:row>9</xdr:row>
      <xdr:rowOff>86806</xdr:rowOff>
    </xdr:to>
    <xdr:cxnSp macro="">
      <xdr:nvCxnSpPr>
        <xdr:cNvPr id="42" name="Přímá spojnice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CxnSpPr/>
      </xdr:nvCxnSpPr>
      <xdr:spPr>
        <a:xfrm flipV="1">
          <a:off x="6552722" y="1744266"/>
          <a:ext cx="3823575" cy="9415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105615</xdr:colOff>
      <xdr:row>8</xdr:row>
      <xdr:rowOff>92528</xdr:rowOff>
    </xdr:from>
    <xdr:to>
      <xdr:col>29</xdr:col>
      <xdr:colOff>141514</xdr:colOff>
      <xdr:row>8</xdr:row>
      <xdr:rowOff>95597</xdr:rowOff>
    </xdr:to>
    <xdr:cxnSp macro="">
      <xdr:nvCxnSpPr>
        <xdr:cNvPr id="56" name="Přímá spojnice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CxnSpPr/>
      </xdr:nvCxnSpPr>
      <xdr:spPr>
        <a:xfrm flipV="1">
          <a:off x="6500972" y="1583871"/>
          <a:ext cx="3807799" cy="3069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47899</xdr:colOff>
      <xdr:row>23</xdr:row>
      <xdr:rowOff>92529</xdr:rowOff>
    </xdr:from>
    <xdr:to>
      <xdr:col>22</xdr:col>
      <xdr:colOff>125186</xdr:colOff>
      <xdr:row>23</xdr:row>
      <xdr:rowOff>97135</xdr:rowOff>
    </xdr:to>
    <xdr:cxnSp macro="">
      <xdr:nvCxnSpPr>
        <xdr:cNvPr id="60" name="Přímá spojnice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CxnSpPr/>
      </xdr:nvCxnSpPr>
      <xdr:spPr>
        <a:xfrm flipV="1">
          <a:off x="8059785" y="4245429"/>
          <a:ext cx="975358" cy="4606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142353</xdr:colOff>
      <xdr:row>38</xdr:row>
      <xdr:rowOff>101330</xdr:rowOff>
    </xdr:from>
    <xdr:to>
      <xdr:col>34</xdr:col>
      <xdr:colOff>129703</xdr:colOff>
      <xdr:row>38</xdr:row>
      <xdr:rowOff>101877</xdr:rowOff>
    </xdr:to>
    <xdr:cxnSp macro="">
      <xdr:nvCxnSpPr>
        <xdr:cNvPr id="62" name="Přímá spojnice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CxnSpPr/>
      </xdr:nvCxnSpPr>
      <xdr:spPr>
        <a:xfrm flipV="1">
          <a:off x="11102183" y="7555149"/>
          <a:ext cx="169743" cy="547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2997</xdr:colOff>
      <xdr:row>41</xdr:row>
      <xdr:rowOff>95250</xdr:rowOff>
    </xdr:from>
    <xdr:to>
      <xdr:col>36</xdr:col>
      <xdr:colOff>140368</xdr:colOff>
      <xdr:row>41</xdr:row>
      <xdr:rowOff>95498</xdr:rowOff>
    </xdr:to>
    <xdr:cxnSp macro="">
      <xdr:nvCxnSpPr>
        <xdr:cNvPr id="4099" name="Přímá spojnice 4098">
          <a:extLst>
            <a:ext uri="{FF2B5EF4-FFF2-40B4-BE49-F238E27FC236}">
              <a16:creationId xmlns:a16="http://schemas.microsoft.com/office/drawing/2014/main" id="{00000000-0008-0000-0200-000003100000}"/>
            </a:ext>
          </a:extLst>
        </xdr:cNvPr>
        <xdr:cNvCxnSpPr/>
      </xdr:nvCxnSpPr>
      <xdr:spPr>
        <a:xfrm flipV="1">
          <a:off x="11453050" y="8071184"/>
          <a:ext cx="137371" cy="248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71152</xdr:colOff>
      <xdr:row>12</xdr:row>
      <xdr:rowOff>87086</xdr:rowOff>
    </xdr:from>
    <xdr:to>
      <xdr:col>37</xdr:col>
      <xdr:colOff>21771</xdr:colOff>
      <xdr:row>12</xdr:row>
      <xdr:rowOff>90390</xdr:rowOff>
    </xdr:to>
    <xdr:cxnSp macro="">
      <xdr:nvCxnSpPr>
        <xdr:cNvPr id="4110" name="Přímá spojnice 4109">
          <a:extLst>
            <a:ext uri="{FF2B5EF4-FFF2-40B4-BE49-F238E27FC236}">
              <a16:creationId xmlns:a16="http://schemas.microsoft.com/office/drawing/2014/main" id="{00000000-0008-0000-0200-00000E100000}"/>
            </a:ext>
          </a:extLst>
        </xdr:cNvPr>
        <xdr:cNvCxnSpPr/>
      </xdr:nvCxnSpPr>
      <xdr:spPr>
        <a:xfrm flipV="1">
          <a:off x="8262652" y="2296886"/>
          <a:ext cx="3363290" cy="3304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89374</xdr:colOff>
      <xdr:row>14</xdr:row>
      <xdr:rowOff>92529</xdr:rowOff>
    </xdr:from>
    <xdr:to>
      <xdr:col>22</xdr:col>
      <xdr:colOff>114300</xdr:colOff>
      <xdr:row>14</xdr:row>
      <xdr:rowOff>95642</xdr:rowOff>
    </xdr:to>
    <xdr:cxnSp macro="">
      <xdr:nvCxnSpPr>
        <xdr:cNvPr id="4113" name="Přímá spojnice 4112">
          <a:extLst>
            <a:ext uri="{FF2B5EF4-FFF2-40B4-BE49-F238E27FC236}">
              <a16:creationId xmlns:a16="http://schemas.microsoft.com/office/drawing/2014/main" id="{00000000-0008-0000-0200-000011100000}"/>
            </a:ext>
          </a:extLst>
        </xdr:cNvPr>
        <xdr:cNvCxnSpPr/>
      </xdr:nvCxnSpPr>
      <xdr:spPr>
        <a:xfrm flipV="1">
          <a:off x="7203188" y="2672443"/>
          <a:ext cx="1821069" cy="3113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89374</xdr:colOff>
      <xdr:row>15</xdr:row>
      <xdr:rowOff>92528</xdr:rowOff>
    </xdr:from>
    <xdr:to>
      <xdr:col>22</xdr:col>
      <xdr:colOff>27214</xdr:colOff>
      <xdr:row>15</xdr:row>
      <xdr:rowOff>95641</xdr:rowOff>
    </xdr:to>
    <xdr:cxnSp macro="">
      <xdr:nvCxnSpPr>
        <xdr:cNvPr id="4115" name="Přímá spojnice 4114">
          <a:extLst>
            <a:ext uri="{FF2B5EF4-FFF2-40B4-BE49-F238E27FC236}">
              <a16:creationId xmlns:a16="http://schemas.microsoft.com/office/drawing/2014/main" id="{00000000-0008-0000-0200-000013100000}"/>
            </a:ext>
          </a:extLst>
        </xdr:cNvPr>
        <xdr:cNvCxnSpPr/>
      </xdr:nvCxnSpPr>
      <xdr:spPr>
        <a:xfrm flipV="1">
          <a:off x="7203188" y="2852057"/>
          <a:ext cx="1733983" cy="3113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46150</xdr:colOff>
      <xdr:row>16</xdr:row>
      <xdr:rowOff>90198</xdr:rowOff>
    </xdr:from>
    <xdr:to>
      <xdr:col>33</xdr:col>
      <xdr:colOff>99392</xdr:colOff>
      <xdr:row>16</xdr:row>
      <xdr:rowOff>91109</xdr:rowOff>
    </xdr:to>
    <xdr:cxnSp macro="">
      <xdr:nvCxnSpPr>
        <xdr:cNvPr id="4117" name="Přímá spojnice 4116">
          <a:extLst>
            <a:ext uri="{FF2B5EF4-FFF2-40B4-BE49-F238E27FC236}">
              <a16:creationId xmlns:a16="http://schemas.microsoft.com/office/drawing/2014/main" id="{00000000-0008-0000-0200-000015100000}"/>
            </a:ext>
          </a:extLst>
        </xdr:cNvPr>
        <xdr:cNvCxnSpPr/>
      </xdr:nvCxnSpPr>
      <xdr:spPr>
        <a:xfrm>
          <a:off x="9364085" y="3055372"/>
          <a:ext cx="1693198" cy="911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51593</xdr:colOff>
      <xdr:row>17</xdr:row>
      <xdr:rowOff>90198</xdr:rowOff>
    </xdr:from>
    <xdr:to>
      <xdr:col>33</xdr:col>
      <xdr:colOff>66261</xdr:colOff>
      <xdr:row>17</xdr:row>
      <xdr:rowOff>91109</xdr:rowOff>
    </xdr:to>
    <xdr:cxnSp macro="">
      <xdr:nvCxnSpPr>
        <xdr:cNvPr id="4119" name="Přímá spojnice 4118">
          <a:extLst>
            <a:ext uri="{FF2B5EF4-FFF2-40B4-BE49-F238E27FC236}">
              <a16:creationId xmlns:a16="http://schemas.microsoft.com/office/drawing/2014/main" id="{00000000-0008-0000-0200-000017100000}"/>
            </a:ext>
          </a:extLst>
        </xdr:cNvPr>
        <xdr:cNvCxnSpPr/>
      </xdr:nvCxnSpPr>
      <xdr:spPr>
        <a:xfrm>
          <a:off x="9369528" y="3237589"/>
          <a:ext cx="1654624" cy="911"/>
        </a:xfrm>
        <a:prstGeom prst="line">
          <a:avLst/>
        </a:prstGeom>
        <a:ln w="4445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120372</xdr:colOff>
      <xdr:row>21</xdr:row>
      <xdr:rowOff>177732</xdr:rowOff>
    </xdr:from>
    <xdr:to>
      <xdr:col>13</xdr:col>
      <xdr:colOff>59871</xdr:colOff>
      <xdr:row>21</xdr:row>
      <xdr:rowOff>179615</xdr:rowOff>
    </xdr:to>
    <xdr:cxnSp macro="">
      <xdr:nvCxnSpPr>
        <xdr:cNvPr id="4122" name="Přímá spojnice 4121">
          <a:extLst>
            <a:ext uri="{FF2B5EF4-FFF2-40B4-BE49-F238E27FC236}">
              <a16:creationId xmlns:a16="http://schemas.microsoft.com/office/drawing/2014/main" id="{00000000-0008-0000-0200-00001A100000}"/>
            </a:ext>
          </a:extLst>
        </xdr:cNvPr>
        <xdr:cNvCxnSpPr/>
      </xdr:nvCxnSpPr>
      <xdr:spPr>
        <a:xfrm>
          <a:off x="7234186" y="3666603"/>
          <a:ext cx="119114" cy="1883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63902</xdr:colOff>
      <xdr:row>26</xdr:row>
      <xdr:rowOff>91848</xdr:rowOff>
    </xdr:from>
    <xdr:to>
      <xdr:col>21</xdr:col>
      <xdr:colOff>173491</xdr:colOff>
      <xdr:row>26</xdr:row>
      <xdr:rowOff>92686</xdr:rowOff>
    </xdr:to>
    <xdr:cxnSp macro="">
      <xdr:nvCxnSpPr>
        <xdr:cNvPr id="4129" name="Přímá spojnice 4128">
          <a:extLst>
            <a:ext uri="{FF2B5EF4-FFF2-40B4-BE49-F238E27FC236}">
              <a16:creationId xmlns:a16="http://schemas.microsoft.com/office/drawing/2014/main" id="{00000000-0008-0000-0200-000021100000}"/>
            </a:ext>
          </a:extLst>
        </xdr:cNvPr>
        <xdr:cNvCxnSpPr/>
      </xdr:nvCxnSpPr>
      <xdr:spPr>
        <a:xfrm flipV="1">
          <a:off x="8088715" y="5140098"/>
          <a:ext cx="830767" cy="838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66112</xdr:colOff>
      <xdr:row>27</xdr:row>
      <xdr:rowOff>91848</xdr:rowOff>
    </xdr:from>
    <xdr:to>
      <xdr:col>17</xdr:col>
      <xdr:colOff>102053</xdr:colOff>
      <xdr:row>27</xdr:row>
      <xdr:rowOff>92123</xdr:rowOff>
    </xdr:to>
    <xdr:cxnSp macro="">
      <xdr:nvCxnSpPr>
        <xdr:cNvPr id="4130" name="Přímá spojnice 4129">
          <a:extLst>
            <a:ext uri="{FF2B5EF4-FFF2-40B4-BE49-F238E27FC236}">
              <a16:creationId xmlns:a16="http://schemas.microsoft.com/office/drawing/2014/main" id="{00000000-0008-0000-0200-000022100000}"/>
            </a:ext>
          </a:extLst>
        </xdr:cNvPr>
        <xdr:cNvCxnSpPr/>
      </xdr:nvCxnSpPr>
      <xdr:spPr>
        <a:xfrm flipV="1">
          <a:off x="8090925" y="5320393"/>
          <a:ext cx="35941" cy="275"/>
        </a:xfrm>
        <a:prstGeom prst="line">
          <a:avLst/>
        </a:prstGeom>
        <a:ln w="4445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114750</xdr:colOff>
      <xdr:row>32</xdr:row>
      <xdr:rowOff>87794</xdr:rowOff>
    </xdr:from>
    <xdr:to>
      <xdr:col>28</xdr:col>
      <xdr:colOff>150691</xdr:colOff>
      <xdr:row>32</xdr:row>
      <xdr:rowOff>88069</xdr:rowOff>
    </xdr:to>
    <xdr:cxnSp macro="">
      <xdr:nvCxnSpPr>
        <xdr:cNvPr id="4135" name="Přímá spojnice 4134">
          <a:extLst>
            <a:ext uri="{FF2B5EF4-FFF2-40B4-BE49-F238E27FC236}">
              <a16:creationId xmlns:a16="http://schemas.microsoft.com/office/drawing/2014/main" id="{00000000-0008-0000-0200-000027100000}"/>
            </a:ext>
          </a:extLst>
        </xdr:cNvPr>
        <xdr:cNvCxnSpPr/>
      </xdr:nvCxnSpPr>
      <xdr:spPr>
        <a:xfrm flipV="1">
          <a:off x="10162612" y="6260805"/>
          <a:ext cx="35941" cy="275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150343</xdr:colOff>
      <xdr:row>40</xdr:row>
      <xdr:rowOff>88160</xdr:rowOff>
    </xdr:from>
    <xdr:to>
      <xdr:col>34</xdr:col>
      <xdr:colOff>129702</xdr:colOff>
      <xdr:row>40</xdr:row>
      <xdr:rowOff>89171</xdr:rowOff>
    </xdr:to>
    <xdr:cxnSp macro="">
      <xdr:nvCxnSpPr>
        <xdr:cNvPr id="4144" name="Přímá spojnice 4143">
          <a:extLst>
            <a:ext uri="{FF2B5EF4-FFF2-40B4-BE49-F238E27FC236}">
              <a16:creationId xmlns:a16="http://schemas.microsoft.com/office/drawing/2014/main" id="{00000000-0008-0000-0200-000030100000}"/>
            </a:ext>
          </a:extLst>
        </xdr:cNvPr>
        <xdr:cNvCxnSpPr/>
      </xdr:nvCxnSpPr>
      <xdr:spPr>
        <a:xfrm>
          <a:off x="11110173" y="7914873"/>
          <a:ext cx="161752" cy="1011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2997</xdr:colOff>
      <xdr:row>42</xdr:row>
      <xdr:rowOff>90237</xdr:rowOff>
    </xdr:from>
    <xdr:to>
      <xdr:col>36</xdr:col>
      <xdr:colOff>140368</xdr:colOff>
      <xdr:row>42</xdr:row>
      <xdr:rowOff>90485</xdr:rowOff>
    </xdr:to>
    <xdr:cxnSp macro="">
      <xdr:nvCxnSpPr>
        <xdr:cNvPr id="4147" name="Přímá spojnice 4146">
          <a:extLst>
            <a:ext uri="{FF2B5EF4-FFF2-40B4-BE49-F238E27FC236}">
              <a16:creationId xmlns:a16="http://schemas.microsoft.com/office/drawing/2014/main" id="{00000000-0008-0000-0200-000033100000}"/>
            </a:ext>
          </a:extLst>
        </xdr:cNvPr>
        <xdr:cNvCxnSpPr/>
      </xdr:nvCxnSpPr>
      <xdr:spPr>
        <a:xfrm flipV="1">
          <a:off x="11453050" y="8256671"/>
          <a:ext cx="137371" cy="248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133339</xdr:colOff>
      <xdr:row>45</xdr:row>
      <xdr:rowOff>90237</xdr:rowOff>
    </xdr:from>
    <xdr:to>
      <xdr:col>37</xdr:col>
      <xdr:colOff>90237</xdr:colOff>
      <xdr:row>45</xdr:row>
      <xdr:rowOff>90485</xdr:rowOff>
    </xdr:to>
    <xdr:cxnSp macro="">
      <xdr:nvCxnSpPr>
        <xdr:cNvPr id="4150" name="Přímá spojnice 4149">
          <a:extLst>
            <a:ext uri="{FF2B5EF4-FFF2-40B4-BE49-F238E27FC236}">
              <a16:creationId xmlns:a16="http://schemas.microsoft.com/office/drawing/2014/main" id="{00000000-0008-0000-0200-000036100000}"/>
            </a:ext>
          </a:extLst>
        </xdr:cNvPr>
        <xdr:cNvCxnSpPr/>
      </xdr:nvCxnSpPr>
      <xdr:spPr>
        <a:xfrm flipV="1">
          <a:off x="11583392" y="8798092"/>
          <a:ext cx="137371" cy="248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128326</xdr:colOff>
      <xdr:row>46</xdr:row>
      <xdr:rowOff>185487</xdr:rowOff>
    </xdr:from>
    <xdr:to>
      <xdr:col>37</xdr:col>
      <xdr:colOff>85224</xdr:colOff>
      <xdr:row>46</xdr:row>
      <xdr:rowOff>185735</xdr:rowOff>
    </xdr:to>
    <xdr:cxnSp macro="">
      <xdr:nvCxnSpPr>
        <xdr:cNvPr id="4151" name="Přímá spojnice 4150">
          <a:extLst>
            <a:ext uri="{FF2B5EF4-FFF2-40B4-BE49-F238E27FC236}">
              <a16:creationId xmlns:a16="http://schemas.microsoft.com/office/drawing/2014/main" id="{00000000-0008-0000-0200-000037100000}"/>
            </a:ext>
          </a:extLst>
        </xdr:cNvPr>
        <xdr:cNvCxnSpPr/>
      </xdr:nvCxnSpPr>
      <xdr:spPr>
        <a:xfrm flipV="1">
          <a:off x="11578379" y="9093869"/>
          <a:ext cx="137371" cy="248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73182</xdr:colOff>
      <xdr:row>47</xdr:row>
      <xdr:rowOff>100264</xdr:rowOff>
    </xdr:from>
    <xdr:to>
      <xdr:col>38</xdr:col>
      <xdr:colOff>30079</xdr:colOff>
      <xdr:row>47</xdr:row>
      <xdr:rowOff>100512</xdr:rowOff>
    </xdr:to>
    <xdr:cxnSp macro="">
      <xdr:nvCxnSpPr>
        <xdr:cNvPr id="4152" name="Přímá spojnice 4151">
          <a:extLst>
            <a:ext uri="{FF2B5EF4-FFF2-40B4-BE49-F238E27FC236}">
              <a16:creationId xmlns:a16="http://schemas.microsoft.com/office/drawing/2014/main" id="{00000000-0008-0000-0200-000038100000}"/>
            </a:ext>
          </a:extLst>
        </xdr:cNvPr>
        <xdr:cNvCxnSpPr/>
      </xdr:nvCxnSpPr>
      <xdr:spPr>
        <a:xfrm flipV="1">
          <a:off x="11703708" y="9369593"/>
          <a:ext cx="137371" cy="248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73182</xdr:colOff>
      <xdr:row>48</xdr:row>
      <xdr:rowOff>170448</xdr:rowOff>
    </xdr:from>
    <xdr:to>
      <xdr:col>38</xdr:col>
      <xdr:colOff>30079</xdr:colOff>
      <xdr:row>48</xdr:row>
      <xdr:rowOff>170696</xdr:rowOff>
    </xdr:to>
    <xdr:cxnSp macro="">
      <xdr:nvCxnSpPr>
        <xdr:cNvPr id="4153" name="Přímá spojnice 4152">
          <a:extLst>
            <a:ext uri="{FF2B5EF4-FFF2-40B4-BE49-F238E27FC236}">
              <a16:creationId xmlns:a16="http://schemas.microsoft.com/office/drawing/2014/main" id="{00000000-0008-0000-0200-000039100000}"/>
            </a:ext>
          </a:extLst>
        </xdr:cNvPr>
        <xdr:cNvCxnSpPr/>
      </xdr:nvCxnSpPr>
      <xdr:spPr>
        <a:xfrm flipV="1">
          <a:off x="11703708" y="9630277"/>
          <a:ext cx="137371" cy="248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78195</xdr:colOff>
      <xdr:row>49</xdr:row>
      <xdr:rowOff>175460</xdr:rowOff>
    </xdr:from>
    <xdr:to>
      <xdr:col>37</xdr:col>
      <xdr:colOff>150395</xdr:colOff>
      <xdr:row>49</xdr:row>
      <xdr:rowOff>175709</xdr:rowOff>
    </xdr:to>
    <xdr:cxnSp macro="">
      <xdr:nvCxnSpPr>
        <xdr:cNvPr id="4154" name="Přímá spojnice 4153">
          <a:extLst>
            <a:ext uri="{FF2B5EF4-FFF2-40B4-BE49-F238E27FC236}">
              <a16:creationId xmlns:a16="http://schemas.microsoft.com/office/drawing/2014/main" id="{00000000-0008-0000-0200-00003A100000}"/>
            </a:ext>
          </a:extLst>
        </xdr:cNvPr>
        <xdr:cNvCxnSpPr/>
      </xdr:nvCxnSpPr>
      <xdr:spPr>
        <a:xfrm flipV="1">
          <a:off x="11708721" y="9971171"/>
          <a:ext cx="72200" cy="249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33076</xdr:colOff>
      <xdr:row>50</xdr:row>
      <xdr:rowOff>100263</xdr:rowOff>
    </xdr:from>
    <xdr:to>
      <xdr:col>41</xdr:col>
      <xdr:colOff>0</xdr:colOff>
      <xdr:row>50</xdr:row>
      <xdr:rowOff>100511</xdr:rowOff>
    </xdr:to>
    <xdr:cxnSp macro="">
      <xdr:nvCxnSpPr>
        <xdr:cNvPr id="4156" name="Přímá spojnice 4155">
          <a:extLst>
            <a:ext uri="{FF2B5EF4-FFF2-40B4-BE49-F238E27FC236}">
              <a16:creationId xmlns:a16="http://schemas.microsoft.com/office/drawing/2014/main" id="{00000000-0008-0000-0200-00003C100000}"/>
            </a:ext>
          </a:extLst>
        </xdr:cNvPr>
        <xdr:cNvCxnSpPr/>
      </xdr:nvCxnSpPr>
      <xdr:spPr>
        <a:xfrm flipV="1">
          <a:off x="11844076" y="10256921"/>
          <a:ext cx="508345" cy="248"/>
        </a:xfrm>
        <a:prstGeom prst="line">
          <a:avLst/>
        </a:prstGeom>
        <a:ln w="444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46680</xdr:colOff>
      <xdr:row>51</xdr:row>
      <xdr:rowOff>89987</xdr:rowOff>
    </xdr:from>
    <xdr:to>
      <xdr:col>38</xdr:col>
      <xdr:colOff>66549</xdr:colOff>
      <xdr:row>51</xdr:row>
      <xdr:rowOff>90010</xdr:rowOff>
    </xdr:to>
    <xdr:cxnSp macro="">
      <xdr:nvCxnSpPr>
        <xdr:cNvPr id="4158" name="Přímá spojnice 4157">
          <a:extLst>
            <a:ext uri="{FF2B5EF4-FFF2-40B4-BE49-F238E27FC236}">
              <a16:creationId xmlns:a16="http://schemas.microsoft.com/office/drawing/2014/main" id="{00000000-0008-0000-0200-00003E100000}"/>
            </a:ext>
          </a:extLst>
        </xdr:cNvPr>
        <xdr:cNvCxnSpPr/>
      </xdr:nvCxnSpPr>
      <xdr:spPr>
        <a:xfrm flipV="1">
          <a:off x="11857680" y="10437145"/>
          <a:ext cx="19869" cy="23"/>
        </a:xfrm>
        <a:prstGeom prst="line">
          <a:avLst/>
        </a:prstGeom>
        <a:ln w="4445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125924</xdr:colOff>
      <xdr:row>52</xdr:row>
      <xdr:rowOff>93151</xdr:rowOff>
    </xdr:from>
    <xdr:to>
      <xdr:col>38</xdr:col>
      <xdr:colOff>145793</xdr:colOff>
      <xdr:row>52</xdr:row>
      <xdr:rowOff>93174</xdr:rowOff>
    </xdr:to>
    <xdr:cxnSp macro="">
      <xdr:nvCxnSpPr>
        <xdr:cNvPr id="4159" name="Přímá spojnice 4158">
          <a:extLst>
            <a:ext uri="{FF2B5EF4-FFF2-40B4-BE49-F238E27FC236}">
              <a16:creationId xmlns:a16="http://schemas.microsoft.com/office/drawing/2014/main" id="{00000000-0008-0000-0200-00003F100000}"/>
            </a:ext>
          </a:extLst>
        </xdr:cNvPr>
        <xdr:cNvCxnSpPr/>
      </xdr:nvCxnSpPr>
      <xdr:spPr>
        <a:xfrm flipV="1">
          <a:off x="11953068" y="10619083"/>
          <a:ext cx="19869" cy="23"/>
        </a:xfrm>
        <a:prstGeom prst="line">
          <a:avLst/>
        </a:prstGeom>
        <a:ln w="4445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59818</xdr:colOff>
      <xdr:row>53</xdr:row>
      <xdr:rowOff>91141</xdr:rowOff>
    </xdr:from>
    <xdr:to>
      <xdr:col>38</xdr:col>
      <xdr:colOff>79687</xdr:colOff>
      <xdr:row>53</xdr:row>
      <xdr:rowOff>91164</xdr:rowOff>
    </xdr:to>
    <xdr:cxnSp macro="">
      <xdr:nvCxnSpPr>
        <xdr:cNvPr id="4160" name="Přímá spojnice 4159">
          <a:extLst>
            <a:ext uri="{FF2B5EF4-FFF2-40B4-BE49-F238E27FC236}">
              <a16:creationId xmlns:a16="http://schemas.microsoft.com/office/drawing/2014/main" id="{00000000-0008-0000-0200-000040100000}"/>
            </a:ext>
          </a:extLst>
        </xdr:cNvPr>
        <xdr:cNvCxnSpPr/>
      </xdr:nvCxnSpPr>
      <xdr:spPr>
        <a:xfrm flipV="1">
          <a:off x="11865669" y="10795182"/>
          <a:ext cx="19869" cy="23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143805</xdr:colOff>
      <xdr:row>53</xdr:row>
      <xdr:rowOff>90949</xdr:rowOff>
    </xdr:from>
    <xdr:to>
      <xdr:col>38</xdr:col>
      <xdr:colOff>163674</xdr:colOff>
      <xdr:row>53</xdr:row>
      <xdr:rowOff>90972</xdr:rowOff>
    </xdr:to>
    <xdr:cxnSp macro="">
      <xdr:nvCxnSpPr>
        <xdr:cNvPr id="4161" name="Přímá spojnice 4160">
          <a:extLst>
            <a:ext uri="{FF2B5EF4-FFF2-40B4-BE49-F238E27FC236}">
              <a16:creationId xmlns:a16="http://schemas.microsoft.com/office/drawing/2014/main" id="{00000000-0008-0000-0200-000041100000}"/>
            </a:ext>
          </a:extLst>
        </xdr:cNvPr>
        <xdr:cNvCxnSpPr/>
      </xdr:nvCxnSpPr>
      <xdr:spPr>
        <a:xfrm flipV="1">
          <a:off x="11973855" y="10806574"/>
          <a:ext cx="19869" cy="23"/>
        </a:xfrm>
        <a:prstGeom prst="line">
          <a:avLst/>
        </a:prstGeom>
        <a:ln w="444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68671</xdr:colOff>
      <xdr:row>18</xdr:row>
      <xdr:rowOff>72516</xdr:rowOff>
    </xdr:from>
    <xdr:to>
      <xdr:col>34</xdr:col>
      <xdr:colOff>114390</xdr:colOff>
      <xdr:row>18</xdr:row>
      <xdr:rowOff>118235</xdr:rowOff>
    </xdr:to>
    <xdr:sp macro="" textlink="">
      <xdr:nvSpPr>
        <xdr:cNvPr id="4163" name="Ovál 4162">
          <a:extLst>
            <a:ext uri="{FF2B5EF4-FFF2-40B4-BE49-F238E27FC236}">
              <a16:creationId xmlns:a16="http://schemas.microsoft.com/office/drawing/2014/main" id="{00000000-0008-0000-0200-000043100000}"/>
            </a:ext>
          </a:extLst>
        </xdr:cNvPr>
        <xdr:cNvSpPr/>
      </xdr:nvSpPr>
      <xdr:spPr>
        <a:xfrm>
          <a:off x="11142831" y="3372120"/>
          <a:ext cx="45719" cy="45719"/>
        </a:xfrm>
        <a:prstGeom prst="ellipse">
          <a:avLst/>
        </a:prstGeom>
        <a:ln w="34925"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22</xdr:col>
      <xdr:colOff>48963</xdr:colOff>
      <xdr:row>13</xdr:row>
      <xdr:rowOff>79085</xdr:rowOff>
    </xdr:from>
    <xdr:to>
      <xdr:col>22</xdr:col>
      <xdr:colOff>94682</xdr:colOff>
      <xdr:row>13</xdr:row>
      <xdr:rowOff>124804</xdr:rowOff>
    </xdr:to>
    <xdr:sp macro="" textlink="">
      <xdr:nvSpPr>
        <xdr:cNvPr id="4164" name="Ovál 4163">
          <a:extLst>
            <a:ext uri="{FF2B5EF4-FFF2-40B4-BE49-F238E27FC236}">
              <a16:creationId xmlns:a16="http://schemas.microsoft.com/office/drawing/2014/main" id="{00000000-0008-0000-0200-000044100000}"/>
            </a:ext>
          </a:extLst>
        </xdr:cNvPr>
        <xdr:cNvSpPr/>
      </xdr:nvSpPr>
      <xdr:spPr>
        <a:xfrm>
          <a:off x="9028739" y="2503033"/>
          <a:ext cx="45719" cy="45719"/>
        </a:xfrm>
        <a:prstGeom prst="ellipse">
          <a:avLst/>
        </a:prstGeom>
        <a:ln w="34925"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25</xdr:col>
      <xdr:colOff>115957</xdr:colOff>
      <xdr:row>13</xdr:row>
      <xdr:rowOff>66261</xdr:rowOff>
    </xdr:from>
    <xdr:to>
      <xdr:col>34</xdr:col>
      <xdr:colOff>24848</xdr:colOff>
      <xdr:row>15</xdr:row>
      <xdr:rowOff>132521</xdr:rowOff>
    </xdr:to>
    <xdr:sp macro="" textlink="">
      <xdr:nvSpPr>
        <xdr:cNvPr id="4167" name="Řečová bublina: obdélníkový bublinový popisek 4166">
          <a:extLst>
            <a:ext uri="{FF2B5EF4-FFF2-40B4-BE49-F238E27FC236}">
              <a16:creationId xmlns:a16="http://schemas.microsoft.com/office/drawing/2014/main" id="{00000000-0008-0000-0200-000047100000}"/>
            </a:ext>
          </a:extLst>
        </xdr:cNvPr>
        <xdr:cNvSpPr/>
      </xdr:nvSpPr>
      <xdr:spPr>
        <a:xfrm>
          <a:off x="9616109" y="2476500"/>
          <a:ext cx="1548848" cy="438978"/>
        </a:xfrm>
        <a:prstGeom prst="wedgeRectCallout">
          <a:avLst>
            <a:gd name="adj1" fmla="val -85059"/>
            <a:gd name="adj2" fmla="val 1146"/>
          </a:avLst>
        </a:prstGeom>
        <a:solidFill>
          <a:schemeClr val="bg1"/>
        </a:solidFill>
        <a:ln w="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90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34" charset="0"/>
            </a:rPr>
            <a:t>Dokončeny mosty směr Ostrava-Bartovice</a:t>
          </a:r>
        </a:p>
      </xdr:txBody>
    </xdr:sp>
    <xdr:clientData/>
  </xdr:twoCellAnchor>
  <xdr:twoCellAnchor>
    <xdr:from>
      <xdr:col>34</xdr:col>
      <xdr:colOff>124238</xdr:colOff>
      <xdr:row>15</xdr:row>
      <xdr:rowOff>74542</xdr:rowOff>
    </xdr:from>
    <xdr:to>
      <xdr:col>43</xdr:col>
      <xdr:colOff>57978</xdr:colOff>
      <xdr:row>18</xdr:row>
      <xdr:rowOff>8281</xdr:rowOff>
    </xdr:to>
    <xdr:sp macro="" textlink="">
      <xdr:nvSpPr>
        <xdr:cNvPr id="4168" name="Řečová bublina: obdélníkový bublinový popisek 4167">
          <a:extLst>
            <a:ext uri="{FF2B5EF4-FFF2-40B4-BE49-F238E27FC236}">
              <a16:creationId xmlns:a16="http://schemas.microsoft.com/office/drawing/2014/main" id="{00000000-0008-0000-0200-000048100000}"/>
            </a:ext>
          </a:extLst>
        </xdr:cNvPr>
        <xdr:cNvSpPr/>
      </xdr:nvSpPr>
      <xdr:spPr>
        <a:xfrm>
          <a:off x="11264347" y="2857499"/>
          <a:ext cx="1573696" cy="480391"/>
        </a:xfrm>
        <a:prstGeom prst="wedgeRectCallout">
          <a:avLst>
            <a:gd name="adj1" fmla="val -62026"/>
            <a:gd name="adj2" fmla="val -7087"/>
          </a:avLst>
        </a:prstGeom>
        <a:solidFill>
          <a:schemeClr val="bg1"/>
        </a:solidFill>
        <a:ln w="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90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34" charset="0"/>
            </a:rPr>
            <a:t>Dokončeny mosty směr Albrechtice</a:t>
          </a:r>
        </a:p>
      </xdr:txBody>
    </xdr:sp>
    <xdr:clientData/>
  </xdr:twoCellAnchor>
  <xdr:twoCellAnchor>
    <xdr:from>
      <xdr:col>24</xdr:col>
      <xdr:colOff>158453</xdr:colOff>
      <xdr:row>6</xdr:row>
      <xdr:rowOff>39152</xdr:rowOff>
    </xdr:from>
    <xdr:to>
      <xdr:col>36</xdr:col>
      <xdr:colOff>58616</xdr:colOff>
      <xdr:row>8</xdr:row>
      <xdr:rowOff>14655</xdr:rowOff>
    </xdr:to>
    <xdr:sp macro="" textlink="">
      <xdr:nvSpPr>
        <xdr:cNvPr id="15" name="Řečová bublina: obdélníkový bublinový popisek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9588203" y="1174825"/>
          <a:ext cx="2098240" cy="341849"/>
        </a:xfrm>
        <a:prstGeom prst="wedgeRectCallout">
          <a:avLst>
            <a:gd name="adj1" fmla="val -72339"/>
            <a:gd name="adj2" fmla="val -31658"/>
          </a:avLst>
        </a:prstGeom>
        <a:solidFill>
          <a:schemeClr val="bg1"/>
        </a:solidFill>
        <a:ln w="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90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34" charset="0"/>
            </a:rPr>
            <a:t>Zprovoznění technologické budovy</a:t>
          </a:r>
        </a:p>
      </xdr:txBody>
    </xdr:sp>
    <xdr:clientData/>
  </xdr:twoCellAnchor>
  <xdr:twoCellAnchor>
    <xdr:from>
      <xdr:col>8</xdr:col>
      <xdr:colOff>168677</xdr:colOff>
      <xdr:row>19</xdr:row>
      <xdr:rowOff>86591</xdr:rowOff>
    </xdr:from>
    <xdr:to>
      <xdr:col>10</xdr:col>
      <xdr:colOff>134216</xdr:colOff>
      <xdr:row>19</xdr:row>
      <xdr:rowOff>89284</xdr:rowOff>
    </xdr:to>
    <xdr:cxnSp macro="">
      <xdr:nvCxnSpPr>
        <xdr:cNvPr id="3" name="Přímá spojnice 2">
          <a:extLst>
            <a:ext uri="{FF2B5EF4-FFF2-40B4-BE49-F238E27FC236}">
              <a16:creationId xmlns:a16="http://schemas.microsoft.com/office/drawing/2014/main" id="{7EF221A9-B3C2-A58B-1404-FF30D0ADAF38}"/>
            </a:ext>
          </a:extLst>
        </xdr:cNvPr>
        <xdr:cNvCxnSpPr/>
      </xdr:nvCxnSpPr>
      <xdr:spPr>
        <a:xfrm flipV="1">
          <a:off x="6662995" y="3602182"/>
          <a:ext cx="329221" cy="2693"/>
        </a:xfrm>
        <a:prstGeom prst="line">
          <a:avLst/>
        </a:prstGeom>
        <a:ln w="44450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6A3F-78B9-4815-8076-AA212D4CD7B6}">
  <dimension ref="A1:E62"/>
  <sheetViews>
    <sheetView workbookViewId="0">
      <selection activeCell="C28" sqref="C28"/>
    </sheetView>
  </sheetViews>
  <sheetFormatPr defaultRowHeight="14.25" x14ac:dyDescent="0.25"/>
  <cols>
    <col min="1" max="1" width="4" style="1" bestFit="1" customWidth="1"/>
    <col min="2" max="2" width="60.2851562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4"/>
      <c r="B1" s="5" t="s">
        <v>0</v>
      </c>
      <c r="C1" s="6" t="s">
        <v>1</v>
      </c>
      <c r="D1" s="6" t="s">
        <v>2</v>
      </c>
      <c r="E1" s="6" t="s">
        <v>3</v>
      </c>
    </row>
    <row r="2" spans="1:5" ht="15" x14ac:dyDescent="0.25">
      <c r="A2" s="4"/>
      <c r="B2" s="113" t="s">
        <v>5</v>
      </c>
      <c r="C2" s="114"/>
      <c r="D2" s="114"/>
      <c r="E2" s="114"/>
    </row>
    <row r="3" spans="1:5" ht="15" x14ac:dyDescent="0.25">
      <c r="A3" s="4"/>
      <c r="B3" s="7" t="s">
        <v>4</v>
      </c>
      <c r="C3" s="8">
        <v>44713</v>
      </c>
      <c r="D3" s="9">
        <v>205</v>
      </c>
      <c r="E3" s="8">
        <f t="shared" ref="E3:E8" si="0">C3+D3-1</f>
        <v>44917</v>
      </c>
    </row>
    <row r="4" spans="1:5" ht="28.5" x14ac:dyDescent="0.25">
      <c r="A4" s="4"/>
      <c r="B4" s="10" t="s">
        <v>22</v>
      </c>
      <c r="C4" s="11">
        <f>C3+14</f>
        <v>44727</v>
      </c>
      <c r="D4" s="12">
        <v>7</v>
      </c>
      <c r="E4" s="11">
        <f t="shared" si="0"/>
        <v>44733</v>
      </c>
    </row>
    <row r="5" spans="1:5" x14ac:dyDescent="0.25">
      <c r="A5" s="4"/>
      <c r="B5" s="17" t="s">
        <v>16</v>
      </c>
      <c r="C5" s="18">
        <f>C4+121</f>
        <v>44848</v>
      </c>
      <c r="D5" s="19">
        <v>4</v>
      </c>
      <c r="E5" s="18">
        <f t="shared" si="0"/>
        <v>44851</v>
      </c>
    </row>
    <row r="6" spans="1:5" x14ac:dyDescent="0.25">
      <c r="A6" s="4"/>
      <c r="B6" s="17" t="s">
        <v>17</v>
      </c>
      <c r="C6" s="18">
        <f t="shared" ref="C6:C13" si="1">E5+1</f>
        <v>44852</v>
      </c>
      <c r="D6" s="19">
        <v>3</v>
      </c>
      <c r="E6" s="18">
        <f t="shared" si="0"/>
        <v>44854</v>
      </c>
    </row>
    <row r="7" spans="1:5" x14ac:dyDescent="0.25">
      <c r="A7" s="4"/>
      <c r="B7" s="17" t="s">
        <v>18</v>
      </c>
      <c r="C7" s="18">
        <f t="shared" si="1"/>
        <v>44855</v>
      </c>
      <c r="D7" s="19">
        <v>8</v>
      </c>
      <c r="E7" s="18">
        <f t="shared" si="0"/>
        <v>44862</v>
      </c>
    </row>
    <row r="8" spans="1:5" x14ac:dyDescent="0.25">
      <c r="A8" s="4"/>
      <c r="B8" s="17" t="s">
        <v>19</v>
      </c>
      <c r="C8" s="18">
        <f t="shared" si="1"/>
        <v>44863</v>
      </c>
      <c r="D8" s="19">
        <v>8</v>
      </c>
      <c r="E8" s="18">
        <f t="shared" si="0"/>
        <v>44870</v>
      </c>
    </row>
    <row r="9" spans="1:5" ht="26.25" x14ac:dyDescent="0.25">
      <c r="A9" s="4"/>
      <c r="B9" s="10" t="s">
        <v>10</v>
      </c>
      <c r="C9" s="11">
        <f t="shared" si="1"/>
        <v>44871</v>
      </c>
      <c r="D9" s="12">
        <v>14</v>
      </c>
      <c r="E9" s="11">
        <f>C9+D9-1</f>
        <v>44884</v>
      </c>
    </row>
    <row r="10" spans="1:5" x14ac:dyDescent="0.25">
      <c r="A10" s="4"/>
      <c r="B10" s="10" t="s">
        <v>25</v>
      </c>
      <c r="C10" s="11">
        <f t="shared" si="1"/>
        <v>44885</v>
      </c>
      <c r="D10" s="12">
        <v>6</v>
      </c>
      <c r="E10" s="11">
        <f>C10+D10-1</f>
        <v>44890</v>
      </c>
    </row>
    <row r="11" spans="1:5" x14ac:dyDescent="0.25">
      <c r="A11" s="4"/>
      <c r="B11" s="10" t="s">
        <v>23</v>
      </c>
      <c r="C11" s="11">
        <f t="shared" si="1"/>
        <v>44891</v>
      </c>
      <c r="D11" s="12">
        <v>6</v>
      </c>
      <c r="E11" s="11">
        <f>C11+D11-1</f>
        <v>44896</v>
      </c>
    </row>
    <row r="12" spans="1:5" x14ac:dyDescent="0.25">
      <c r="A12" s="4"/>
      <c r="B12" s="20" t="s">
        <v>24</v>
      </c>
      <c r="C12" s="21">
        <f t="shared" si="1"/>
        <v>44897</v>
      </c>
      <c r="D12" s="22">
        <v>8</v>
      </c>
      <c r="E12" s="21">
        <f t="shared" ref="E12:E13" si="2">C12+D12-1</f>
        <v>44904</v>
      </c>
    </row>
    <row r="13" spans="1:5" x14ac:dyDescent="0.25">
      <c r="A13" s="4"/>
      <c r="B13" s="20" t="s">
        <v>26</v>
      </c>
      <c r="C13" s="21">
        <f t="shared" si="1"/>
        <v>44905</v>
      </c>
      <c r="D13" s="22">
        <v>8</v>
      </c>
      <c r="E13" s="21">
        <f t="shared" si="2"/>
        <v>44912</v>
      </c>
    </row>
    <row r="14" spans="1:5" ht="15" x14ac:dyDescent="0.25">
      <c r="A14" s="4"/>
      <c r="B14" s="113" t="s">
        <v>15</v>
      </c>
      <c r="C14" s="114"/>
      <c r="D14" s="114"/>
      <c r="E14" s="114"/>
    </row>
    <row r="15" spans="1:5" ht="15" x14ac:dyDescent="0.25">
      <c r="A15" s="4"/>
      <c r="B15" s="7" t="s">
        <v>12</v>
      </c>
      <c r="C15" s="8">
        <v>44986</v>
      </c>
      <c r="D15" s="9">
        <f>D16+D18</f>
        <v>149</v>
      </c>
      <c r="E15" s="8">
        <f>C15+D15-1</f>
        <v>45134</v>
      </c>
    </row>
    <row r="16" spans="1:5" ht="26.25" x14ac:dyDescent="0.25">
      <c r="A16" s="4"/>
      <c r="B16" s="13" t="s">
        <v>7</v>
      </c>
      <c r="C16" s="14">
        <f>C15</f>
        <v>44986</v>
      </c>
      <c r="D16" s="15">
        <v>14</v>
      </c>
      <c r="E16" s="14">
        <f t="shared" ref="E16:E21" si="3">C16+D16-1</f>
        <v>44999</v>
      </c>
    </row>
    <row r="17" spans="1:5" ht="26.25" x14ac:dyDescent="0.25">
      <c r="A17" s="4"/>
      <c r="B17" s="13" t="s">
        <v>6</v>
      </c>
      <c r="C17" s="14">
        <f>E16+1</f>
        <v>45000</v>
      </c>
      <c r="D17" s="15">
        <v>14</v>
      </c>
      <c r="E17" s="14">
        <f t="shared" si="3"/>
        <v>45013</v>
      </c>
    </row>
    <row r="18" spans="1:5" ht="28.5" x14ac:dyDescent="0.25">
      <c r="A18" s="4"/>
      <c r="B18" s="10" t="s">
        <v>8</v>
      </c>
      <c r="C18" s="11">
        <f>C17</f>
        <v>45000</v>
      </c>
      <c r="D18" s="12">
        <v>135</v>
      </c>
      <c r="E18" s="11">
        <f>C18+D18-1</f>
        <v>45134</v>
      </c>
    </row>
    <row r="19" spans="1:5" x14ac:dyDescent="0.25">
      <c r="A19" s="4"/>
      <c r="B19" s="10" t="s">
        <v>9</v>
      </c>
      <c r="C19" s="11">
        <f>E18-9</f>
        <v>45125</v>
      </c>
      <c r="D19" s="12">
        <v>10</v>
      </c>
      <c r="E19" s="11">
        <f t="shared" ref="E19" si="4">C19+D19-1</f>
        <v>45134</v>
      </c>
    </row>
    <row r="20" spans="1:5" x14ac:dyDescent="0.25">
      <c r="A20" s="4"/>
      <c r="B20" s="13" t="s">
        <v>20</v>
      </c>
      <c r="C20" s="14">
        <f>C17</f>
        <v>45000</v>
      </c>
      <c r="D20" s="15">
        <v>105</v>
      </c>
      <c r="E20" s="14">
        <f>C20+D20-1</f>
        <v>45104</v>
      </c>
    </row>
    <row r="21" spans="1:5" ht="15" x14ac:dyDescent="0.25">
      <c r="A21" s="4"/>
      <c r="B21" s="7" t="s">
        <v>11</v>
      </c>
      <c r="C21" s="8">
        <f>E15+1</f>
        <v>45135</v>
      </c>
      <c r="D21" s="9">
        <v>135</v>
      </c>
      <c r="E21" s="8">
        <f t="shared" si="3"/>
        <v>45269</v>
      </c>
    </row>
    <row r="22" spans="1:5" x14ac:dyDescent="0.25">
      <c r="A22" s="4"/>
      <c r="B22" s="10" t="s">
        <v>13</v>
      </c>
      <c r="C22" s="16">
        <f>C21</f>
        <v>45135</v>
      </c>
      <c r="D22" s="4">
        <v>135</v>
      </c>
      <c r="E22" s="16">
        <f>C22+D22-1</f>
        <v>45269</v>
      </c>
    </row>
    <row r="23" spans="1:5" x14ac:dyDescent="0.25">
      <c r="A23" s="4"/>
      <c r="B23" s="13" t="s">
        <v>21</v>
      </c>
      <c r="C23" s="14">
        <f>C20</f>
        <v>45000</v>
      </c>
      <c r="D23" s="15">
        <v>105</v>
      </c>
      <c r="E23" s="14">
        <f>C23+D23-1</f>
        <v>45104</v>
      </c>
    </row>
    <row r="24" spans="1:5" ht="15" x14ac:dyDescent="0.25">
      <c r="A24" s="4"/>
      <c r="B24" s="113" t="s">
        <v>14</v>
      </c>
      <c r="C24" s="114"/>
      <c r="D24" s="114"/>
      <c r="E24" s="114"/>
    </row>
    <row r="25" spans="1:5" ht="15" x14ac:dyDescent="0.25">
      <c r="A25" s="4"/>
      <c r="B25" s="7" t="s">
        <v>27</v>
      </c>
      <c r="C25" s="8">
        <v>45352</v>
      </c>
      <c r="D25" s="9">
        <f>105+6</f>
        <v>111</v>
      </c>
      <c r="E25" s="8">
        <f t="shared" ref="E25" si="5">C25+D25-1</f>
        <v>45462</v>
      </c>
    </row>
    <row r="26" spans="1:5" x14ac:dyDescent="0.25">
      <c r="A26" s="4"/>
      <c r="B26" s="10" t="s">
        <v>28</v>
      </c>
      <c r="C26" s="16">
        <f>C25</f>
        <v>45352</v>
      </c>
      <c r="D26" s="4">
        <v>6</v>
      </c>
      <c r="E26" s="16">
        <f>C26+D26-1</f>
        <v>45357</v>
      </c>
    </row>
    <row r="27" spans="1:5" ht="28.5" x14ac:dyDescent="0.25">
      <c r="A27" s="4"/>
      <c r="B27" s="10" t="s">
        <v>29</v>
      </c>
      <c r="C27" s="16">
        <f>E26+1</f>
        <v>45358</v>
      </c>
      <c r="D27" s="4">
        <v>105</v>
      </c>
      <c r="E27" s="16">
        <f>C27+D27-1</f>
        <v>45462</v>
      </c>
    </row>
    <row r="28" spans="1:5" x14ac:dyDescent="0.25">
      <c r="A28" s="4"/>
      <c r="B28" s="13" t="s">
        <v>21</v>
      </c>
      <c r="C28" s="14">
        <f>C27</f>
        <v>45358</v>
      </c>
      <c r="D28" s="15">
        <v>105</v>
      </c>
      <c r="E28" s="14">
        <f>C28+D28-1</f>
        <v>45462</v>
      </c>
    </row>
    <row r="29" spans="1:5" ht="15" x14ac:dyDescent="0.25">
      <c r="A29" s="4"/>
      <c r="B29" s="7" t="s">
        <v>30</v>
      </c>
      <c r="C29" s="8">
        <f>E25</f>
        <v>45462</v>
      </c>
      <c r="D29" s="9">
        <v>21</v>
      </c>
      <c r="E29" s="8">
        <f t="shared" ref="E29" si="6">C29+D29-1</f>
        <v>45482</v>
      </c>
    </row>
    <row r="30" spans="1:5" x14ac:dyDescent="0.25">
      <c r="A30" s="4"/>
      <c r="B30" s="10" t="s">
        <v>31</v>
      </c>
      <c r="C30" s="16">
        <f>C29</f>
        <v>45462</v>
      </c>
      <c r="D30" s="4">
        <v>21</v>
      </c>
      <c r="E30" s="16">
        <f>C30+D30-1</f>
        <v>45482</v>
      </c>
    </row>
    <row r="31" spans="1:5" ht="15" x14ac:dyDescent="0.25">
      <c r="A31" s="4"/>
      <c r="B31" s="7" t="s">
        <v>32</v>
      </c>
      <c r="C31" s="8">
        <f>E29+1</f>
        <v>45483</v>
      </c>
      <c r="D31" s="9">
        <v>105</v>
      </c>
      <c r="E31" s="8">
        <f t="shared" ref="E31" si="7">C31+D31-1</f>
        <v>45587</v>
      </c>
    </row>
    <row r="32" spans="1:5" x14ac:dyDescent="0.25">
      <c r="A32" s="4"/>
      <c r="B32" s="5"/>
      <c r="C32" s="16"/>
      <c r="D32" s="4"/>
      <c r="E32" s="16"/>
    </row>
    <row r="33" spans="1:5" x14ac:dyDescent="0.25">
      <c r="A33" s="4"/>
      <c r="B33" s="5"/>
      <c r="C33" s="16"/>
      <c r="D33" s="4"/>
      <c r="E33" s="16"/>
    </row>
    <row r="34" spans="1:5" x14ac:dyDescent="0.25">
      <c r="A34" s="4"/>
      <c r="B34" s="5"/>
      <c r="C34" s="16"/>
      <c r="D34" s="4"/>
      <c r="E34" s="16"/>
    </row>
    <row r="35" spans="1:5" x14ac:dyDescent="0.25">
      <c r="A35" s="4"/>
      <c r="B35" s="5"/>
      <c r="C35" s="16"/>
      <c r="D35" s="4"/>
      <c r="E35" s="16"/>
    </row>
    <row r="36" spans="1:5" x14ac:dyDescent="0.25">
      <c r="A36" s="4"/>
      <c r="B36" s="5"/>
      <c r="C36" s="16"/>
      <c r="D36" s="4"/>
      <c r="E36" s="16"/>
    </row>
    <row r="37" spans="1:5" x14ac:dyDescent="0.25">
      <c r="A37" s="4"/>
      <c r="B37" s="5"/>
      <c r="C37" s="16"/>
      <c r="D37" s="4"/>
      <c r="E37" s="16"/>
    </row>
    <row r="38" spans="1:5" x14ac:dyDescent="0.25">
      <c r="A38" s="4"/>
      <c r="B38" s="5"/>
      <c r="C38" s="16"/>
      <c r="D38" s="4"/>
      <c r="E38" s="16"/>
    </row>
    <row r="39" spans="1:5" x14ac:dyDescent="0.25">
      <c r="A39" s="4"/>
      <c r="B39" s="5"/>
      <c r="C39" s="16"/>
      <c r="D39" s="4"/>
      <c r="E39" s="16"/>
    </row>
    <row r="40" spans="1:5" x14ac:dyDescent="0.25">
      <c r="A40" s="4"/>
      <c r="B40" s="5"/>
      <c r="C40" s="16"/>
      <c r="D40" s="4"/>
      <c r="E40" s="16"/>
    </row>
    <row r="41" spans="1:5" x14ac:dyDescent="0.25">
      <c r="A41" s="4"/>
      <c r="B41" s="5"/>
      <c r="C41" s="16"/>
      <c r="D41" s="4"/>
      <c r="E41" s="16"/>
    </row>
    <row r="42" spans="1:5" x14ac:dyDescent="0.25">
      <c r="A42" s="4"/>
      <c r="B42" s="5"/>
      <c r="C42" s="16"/>
      <c r="D42" s="4"/>
      <c r="E42" s="16"/>
    </row>
    <row r="43" spans="1:5" x14ac:dyDescent="0.25">
      <c r="A43" s="4"/>
      <c r="B43" s="5"/>
      <c r="C43" s="16"/>
      <c r="D43" s="4"/>
      <c r="E43" s="16"/>
    </row>
    <row r="44" spans="1:5" x14ac:dyDescent="0.25">
      <c r="C44" s="2"/>
      <c r="E44" s="2"/>
    </row>
    <row r="45" spans="1:5" x14ac:dyDescent="0.25">
      <c r="C45" s="2"/>
      <c r="E45" s="2"/>
    </row>
    <row r="46" spans="1:5" x14ac:dyDescent="0.25">
      <c r="C46" s="2"/>
      <c r="E46" s="2"/>
    </row>
    <row r="47" spans="1:5" x14ac:dyDescent="0.25">
      <c r="C47" s="2"/>
      <c r="E47" s="2"/>
    </row>
    <row r="48" spans="1:5" x14ac:dyDescent="0.25">
      <c r="C48" s="2"/>
      <c r="E48" s="2"/>
    </row>
    <row r="49" spans="3:5" x14ac:dyDescent="0.25">
      <c r="C49" s="2"/>
      <c r="E49" s="2"/>
    </row>
    <row r="50" spans="3:5" x14ac:dyDescent="0.25">
      <c r="C50" s="2"/>
      <c r="E50" s="2"/>
    </row>
    <row r="51" spans="3:5" x14ac:dyDescent="0.25">
      <c r="C51" s="2"/>
      <c r="E51" s="2"/>
    </row>
    <row r="52" spans="3:5" x14ac:dyDescent="0.25">
      <c r="C52" s="2"/>
      <c r="E52" s="2"/>
    </row>
    <row r="53" spans="3:5" x14ac:dyDescent="0.25">
      <c r="C53" s="2"/>
      <c r="E53" s="2"/>
    </row>
    <row r="54" spans="3:5" x14ac:dyDescent="0.25">
      <c r="C54" s="2"/>
      <c r="E54" s="2"/>
    </row>
    <row r="55" spans="3:5" x14ac:dyDescent="0.25">
      <c r="C55" s="2"/>
      <c r="E55" s="2"/>
    </row>
    <row r="56" spans="3:5" x14ac:dyDescent="0.25">
      <c r="C56" s="2"/>
      <c r="E56" s="2"/>
    </row>
    <row r="57" spans="3:5" x14ac:dyDescent="0.25">
      <c r="C57" s="2"/>
      <c r="E57" s="2"/>
    </row>
    <row r="58" spans="3:5" x14ac:dyDescent="0.25">
      <c r="C58" s="2"/>
      <c r="E58" s="2"/>
    </row>
    <row r="59" spans="3:5" x14ac:dyDescent="0.25">
      <c r="C59" s="2"/>
      <c r="E59" s="2"/>
    </row>
    <row r="60" spans="3:5" x14ac:dyDescent="0.25">
      <c r="C60" s="2"/>
      <c r="E60" s="2"/>
    </row>
    <row r="61" spans="3:5" x14ac:dyDescent="0.25">
      <c r="C61" s="2"/>
      <c r="E61" s="2"/>
    </row>
    <row r="62" spans="3:5" x14ac:dyDescent="0.25">
      <c r="C62" s="2"/>
      <c r="E62" s="2"/>
    </row>
  </sheetData>
  <mergeCells count="3">
    <mergeCell ref="B2:E2"/>
    <mergeCell ref="B24:E24"/>
    <mergeCell ref="B14:E1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50498-C326-4CF8-BAE3-B046E0F2CD11}">
  <dimension ref="A1:E64"/>
  <sheetViews>
    <sheetView workbookViewId="0">
      <selection activeCell="J25" sqref="J25"/>
    </sheetView>
  </sheetViews>
  <sheetFormatPr defaultRowHeight="14.25" x14ac:dyDescent="0.25"/>
  <cols>
    <col min="1" max="1" width="4" style="1" bestFit="1" customWidth="1"/>
    <col min="2" max="2" width="60.28515625" style="3" customWidth="1"/>
    <col min="3" max="3" width="9.5703125" style="1" bestFit="1" customWidth="1"/>
    <col min="4" max="4" width="5" style="1" bestFit="1" customWidth="1"/>
    <col min="5" max="5" width="9.5703125" style="1" bestFit="1" customWidth="1"/>
    <col min="6" max="16384" width="9.140625" style="1"/>
  </cols>
  <sheetData>
    <row r="1" spans="1:5" ht="15" x14ac:dyDescent="0.25">
      <c r="A1" s="4"/>
      <c r="B1" s="5" t="s">
        <v>0</v>
      </c>
      <c r="C1" s="6" t="s">
        <v>1</v>
      </c>
      <c r="D1" s="6" t="s">
        <v>2</v>
      </c>
      <c r="E1" s="6" t="s">
        <v>3</v>
      </c>
    </row>
    <row r="2" spans="1:5" ht="15" x14ac:dyDescent="0.25">
      <c r="A2" s="4"/>
      <c r="B2" s="113" t="s">
        <v>5</v>
      </c>
      <c r="C2" s="114"/>
      <c r="D2" s="114"/>
      <c r="E2" s="114"/>
    </row>
    <row r="3" spans="1:5" ht="15" x14ac:dyDescent="0.25">
      <c r="A3" s="4"/>
      <c r="B3" s="7" t="s">
        <v>4</v>
      </c>
      <c r="C3" s="8">
        <v>44713</v>
      </c>
      <c r="D3" s="9">
        <v>205</v>
      </c>
      <c r="E3" s="8">
        <f t="shared" ref="E3:E10" si="0">C3+D3-1</f>
        <v>44917</v>
      </c>
    </row>
    <row r="4" spans="1:5" ht="28.5" x14ac:dyDescent="0.25">
      <c r="A4" s="4"/>
      <c r="B4" s="10" t="s">
        <v>34</v>
      </c>
      <c r="C4" s="11">
        <f>C3+14</f>
        <v>44727</v>
      </c>
      <c r="D4" s="12">
        <v>2</v>
      </c>
      <c r="E4" s="11">
        <f t="shared" si="0"/>
        <v>44728</v>
      </c>
    </row>
    <row r="5" spans="1:5" ht="26.25" x14ac:dyDescent="0.25">
      <c r="A5" s="4"/>
      <c r="B5" s="10" t="s">
        <v>10</v>
      </c>
      <c r="C5" s="11">
        <f>E4+1</f>
        <v>44729</v>
      </c>
      <c r="D5" s="12">
        <v>14</v>
      </c>
      <c r="E5" s="11">
        <f>C5+D5-1</f>
        <v>44742</v>
      </c>
    </row>
    <row r="6" spans="1:5" ht="28.5" x14ac:dyDescent="0.25">
      <c r="A6" s="4"/>
      <c r="B6" s="10" t="s">
        <v>33</v>
      </c>
      <c r="C6" s="11">
        <f>E5+1</f>
        <v>44743</v>
      </c>
      <c r="D6" s="12">
        <v>2</v>
      </c>
      <c r="E6" s="11">
        <f>C6+D6-1</f>
        <v>44744</v>
      </c>
    </row>
    <row r="7" spans="1:5" x14ac:dyDescent="0.25">
      <c r="A7" s="4"/>
      <c r="B7" s="17" t="s">
        <v>16</v>
      </c>
      <c r="C7" s="18">
        <f>C4+121</f>
        <v>44848</v>
      </c>
      <c r="D7" s="19">
        <v>4</v>
      </c>
      <c r="E7" s="18">
        <f t="shared" si="0"/>
        <v>44851</v>
      </c>
    </row>
    <row r="8" spans="1:5" x14ac:dyDescent="0.25">
      <c r="A8" s="4"/>
      <c r="B8" s="17" t="s">
        <v>17</v>
      </c>
      <c r="C8" s="18">
        <f t="shared" ref="C8:C14" si="1">E7+1</f>
        <v>44852</v>
      </c>
      <c r="D8" s="19">
        <v>3</v>
      </c>
      <c r="E8" s="18">
        <f t="shared" si="0"/>
        <v>44854</v>
      </c>
    </row>
    <row r="9" spans="1:5" x14ac:dyDescent="0.25">
      <c r="A9" s="4"/>
      <c r="B9" s="17" t="s">
        <v>18</v>
      </c>
      <c r="C9" s="18">
        <f t="shared" si="1"/>
        <v>44855</v>
      </c>
      <c r="D9" s="19">
        <v>8</v>
      </c>
      <c r="E9" s="18">
        <f t="shared" si="0"/>
        <v>44862</v>
      </c>
    </row>
    <row r="10" spans="1:5" x14ac:dyDescent="0.25">
      <c r="A10" s="4"/>
      <c r="B10" s="17" t="s">
        <v>19</v>
      </c>
      <c r="C10" s="18">
        <f t="shared" si="1"/>
        <v>44863</v>
      </c>
      <c r="D10" s="19">
        <v>8</v>
      </c>
      <c r="E10" s="18">
        <f t="shared" si="0"/>
        <v>44870</v>
      </c>
    </row>
    <row r="11" spans="1:5" x14ac:dyDescent="0.25">
      <c r="A11" s="4"/>
      <c r="B11" s="10" t="s">
        <v>25</v>
      </c>
      <c r="C11" s="11">
        <f>E10+1+1</f>
        <v>44872</v>
      </c>
      <c r="D11" s="12">
        <v>6</v>
      </c>
      <c r="E11" s="11">
        <f>C11+D11-1</f>
        <v>44877</v>
      </c>
    </row>
    <row r="12" spans="1:5" x14ac:dyDescent="0.25">
      <c r="A12" s="4"/>
      <c r="B12" s="10" t="s">
        <v>23</v>
      </c>
      <c r="C12" s="11">
        <f t="shared" si="1"/>
        <v>44878</v>
      </c>
      <c r="D12" s="12">
        <v>6</v>
      </c>
      <c r="E12" s="11">
        <f>C12+D12-1</f>
        <v>44883</v>
      </c>
    </row>
    <row r="13" spans="1:5" x14ac:dyDescent="0.25">
      <c r="A13" s="4"/>
      <c r="B13" s="20" t="s">
        <v>24</v>
      </c>
      <c r="C13" s="21">
        <f t="shared" si="1"/>
        <v>44884</v>
      </c>
      <c r="D13" s="22">
        <v>8</v>
      </c>
      <c r="E13" s="21">
        <f t="shared" ref="E13:E14" si="2">C13+D13-1</f>
        <v>44891</v>
      </c>
    </row>
    <row r="14" spans="1:5" x14ac:dyDescent="0.25">
      <c r="A14" s="4"/>
      <c r="B14" s="20" t="s">
        <v>26</v>
      </c>
      <c r="C14" s="21">
        <f t="shared" si="1"/>
        <v>44892</v>
      </c>
      <c r="D14" s="22">
        <v>8</v>
      </c>
      <c r="E14" s="21">
        <f t="shared" si="2"/>
        <v>44899</v>
      </c>
    </row>
    <row r="15" spans="1:5" x14ac:dyDescent="0.25">
      <c r="A15" s="4"/>
      <c r="B15" s="25" t="s">
        <v>35</v>
      </c>
      <c r="C15" s="23">
        <f>E3+1</f>
        <v>44918</v>
      </c>
      <c r="D15" s="24">
        <v>68</v>
      </c>
      <c r="E15" s="23">
        <f>C15+D15-1</f>
        <v>44985</v>
      </c>
    </row>
    <row r="16" spans="1:5" ht="15" x14ac:dyDescent="0.25">
      <c r="A16" s="4"/>
      <c r="B16" s="113" t="s">
        <v>15</v>
      </c>
      <c r="C16" s="114"/>
      <c r="D16" s="114"/>
      <c r="E16" s="114"/>
    </row>
    <row r="17" spans="1:5" ht="15" x14ac:dyDescent="0.25">
      <c r="A17" s="4"/>
      <c r="B17" s="7" t="s">
        <v>12</v>
      </c>
      <c r="C17" s="8">
        <v>44986</v>
      </c>
      <c r="D17" s="9">
        <f>D18+D20</f>
        <v>230</v>
      </c>
      <c r="E17" s="8">
        <f>C17+D17-1</f>
        <v>45215</v>
      </c>
    </row>
    <row r="18" spans="1:5" ht="26.25" x14ac:dyDescent="0.25">
      <c r="A18" s="4"/>
      <c r="B18" s="13" t="s">
        <v>7</v>
      </c>
      <c r="C18" s="14">
        <f>C17</f>
        <v>44986</v>
      </c>
      <c r="D18" s="15">
        <v>95</v>
      </c>
      <c r="E18" s="14">
        <f t="shared" ref="E18:E23" si="3">C18+D18-1</f>
        <v>45080</v>
      </c>
    </row>
    <row r="19" spans="1:5" ht="26.25" x14ac:dyDescent="0.25">
      <c r="A19" s="4"/>
      <c r="B19" s="13" t="s">
        <v>6</v>
      </c>
      <c r="C19" s="14">
        <f>E18+1</f>
        <v>45081</v>
      </c>
      <c r="D19" s="15">
        <v>14</v>
      </c>
      <c r="E19" s="14">
        <f t="shared" si="3"/>
        <v>45094</v>
      </c>
    </row>
    <row r="20" spans="1:5" ht="28.5" x14ac:dyDescent="0.25">
      <c r="A20" s="4"/>
      <c r="B20" s="10" t="s">
        <v>8</v>
      </c>
      <c r="C20" s="11">
        <f>C19</f>
        <v>45081</v>
      </c>
      <c r="D20" s="12">
        <v>135</v>
      </c>
      <c r="E20" s="11">
        <f>C20+D20-1</f>
        <v>45215</v>
      </c>
    </row>
    <row r="21" spans="1:5" x14ac:dyDescent="0.25">
      <c r="A21" s="4"/>
      <c r="B21" s="10" t="s">
        <v>9</v>
      </c>
      <c r="C21" s="11">
        <f>E20-9</f>
        <v>45206</v>
      </c>
      <c r="D21" s="12">
        <v>10</v>
      </c>
      <c r="E21" s="11">
        <f t="shared" ref="E21" si="4">C21+D21-1</f>
        <v>45215</v>
      </c>
    </row>
    <row r="22" spans="1:5" x14ac:dyDescent="0.25">
      <c r="A22" s="4"/>
      <c r="B22" s="13" t="s">
        <v>20</v>
      </c>
      <c r="C22" s="14">
        <f>C19</f>
        <v>45081</v>
      </c>
      <c r="D22" s="15">
        <v>105</v>
      </c>
      <c r="E22" s="14">
        <f>C22+D22-1</f>
        <v>45185</v>
      </c>
    </row>
    <row r="23" spans="1:5" ht="15" x14ac:dyDescent="0.25">
      <c r="A23" s="4"/>
      <c r="B23" s="7" t="s">
        <v>11</v>
      </c>
      <c r="C23" s="8">
        <f>E17+1</f>
        <v>45216</v>
      </c>
      <c r="D23" s="9">
        <v>135</v>
      </c>
      <c r="E23" s="8">
        <f t="shared" si="3"/>
        <v>45350</v>
      </c>
    </row>
    <row r="24" spans="1:5" x14ac:dyDescent="0.25">
      <c r="A24" s="4"/>
      <c r="B24" s="10" t="s">
        <v>13</v>
      </c>
      <c r="C24" s="16">
        <f>C23</f>
        <v>45216</v>
      </c>
      <c r="D24" s="4">
        <v>135</v>
      </c>
      <c r="E24" s="16">
        <f>C24+D24-1</f>
        <v>45350</v>
      </c>
    </row>
    <row r="25" spans="1:5" x14ac:dyDescent="0.25">
      <c r="A25" s="4"/>
      <c r="B25" s="13" t="s">
        <v>21</v>
      </c>
      <c r="C25" s="14">
        <f>C22</f>
        <v>45081</v>
      </c>
      <c r="D25" s="15">
        <v>105</v>
      </c>
      <c r="E25" s="14">
        <f>C25+D25-1</f>
        <v>45185</v>
      </c>
    </row>
    <row r="26" spans="1:5" ht="15" x14ac:dyDescent="0.25">
      <c r="A26" s="4"/>
      <c r="B26" s="113" t="s">
        <v>14</v>
      </c>
      <c r="C26" s="114"/>
      <c r="D26" s="114"/>
      <c r="E26" s="114"/>
    </row>
    <row r="27" spans="1:5" ht="15" x14ac:dyDescent="0.25">
      <c r="A27" s="4"/>
      <c r="B27" s="7" t="s">
        <v>27</v>
      </c>
      <c r="C27" s="8">
        <v>45352</v>
      </c>
      <c r="D27" s="9">
        <f>105+6</f>
        <v>111</v>
      </c>
      <c r="E27" s="8">
        <f t="shared" ref="E27" si="5">C27+D27-1</f>
        <v>45462</v>
      </c>
    </row>
    <row r="28" spans="1:5" x14ac:dyDescent="0.25">
      <c r="A28" s="4"/>
      <c r="B28" s="10" t="s">
        <v>28</v>
      </c>
      <c r="C28" s="16">
        <f>C27</f>
        <v>45352</v>
      </c>
      <c r="D28" s="4">
        <v>6</v>
      </c>
      <c r="E28" s="16">
        <f>C28+D28-1</f>
        <v>45357</v>
      </c>
    </row>
    <row r="29" spans="1:5" ht="28.5" x14ac:dyDescent="0.25">
      <c r="A29" s="4"/>
      <c r="B29" s="10" t="s">
        <v>29</v>
      </c>
      <c r="C29" s="16">
        <f>E28+1</f>
        <v>45358</v>
      </c>
      <c r="D29" s="4">
        <v>105</v>
      </c>
      <c r="E29" s="16">
        <f>C29+D29-1</f>
        <v>45462</v>
      </c>
    </row>
    <row r="30" spans="1:5" x14ac:dyDescent="0.25">
      <c r="A30" s="4"/>
      <c r="B30" s="13" t="s">
        <v>21</v>
      </c>
      <c r="C30" s="14">
        <f>C29</f>
        <v>45358</v>
      </c>
      <c r="D30" s="15">
        <v>105</v>
      </c>
      <c r="E30" s="14">
        <f>C30+D30-1</f>
        <v>45462</v>
      </c>
    </row>
    <row r="31" spans="1:5" ht="15" x14ac:dyDescent="0.25">
      <c r="A31" s="4"/>
      <c r="B31" s="7" t="s">
        <v>30</v>
      </c>
      <c r="C31" s="8">
        <f>E27</f>
        <v>45462</v>
      </c>
      <c r="D31" s="9">
        <v>21</v>
      </c>
      <c r="E31" s="8">
        <f t="shared" ref="E31" si="6">C31+D31-1</f>
        <v>45482</v>
      </c>
    </row>
    <row r="32" spans="1:5" x14ac:dyDescent="0.25">
      <c r="A32" s="4"/>
      <c r="B32" s="10" t="s">
        <v>31</v>
      </c>
      <c r="C32" s="16">
        <f>C31</f>
        <v>45462</v>
      </c>
      <c r="D32" s="4">
        <v>21</v>
      </c>
      <c r="E32" s="16">
        <f>C32+D32-1</f>
        <v>45482</v>
      </c>
    </row>
    <row r="33" spans="1:5" ht="15" x14ac:dyDescent="0.25">
      <c r="A33" s="4"/>
      <c r="B33" s="7" t="s">
        <v>32</v>
      </c>
      <c r="C33" s="8">
        <f>E31+1</f>
        <v>45483</v>
      </c>
      <c r="D33" s="9">
        <v>105</v>
      </c>
      <c r="E33" s="8">
        <f t="shared" ref="E33" si="7">C33+D33-1</f>
        <v>45587</v>
      </c>
    </row>
    <row r="34" spans="1:5" x14ac:dyDescent="0.25">
      <c r="A34" s="4"/>
      <c r="B34" s="5"/>
      <c r="C34" s="16"/>
      <c r="D34" s="4"/>
      <c r="E34" s="16"/>
    </row>
    <row r="35" spans="1:5" x14ac:dyDescent="0.25">
      <c r="A35" s="4"/>
      <c r="B35" s="5"/>
      <c r="C35" s="16"/>
      <c r="D35" s="4"/>
      <c r="E35" s="16"/>
    </row>
    <row r="36" spans="1:5" x14ac:dyDescent="0.25">
      <c r="A36" s="4"/>
      <c r="B36" s="5"/>
      <c r="C36" s="16"/>
      <c r="D36" s="4"/>
      <c r="E36" s="16"/>
    </row>
    <row r="37" spans="1:5" x14ac:dyDescent="0.25">
      <c r="A37" s="4"/>
      <c r="B37" s="5"/>
      <c r="C37" s="16"/>
      <c r="D37" s="4"/>
      <c r="E37" s="16"/>
    </row>
    <row r="38" spans="1:5" x14ac:dyDescent="0.25">
      <c r="A38" s="4"/>
      <c r="B38" s="5"/>
      <c r="C38" s="16"/>
      <c r="D38" s="4"/>
      <c r="E38" s="16"/>
    </row>
    <row r="39" spans="1:5" x14ac:dyDescent="0.25">
      <c r="A39" s="4"/>
      <c r="B39" s="5"/>
      <c r="C39" s="16"/>
      <c r="D39" s="4"/>
      <c r="E39" s="16"/>
    </row>
    <row r="40" spans="1:5" x14ac:dyDescent="0.25">
      <c r="A40" s="4"/>
      <c r="B40" s="5"/>
      <c r="C40" s="16"/>
      <c r="D40" s="4"/>
      <c r="E40" s="16"/>
    </row>
    <row r="41" spans="1:5" x14ac:dyDescent="0.25">
      <c r="A41" s="4"/>
      <c r="B41" s="5"/>
      <c r="C41" s="16"/>
      <c r="D41" s="4"/>
      <c r="E41" s="16"/>
    </row>
    <row r="42" spans="1:5" x14ac:dyDescent="0.25">
      <c r="A42" s="4"/>
      <c r="B42" s="5"/>
      <c r="C42" s="16"/>
      <c r="D42" s="4"/>
      <c r="E42" s="16"/>
    </row>
    <row r="43" spans="1:5" x14ac:dyDescent="0.25">
      <c r="A43" s="4"/>
      <c r="B43" s="5"/>
      <c r="C43" s="16"/>
      <c r="D43" s="4"/>
      <c r="E43" s="16"/>
    </row>
    <row r="44" spans="1:5" x14ac:dyDescent="0.25">
      <c r="A44" s="4"/>
      <c r="B44" s="5"/>
      <c r="C44" s="16"/>
      <c r="D44" s="4"/>
      <c r="E44" s="16"/>
    </row>
    <row r="45" spans="1:5" x14ac:dyDescent="0.25">
      <c r="A45" s="4"/>
      <c r="B45" s="5"/>
      <c r="C45" s="16"/>
      <c r="D45" s="4"/>
      <c r="E45" s="16"/>
    </row>
    <row r="46" spans="1:5" x14ac:dyDescent="0.25">
      <c r="C46" s="2"/>
      <c r="E46" s="2"/>
    </row>
    <row r="47" spans="1:5" x14ac:dyDescent="0.25">
      <c r="C47" s="2"/>
      <c r="E47" s="2"/>
    </row>
    <row r="48" spans="1:5" x14ac:dyDescent="0.25">
      <c r="C48" s="2"/>
      <c r="E48" s="2"/>
    </row>
    <row r="49" spans="3:5" x14ac:dyDescent="0.25">
      <c r="C49" s="2"/>
      <c r="E49" s="2"/>
    </row>
    <row r="50" spans="3:5" x14ac:dyDescent="0.25">
      <c r="C50" s="2"/>
      <c r="E50" s="2"/>
    </row>
    <row r="51" spans="3:5" x14ac:dyDescent="0.25">
      <c r="C51" s="2"/>
      <c r="E51" s="2"/>
    </row>
    <row r="52" spans="3:5" x14ac:dyDescent="0.25">
      <c r="C52" s="2"/>
      <c r="E52" s="2"/>
    </row>
    <row r="53" spans="3:5" x14ac:dyDescent="0.25">
      <c r="C53" s="2"/>
      <c r="E53" s="2"/>
    </row>
    <row r="54" spans="3:5" x14ac:dyDescent="0.25">
      <c r="C54" s="2"/>
      <c r="E54" s="2"/>
    </row>
    <row r="55" spans="3:5" x14ac:dyDescent="0.25">
      <c r="C55" s="2"/>
      <c r="E55" s="2"/>
    </row>
    <row r="56" spans="3:5" x14ac:dyDescent="0.25">
      <c r="C56" s="2"/>
      <c r="E56" s="2"/>
    </row>
    <row r="57" spans="3:5" x14ac:dyDescent="0.25">
      <c r="C57" s="2"/>
      <c r="E57" s="2"/>
    </row>
    <row r="58" spans="3:5" x14ac:dyDescent="0.25">
      <c r="C58" s="2"/>
      <c r="E58" s="2"/>
    </row>
    <row r="59" spans="3:5" x14ac:dyDescent="0.25">
      <c r="C59" s="2"/>
      <c r="E59" s="2"/>
    </row>
    <row r="60" spans="3:5" x14ac:dyDescent="0.25">
      <c r="C60" s="2"/>
      <c r="E60" s="2"/>
    </row>
    <row r="61" spans="3:5" x14ac:dyDescent="0.25">
      <c r="C61" s="2"/>
      <c r="E61" s="2"/>
    </row>
    <row r="62" spans="3:5" x14ac:dyDescent="0.25">
      <c r="C62" s="2"/>
      <c r="E62" s="2"/>
    </row>
    <row r="63" spans="3:5" x14ac:dyDescent="0.25">
      <c r="C63" s="2"/>
      <c r="E63" s="2"/>
    </row>
    <row r="64" spans="3:5" x14ac:dyDescent="0.25">
      <c r="C64" s="2"/>
      <c r="E64" s="2"/>
    </row>
  </sheetData>
  <mergeCells count="3">
    <mergeCell ref="B2:E2"/>
    <mergeCell ref="B16:E16"/>
    <mergeCell ref="B26:E26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E06A1-4DB6-472E-8C4D-93435A7E05C5}">
  <dimension ref="A2:AU71"/>
  <sheetViews>
    <sheetView tabSelected="1" zoomScaleNormal="100" workbookViewId="0">
      <selection activeCell="N20" sqref="N20"/>
    </sheetView>
  </sheetViews>
  <sheetFormatPr defaultRowHeight="14.25" x14ac:dyDescent="0.25"/>
  <cols>
    <col min="1" max="1" width="3" style="26" bestFit="1" customWidth="1"/>
    <col min="2" max="2" width="61.5703125" style="3" customWidth="1"/>
    <col min="3" max="3" width="9.5703125" style="1" bestFit="1" customWidth="1"/>
    <col min="4" max="4" width="5.5703125" style="1" bestFit="1" customWidth="1"/>
    <col min="5" max="5" width="9.5703125" style="1" bestFit="1" customWidth="1"/>
    <col min="6" max="6" width="2.7109375" style="27" customWidth="1"/>
    <col min="7" max="54" width="2.7109375" style="1" customWidth="1"/>
    <col min="55" max="16384" width="9.140625" style="1"/>
  </cols>
  <sheetData>
    <row r="2" spans="1:47" ht="15" x14ac:dyDescent="0.2">
      <c r="C2" s="34" t="s">
        <v>80</v>
      </c>
      <c r="D2" s="33"/>
      <c r="E2" s="33"/>
      <c r="F2" s="34"/>
      <c r="G2" s="33"/>
      <c r="H2" s="33"/>
      <c r="I2" s="33"/>
      <c r="J2" s="33"/>
      <c r="K2" s="33"/>
      <c r="L2" s="33"/>
      <c r="M2" s="33"/>
      <c r="N2" s="55" t="s">
        <v>76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</row>
    <row r="3" spans="1:47" ht="15" x14ac:dyDescent="0.25">
      <c r="B3" s="35" t="s">
        <v>68</v>
      </c>
    </row>
    <row r="4" spans="1:47" ht="15" x14ac:dyDescent="0.25">
      <c r="B4" s="1"/>
      <c r="F4" s="121">
        <v>2023</v>
      </c>
      <c r="G4" s="122"/>
      <c r="H4" s="122"/>
      <c r="I4" s="122"/>
      <c r="J4" s="122"/>
      <c r="K4" s="123"/>
      <c r="L4" s="121">
        <v>2024</v>
      </c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5"/>
      <c r="X4" s="126">
        <v>2025</v>
      </c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3"/>
      <c r="AJ4" s="126">
        <v>2026</v>
      </c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3"/>
    </row>
    <row r="5" spans="1:47" ht="15" x14ac:dyDescent="0.25">
      <c r="A5" s="57"/>
      <c r="B5" s="58" t="s">
        <v>65</v>
      </c>
      <c r="C5" s="59" t="s">
        <v>1</v>
      </c>
      <c r="D5" s="60" t="s">
        <v>2</v>
      </c>
      <c r="E5" s="82" t="s">
        <v>3</v>
      </c>
      <c r="F5" s="117" t="s">
        <v>69</v>
      </c>
      <c r="G5" s="118"/>
      <c r="H5" s="118"/>
      <c r="I5" s="119" t="s">
        <v>70</v>
      </c>
      <c r="J5" s="118"/>
      <c r="K5" s="120"/>
      <c r="L5" s="117" t="s">
        <v>71</v>
      </c>
      <c r="M5" s="118"/>
      <c r="N5" s="118"/>
      <c r="O5" s="119" t="s">
        <v>72</v>
      </c>
      <c r="P5" s="118"/>
      <c r="Q5" s="118"/>
      <c r="R5" s="119" t="s">
        <v>69</v>
      </c>
      <c r="S5" s="118"/>
      <c r="T5" s="118"/>
      <c r="U5" s="119" t="s">
        <v>70</v>
      </c>
      <c r="V5" s="118"/>
      <c r="W5" s="120"/>
      <c r="X5" s="117" t="s">
        <v>71</v>
      </c>
      <c r="Y5" s="118"/>
      <c r="Z5" s="118"/>
      <c r="AA5" s="119" t="s">
        <v>72</v>
      </c>
      <c r="AB5" s="118"/>
      <c r="AC5" s="118"/>
      <c r="AD5" s="119" t="s">
        <v>69</v>
      </c>
      <c r="AE5" s="118"/>
      <c r="AF5" s="118"/>
      <c r="AG5" s="119" t="s">
        <v>70</v>
      </c>
      <c r="AH5" s="118"/>
      <c r="AI5" s="120"/>
      <c r="AJ5" s="117" t="s">
        <v>71</v>
      </c>
      <c r="AK5" s="118"/>
      <c r="AL5" s="118"/>
      <c r="AM5" s="119" t="s">
        <v>72</v>
      </c>
      <c r="AN5" s="118"/>
      <c r="AO5" s="118"/>
      <c r="AP5" s="119" t="s">
        <v>69</v>
      </c>
      <c r="AQ5" s="118"/>
      <c r="AR5" s="118"/>
      <c r="AS5" s="119" t="s">
        <v>70</v>
      </c>
      <c r="AT5" s="118"/>
      <c r="AU5" s="120"/>
    </row>
    <row r="6" spans="1:47" ht="15" x14ac:dyDescent="0.25">
      <c r="A6" s="56">
        <v>1</v>
      </c>
      <c r="B6" s="101" t="s">
        <v>4</v>
      </c>
      <c r="C6" s="102">
        <v>45200</v>
      </c>
      <c r="D6" s="103">
        <v>84</v>
      </c>
      <c r="E6" s="104">
        <f t="shared" ref="E6:E34" si="0">C6+D6-1</f>
        <v>45283</v>
      </c>
      <c r="F6" s="96">
        <v>7</v>
      </c>
      <c r="G6" s="97">
        <v>8</v>
      </c>
      <c r="H6" s="97">
        <v>9</v>
      </c>
      <c r="I6" s="97">
        <v>10</v>
      </c>
      <c r="J6" s="97">
        <v>11</v>
      </c>
      <c r="K6" s="98">
        <v>12</v>
      </c>
      <c r="L6" s="99">
        <v>1</v>
      </c>
      <c r="M6" s="100">
        <v>2</v>
      </c>
      <c r="N6" s="100">
        <v>3</v>
      </c>
      <c r="O6" s="100">
        <v>4</v>
      </c>
      <c r="P6" s="100">
        <v>5</v>
      </c>
      <c r="Q6" s="100">
        <v>6</v>
      </c>
      <c r="R6" s="100">
        <v>7</v>
      </c>
      <c r="S6" s="100">
        <v>8</v>
      </c>
      <c r="T6" s="100">
        <v>9</v>
      </c>
      <c r="U6" s="100">
        <v>10</v>
      </c>
      <c r="V6" s="97">
        <v>11</v>
      </c>
      <c r="W6" s="98">
        <v>12</v>
      </c>
      <c r="X6" s="96">
        <v>1</v>
      </c>
      <c r="Y6" s="97">
        <v>2</v>
      </c>
      <c r="Z6" s="97">
        <v>3</v>
      </c>
      <c r="AA6" s="97">
        <v>4</v>
      </c>
      <c r="AB6" s="97">
        <v>5</v>
      </c>
      <c r="AC6" s="97">
        <v>6</v>
      </c>
      <c r="AD6" s="97">
        <v>7</v>
      </c>
      <c r="AE6" s="97">
        <v>8</v>
      </c>
      <c r="AF6" s="97">
        <v>9</v>
      </c>
      <c r="AG6" s="97">
        <v>10</v>
      </c>
      <c r="AH6" s="97">
        <v>11</v>
      </c>
      <c r="AI6" s="98">
        <v>12</v>
      </c>
      <c r="AJ6" s="96">
        <v>1</v>
      </c>
      <c r="AK6" s="97">
        <v>2</v>
      </c>
      <c r="AL6" s="97">
        <v>3</v>
      </c>
      <c r="AM6" s="97">
        <v>4</v>
      </c>
      <c r="AN6" s="97">
        <v>5</v>
      </c>
      <c r="AO6" s="97">
        <v>6</v>
      </c>
      <c r="AP6" s="97">
        <v>7</v>
      </c>
      <c r="AQ6" s="97">
        <v>8</v>
      </c>
      <c r="AR6" s="97">
        <v>9</v>
      </c>
      <c r="AS6" s="97">
        <v>10</v>
      </c>
      <c r="AT6" s="97">
        <v>11</v>
      </c>
      <c r="AU6" s="98">
        <v>12</v>
      </c>
    </row>
    <row r="7" spans="1:47" x14ac:dyDescent="0.25">
      <c r="A7" s="54">
        <f t="shared" ref="A7:A14" si="1">A6+1</f>
        <v>2</v>
      </c>
      <c r="B7" s="51" t="s">
        <v>43</v>
      </c>
      <c r="C7" s="45">
        <f>C6+14</f>
        <v>45214</v>
      </c>
      <c r="D7" s="36">
        <f>30*(8+6)+1</f>
        <v>421</v>
      </c>
      <c r="E7" s="83">
        <f t="shared" si="0"/>
        <v>45634</v>
      </c>
      <c r="F7" s="37"/>
      <c r="G7" s="4"/>
      <c r="H7" s="4"/>
      <c r="I7" s="4"/>
      <c r="J7" s="4"/>
      <c r="K7" s="38"/>
      <c r="L7" s="42"/>
      <c r="M7" s="4"/>
      <c r="N7" s="4"/>
      <c r="O7" s="4"/>
      <c r="P7" s="4"/>
      <c r="Q7" s="4"/>
      <c r="R7" s="4"/>
      <c r="S7" s="4"/>
      <c r="T7" s="4"/>
      <c r="U7" s="4"/>
      <c r="V7" s="4"/>
      <c r="W7" s="38"/>
      <c r="X7" s="42"/>
      <c r="Y7" s="4"/>
      <c r="Z7" s="4"/>
      <c r="AA7" s="4"/>
      <c r="AB7" s="4"/>
      <c r="AC7" s="4"/>
      <c r="AD7" s="4"/>
      <c r="AE7" s="4"/>
      <c r="AF7" s="4"/>
      <c r="AG7" s="4"/>
      <c r="AH7" s="4"/>
      <c r="AI7" s="38"/>
      <c r="AJ7" s="42"/>
      <c r="AK7" s="4"/>
      <c r="AL7" s="4"/>
      <c r="AM7" s="4"/>
      <c r="AN7" s="4"/>
      <c r="AO7" s="4"/>
      <c r="AP7" s="4"/>
      <c r="AQ7" s="4"/>
      <c r="AR7" s="4"/>
      <c r="AS7" s="4"/>
      <c r="AT7" s="4"/>
      <c r="AU7" s="38"/>
    </row>
    <row r="8" spans="1:47" x14ac:dyDescent="0.25">
      <c r="A8" s="54">
        <f t="shared" si="1"/>
        <v>3</v>
      </c>
      <c r="B8" s="51" t="s">
        <v>75</v>
      </c>
      <c r="C8" s="45">
        <f>C7+1</f>
        <v>45215</v>
      </c>
      <c r="D8" s="36">
        <v>5</v>
      </c>
      <c r="E8" s="83">
        <f t="shared" si="0"/>
        <v>45219</v>
      </c>
      <c r="F8" s="37"/>
      <c r="G8" s="4"/>
      <c r="H8" s="4"/>
      <c r="I8" s="4"/>
      <c r="J8" s="4"/>
      <c r="K8" s="38"/>
      <c r="L8" s="42"/>
      <c r="M8" s="4"/>
      <c r="N8" s="4"/>
      <c r="O8" s="4"/>
      <c r="P8" s="4"/>
      <c r="Q8" s="4"/>
      <c r="R8" s="4"/>
      <c r="S8" s="4"/>
      <c r="T8" s="4"/>
      <c r="U8" s="4"/>
      <c r="V8" s="4"/>
      <c r="W8" s="38"/>
      <c r="X8" s="42"/>
      <c r="Y8" s="4"/>
      <c r="Z8" s="4"/>
      <c r="AA8" s="4"/>
      <c r="AB8" s="4"/>
      <c r="AC8" s="4"/>
      <c r="AD8" s="4"/>
      <c r="AE8" s="4"/>
      <c r="AF8" s="4"/>
      <c r="AG8" s="4"/>
      <c r="AH8" s="4"/>
      <c r="AI8" s="38"/>
      <c r="AJ8" s="42"/>
      <c r="AK8" s="4"/>
      <c r="AL8" s="4"/>
      <c r="AM8" s="4"/>
      <c r="AN8" s="4"/>
      <c r="AO8" s="4"/>
      <c r="AP8" s="4"/>
      <c r="AQ8" s="4"/>
      <c r="AR8" s="4"/>
      <c r="AS8" s="4"/>
      <c r="AT8" s="4"/>
      <c r="AU8" s="38"/>
    </row>
    <row r="9" spans="1:47" x14ac:dyDescent="0.25">
      <c r="A9" s="54">
        <f t="shared" si="1"/>
        <v>4</v>
      </c>
      <c r="B9" s="51" t="s">
        <v>60</v>
      </c>
      <c r="C9" s="45">
        <f>C6+14</f>
        <v>45214</v>
      </c>
      <c r="D9" s="36">
        <f>11*59</f>
        <v>649</v>
      </c>
      <c r="E9" s="83">
        <f t="shared" si="0"/>
        <v>45862</v>
      </c>
      <c r="F9" s="37"/>
      <c r="G9" s="4"/>
      <c r="H9" s="4"/>
      <c r="I9" s="4"/>
      <c r="J9" s="4"/>
      <c r="K9" s="38"/>
      <c r="L9" s="42"/>
      <c r="M9" s="4"/>
      <c r="N9" s="4"/>
      <c r="O9" s="4"/>
      <c r="P9" s="4"/>
      <c r="Q9" s="4"/>
      <c r="R9" s="4"/>
      <c r="S9" s="4"/>
      <c r="T9" s="4"/>
      <c r="U9" s="4"/>
      <c r="V9" s="4"/>
      <c r="W9" s="38"/>
      <c r="X9" s="42"/>
      <c r="Y9" s="4"/>
      <c r="Z9" s="4"/>
      <c r="AA9" s="4"/>
      <c r="AB9" s="4"/>
      <c r="AC9" s="4"/>
      <c r="AD9" s="4"/>
      <c r="AE9" s="4"/>
      <c r="AF9" s="4"/>
      <c r="AG9" s="4"/>
      <c r="AH9" s="4"/>
      <c r="AI9" s="38"/>
      <c r="AJ9" s="42"/>
      <c r="AK9" s="4"/>
      <c r="AL9" s="4"/>
      <c r="AM9" s="4"/>
      <c r="AN9" s="4"/>
      <c r="AO9" s="4"/>
      <c r="AP9" s="4"/>
      <c r="AQ9" s="4"/>
      <c r="AR9" s="4"/>
      <c r="AS9" s="4"/>
      <c r="AT9" s="4"/>
      <c r="AU9" s="38"/>
    </row>
    <row r="10" spans="1:47" x14ac:dyDescent="0.25">
      <c r="A10" s="54">
        <f t="shared" si="1"/>
        <v>5</v>
      </c>
      <c r="B10" s="51" t="s">
        <v>61</v>
      </c>
      <c r="C10" s="45">
        <f>C9+14</f>
        <v>45228</v>
      </c>
      <c r="D10" s="36">
        <f>11*59</f>
        <v>649</v>
      </c>
      <c r="E10" s="83">
        <f t="shared" si="0"/>
        <v>45876</v>
      </c>
      <c r="F10" s="37"/>
      <c r="G10" s="4"/>
      <c r="H10" s="4"/>
      <c r="I10" s="4"/>
      <c r="J10" s="4"/>
      <c r="K10" s="38"/>
      <c r="L10" s="42"/>
      <c r="M10" s="4"/>
      <c r="N10" s="4"/>
      <c r="O10" s="4"/>
      <c r="P10" s="4"/>
      <c r="Q10" s="4"/>
      <c r="R10" s="4"/>
      <c r="S10" s="4"/>
      <c r="T10" s="4"/>
      <c r="U10" s="4"/>
      <c r="V10" s="4"/>
      <c r="W10" s="38"/>
      <c r="X10" s="42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8"/>
      <c r="AJ10" s="42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38"/>
    </row>
    <row r="11" spans="1:47" x14ac:dyDescent="0.25">
      <c r="A11" s="54">
        <f t="shared" si="1"/>
        <v>6</v>
      </c>
      <c r="B11" s="51" t="s">
        <v>62</v>
      </c>
      <c r="C11" s="45">
        <f>C6+14</f>
        <v>45214</v>
      </c>
      <c r="D11" s="36">
        <v>424</v>
      </c>
      <c r="E11" s="83">
        <f t="shared" si="0"/>
        <v>45637</v>
      </c>
      <c r="F11" s="37"/>
      <c r="G11" s="4"/>
      <c r="H11" s="4"/>
      <c r="I11" s="4"/>
      <c r="J11" s="4"/>
      <c r="K11" s="38"/>
      <c r="L11" s="42"/>
      <c r="M11" s="4"/>
      <c r="N11" s="4"/>
      <c r="O11" s="4"/>
      <c r="P11" s="4"/>
      <c r="Q11" s="4"/>
      <c r="R11" s="4"/>
      <c r="S11" s="4"/>
      <c r="T11" s="4"/>
      <c r="U11" s="4"/>
      <c r="V11" s="4"/>
      <c r="W11" s="38"/>
      <c r="X11" s="42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8"/>
      <c r="AJ11" s="42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38"/>
    </row>
    <row r="12" spans="1:47" x14ac:dyDescent="0.25">
      <c r="A12" s="54">
        <f t="shared" si="1"/>
        <v>7</v>
      </c>
      <c r="B12" s="51" t="s">
        <v>64</v>
      </c>
      <c r="C12" s="45">
        <f>C22</f>
        <v>45345</v>
      </c>
      <c r="D12" s="36">
        <v>15</v>
      </c>
      <c r="E12" s="83">
        <f t="shared" si="0"/>
        <v>45359</v>
      </c>
      <c r="F12" s="37"/>
      <c r="G12" s="4"/>
      <c r="H12" s="4"/>
      <c r="I12" s="4"/>
      <c r="J12" s="4"/>
      <c r="K12" s="38"/>
      <c r="L12" s="42"/>
      <c r="M12" s="4"/>
      <c r="N12" s="4"/>
      <c r="O12" s="4"/>
      <c r="P12" s="4"/>
      <c r="Q12" s="4"/>
      <c r="R12" s="4"/>
      <c r="S12" s="4"/>
      <c r="T12" s="4"/>
      <c r="U12" s="4"/>
      <c r="V12" s="4"/>
      <c r="W12" s="38"/>
      <c r="X12" s="42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8"/>
      <c r="AJ12" s="42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38"/>
    </row>
    <row r="13" spans="1:47" x14ac:dyDescent="0.25">
      <c r="A13" s="54">
        <f t="shared" si="1"/>
        <v>8</v>
      </c>
      <c r="B13" s="51" t="s">
        <v>63</v>
      </c>
      <c r="C13" s="45">
        <f>C24+40</f>
        <v>45519</v>
      </c>
      <c r="D13" s="36">
        <v>487</v>
      </c>
      <c r="E13" s="46">
        <f t="shared" si="0"/>
        <v>46005</v>
      </c>
      <c r="F13" s="37"/>
      <c r="G13" s="4"/>
      <c r="H13" s="4"/>
      <c r="I13" s="4"/>
      <c r="J13" s="4"/>
      <c r="K13" s="38"/>
      <c r="L13" s="42"/>
      <c r="M13" s="4"/>
      <c r="N13" s="4"/>
      <c r="O13" s="4"/>
      <c r="P13" s="4"/>
      <c r="Q13" s="4"/>
      <c r="R13" s="4"/>
      <c r="S13" s="4"/>
      <c r="T13" s="4"/>
      <c r="U13" s="4"/>
      <c r="V13" s="4"/>
      <c r="W13" s="38"/>
      <c r="X13" s="42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38"/>
      <c r="AJ13" s="42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38"/>
    </row>
    <row r="14" spans="1:47" ht="15" x14ac:dyDescent="0.25">
      <c r="A14" s="54">
        <f t="shared" si="1"/>
        <v>9</v>
      </c>
      <c r="B14" s="112" t="s">
        <v>88</v>
      </c>
      <c r="C14" s="45">
        <f>C24</f>
        <v>45479</v>
      </c>
      <c r="D14" s="36">
        <v>160</v>
      </c>
      <c r="E14" s="110">
        <f t="shared" si="0"/>
        <v>45638</v>
      </c>
      <c r="F14" s="37"/>
      <c r="G14" s="4"/>
      <c r="H14" s="4"/>
      <c r="I14" s="4"/>
      <c r="J14" s="4"/>
      <c r="K14" s="38"/>
      <c r="L14" s="42"/>
      <c r="M14" s="4"/>
      <c r="N14" s="4"/>
      <c r="O14" s="4"/>
      <c r="P14" s="4"/>
      <c r="Q14" s="4"/>
      <c r="R14" s="4"/>
      <c r="S14" s="4"/>
      <c r="T14" s="4"/>
      <c r="U14" s="4"/>
      <c r="V14" s="4"/>
      <c r="W14" s="38"/>
      <c r="X14" s="42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38"/>
      <c r="AJ14" s="42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38"/>
    </row>
    <row r="15" spans="1:47" x14ac:dyDescent="0.25">
      <c r="A15" s="54">
        <f>A14+1</f>
        <v>10</v>
      </c>
      <c r="B15" s="81" t="s">
        <v>81</v>
      </c>
      <c r="C15" s="45">
        <f>C21+7</f>
        <v>45337</v>
      </c>
      <c r="D15" s="36">
        <v>308</v>
      </c>
      <c r="E15" s="46">
        <f t="shared" si="0"/>
        <v>45644</v>
      </c>
      <c r="F15" s="37"/>
      <c r="G15" s="4"/>
      <c r="H15" s="4"/>
      <c r="I15" s="4"/>
      <c r="J15" s="4"/>
      <c r="K15" s="38"/>
      <c r="L15" s="42"/>
      <c r="M15" s="4"/>
      <c r="N15" s="4"/>
      <c r="O15" s="4"/>
      <c r="P15" s="4"/>
      <c r="Q15" s="4"/>
      <c r="R15" s="4"/>
      <c r="S15" s="4"/>
      <c r="T15" s="4"/>
      <c r="U15" s="4"/>
      <c r="V15" s="4"/>
      <c r="W15" s="38"/>
      <c r="X15" s="42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8"/>
      <c r="AJ15" s="42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38"/>
    </row>
    <row r="16" spans="1:47" x14ac:dyDescent="0.25">
      <c r="A16" s="54">
        <f t="shared" ref="A16:A54" si="2">A15+1</f>
        <v>11</v>
      </c>
      <c r="B16" s="81" t="s">
        <v>82</v>
      </c>
      <c r="C16" s="45">
        <f>C15</f>
        <v>45337</v>
      </c>
      <c r="D16" s="36">
        <v>294</v>
      </c>
      <c r="E16" s="46">
        <f t="shared" si="0"/>
        <v>45630</v>
      </c>
      <c r="F16" s="37"/>
      <c r="G16" s="4"/>
      <c r="H16" s="4"/>
      <c r="I16" s="4"/>
      <c r="J16" s="4"/>
      <c r="K16" s="38"/>
      <c r="L16" s="42"/>
      <c r="M16" s="4"/>
      <c r="N16" s="4"/>
      <c r="O16" s="4"/>
      <c r="P16" s="4"/>
      <c r="Q16" s="4"/>
      <c r="R16" s="4"/>
      <c r="S16" s="4"/>
      <c r="T16" s="4"/>
      <c r="U16" s="4"/>
      <c r="V16" s="4"/>
      <c r="W16" s="38"/>
      <c r="X16" s="42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8"/>
      <c r="AJ16" s="42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38"/>
    </row>
    <row r="17" spans="1:47" x14ac:dyDescent="0.25">
      <c r="A17" s="54">
        <f t="shared" si="2"/>
        <v>12</v>
      </c>
      <c r="B17" s="81" t="s">
        <v>83</v>
      </c>
      <c r="C17" s="45">
        <f>C30+7</f>
        <v>45696</v>
      </c>
      <c r="D17" s="36">
        <v>280</v>
      </c>
      <c r="E17" s="46">
        <f t="shared" si="0"/>
        <v>45975</v>
      </c>
      <c r="F17" s="37"/>
      <c r="G17" s="4"/>
      <c r="H17" s="4"/>
      <c r="I17" s="4"/>
      <c r="J17" s="4"/>
      <c r="K17" s="38"/>
      <c r="L17" s="42"/>
      <c r="M17" s="4"/>
      <c r="N17" s="4"/>
      <c r="O17" s="4"/>
      <c r="P17" s="4"/>
      <c r="Q17" s="4"/>
      <c r="R17" s="4"/>
      <c r="S17" s="4"/>
      <c r="T17" s="4"/>
      <c r="U17" s="4"/>
      <c r="V17" s="4"/>
      <c r="W17" s="38"/>
      <c r="X17" s="42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8"/>
      <c r="AJ17" s="42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38"/>
    </row>
    <row r="18" spans="1:47" x14ac:dyDescent="0.25">
      <c r="A18" s="54">
        <f t="shared" si="2"/>
        <v>13</v>
      </c>
      <c r="B18" s="81" t="s">
        <v>84</v>
      </c>
      <c r="C18" s="45">
        <f>C17</f>
        <v>45696</v>
      </c>
      <c r="D18" s="36">
        <v>273</v>
      </c>
      <c r="E18" s="46">
        <f t="shared" si="0"/>
        <v>45968</v>
      </c>
      <c r="F18" s="37"/>
      <c r="G18" s="4"/>
      <c r="H18" s="4"/>
      <c r="I18" s="4"/>
      <c r="J18" s="4"/>
      <c r="K18" s="38"/>
      <c r="L18" s="42"/>
      <c r="M18" s="4"/>
      <c r="N18" s="4"/>
      <c r="O18" s="4"/>
      <c r="P18" s="4"/>
      <c r="Q18" s="4"/>
      <c r="R18" s="4"/>
      <c r="S18" s="4"/>
      <c r="T18" s="4"/>
      <c r="U18" s="4"/>
      <c r="V18" s="4"/>
      <c r="W18" s="38"/>
      <c r="X18" s="42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8"/>
      <c r="AJ18" s="42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38"/>
    </row>
    <row r="19" spans="1:47" ht="15" x14ac:dyDescent="0.25">
      <c r="A19" s="54">
        <f>A18+1</f>
        <v>14</v>
      </c>
      <c r="B19" s="112" t="s">
        <v>89</v>
      </c>
      <c r="C19" s="45"/>
      <c r="D19" s="36"/>
      <c r="E19" s="111">
        <f>E39-5</f>
        <v>46005</v>
      </c>
      <c r="F19" s="37"/>
      <c r="G19" s="4"/>
      <c r="H19" s="4"/>
      <c r="I19" s="4"/>
      <c r="J19" s="4"/>
      <c r="K19" s="38"/>
      <c r="L19" s="42"/>
      <c r="M19" s="4"/>
      <c r="N19" s="4"/>
      <c r="O19" s="4"/>
      <c r="P19" s="4"/>
      <c r="Q19" s="4"/>
      <c r="R19" s="4"/>
      <c r="S19" s="4"/>
      <c r="T19" s="4"/>
      <c r="U19" s="4"/>
      <c r="V19" s="4"/>
      <c r="W19" s="38"/>
      <c r="X19" s="42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38"/>
      <c r="AJ19" s="42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38"/>
    </row>
    <row r="20" spans="1:47" x14ac:dyDescent="0.25">
      <c r="A20" s="54">
        <f>A19+1</f>
        <v>15</v>
      </c>
      <c r="B20" s="127" t="s">
        <v>90</v>
      </c>
      <c r="C20" s="128">
        <f>C6</f>
        <v>45200</v>
      </c>
      <c r="D20" s="129">
        <v>68</v>
      </c>
      <c r="E20" s="130">
        <f>C20+D20-1</f>
        <v>45267</v>
      </c>
      <c r="F20" s="37"/>
      <c r="G20" s="4"/>
      <c r="H20" s="4"/>
      <c r="I20" s="4"/>
      <c r="J20" s="4"/>
      <c r="K20" s="38"/>
      <c r="L20" s="42"/>
      <c r="M20" s="4"/>
      <c r="N20" s="4"/>
      <c r="O20" s="4"/>
      <c r="P20" s="4"/>
      <c r="Q20" s="4"/>
      <c r="R20" s="4"/>
      <c r="S20" s="4"/>
      <c r="T20" s="4"/>
      <c r="U20" s="4"/>
      <c r="V20" s="4"/>
      <c r="W20" s="38"/>
      <c r="X20" s="42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38"/>
      <c r="AJ20" s="42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38"/>
    </row>
    <row r="21" spans="1:47" ht="15" x14ac:dyDescent="0.25">
      <c r="A21" s="54">
        <f>A20+1</f>
        <v>16</v>
      </c>
      <c r="B21" s="105" t="s">
        <v>40</v>
      </c>
      <c r="C21" s="106">
        <v>45330</v>
      </c>
      <c r="D21" s="107">
        <v>149</v>
      </c>
      <c r="E21" s="108">
        <f t="shared" si="0"/>
        <v>45478</v>
      </c>
      <c r="F21" s="92">
        <v>7</v>
      </c>
      <c r="G21" s="91">
        <v>8</v>
      </c>
      <c r="H21" s="91">
        <v>9</v>
      </c>
      <c r="I21" s="91">
        <v>10</v>
      </c>
      <c r="J21" s="91">
        <v>11</v>
      </c>
      <c r="K21" s="93">
        <v>12</v>
      </c>
      <c r="L21" s="94">
        <v>1</v>
      </c>
      <c r="M21" s="90">
        <v>2</v>
      </c>
      <c r="N21" s="90">
        <v>3</v>
      </c>
      <c r="O21" s="90">
        <v>4</v>
      </c>
      <c r="P21" s="90">
        <v>5</v>
      </c>
      <c r="Q21" s="90">
        <v>6</v>
      </c>
      <c r="R21" s="90">
        <v>7</v>
      </c>
      <c r="S21" s="90">
        <v>8</v>
      </c>
      <c r="T21" s="90">
        <v>9</v>
      </c>
      <c r="U21" s="90">
        <v>10</v>
      </c>
      <c r="V21" s="91">
        <v>11</v>
      </c>
      <c r="W21" s="93">
        <v>12</v>
      </c>
      <c r="X21" s="92">
        <v>1</v>
      </c>
      <c r="Y21" s="91">
        <v>2</v>
      </c>
      <c r="Z21" s="91">
        <v>3</v>
      </c>
      <c r="AA21" s="91">
        <v>4</v>
      </c>
      <c r="AB21" s="91">
        <v>5</v>
      </c>
      <c r="AC21" s="91">
        <v>6</v>
      </c>
      <c r="AD21" s="91">
        <v>7</v>
      </c>
      <c r="AE21" s="91">
        <v>8</v>
      </c>
      <c r="AF21" s="91">
        <v>9</v>
      </c>
      <c r="AG21" s="91">
        <v>10</v>
      </c>
      <c r="AH21" s="91">
        <v>11</v>
      </c>
      <c r="AI21" s="93">
        <v>12</v>
      </c>
      <c r="AJ21" s="92">
        <v>1</v>
      </c>
      <c r="AK21" s="91">
        <v>2</v>
      </c>
      <c r="AL21" s="91">
        <v>3</v>
      </c>
      <c r="AM21" s="91">
        <v>4</v>
      </c>
      <c r="AN21" s="91">
        <v>5</v>
      </c>
      <c r="AO21" s="91">
        <v>6</v>
      </c>
      <c r="AP21" s="91">
        <v>7</v>
      </c>
      <c r="AQ21" s="91">
        <v>8</v>
      </c>
      <c r="AR21" s="91">
        <v>9</v>
      </c>
      <c r="AS21" s="91">
        <v>10</v>
      </c>
      <c r="AT21" s="91">
        <v>11</v>
      </c>
      <c r="AU21" s="93">
        <v>12</v>
      </c>
    </row>
    <row r="22" spans="1:47" ht="26.25" x14ac:dyDescent="0.25">
      <c r="A22" s="54">
        <f t="shared" si="2"/>
        <v>17</v>
      </c>
      <c r="B22" s="52" t="s">
        <v>58</v>
      </c>
      <c r="C22" s="47">
        <f>C21+15</f>
        <v>45345</v>
      </c>
      <c r="D22" s="12">
        <v>15</v>
      </c>
      <c r="E22" s="84">
        <f t="shared" si="0"/>
        <v>45359</v>
      </c>
      <c r="F22" s="39"/>
      <c r="G22" s="4"/>
      <c r="H22" s="4"/>
      <c r="I22" s="4"/>
      <c r="J22" s="4"/>
      <c r="K22" s="38"/>
      <c r="L22" s="42"/>
      <c r="M22" s="4"/>
      <c r="N22" s="4"/>
      <c r="O22" s="4"/>
      <c r="P22" s="4"/>
      <c r="Q22" s="4"/>
      <c r="R22" s="4"/>
      <c r="S22" s="4"/>
      <c r="T22" s="4"/>
      <c r="U22" s="4"/>
      <c r="V22" s="4"/>
      <c r="W22" s="38"/>
      <c r="X22" s="42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8"/>
      <c r="AJ22" s="42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38"/>
    </row>
    <row r="23" spans="1:47" ht="26.25" x14ac:dyDescent="0.25">
      <c r="A23" s="54">
        <f t="shared" si="2"/>
        <v>18</v>
      </c>
      <c r="B23" s="64" t="s">
        <v>77</v>
      </c>
      <c r="C23" s="65">
        <f>C21+44</f>
        <v>45374</v>
      </c>
      <c r="D23" s="66">
        <v>105</v>
      </c>
      <c r="E23" s="85">
        <f t="shared" si="0"/>
        <v>45478</v>
      </c>
      <c r="F23" s="37"/>
      <c r="G23" s="4"/>
      <c r="H23" s="4"/>
      <c r="I23" s="4"/>
      <c r="J23" s="4"/>
      <c r="K23" s="38"/>
      <c r="L23" s="42"/>
      <c r="M23" s="4"/>
      <c r="N23" s="4"/>
      <c r="O23" s="4"/>
      <c r="P23" s="4"/>
      <c r="Q23" s="4"/>
      <c r="R23" s="4"/>
      <c r="S23" s="4"/>
      <c r="T23" s="4"/>
      <c r="U23" s="4"/>
      <c r="V23" s="4"/>
      <c r="W23" s="38"/>
      <c r="X23" s="42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8"/>
      <c r="AJ23" s="42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38"/>
    </row>
    <row r="24" spans="1:47" ht="15" x14ac:dyDescent="0.25">
      <c r="A24" s="54">
        <f t="shared" si="2"/>
        <v>19</v>
      </c>
      <c r="B24" s="105" t="s">
        <v>41</v>
      </c>
      <c r="C24" s="106">
        <f>E21+1</f>
        <v>45479</v>
      </c>
      <c r="D24" s="107">
        <v>168</v>
      </c>
      <c r="E24" s="108">
        <f t="shared" si="0"/>
        <v>45646</v>
      </c>
      <c r="F24" s="92">
        <v>7</v>
      </c>
      <c r="G24" s="91">
        <v>8</v>
      </c>
      <c r="H24" s="91">
        <v>9</v>
      </c>
      <c r="I24" s="91">
        <v>10</v>
      </c>
      <c r="J24" s="91">
        <v>11</v>
      </c>
      <c r="K24" s="93">
        <v>12</v>
      </c>
      <c r="L24" s="94">
        <v>1</v>
      </c>
      <c r="M24" s="90">
        <v>2</v>
      </c>
      <c r="N24" s="90">
        <v>3</v>
      </c>
      <c r="O24" s="90">
        <v>4</v>
      </c>
      <c r="P24" s="90">
        <v>5</v>
      </c>
      <c r="Q24" s="90">
        <v>6</v>
      </c>
      <c r="R24" s="90">
        <v>7</v>
      </c>
      <c r="S24" s="90">
        <v>8</v>
      </c>
      <c r="T24" s="90">
        <v>9</v>
      </c>
      <c r="U24" s="90">
        <v>10</v>
      </c>
      <c r="V24" s="91">
        <v>11</v>
      </c>
      <c r="W24" s="93">
        <v>12</v>
      </c>
      <c r="X24" s="92">
        <v>1</v>
      </c>
      <c r="Y24" s="91">
        <v>2</v>
      </c>
      <c r="Z24" s="91">
        <v>3</v>
      </c>
      <c r="AA24" s="91">
        <v>4</v>
      </c>
      <c r="AB24" s="91">
        <v>5</v>
      </c>
      <c r="AC24" s="91">
        <v>6</v>
      </c>
      <c r="AD24" s="91">
        <v>7</v>
      </c>
      <c r="AE24" s="91">
        <v>8</v>
      </c>
      <c r="AF24" s="91">
        <v>9</v>
      </c>
      <c r="AG24" s="91">
        <v>10</v>
      </c>
      <c r="AH24" s="91">
        <v>11</v>
      </c>
      <c r="AI24" s="93">
        <v>12</v>
      </c>
      <c r="AJ24" s="92">
        <v>1</v>
      </c>
      <c r="AK24" s="91">
        <v>2</v>
      </c>
      <c r="AL24" s="91">
        <v>3</v>
      </c>
      <c r="AM24" s="91">
        <v>4</v>
      </c>
      <c r="AN24" s="91">
        <v>5</v>
      </c>
      <c r="AO24" s="91">
        <v>6</v>
      </c>
      <c r="AP24" s="91">
        <v>7</v>
      </c>
      <c r="AQ24" s="91">
        <v>8</v>
      </c>
      <c r="AR24" s="91">
        <v>9</v>
      </c>
      <c r="AS24" s="91">
        <v>10</v>
      </c>
      <c r="AT24" s="91">
        <v>11</v>
      </c>
      <c r="AU24" s="93">
        <v>12</v>
      </c>
    </row>
    <row r="25" spans="1:47" ht="26.25" x14ac:dyDescent="0.25">
      <c r="A25" s="54">
        <f t="shared" si="2"/>
        <v>20</v>
      </c>
      <c r="B25" s="64" t="s">
        <v>78</v>
      </c>
      <c r="C25" s="65">
        <f>C24</f>
        <v>45479</v>
      </c>
      <c r="D25" s="66">
        <v>105</v>
      </c>
      <c r="E25" s="85">
        <f t="shared" si="0"/>
        <v>45583</v>
      </c>
      <c r="F25" s="37"/>
      <c r="G25" s="4"/>
      <c r="H25" s="4"/>
      <c r="I25" s="4"/>
      <c r="J25" s="4"/>
      <c r="K25" s="38"/>
      <c r="L25" s="42"/>
      <c r="M25" s="4"/>
      <c r="N25" s="4"/>
      <c r="O25" s="4"/>
      <c r="P25" s="4"/>
      <c r="Q25" s="4"/>
      <c r="R25" s="4"/>
      <c r="S25" s="4"/>
      <c r="T25" s="4"/>
      <c r="U25" s="4"/>
      <c r="V25" s="4"/>
      <c r="W25" s="38"/>
      <c r="X25" s="42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38"/>
      <c r="AJ25" s="42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38"/>
    </row>
    <row r="26" spans="1:47" ht="28.5" x14ac:dyDescent="0.25">
      <c r="A26" s="54">
        <f t="shared" si="2"/>
        <v>21</v>
      </c>
      <c r="B26" s="52" t="s">
        <v>44</v>
      </c>
      <c r="C26" s="47">
        <f>C25</f>
        <v>45479</v>
      </c>
      <c r="D26" s="12">
        <v>147</v>
      </c>
      <c r="E26" s="84">
        <f>C26+D26-1</f>
        <v>45625</v>
      </c>
      <c r="F26" s="37"/>
      <c r="G26" s="4"/>
      <c r="H26" s="4"/>
      <c r="I26" s="4"/>
      <c r="J26" s="4"/>
      <c r="K26" s="38"/>
      <c r="L26" s="42"/>
      <c r="M26" s="4"/>
      <c r="N26" s="4"/>
      <c r="O26" s="4"/>
      <c r="P26" s="4"/>
      <c r="Q26" s="4"/>
      <c r="R26" s="4"/>
      <c r="S26" s="4"/>
      <c r="T26" s="4"/>
      <c r="U26" s="4"/>
      <c r="V26" s="4"/>
      <c r="W26" s="38"/>
      <c r="X26" s="42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38"/>
      <c r="AJ26" s="42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38"/>
    </row>
    <row r="27" spans="1:47" x14ac:dyDescent="0.25">
      <c r="A27" s="54">
        <f t="shared" si="2"/>
        <v>22</v>
      </c>
      <c r="B27" s="52" t="s">
        <v>57</v>
      </c>
      <c r="C27" s="47">
        <f>C26</f>
        <v>45479</v>
      </c>
      <c r="D27" s="12">
        <v>147</v>
      </c>
      <c r="E27" s="84">
        <f>C27+D27-1</f>
        <v>45625</v>
      </c>
      <c r="F27" s="37"/>
      <c r="G27" s="4"/>
      <c r="H27" s="4"/>
      <c r="I27" s="4"/>
      <c r="J27" s="4"/>
      <c r="K27" s="38"/>
      <c r="L27" s="42"/>
      <c r="M27" s="4"/>
      <c r="N27" s="4"/>
      <c r="O27" s="4"/>
      <c r="P27" s="4"/>
      <c r="Q27" s="4"/>
      <c r="R27" s="4"/>
      <c r="S27" s="4"/>
      <c r="T27" s="4"/>
      <c r="U27" s="4"/>
      <c r="V27" s="4"/>
      <c r="W27" s="38"/>
      <c r="X27" s="42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8"/>
      <c r="AJ27" s="42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38"/>
    </row>
    <row r="28" spans="1:47" x14ac:dyDescent="0.25">
      <c r="A28" s="54">
        <f t="shared" si="2"/>
        <v>23</v>
      </c>
      <c r="B28" s="76" t="s">
        <v>85</v>
      </c>
      <c r="C28" s="77">
        <f>C24</f>
        <v>45479</v>
      </c>
      <c r="D28" s="78">
        <v>2</v>
      </c>
      <c r="E28" s="86">
        <f>C28+D28-1</f>
        <v>45480</v>
      </c>
      <c r="F28" s="37"/>
      <c r="G28" s="4"/>
      <c r="H28" s="4"/>
      <c r="I28" s="4"/>
      <c r="J28" s="4"/>
      <c r="K28" s="38"/>
      <c r="L28" s="42"/>
      <c r="M28" s="4"/>
      <c r="N28" s="4"/>
      <c r="O28" s="4"/>
      <c r="P28" s="4"/>
      <c r="Q28" s="4"/>
      <c r="R28" s="4"/>
      <c r="S28" s="4"/>
      <c r="T28" s="4"/>
      <c r="U28" s="4"/>
      <c r="V28" s="4"/>
      <c r="W28" s="38"/>
      <c r="X28" s="42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8"/>
      <c r="AJ28" s="42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38"/>
    </row>
    <row r="29" spans="1:47" x14ac:dyDescent="0.25">
      <c r="A29" s="54">
        <f t="shared" si="2"/>
        <v>24</v>
      </c>
      <c r="B29" s="61" t="s">
        <v>59</v>
      </c>
      <c r="C29" s="62">
        <f>E26+1</f>
        <v>45626</v>
      </c>
      <c r="D29" s="63">
        <v>9</v>
      </c>
      <c r="E29" s="87">
        <f>C29+D29-1</f>
        <v>45634</v>
      </c>
      <c r="F29" s="37"/>
      <c r="G29" s="4"/>
      <c r="H29" s="4"/>
      <c r="I29" s="4"/>
      <c r="J29" s="4"/>
      <c r="K29" s="38"/>
      <c r="L29" s="42"/>
      <c r="M29" s="4"/>
      <c r="N29" s="4"/>
      <c r="O29" s="4"/>
      <c r="P29" s="4"/>
      <c r="Q29" s="4"/>
      <c r="R29" s="4"/>
      <c r="S29" s="4"/>
      <c r="T29" s="4"/>
      <c r="U29" s="4"/>
      <c r="V29" s="4"/>
      <c r="W29" s="38"/>
      <c r="X29" s="42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8"/>
      <c r="AJ29" s="42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38"/>
    </row>
    <row r="30" spans="1:47" ht="15" x14ac:dyDescent="0.25">
      <c r="A30" s="54">
        <f t="shared" si="2"/>
        <v>25</v>
      </c>
      <c r="B30" s="105" t="s">
        <v>42</v>
      </c>
      <c r="C30" s="106">
        <v>45689</v>
      </c>
      <c r="D30" s="107">
        <v>147</v>
      </c>
      <c r="E30" s="108">
        <f t="shared" si="0"/>
        <v>45835</v>
      </c>
      <c r="F30" s="92">
        <v>7</v>
      </c>
      <c r="G30" s="91">
        <v>8</v>
      </c>
      <c r="H30" s="91">
        <v>9</v>
      </c>
      <c r="I30" s="91">
        <v>10</v>
      </c>
      <c r="J30" s="91">
        <v>11</v>
      </c>
      <c r="K30" s="93">
        <v>12</v>
      </c>
      <c r="L30" s="92">
        <v>1</v>
      </c>
      <c r="M30" s="91">
        <v>2</v>
      </c>
      <c r="N30" s="90">
        <v>3</v>
      </c>
      <c r="O30" s="90">
        <v>4</v>
      </c>
      <c r="P30" s="90">
        <v>5</v>
      </c>
      <c r="Q30" s="90">
        <v>6</v>
      </c>
      <c r="R30" s="90">
        <v>7</v>
      </c>
      <c r="S30" s="90">
        <v>8</v>
      </c>
      <c r="T30" s="90">
        <v>9</v>
      </c>
      <c r="U30" s="90">
        <v>10</v>
      </c>
      <c r="V30" s="91">
        <v>11</v>
      </c>
      <c r="W30" s="93">
        <v>12</v>
      </c>
      <c r="X30" s="92">
        <v>1</v>
      </c>
      <c r="Y30" s="91">
        <v>2</v>
      </c>
      <c r="Z30" s="91">
        <v>3</v>
      </c>
      <c r="AA30" s="91">
        <v>4</v>
      </c>
      <c r="AB30" s="91">
        <v>5</v>
      </c>
      <c r="AC30" s="91">
        <v>6</v>
      </c>
      <c r="AD30" s="91">
        <v>7</v>
      </c>
      <c r="AE30" s="91">
        <v>8</v>
      </c>
      <c r="AF30" s="91">
        <v>9</v>
      </c>
      <c r="AG30" s="91">
        <v>10</v>
      </c>
      <c r="AH30" s="91">
        <v>11</v>
      </c>
      <c r="AI30" s="93">
        <v>12</v>
      </c>
      <c r="AJ30" s="92">
        <v>1</v>
      </c>
      <c r="AK30" s="91">
        <v>2</v>
      </c>
      <c r="AL30" s="91">
        <v>3</v>
      </c>
      <c r="AM30" s="91">
        <v>4</v>
      </c>
      <c r="AN30" s="91">
        <v>5</v>
      </c>
      <c r="AO30" s="91">
        <v>6</v>
      </c>
      <c r="AP30" s="91">
        <v>7</v>
      </c>
      <c r="AQ30" s="91">
        <v>8</v>
      </c>
      <c r="AR30" s="91">
        <v>9</v>
      </c>
      <c r="AS30" s="91">
        <v>10</v>
      </c>
      <c r="AT30" s="91">
        <v>11</v>
      </c>
      <c r="AU30" s="93">
        <v>12</v>
      </c>
    </row>
    <row r="31" spans="1:47" x14ac:dyDescent="0.25">
      <c r="A31" s="54">
        <f t="shared" si="2"/>
        <v>26</v>
      </c>
      <c r="B31" s="64" t="s">
        <v>55</v>
      </c>
      <c r="C31" s="65">
        <f>C30+9</f>
        <v>45698</v>
      </c>
      <c r="D31" s="66">
        <f>128+10</f>
        <v>138</v>
      </c>
      <c r="E31" s="85">
        <f>C31+D31-1</f>
        <v>45835</v>
      </c>
      <c r="F31" s="37"/>
      <c r="G31" s="4"/>
      <c r="H31" s="4"/>
      <c r="I31" s="4"/>
      <c r="J31" s="4"/>
      <c r="K31" s="38"/>
      <c r="L31" s="42"/>
      <c r="M31" s="4"/>
      <c r="N31" s="4"/>
      <c r="O31" s="4"/>
      <c r="P31" s="4"/>
      <c r="Q31" s="4"/>
      <c r="R31" s="4"/>
      <c r="S31" s="4"/>
      <c r="T31" s="4"/>
      <c r="U31" s="4"/>
      <c r="V31" s="4"/>
      <c r="W31" s="38"/>
      <c r="X31" s="42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8"/>
      <c r="AJ31" s="42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38"/>
    </row>
    <row r="32" spans="1:47" x14ac:dyDescent="0.25">
      <c r="A32" s="54">
        <f t="shared" si="2"/>
        <v>27</v>
      </c>
      <c r="B32" s="52" t="s">
        <v>36</v>
      </c>
      <c r="C32" s="47">
        <f>C31+5</f>
        <v>45703</v>
      </c>
      <c r="D32" s="12">
        <v>130</v>
      </c>
      <c r="E32" s="84">
        <f t="shared" si="0"/>
        <v>45832</v>
      </c>
      <c r="F32" s="37"/>
      <c r="G32" s="4"/>
      <c r="H32" s="4"/>
      <c r="I32" s="4"/>
      <c r="J32" s="4"/>
      <c r="K32" s="38"/>
      <c r="L32" s="42"/>
      <c r="M32" s="4"/>
      <c r="N32" s="4"/>
      <c r="O32" s="4"/>
      <c r="P32" s="4"/>
      <c r="Q32" s="4"/>
      <c r="R32" s="4"/>
      <c r="S32" s="4"/>
      <c r="T32" s="4"/>
      <c r="U32" s="4"/>
      <c r="V32" s="4"/>
      <c r="W32" s="38"/>
      <c r="X32" s="42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8"/>
      <c r="AJ32" s="42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38"/>
    </row>
    <row r="33" spans="1:47" x14ac:dyDescent="0.25">
      <c r="A33" s="54">
        <f t="shared" si="2"/>
        <v>28</v>
      </c>
      <c r="B33" s="52" t="s">
        <v>56</v>
      </c>
      <c r="C33" s="47">
        <f>E32+1</f>
        <v>45833</v>
      </c>
      <c r="D33" s="12">
        <v>3</v>
      </c>
      <c r="E33" s="84">
        <f>C33+D33-1</f>
        <v>45835</v>
      </c>
      <c r="F33" s="37"/>
      <c r="G33" s="4"/>
      <c r="H33" s="4"/>
      <c r="I33" s="4"/>
      <c r="J33" s="4"/>
      <c r="K33" s="38"/>
      <c r="L33" s="42"/>
      <c r="M33" s="4"/>
      <c r="N33" s="4"/>
      <c r="O33" s="4"/>
      <c r="P33" s="4"/>
      <c r="Q33" s="4"/>
      <c r="R33" s="4"/>
      <c r="S33" s="4"/>
      <c r="T33" s="4"/>
      <c r="U33" s="4"/>
      <c r="V33" s="4"/>
      <c r="W33" s="38"/>
      <c r="X33" s="42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8"/>
      <c r="AJ33" s="42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38"/>
    </row>
    <row r="34" spans="1:47" ht="15" x14ac:dyDescent="0.25">
      <c r="A34" s="54">
        <f t="shared" si="2"/>
        <v>29</v>
      </c>
      <c r="B34" s="105" t="s">
        <v>39</v>
      </c>
      <c r="C34" s="106">
        <f>E30+1</f>
        <v>45836</v>
      </c>
      <c r="D34" s="107">
        <f>121+21+10</f>
        <v>152</v>
      </c>
      <c r="E34" s="108">
        <f t="shared" si="0"/>
        <v>45987</v>
      </c>
      <c r="F34" s="92">
        <v>7</v>
      </c>
      <c r="G34" s="91">
        <v>8</v>
      </c>
      <c r="H34" s="91">
        <v>9</v>
      </c>
      <c r="I34" s="91">
        <v>10</v>
      </c>
      <c r="J34" s="91">
        <v>11</v>
      </c>
      <c r="K34" s="93">
        <v>12</v>
      </c>
      <c r="L34" s="92">
        <v>1</v>
      </c>
      <c r="M34" s="91">
        <v>2</v>
      </c>
      <c r="N34" s="90">
        <v>3</v>
      </c>
      <c r="O34" s="90">
        <v>4</v>
      </c>
      <c r="P34" s="90">
        <v>5</v>
      </c>
      <c r="Q34" s="90">
        <v>6</v>
      </c>
      <c r="R34" s="90">
        <v>7</v>
      </c>
      <c r="S34" s="90">
        <v>8</v>
      </c>
      <c r="T34" s="90">
        <v>9</v>
      </c>
      <c r="U34" s="90">
        <v>10</v>
      </c>
      <c r="V34" s="91">
        <v>11</v>
      </c>
      <c r="W34" s="93">
        <v>12</v>
      </c>
      <c r="X34" s="92">
        <v>1</v>
      </c>
      <c r="Y34" s="91">
        <v>2</v>
      </c>
      <c r="Z34" s="91">
        <v>3</v>
      </c>
      <c r="AA34" s="91">
        <v>4</v>
      </c>
      <c r="AB34" s="91">
        <v>5</v>
      </c>
      <c r="AC34" s="91">
        <v>6</v>
      </c>
      <c r="AD34" s="91">
        <v>7</v>
      </c>
      <c r="AE34" s="91">
        <v>8</v>
      </c>
      <c r="AF34" s="91">
        <v>9</v>
      </c>
      <c r="AG34" s="91">
        <v>10</v>
      </c>
      <c r="AH34" s="91">
        <v>11</v>
      </c>
      <c r="AI34" s="93">
        <v>12</v>
      </c>
      <c r="AJ34" s="92">
        <v>1</v>
      </c>
      <c r="AK34" s="91">
        <v>2</v>
      </c>
      <c r="AL34" s="91">
        <v>3</v>
      </c>
      <c r="AM34" s="91">
        <v>4</v>
      </c>
      <c r="AN34" s="91">
        <v>5</v>
      </c>
      <c r="AO34" s="91">
        <v>6</v>
      </c>
      <c r="AP34" s="91">
        <v>7</v>
      </c>
      <c r="AQ34" s="91">
        <v>8</v>
      </c>
      <c r="AR34" s="91">
        <v>9</v>
      </c>
      <c r="AS34" s="91">
        <v>10</v>
      </c>
      <c r="AT34" s="91">
        <v>11</v>
      </c>
      <c r="AU34" s="93">
        <v>12</v>
      </c>
    </row>
    <row r="35" spans="1:47" x14ac:dyDescent="0.25">
      <c r="A35" s="54">
        <f t="shared" si="2"/>
        <v>30</v>
      </c>
      <c r="B35" s="64" t="s">
        <v>79</v>
      </c>
      <c r="C35" s="65">
        <f>C34</f>
        <v>45836</v>
      </c>
      <c r="D35" s="66">
        <f>121+10</f>
        <v>131</v>
      </c>
      <c r="E35" s="85">
        <f>C35+D35-1</f>
        <v>45966</v>
      </c>
      <c r="F35" s="37"/>
      <c r="G35" s="4"/>
      <c r="H35" s="4"/>
      <c r="I35" s="4"/>
      <c r="J35" s="4"/>
      <c r="K35" s="38"/>
      <c r="L35" s="42"/>
      <c r="M35" s="4"/>
      <c r="N35" s="4"/>
      <c r="O35" s="4"/>
      <c r="P35" s="4"/>
      <c r="Q35" s="4"/>
      <c r="R35" s="4"/>
      <c r="S35" s="4"/>
      <c r="T35" s="4"/>
      <c r="U35" s="4"/>
      <c r="V35" s="4"/>
      <c r="W35" s="38"/>
      <c r="X35" s="42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8"/>
      <c r="AJ35" s="42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38"/>
    </row>
    <row r="36" spans="1:47" x14ac:dyDescent="0.25">
      <c r="A36" s="54">
        <f t="shared" si="2"/>
        <v>31</v>
      </c>
      <c r="B36" s="52" t="s">
        <v>38</v>
      </c>
      <c r="C36" s="48">
        <f>C35</f>
        <v>45836</v>
      </c>
      <c r="D36" s="22">
        <v>21</v>
      </c>
      <c r="E36" s="84">
        <f t="shared" ref="E36:E37" si="3">C36+D36-1</f>
        <v>45856</v>
      </c>
      <c r="F36" s="37"/>
      <c r="G36" s="4"/>
      <c r="H36" s="4"/>
      <c r="I36" s="4"/>
      <c r="J36" s="4"/>
      <c r="K36" s="38"/>
      <c r="L36" s="42"/>
      <c r="M36" s="4"/>
      <c r="N36" s="4"/>
      <c r="O36" s="4"/>
      <c r="P36" s="4"/>
      <c r="Q36" s="4"/>
      <c r="R36" s="4"/>
      <c r="S36" s="4"/>
      <c r="T36" s="4"/>
      <c r="U36" s="4"/>
      <c r="V36" s="4"/>
      <c r="W36" s="38"/>
      <c r="X36" s="42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8"/>
      <c r="AJ36" s="42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38"/>
    </row>
    <row r="37" spans="1:47" ht="28.5" x14ac:dyDescent="0.25">
      <c r="A37" s="54">
        <f t="shared" si="2"/>
        <v>32</v>
      </c>
      <c r="B37" s="52" t="s">
        <v>37</v>
      </c>
      <c r="C37" s="48">
        <f>C34+12</f>
        <v>45848</v>
      </c>
      <c r="D37" s="22">
        <v>121</v>
      </c>
      <c r="E37" s="84">
        <f t="shared" si="3"/>
        <v>45968</v>
      </c>
      <c r="F37" s="37"/>
      <c r="G37" s="4"/>
      <c r="H37" s="4"/>
      <c r="I37" s="4"/>
      <c r="J37" s="4"/>
      <c r="K37" s="38"/>
      <c r="L37" s="42"/>
      <c r="M37" s="4"/>
      <c r="N37" s="4"/>
      <c r="O37" s="4"/>
      <c r="P37" s="4"/>
      <c r="Q37" s="4"/>
      <c r="R37" s="4"/>
      <c r="S37" s="4"/>
      <c r="T37" s="4"/>
      <c r="U37" s="4"/>
      <c r="V37" s="4"/>
      <c r="W37" s="38"/>
      <c r="X37" s="42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8"/>
      <c r="AJ37" s="42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38"/>
    </row>
    <row r="38" spans="1:47" x14ac:dyDescent="0.25">
      <c r="A38" s="54">
        <f t="shared" si="2"/>
        <v>33</v>
      </c>
      <c r="B38" s="61" t="s">
        <v>59</v>
      </c>
      <c r="C38" s="62">
        <f>E35+1</f>
        <v>45967</v>
      </c>
      <c r="D38" s="63">
        <v>21</v>
      </c>
      <c r="E38" s="87">
        <f>C38+D38-1</f>
        <v>45987</v>
      </c>
      <c r="F38" s="37"/>
      <c r="G38" s="4"/>
      <c r="H38" s="4"/>
      <c r="I38" s="4"/>
      <c r="J38" s="4"/>
      <c r="K38" s="38"/>
      <c r="L38" s="42"/>
      <c r="M38" s="4"/>
      <c r="N38" s="4"/>
      <c r="O38" s="4"/>
      <c r="P38" s="4"/>
      <c r="Q38" s="4"/>
      <c r="R38" s="4"/>
      <c r="S38" s="4"/>
      <c r="T38" s="4"/>
      <c r="U38" s="4"/>
      <c r="V38" s="4"/>
      <c r="W38" s="38"/>
      <c r="X38" s="42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38"/>
      <c r="AJ38" s="42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38"/>
    </row>
    <row r="39" spans="1:47" ht="15" x14ac:dyDescent="0.25">
      <c r="A39" s="54">
        <f t="shared" si="2"/>
        <v>34</v>
      </c>
      <c r="B39" s="105" t="s">
        <v>47</v>
      </c>
      <c r="C39" s="106">
        <f>E34+1</f>
        <v>45988</v>
      </c>
      <c r="D39" s="107">
        <v>23</v>
      </c>
      <c r="E39" s="108">
        <f t="shared" ref="E39:E46" si="4">C39+D39-1</f>
        <v>46010</v>
      </c>
      <c r="F39" s="92">
        <v>7</v>
      </c>
      <c r="G39" s="91">
        <v>8</v>
      </c>
      <c r="H39" s="91">
        <v>9</v>
      </c>
      <c r="I39" s="91">
        <v>10</v>
      </c>
      <c r="J39" s="91">
        <v>11</v>
      </c>
      <c r="K39" s="93">
        <v>12</v>
      </c>
      <c r="L39" s="92">
        <v>1</v>
      </c>
      <c r="M39" s="91">
        <v>2</v>
      </c>
      <c r="N39" s="90">
        <v>3</v>
      </c>
      <c r="O39" s="90">
        <v>4</v>
      </c>
      <c r="P39" s="90">
        <v>5</v>
      </c>
      <c r="Q39" s="90">
        <v>6</v>
      </c>
      <c r="R39" s="90">
        <v>7</v>
      </c>
      <c r="S39" s="90">
        <v>8</v>
      </c>
      <c r="T39" s="90">
        <v>9</v>
      </c>
      <c r="U39" s="90">
        <v>10</v>
      </c>
      <c r="V39" s="91">
        <v>11</v>
      </c>
      <c r="W39" s="93">
        <v>12</v>
      </c>
      <c r="X39" s="92">
        <v>1</v>
      </c>
      <c r="Y39" s="91">
        <v>2</v>
      </c>
      <c r="Z39" s="91">
        <v>3</v>
      </c>
      <c r="AA39" s="91">
        <v>4</v>
      </c>
      <c r="AB39" s="91">
        <v>5</v>
      </c>
      <c r="AC39" s="91">
        <v>6</v>
      </c>
      <c r="AD39" s="91">
        <v>7</v>
      </c>
      <c r="AE39" s="91">
        <v>8</v>
      </c>
      <c r="AF39" s="91">
        <v>9</v>
      </c>
      <c r="AG39" s="91">
        <v>10</v>
      </c>
      <c r="AH39" s="91">
        <v>11</v>
      </c>
      <c r="AI39" s="93">
        <v>12</v>
      </c>
      <c r="AJ39" s="92">
        <v>1</v>
      </c>
      <c r="AK39" s="91">
        <v>2</v>
      </c>
      <c r="AL39" s="91">
        <v>3</v>
      </c>
      <c r="AM39" s="91">
        <v>4</v>
      </c>
      <c r="AN39" s="91">
        <v>5</v>
      </c>
      <c r="AO39" s="91">
        <v>6</v>
      </c>
      <c r="AP39" s="91">
        <v>7</v>
      </c>
      <c r="AQ39" s="91">
        <v>8</v>
      </c>
      <c r="AR39" s="91">
        <v>9</v>
      </c>
      <c r="AS39" s="91">
        <v>10</v>
      </c>
      <c r="AT39" s="91">
        <v>11</v>
      </c>
      <c r="AU39" s="93">
        <v>12</v>
      </c>
    </row>
    <row r="40" spans="1:47" x14ac:dyDescent="0.25">
      <c r="A40" s="54">
        <f t="shared" si="2"/>
        <v>35</v>
      </c>
      <c r="B40" s="52" t="s">
        <v>46</v>
      </c>
      <c r="C40" s="47">
        <f>C39</f>
        <v>45988</v>
      </c>
      <c r="D40" s="12">
        <v>23</v>
      </c>
      <c r="E40" s="84">
        <f t="shared" si="4"/>
        <v>46010</v>
      </c>
      <c r="F40" s="37"/>
      <c r="G40" s="4"/>
      <c r="H40" s="4"/>
      <c r="I40" s="4"/>
      <c r="J40" s="4"/>
      <c r="K40" s="38"/>
      <c r="L40" s="42"/>
      <c r="M40" s="4"/>
      <c r="N40" s="4"/>
      <c r="O40" s="4"/>
      <c r="P40" s="4"/>
      <c r="Q40" s="4"/>
      <c r="R40" s="4"/>
      <c r="S40" s="4"/>
      <c r="T40" s="4"/>
      <c r="U40" s="4"/>
      <c r="V40" s="4"/>
      <c r="W40" s="38"/>
      <c r="X40" s="42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8"/>
      <c r="AJ40" s="42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38"/>
    </row>
    <row r="41" spans="1:47" x14ac:dyDescent="0.25">
      <c r="A41" s="54">
        <f t="shared" si="2"/>
        <v>36</v>
      </c>
      <c r="B41" s="52" t="s">
        <v>45</v>
      </c>
      <c r="C41" s="47">
        <f>C39</f>
        <v>45988</v>
      </c>
      <c r="D41" s="12">
        <f>D40</f>
        <v>23</v>
      </c>
      <c r="E41" s="84">
        <f t="shared" si="4"/>
        <v>46010</v>
      </c>
      <c r="F41" s="37"/>
      <c r="G41" s="4"/>
      <c r="H41" s="4"/>
      <c r="I41" s="4"/>
      <c r="J41" s="4"/>
      <c r="K41" s="38"/>
      <c r="L41" s="42"/>
      <c r="M41" s="4"/>
      <c r="N41" s="4"/>
      <c r="O41" s="4"/>
      <c r="P41" s="4"/>
      <c r="Q41" s="4"/>
      <c r="R41" s="4"/>
      <c r="S41" s="4"/>
      <c r="T41" s="4"/>
      <c r="U41" s="4"/>
      <c r="V41" s="4"/>
      <c r="W41" s="38"/>
      <c r="X41" s="42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8"/>
      <c r="AJ41" s="42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38"/>
    </row>
    <row r="42" spans="1:47" ht="15" x14ac:dyDescent="0.25">
      <c r="A42" s="54">
        <f t="shared" si="2"/>
        <v>37</v>
      </c>
      <c r="B42" s="109" t="s">
        <v>87</v>
      </c>
      <c r="C42" s="106">
        <v>46054</v>
      </c>
      <c r="D42" s="107">
        <v>21</v>
      </c>
      <c r="E42" s="108">
        <f t="shared" si="4"/>
        <v>46074</v>
      </c>
      <c r="F42" s="92">
        <v>7</v>
      </c>
      <c r="G42" s="91">
        <v>8</v>
      </c>
      <c r="H42" s="91">
        <v>9</v>
      </c>
      <c r="I42" s="91">
        <v>10</v>
      </c>
      <c r="J42" s="91">
        <v>11</v>
      </c>
      <c r="K42" s="93">
        <v>12</v>
      </c>
      <c r="L42" s="92">
        <v>1</v>
      </c>
      <c r="M42" s="91">
        <v>2</v>
      </c>
      <c r="N42" s="90">
        <v>3</v>
      </c>
      <c r="O42" s="90">
        <v>4</v>
      </c>
      <c r="P42" s="90">
        <v>5</v>
      </c>
      <c r="Q42" s="90">
        <v>6</v>
      </c>
      <c r="R42" s="90">
        <v>7</v>
      </c>
      <c r="S42" s="90">
        <v>8</v>
      </c>
      <c r="T42" s="90">
        <v>9</v>
      </c>
      <c r="U42" s="90">
        <v>10</v>
      </c>
      <c r="V42" s="91">
        <v>11</v>
      </c>
      <c r="W42" s="93">
        <v>12</v>
      </c>
      <c r="X42" s="92">
        <v>1</v>
      </c>
      <c r="Y42" s="91">
        <v>2</v>
      </c>
      <c r="Z42" s="91">
        <v>3</v>
      </c>
      <c r="AA42" s="91">
        <v>4</v>
      </c>
      <c r="AB42" s="91">
        <v>5</v>
      </c>
      <c r="AC42" s="91">
        <v>6</v>
      </c>
      <c r="AD42" s="91">
        <v>7</v>
      </c>
      <c r="AE42" s="91">
        <v>8</v>
      </c>
      <c r="AF42" s="91">
        <v>9</v>
      </c>
      <c r="AG42" s="91">
        <v>10</v>
      </c>
      <c r="AH42" s="91">
        <v>11</v>
      </c>
      <c r="AI42" s="93">
        <v>12</v>
      </c>
      <c r="AJ42" s="92">
        <v>1</v>
      </c>
      <c r="AK42" s="91">
        <v>2</v>
      </c>
      <c r="AL42" s="91">
        <v>3</v>
      </c>
      <c r="AM42" s="91">
        <v>4</v>
      </c>
      <c r="AN42" s="91">
        <v>5</v>
      </c>
      <c r="AO42" s="91">
        <v>6</v>
      </c>
      <c r="AP42" s="91">
        <v>7</v>
      </c>
      <c r="AQ42" s="91">
        <v>8</v>
      </c>
      <c r="AR42" s="91">
        <v>9</v>
      </c>
      <c r="AS42" s="91">
        <v>10</v>
      </c>
      <c r="AT42" s="91">
        <v>11</v>
      </c>
      <c r="AU42" s="93">
        <v>12</v>
      </c>
    </row>
    <row r="43" spans="1:47" x14ac:dyDescent="0.25">
      <c r="A43" s="54">
        <f t="shared" si="2"/>
        <v>38</v>
      </c>
      <c r="B43" s="52" t="s">
        <v>49</v>
      </c>
      <c r="C43" s="47">
        <f>C42</f>
        <v>46054</v>
      </c>
      <c r="D43" s="12">
        <f>D42</f>
        <v>21</v>
      </c>
      <c r="E43" s="84">
        <f t="shared" si="4"/>
        <v>46074</v>
      </c>
      <c r="F43" s="37"/>
      <c r="G43" s="4"/>
      <c r="H43" s="4"/>
      <c r="I43" s="4"/>
      <c r="J43" s="4"/>
      <c r="K43" s="38"/>
      <c r="L43" s="42"/>
      <c r="M43" s="4"/>
      <c r="N43" s="4"/>
      <c r="O43" s="4"/>
      <c r="P43" s="4"/>
      <c r="Q43" s="4"/>
      <c r="R43" s="4"/>
      <c r="S43" s="4"/>
      <c r="T43" s="4"/>
      <c r="U43" s="4"/>
      <c r="V43" s="4"/>
      <c r="W43" s="38"/>
      <c r="X43" s="42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8"/>
      <c r="AJ43" s="42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38"/>
    </row>
    <row r="44" spans="1:47" x14ac:dyDescent="0.25">
      <c r="A44" s="54">
        <f t="shared" si="2"/>
        <v>39</v>
      </c>
      <c r="B44" s="52" t="s">
        <v>53</v>
      </c>
      <c r="C44" s="47">
        <f>C42</f>
        <v>46054</v>
      </c>
      <c r="D44" s="12">
        <v>5</v>
      </c>
      <c r="E44" s="84">
        <f t="shared" si="4"/>
        <v>46058</v>
      </c>
      <c r="F44" s="37"/>
      <c r="G44" s="4"/>
      <c r="H44" s="4"/>
      <c r="I44" s="4"/>
      <c r="J44" s="4"/>
      <c r="K44" s="38"/>
      <c r="L44" s="42"/>
      <c r="M44" s="4"/>
      <c r="N44" s="4"/>
      <c r="O44" s="4"/>
      <c r="P44" s="4"/>
      <c r="Q44" s="4"/>
      <c r="R44" s="4"/>
      <c r="S44" s="4"/>
      <c r="T44" s="4"/>
      <c r="U44" s="4"/>
      <c r="V44" s="4"/>
      <c r="W44" s="38"/>
      <c r="X44" s="42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38"/>
      <c r="AJ44" s="42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38"/>
    </row>
    <row r="45" spans="1:47" x14ac:dyDescent="0.25">
      <c r="A45" s="54">
        <f t="shared" si="2"/>
        <v>40</v>
      </c>
      <c r="B45" s="76" t="s">
        <v>86</v>
      </c>
      <c r="C45" s="77">
        <f>C42</f>
        <v>46054</v>
      </c>
      <c r="D45" s="78">
        <v>2</v>
      </c>
      <c r="E45" s="86">
        <f t="shared" si="4"/>
        <v>46055</v>
      </c>
      <c r="F45" s="37"/>
      <c r="G45" s="4"/>
      <c r="H45" s="4"/>
      <c r="I45" s="4"/>
      <c r="J45" s="4"/>
      <c r="K45" s="38"/>
      <c r="L45" s="42"/>
      <c r="M45" s="4"/>
      <c r="N45" s="4"/>
      <c r="O45" s="4"/>
      <c r="P45" s="4"/>
      <c r="Q45" s="4"/>
      <c r="R45" s="4"/>
      <c r="S45" s="4"/>
      <c r="T45" s="4"/>
      <c r="U45" s="4"/>
      <c r="V45" s="4"/>
      <c r="W45" s="38"/>
      <c r="X45" s="42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8"/>
      <c r="AJ45" s="42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38"/>
    </row>
    <row r="46" spans="1:47" ht="15.75" customHeight="1" x14ac:dyDescent="0.25">
      <c r="A46" s="54">
        <f t="shared" si="2"/>
        <v>41</v>
      </c>
      <c r="B46" s="105" t="s">
        <v>48</v>
      </c>
      <c r="C46" s="106">
        <f>E42+1</f>
        <v>46075</v>
      </c>
      <c r="D46" s="107">
        <v>21</v>
      </c>
      <c r="E46" s="108">
        <f t="shared" si="4"/>
        <v>46095</v>
      </c>
      <c r="F46" s="92">
        <v>7</v>
      </c>
      <c r="G46" s="91">
        <v>8</v>
      </c>
      <c r="H46" s="91">
        <v>9</v>
      </c>
      <c r="I46" s="91">
        <v>10</v>
      </c>
      <c r="J46" s="91">
        <v>11</v>
      </c>
      <c r="K46" s="93">
        <v>12</v>
      </c>
      <c r="L46" s="92">
        <v>1</v>
      </c>
      <c r="M46" s="91">
        <v>2</v>
      </c>
      <c r="N46" s="90">
        <v>3</v>
      </c>
      <c r="O46" s="90">
        <v>4</v>
      </c>
      <c r="P46" s="90">
        <v>5</v>
      </c>
      <c r="Q46" s="90">
        <v>6</v>
      </c>
      <c r="R46" s="90">
        <v>7</v>
      </c>
      <c r="S46" s="90">
        <v>8</v>
      </c>
      <c r="T46" s="90">
        <v>9</v>
      </c>
      <c r="U46" s="90">
        <v>10</v>
      </c>
      <c r="V46" s="91">
        <v>11</v>
      </c>
      <c r="W46" s="93">
        <v>12</v>
      </c>
      <c r="X46" s="92">
        <v>1</v>
      </c>
      <c r="Y46" s="91">
        <v>2</v>
      </c>
      <c r="Z46" s="91">
        <v>3</v>
      </c>
      <c r="AA46" s="91">
        <v>4</v>
      </c>
      <c r="AB46" s="91">
        <v>5</v>
      </c>
      <c r="AC46" s="91">
        <v>6</v>
      </c>
      <c r="AD46" s="91">
        <v>7</v>
      </c>
      <c r="AE46" s="91">
        <v>8</v>
      </c>
      <c r="AF46" s="91">
        <v>9</v>
      </c>
      <c r="AG46" s="91">
        <v>10</v>
      </c>
      <c r="AH46" s="91">
        <v>11</v>
      </c>
      <c r="AI46" s="93">
        <v>12</v>
      </c>
      <c r="AJ46" s="92">
        <v>1</v>
      </c>
      <c r="AK46" s="91">
        <v>2</v>
      </c>
      <c r="AL46" s="91">
        <v>3</v>
      </c>
      <c r="AM46" s="91">
        <v>4</v>
      </c>
      <c r="AN46" s="91">
        <v>5</v>
      </c>
      <c r="AO46" s="91">
        <v>6</v>
      </c>
      <c r="AP46" s="91">
        <v>7</v>
      </c>
      <c r="AQ46" s="91">
        <v>8</v>
      </c>
      <c r="AR46" s="91">
        <v>9</v>
      </c>
      <c r="AS46" s="91">
        <v>10</v>
      </c>
      <c r="AT46" s="91">
        <v>11</v>
      </c>
      <c r="AU46" s="93">
        <v>12</v>
      </c>
    </row>
    <row r="47" spans="1:47" ht="28.5" x14ac:dyDescent="0.25">
      <c r="A47" s="54">
        <f t="shared" si="2"/>
        <v>42</v>
      </c>
      <c r="B47" s="52" t="s">
        <v>54</v>
      </c>
      <c r="C47" s="47">
        <f>C46</f>
        <v>46075</v>
      </c>
      <c r="D47" s="12">
        <v>21</v>
      </c>
      <c r="E47" s="84">
        <f>C47+D47-1</f>
        <v>46095</v>
      </c>
      <c r="F47" s="37"/>
      <c r="G47" s="4"/>
      <c r="H47" s="4"/>
      <c r="I47" s="4"/>
      <c r="J47" s="4"/>
      <c r="K47" s="38"/>
      <c r="L47" s="42"/>
      <c r="M47" s="4"/>
      <c r="N47" s="4"/>
      <c r="O47" s="4"/>
      <c r="P47" s="4"/>
      <c r="Q47" s="4"/>
      <c r="R47" s="4"/>
      <c r="S47" s="4"/>
      <c r="T47" s="4"/>
      <c r="U47" s="4"/>
      <c r="V47" s="4"/>
      <c r="W47" s="38"/>
      <c r="X47" s="42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8"/>
      <c r="AJ47" s="42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38"/>
    </row>
    <row r="48" spans="1:47" ht="15" x14ac:dyDescent="0.25">
      <c r="A48" s="54">
        <f t="shared" si="2"/>
        <v>43</v>
      </c>
      <c r="B48" s="105" t="s">
        <v>50</v>
      </c>
      <c r="C48" s="106">
        <f>E46+1</f>
        <v>46096</v>
      </c>
      <c r="D48" s="107">
        <v>21</v>
      </c>
      <c r="E48" s="108">
        <f t="shared" ref="E48:E49" si="5">C48+D48-1</f>
        <v>46116</v>
      </c>
      <c r="F48" s="92">
        <v>7</v>
      </c>
      <c r="G48" s="91">
        <v>8</v>
      </c>
      <c r="H48" s="91">
        <v>9</v>
      </c>
      <c r="I48" s="91">
        <v>10</v>
      </c>
      <c r="J48" s="91">
        <v>11</v>
      </c>
      <c r="K48" s="93">
        <v>12</v>
      </c>
      <c r="L48" s="92">
        <v>1</v>
      </c>
      <c r="M48" s="91">
        <v>2</v>
      </c>
      <c r="N48" s="90">
        <v>3</v>
      </c>
      <c r="O48" s="90">
        <v>4</v>
      </c>
      <c r="P48" s="90">
        <v>5</v>
      </c>
      <c r="Q48" s="90">
        <v>6</v>
      </c>
      <c r="R48" s="90">
        <v>7</v>
      </c>
      <c r="S48" s="90">
        <v>8</v>
      </c>
      <c r="T48" s="90">
        <v>9</v>
      </c>
      <c r="U48" s="90">
        <v>10</v>
      </c>
      <c r="V48" s="91">
        <v>11</v>
      </c>
      <c r="W48" s="93">
        <v>12</v>
      </c>
      <c r="X48" s="92">
        <v>1</v>
      </c>
      <c r="Y48" s="91">
        <v>2</v>
      </c>
      <c r="Z48" s="91">
        <v>3</v>
      </c>
      <c r="AA48" s="91">
        <v>4</v>
      </c>
      <c r="AB48" s="91">
        <v>5</v>
      </c>
      <c r="AC48" s="91">
        <v>6</v>
      </c>
      <c r="AD48" s="91">
        <v>7</v>
      </c>
      <c r="AE48" s="91">
        <v>8</v>
      </c>
      <c r="AF48" s="91">
        <v>9</v>
      </c>
      <c r="AG48" s="91">
        <v>10</v>
      </c>
      <c r="AH48" s="91">
        <v>11</v>
      </c>
      <c r="AI48" s="93">
        <v>12</v>
      </c>
      <c r="AJ48" s="92">
        <v>1</v>
      </c>
      <c r="AK48" s="91">
        <v>2</v>
      </c>
      <c r="AL48" s="91">
        <v>3</v>
      </c>
      <c r="AM48" s="91">
        <v>4</v>
      </c>
      <c r="AN48" s="91">
        <v>5</v>
      </c>
      <c r="AO48" s="91">
        <v>6</v>
      </c>
      <c r="AP48" s="91">
        <v>7</v>
      </c>
      <c r="AQ48" s="91">
        <v>8</v>
      </c>
      <c r="AR48" s="91">
        <v>9</v>
      </c>
      <c r="AS48" s="91">
        <v>10</v>
      </c>
      <c r="AT48" s="91">
        <v>11</v>
      </c>
      <c r="AU48" s="93">
        <v>12</v>
      </c>
    </row>
    <row r="49" spans="1:47" ht="26.25" x14ac:dyDescent="0.25">
      <c r="A49" s="54">
        <f t="shared" si="2"/>
        <v>44</v>
      </c>
      <c r="B49" s="52" t="s">
        <v>52</v>
      </c>
      <c r="C49" s="48">
        <f>C48</f>
        <v>46096</v>
      </c>
      <c r="D49" s="22">
        <v>21</v>
      </c>
      <c r="E49" s="84">
        <f t="shared" si="5"/>
        <v>46116</v>
      </c>
      <c r="F49" s="37"/>
      <c r="G49" s="4"/>
      <c r="H49" s="4"/>
      <c r="I49" s="4"/>
      <c r="J49" s="4"/>
      <c r="K49" s="38"/>
      <c r="L49" s="42"/>
      <c r="M49" s="4"/>
      <c r="N49" s="4"/>
      <c r="O49" s="4"/>
      <c r="P49" s="4"/>
      <c r="Q49" s="4"/>
      <c r="R49" s="4"/>
      <c r="S49" s="4"/>
      <c r="T49" s="4"/>
      <c r="U49" s="4"/>
      <c r="V49" s="4"/>
      <c r="W49" s="38"/>
      <c r="X49" s="42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8"/>
      <c r="AJ49" s="42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38"/>
    </row>
    <row r="50" spans="1:47" ht="28.5" x14ac:dyDescent="0.25">
      <c r="A50" s="54">
        <f t="shared" si="2"/>
        <v>45</v>
      </c>
      <c r="B50" s="52" t="s">
        <v>54</v>
      </c>
      <c r="C50" s="47">
        <f>C48</f>
        <v>46096</v>
      </c>
      <c r="D50" s="12">
        <v>9</v>
      </c>
      <c r="E50" s="84">
        <f>C50+D50-1</f>
        <v>46104</v>
      </c>
      <c r="F50" s="37"/>
      <c r="G50" s="4"/>
      <c r="H50" s="4"/>
      <c r="I50" s="4"/>
      <c r="J50" s="4"/>
      <c r="K50" s="38"/>
      <c r="L50" s="42"/>
      <c r="M50" s="4"/>
      <c r="N50" s="4"/>
      <c r="O50" s="4"/>
      <c r="P50" s="4"/>
      <c r="Q50" s="4"/>
      <c r="R50" s="4"/>
      <c r="S50" s="4"/>
      <c r="T50" s="4"/>
      <c r="U50" s="4"/>
      <c r="V50" s="4"/>
      <c r="W50" s="38"/>
      <c r="X50" s="42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8"/>
      <c r="AJ50" s="42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38"/>
    </row>
    <row r="51" spans="1:47" ht="15" x14ac:dyDescent="0.25">
      <c r="A51" s="54">
        <f t="shared" si="2"/>
        <v>46</v>
      </c>
      <c r="B51" s="105" t="s">
        <v>51</v>
      </c>
      <c r="C51" s="106">
        <f>E48+1</f>
        <v>46117</v>
      </c>
      <c r="D51" s="107">
        <v>86</v>
      </c>
      <c r="E51" s="108">
        <f t="shared" ref="E51" si="6">C51+D51-1</f>
        <v>46202</v>
      </c>
      <c r="F51" s="92">
        <v>7</v>
      </c>
      <c r="G51" s="91">
        <v>8</v>
      </c>
      <c r="H51" s="91">
        <v>9</v>
      </c>
      <c r="I51" s="91">
        <v>10</v>
      </c>
      <c r="J51" s="91">
        <v>11</v>
      </c>
      <c r="K51" s="93">
        <v>12</v>
      </c>
      <c r="L51" s="92">
        <v>1</v>
      </c>
      <c r="M51" s="91">
        <v>2</v>
      </c>
      <c r="N51" s="90">
        <v>3</v>
      </c>
      <c r="O51" s="90">
        <v>4</v>
      </c>
      <c r="P51" s="90">
        <v>5</v>
      </c>
      <c r="Q51" s="90">
        <v>6</v>
      </c>
      <c r="R51" s="90">
        <v>7</v>
      </c>
      <c r="S51" s="90">
        <v>8</v>
      </c>
      <c r="T51" s="90">
        <v>9</v>
      </c>
      <c r="U51" s="90">
        <v>10</v>
      </c>
      <c r="V51" s="91">
        <v>11</v>
      </c>
      <c r="W51" s="93">
        <v>12</v>
      </c>
      <c r="X51" s="92">
        <v>1</v>
      </c>
      <c r="Y51" s="91">
        <v>2</v>
      </c>
      <c r="Z51" s="91">
        <v>3</v>
      </c>
      <c r="AA51" s="91">
        <v>4</v>
      </c>
      <c r="AB51" s="91">
        <v>5</v>
      </c>
      <c r="AC51" s="91">
        <v>6</v>
      </c>
      <c r="AD51" s="91">
        <v>7</v>
      </c>
      <c r="AE51" s="91">
        <v>8</v>
      </c>
      <c r="AF51" s="91">
        <v>9</v>
      </c>
      <c r="AG51" s="91">
        <v>10</v>
      </c>
      <c r="AH51" s="91">
        <v>11</v>
      </c>
      <c r="AI51" s="93">
        <v>12</v>
      </c>
      <c r="AJ51" s="92">
        <v>1</v>
      </c>
      <c r="AK51" s="91">
        <v>2</v>
      </c>
      <c r="AL51" s="91">
        <v>3</v>
      </c>
      <c r="AM51" s="91">
        <v>4</v>
      </c>
      <c r="AN51" s="91">
        <v>5</v>
      </c>
      <c r="AO51" s="91">
        <v>6</v>
      </c>
      <c r="AP51" s="91">
        <v>7</v>
      </c>
      <c r="AQ51" s="91">
        <v>8</v>
      </c>
      <c r="AR51" s="91">
        <v>9</v>
      </c>
      <c r="AS51" s="91">
        <v>10</v>
      </c>
      <c r="AT51" s="91">
        <v>11</v>
      </c>
      <c r="AU51" s="93">
        <v>12</v>
      </c>
    </row>
    <row r="52" spans="1:47" x14ac:dyDescent="0.25">
      <c r="A52" s="54">
        <f t="shared" si="2"/>
        <v>47</v>
      </c>
      <c r="B52" s="76" t="s">
        <v>86</v>
      </c>
      <c r="C52" s="79">
        <f>C51</f>
        <v>46117</v>
      </c>
      <c r="D52" s="80">
        <v>3</v>
      </c>
      <c r="E52" s="88">
        <f>C52+D52-1</f>
        <v>46119</v>
      </c>
      <c r="F52" s="37"/>
      <c r="G52" s="4"/>
      <c r="H52" s="4"/>
      <c r="I52" s="4"/>
      <c r="J52" s="4"/>
      <c r="K52" s="38"/>
      <c r="L52" s="42"/>
      <c r="M52" s="4"/>
      <c r="N52" s="4"/>
      <c r="O52" s="4"/>
      <c r="P52" s="4"/>
      <c r="Q52" s="4"/>
      <c r="R52" s="4"/>
      <c r="S52" s="4"/>
      <c r="T52" s="4"/>
      <c r="U52" s="4"/>
      <c r="V52" s="4"/>
      <c r="W52" s="38"/>
      <c r="X52" s="42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38"/>
      <c r="AJ52" s="42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38"/>
    </row>
    <row r="53" spans="1:47" x14ac:dyDescent="0.25">
      <c r="A53" s="54">
        <f t="shared" si="2"/>
        <v>48</v>
      </c>
      <c r="B53" s="76" t="s">
        <v>86</v>
      </c>
      <c r="C53" s="79">
        <f>E52+14</f>
        <v>46133</v>
      </c>
      <c r="D53" s="80">
        <v>3</v>
      </c>
      <c r="E53" s="88">
        <f>C53+D53-1</f>
        <v>46135</v>
      </c>
      <c r="F53" s="37"/>
      <c r="G53" s="4"/>
      <c r="H53" s="4"/>
      <c r="I53" s="4"/>
      <c r="J53" s="4"/>
      <c r="K53" s="38"/>
      <c r="L53" s="42"/>
      <c r="M53" s="4"/>
      <c r="N53" s="4"/>
      <c r="O53" s="4"/>
      <c r="P53" s="4"/>
      <c r="Q53" s="4"/>
      <c r="R53" s="4"/>
      <c r="S53" s="4"/>
      <c r="T53" s="4"/>
      <c r="U53" s="4"/>
      <c r="V53" s="4"/>
      <c r="W53" s="38"/>
      <c r="X53" s="42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8"/>
      <c r="AJ53" s="42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38"/>
    </row>
    <row r="54" spans="1:47" x14ac:dyDescent="0.25">
      <c r="A54" s="54">
        <f t="shared" si="2"/>
        <v>49</v>
      </c>
      <c r="B54" s="53" t="s">
        <v>73</v>
      </c>
      <c r="C54" s="49">
        <f>C51</f>
        <v>46117</v>
      </c>
      <c r="D54" s="50" t="s">
        <v>66</v>
      </c>
      <c r="E54" s="89">
        <f>C54+3+14+3-1-1</f>
        <v>46135</v>
      </c>
      <c r="F54" s="40"/>
      <c r="G54" s="44"/>
      <c r="H54" s="44"/>
      <c r="I54" s="44"/>
      <c r="J54" s="44"/>
      <c r="K54" s="41"/>
      <c r="L54" s="43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1"/>
      <c r="X54" s="43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1"/>
      <c r="AJ54" s="43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1"/>
    </row>
    <row r="55" spans="1:47" x14ac:dyDescent="0.25">
      <c r="B55" s="73"/>
      <c r="C55" s="74"/>
      <c r="D55" s="75"/>
      <c r="E55" s="74"/>
    </row>
    <row r="56" spans="1:47" ht="15" x14ac:dyDescent="0.25">
      <c r="A56" s="115" t="s">
        <v>67</v>
      </c>
      <c r="B56" s="116"/>
      <c r="C56" s="67">
        <f>C6</f>
        <v>45200</v>
      </c>
      <c r="D56" s="68">
        <v>1003</v>
      </c>
      <c r="E56" s="69">
        <f>C56+D56-1</f>
        <v>46202</v>
      </c>
      <c r="F56" s="95"/>
      <c r="G56" s="71"/>
      <c r="H56" s="71"/>
      <c r="I56" s="71"/>
      <c r="J56" s="71"/>
      <c r="K56" s="72"/>
      <c r="L56" s="70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2"/>
      <c r="X56" s="70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2"/>
      <c r="AJ56" s="70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2"/>
    </row>
    <row r="57" spans="1:47" x14ac:dyDescent="0.25">
      <c r="C57" s="2"/>
      <c r="E57" s="2"/>
    </row>
    <row r="58" spans="1:47" x14ac:dyDescent="0.25">
      <c r="A58" s="28"/>
      <c r="B58" s="29"/>
      <c r="C58" s="30"/>
      <c r="D58" s="31"/>
      <c r="E58" s="30"/>
      <c r="F58" s="32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 t="s">
        <v>74</v>
      </c>
      <c r="AS58" s="31"/>
      <c r="AT58" s="31"/>
      <c r="AU58" s="31"/>
    </row>
    <row r="59" spans="1:47" x14ac:dyDescent="0.25">
      <c r="C59" s="2"/>
      <c r="E59" s="2"/>
    </row>
    <row r="60" spans="1:47" x14ac:dyDescent="0.25">
      <c r="C60" s="2"/>
      <c r="E60" s="2"/>
    </row>
    <row r="61" spans="1:47" x14ac:dyDescent="0.25">
      <c r="C61" s="2"/>
      <c r="E61" s="2"/>
    </row>
    <row r="62" spans="1:47" x14ac:dyDescent="0.25">
      <c r="C62" s="2"/>
      <c r="E62" s="2"/>
    </row>
    <row r="63" spans="1:47" x14ac:dyDescent="0.25">
      <c r="C63" s="2"/>
      <c r="E63" s="2"/>
    </row>
    <row r="64" spans="1:47" x14ac:dyDescent="0.25">
      <c r="C64" s="2"/>
      <c r="E64" s="2"/>
    </row>
    <row r="65" spans="3:5" x14ac:dyDescent="0.25">
      <c r="C65" s="2"/>
      <c r="E65" s="2"/>
    </row>
    <row r="66" spans="3:5" x14ac:dyDescent="0.25">
      <c r="C66" s="2"/>
      <c r="E66" s="2"/>
    </row>
    <row r="67" spans="3:5" x14ac:dyDescent="0.25">
      <c r="C67" s="2"/>
      <c r="E67" s="2"/>
    </row>
    <row r="68" spans="3:5" x14ac:dyDescent="0.25">
      <c r="C68" s="2"/>
      <c r="E68" s="2"/>
    </row>
    <row r="69" spans="3:5" x14ac:dyDescent="0.25">
      <c r="C69" s="2"/>
      <c r="E69" s="2"/>
    </row>
    <row r="70" spans="3:5" x14ac:dyDescent="0.25">
      <c r="C70" s="2"/>
      <c r="E70" s="2"/>
    </row>
    <row r="71" spans="3:5" x14ac:dyDescent="0.25">
      <c r="C71" s="2"/>
      <c r="E71" s="2"/>
    </row>
  </sheetData>
  <mergeCells count="19">
    <mergeCell ref="F4:K4"/>
    <mergeCell ref="L4:W4"/>
    <mergeCell ref="X4:AI4"/>
    <mergeCell ref="AJ4:AU4"/>
    <mergeCell ref="AJ5:AL5"/>
    <mergeCell ref="AM5:AO5"/>
    <mergeCell ref="AP5:AR5"/>
    <mergeCell ref="AS5:AU5"/>
    <mergeCell ref="R5:T5"/>
    <mergeCell ref="U5:W5"/>
    <mergeCell ref="X5:Z5"/>
    <mergeCell ref="AA5:AC5"/>
    <mergeCell ref="AD5:AF5"/>
    <mergeCell ref="AG5:AI5"/>
    <mergeCell ref="A56:B56"/>
    <mergeCell ref="F5:H5"/>
    <mergeCell ref="I5:K5"/>
    <mergeCell ref="L5:N5"/>
    <mergeCell ref="O5:Q5"/>
  </mergeCells>
  <pageMargins left="0.31496062992125984" right="0.19685039370078741" top="0.78740157480314965" bottom="0.78740157480314965" header="0.31496062992125984" footer="0.31496062992125984"/>
  <pageSetup paperSize="8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4097" r:id="rId4">
          <objectPr defaultSize="0" autoPict="0" r:id="rId5">
            <anchor moveWithCells="1" sizeWithCells="1">
              <from>
                <xdr:col>1</xdr:col>
                <xdr:colOff>2266950</xdr:colOff>
                <xdr:row>1</xdr:row>
                <xdr:rowOff>47625</xdr:rowOff>
              </from>
              <to>
                <xdr:col>1</xdr:col>
                <xdr:colOff>3305175</xdr:colOff>
                <xdr:row>3</xdr:row>
                <xdr:rowOff>152400</xdr:rowOff>
              </to>
            </anchor>
          </objectPr>
        </oleObject>
      </mc:Choice>
      <mc:Fallback>
        <oleObject progId="Word.Picture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16-04-21</vt:lpstr>
      <vt:lpstr>21-04-21</vt:lpstr>
      <vt:lpstr>02-05-24+piloty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Čech</dc:creator>
  <cp:lastModifiedBy>Ing. Petr Čech</cp:lastModifiedBy>
  <cp:lastPrinted>2023-02-21T13:29:33Z</cp:lastPrinted>
  <dcterms:created xsi:type="dcterms:W3CDTF">2021-03-01T09:58:14Z</dcterms:created>
  <dcterms:modified xsi:type="dcterms:W3CDTF">2023-02-24T11:28:09Z</dcterms:modified>
</cp:coreProperties>
</file>