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Železniční svrše..." sheetId="2" r:id="rId2"/>
    <sheet name="SO 102 - Oprava propustku..." sheetId="3" r:id="rId3"/>
    <sheet name="VRN - Vedlejší rozpočtové..." sheetId="4" r:id="rId4"/>
    <sheet name="SO 201 - Železniční svrše..." sheetId="5" r:id="rId5"/>
    <sheet name="SO 202 - Oprava propustku..." sheetId="6" r:id="rId6"/>
    <sheet name="VRN - Vedlejší rozpočtové..._01" sheetId="7" r:id="rId7"/>
    <sheet name="SO 301 - Železniční svrše..." sheetId="8" r:id="rId8"/>
    <sheet name="SO 302 - Oprava propustku..." sheetId="9" r:id="rId9"/>
    <sheet name="VRN - Vedlejší rozpočtové..._02" sheetId="10" r:id="rId10"/>
    <sheet name="SO 401 - Železniční svrše..." sheetId="11" r:id="rId11"/>
    <sheet name="SO 402 - Oprava propustku..." sheetId="12" r:id="rId12"/>
    <sheet name="VRN - Vedlejší rozpočtové..._03" sheetId="13" r:id="rId13"/>
    <sheet name="Pokyny pro vyplnění" sheetId="14" r:id="rId14"/>
  </sheets>
  <definedNames>
    <definedName name="_xlnm.Print_Area" localSheetId="0">'Rekapitulace stavby'!$D$4:$AO$36,'Rekapitulace stavby'!$C$42:$AQ$71</definedName>
    <definedName name="_xlnm._FilterDatabase" localSheetId="1" hidden="1">'SO 101 - Železniční svrše...'!$C$87:$K$146</definedName>
    <definedName name="_xlnm.Print_Area" localSheetId="1">'SO 101 - Železniční svrše...'!$C$4:$J$41,'SO 101 - Železniční svrše...'!$C$47:$J$67,'SO 101 - Železniční svrše...'!$C$73:$K$146</definedName>
    <definedName name="_xlnm._FilterDatabase" localSheetId="2" hidden="1">'SO 102 - Oprava propustku...'!$C$96:$K$341</definedName>
    <definedName name="_xlnm.Print_Area" localSheetId="2">'SO 102 - Oprava propustku...'!$C$4:$J$41,'SO 102 - Oprava propustku...'!$C$47:$J$76,'SO 102 - Oprava propustku...'!$C$82:$K$341</definedName>
    <definedName name="_xlnm._FilterDatabase" localSheetId="3" hidden="1">'VRN - Vedlejší rozpočtové...'!$C$90:$K$114</definedName>
    <definedName name="_xlnm.Print_Area" localSheetId="3">'VRN - Vedlejší rozpočtové...'!$C$4:$J$41,'VRN - Vedlejší rozpočtové...'!$C$47:$J$70,'VRN - Vedlejší rozpočtové...'!$C$76:$K$114</definedName>
    <definedName name="_xlnm._FilterDatabase" localSheetId="4" hidden="1">'SO 201 - Železniční svrše...'!$C$87:$K$161</definedName>
    <definedName name="_xlnm.Print_Area" localSheetId="4">'SO 201 - Železniční svrše...'!$C$4:$J$41,'SO 201 - Železniční svrše...'!$C$47:$J$67,'SO 201 - Železniční svrše...'!$C$73:$K$161</definedName>
    <definedName name="_xlnm._FilterDatabase" localSheetId="5" hidden="1">'SO 202 - Oprava propustku...'!$C$96:$K$357</definedName>
    <definedName name="_xlnm.Print_Area" localSheetId="5">'SO 202 - Oprava propustku...'!$C$4:$J$41,'SO 202 - Oprava propustku...'!$C$47:$J$76,'SO 202 - Oprava propustku...'!$C$82:$K$357</definedName>
    <definedName name="_xlnm._FilterDatabase" localSheetId="6" hidden="1">'VRN - Vedlejší rozpočtové..._01'!$C$90:$K$122</definedName>
    <definedName name="_xlnm.Print_Area" localSheetId="6">'VRN - Vedlejší rozpočtové..._01'!$C$4:$J$41,'VRN - Vedlejší rozpočtové..._01'!$C$47:$J$70,'VRN - Vedlejší rozpočtové..._01'!$C$76:$K$122</definedName>
    <definedName name="_xlnm._FilterDatabase" localSheetId="7" hidden="1">'SO 301 - Železniční svrše...'!$C$87:$K$165</definedName>
    <definedName name="_xlnm.Print_Area" localSheetId="7">'SO 301 - Železniční svrše...'!$C$4:$J$41,'SO 301 - Železniční svrše...'!$C$47:$J$67,'SO 301 - Železniční svrše...'!$C$73:$K$165</definedName>
    <definedName name="_xlnm._FilterDatabase" localSheetId="8" hidden="1">'SO 302 - Oprava propustku...'!$C$96:$K$336</definedName>
    <definedName name="_xlnm.Print_Area" localSheetId="8">'SO 302 - Oprava propustku...'!$C$4:$J$41,'SO 302 - Oprava propustku...'!$C$47:$J$76,'SO 302 - Oprava propustku...'!$C$82:$K$336</definedName>
    <definedName name="_xlnm._FilterDatabase" localSheetId="9" hidden="1">'VRN - Vedlejší rozpočtové..._02'!$C$90:$K$114</definedName>
    <definedName name="_xlnm.Print_Area" localSheetId="9">'VRN - Vedlejší rozpočtové..._02'!$C$4:$J$41,'VRN - Vedlejší rozpočtové..._02'!$C$47:$J$70,'VRN - Vedlejší rozpočtové..._02'!$C$76:$K$114</definedName>
    <definedName name="_xlnm._FilterDatabase" localSheetId="10" hidden="1">'SO 401 - Železniční svrše...'!$C$87:$K$161</definedName>
    <definedName name="_xlnm.Print_Area" localSheetId="10">'SO 401 - Železniční svrše...'!$C$4:$J$41,'SO 401 - Železniční svrše...'!$C$47:$J$67,'SO 401 - Železniční svrše...'!$C$73:$K$161</definedName>
    <definedName name="_xlnm._FilterDatabase" localSheetId="11" hidden="1">'SO 402 - Oprava propustku...'!$C$96:$K$370</definedName>
    <definedName name="_xlnm.Print_Area" localSheetId="11">'SO 402 - Oprava propustku...'!$C$4:$J$41,'SO 402 - Oprava propustku...'!$C$47:$J$76,'SO 402 - Oprava propustku...'!$C$82:$K$370</definedName>
    <definedName name="_xlnm._FilterDatabase" localSheetId="12" hidden="1">'VRN - Vedlejší rozpočtové..._03'!$C$90:$K$122</definedName>
    <definedName name="_xlnm.Print_Area" localSheetId="12">'VRN - Vedlejší rozpočtové..._03'!$C$4:$J$41,'VRN - Vedlejší rozpočtové..._03'!$C$47:$J$70,'VRN - Vedlejší rozpočtové..._03'!$C$76:$K$122</definedName>
    <definedName name="_xlnm.Print_Area" localSheetId="1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Železniční svrše...'!$87:$87</definedName>
    <definedName name="_xlnm.Print_Titles" localSheetId="2">'SO 102 - Oprava propustku...'!$96:$96</definedName>
    <definedName name="_xlnm.Print_Titles" localSheetId="3">'VRN - Vedlejší rozpočtové...'!$90:$90</definedName>
    <definedName name="_xlnm.Print_Titles" localSheetId="4">'SO 201 - Železniční svrše...'!$87:$87</definedName>
    <definedName name="_xlnm.Print_Titles" localSheetId="5">'SO 202 - Oprava propustku...'!$96:$96</definedName>
    <definedName name="_xlnm.Print_Titles" localSheetId="6">'VRN - Vedlejší rozpočtové..._01'!$90:$90</definedName>
    <definedName name="_xlnm.Print_Titles" localSheetId="7">'SO 301 - Železniční svrše...'!$87:$87</definedName>
    <definedName name="_xlnm.Print_Titles" localSheetId="8">'SO 302 - Oprava propustku...'!$96:$96</definedName>
    <definedName name="_xlnm.Print_Titles" localSheetId="9">'VRN - Vedlejší rozpočtové..._02'!$90:$90</definedName>
    <definedName name="_xlnm.Print_Titles" localSheetId="10">'SO 401 - Železniční svrše...'!$87:$87</definedName>
    <definedName name="_xlnm.Print_Titles" localSheetId="11">'SO 402 - Oprava propustku...'!$96:$96</definedName>
    <definedName name="_xlnm.Print_Titles" localSheetId="12">'VRN - Vedlejší rozpočtové..._03'!$90:$90</definedName>
  </definedNames>
  <calcPr fullCalcOnLoad="1"/>
</workbook>
</file>

<file path=xl/sharedStrings.xml><?xml version="1.0" encoding="utf-8"?>
<sst xmlns="http://schemas.openxmlformats.org/spreadsheetml/2006/main" count="13936" uniqueCount="1530">
  <si>
    <t>Export Komplet</t>
  </si>
  <si>
    <t>VZ</t>
  </si>
  <si>
    <t>2.0</t>
  </si>
  <si>
    <t>ZAMOK</t>
  </si>
  <si>
    <t>False</t>
  </si>
  <si>
    <t>{8e836f34-46ab-439e-8acc-daa7e7d38b7f}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</si>
  <si>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</si>
  <si>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</si>
  <si>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</si>
  <si>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</si>
  <si>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</si>
  <si>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</si>
  <si>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</si>
  <si>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</si>
  <si>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639210019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</si>
  <si>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</si>
  <si>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</si>
  <si>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propustků na trati Rožná - Nedvědice</t>
  </si>
  <si>
    <t>KSO:</t>
  </si>
  <si>
    <t/>
  </si>
  <si>
    <t>CC-CZ:</t>
  </si>
  <si>
    <t>Místo:</t>
  </si>
  <si>
    <t xml:space="preserve"> </t>
  </si>
  <si>
    <t>Datum:</t>
  </si>
  <si>
    <t>29. 5. 2023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</si>
  <si>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</si>
  <si>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</si>
  <si>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</si>
  <si>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</si>
  <si>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</si>
  <si>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</si>
  <si>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</si>
  <si>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</si>
  <si>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</si>
  <si>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</si>
  <si>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</si>
  <si>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</si>
  <si>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</si>
  <si>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</si>
  <si>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</si>
  <si>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</si>
  <si>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</si>
  <si>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</si>
  <si>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</si>
  <si>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</si>
  <si>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</si>
  <si>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</si>
  <si>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</si>
  <si>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</si>
  <si>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</si>
  <si>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</si>
  <si>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</si>
  <si>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</si>
  <si>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</si>
  <si>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</si>
  <si>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</si>
  <si>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</si>
  <si>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</si>
  <si>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</si>
  <si>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</si>
  <si>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</si>
  <si>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</si>
  <si>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</si>
  <si>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</si>
  <si>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</si>
  <si>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</si>
  <si>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</si>
  <si>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</si>
  <si>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</si>
  <si>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</si>
  <si>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</si>
  <si>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</si>
  <si>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</si>
  <si>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</si>
  <si>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Oprava propustku v km 71,700</t>
  </si>
  <si>
    <t>STA</t>
  </si>
  <si>
    <t>1</t>
  </si>
  <si>
    <t>{3aa2ff5b-1b94-4ee8-9b5d-1c0d6b2543ac}</t>
  </si>
  <si>
    <t>2</t>
  </si>
  <si>
    <t>/</t>
  </si>
  <si>
    <t>SO 101</t>
  </si>
  <si>
    <t>Železniční svršek na propustku v km 71,700</t>
  </si>
  <si>
    <t>Soupis</t>
  </si>
  <si>
    <t>{cc7751e9-4b13-49e5-a7ca-1677d727537c}</t>
  </si>
  <si>
    <t>SO 102</t>
  </si>
  <si>
    <t>{80fbecb7-6039-45d5-b494-2ef9822fc403}</t>
  </si>
  <si>
    <t>VRN</t>
  </si>
  <si>
    <t>Vedlejší rozpočtové náklady - oprava propustku v km 71,700</t>
  </si>
  <si>
    <t>{a676d62d-36d8-481f-aedf-b29ea47ce5ad}</t>
  </si>
  <si>
    <t>SO 02</t>
  </si>
  <si>
    <t>Oprava propustku v km 72,216</t>
  </si>
  <si>
    <t>{87f0a3e4-9a35-4c4c-a7ae-d3366090e250}</t>
  </si>
  <si>
    <t>SO 201</t>
  </si>
  <si>
    <t>Železniční svršek na propustku v km 72,216</t>
  </si>
  <si>
    <t>{c180daa9-faf3-470a-9438-c2a9d84042c3}</t>
  </si>
  <si>
    <t>SO 202</t>
  </si>
  <si>
    <t>{d956db57-ff06-403a-8f6d-7878a0d9be40}</t>
  </si>
  <si>
    <t>Vedlejší rozpočtové náklady - oprava propustku v km 72,216</t>
  </si>
  <si>
    <t>{5084f313-2795-4e06-b9a0-3a95f24b7514}</t>
  </si>
  <si>
    <t>SO 03</t>
  </si>
  <si>
    <t>Oprava propustku v km 75,399</t>
  </si>
  <si>
    <t>{ffd2fd17-e716-43f6-aec6-f287c362a5b7}</t>
  </si>
  <si>
    <t>SO 301</t>
  </si>
  <si>
    <t>Železniční svršek na propustku v km 75,399</t>
  </si>
  <si>
    <t>{63088e45-4fa7-443f-b0df-f3428889f80c}</t>
  </si>
  <si>
    <t>SO 302</t>
  </si>
  <si>
    <t>{9c870523-b58e-4c50-b851-e5e83a1c43b3}</t>
  </si>
  <si>
    <t>Vedlejší rozpočtové náklady - oprava propustku v km 75,399</t>
  </si>
  <si>
    <t>{5ad3e4c1-4bf4-4408-9ff5-ce943e493298}</t>
  </si>
  <si>
    <t>SO 04</t>
  </si>
  <si>
    <t>Oprava propustku v km 77,324</t>
  </si>
  <si>
    <t>{cff77e8a-2161-4ca5-a06d-fef0eddf6f74}</t>
  </si>
  <si>
    <t>SO 401</t>
  </si>
  <si>
    <t>Železniční svršek na propustku v km 77,324</t>
  </si>
  <si>
    <t>{aee1b232-c513-471f-a8e3-c5b5efbe93c7}</t>
  </si>
  <si>
    <t>SO 402</t>
  </si>
  <si>
    <t>{1452f61d-0d8c-4edc-b934-dac52d04568f}</t>
  </si>
  <si>
    <t>Vedlejší rozpočtové náklady - oprava propustku v km 77,324</t>
  </si>
  <si>
    <t>{1d82d7f8-fec0-4412-a3a8-6732bdf1da06}</t>
  </si>
  <si>
    <t>KRYCÍ LIST SOUPISU PRACÍ</t>
  </si>
  <si>
    <t>Objekt:</t>
  </si>
  <si>
    <t>SO 01 - Oprava propustku v km 71,700</t>
  </si>
  <si>
    <t>Soupis:</t>
  </si>
  <si>
    <t>SO 101 - Železniční svršek na propustku v km 71,700</t>
  </si>
  <si>
    <t>REKAPITULACE ČLENĚNÍ SOUPISU PRACÍ</t>
  </si>
  <si>
    <t>Kód dílu - Popis</t>
  </si>
  <si>
    <t>Cena celkem [CZK]</t>
  </si>
  <si>
    <t>-1</t>
  </si>
  <si>
    <t>HSV -  Práce a dodávky HSV</t>
  </si>
  <si>
    <t xml:space="preserve">    5 - Komunikace pozemní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</si>
  <si>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</si>
  <si>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</si>
  <si>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</si>
  <si>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</si>
  <si>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</si>
  <si>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</si>
  <si>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</si>
  <si>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</si>
  <si>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</si>
  <si>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</si>
  <si>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</si>
  <si>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</si>
  <si>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</si>
  <si>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</si>
  <si>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</si>
  <si>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</si>
  <si>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</si>
  <si>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5</t>
  </si>
  <si>
    <t>Komunikace pozemní</t>
  </si>
  <si>
    <t>K</t>
  </si>
  <si>
    <t>5901005010.1</t>
  </si>
  <si>
    <t>Měření geometrických parametrů měřícím vozíkem v koleji</t>
  </si>
  <si>
    <t>km</t>
  </si>
  <si>
    <t>Sborník UOŽI 01 2023</t>
  </si>
  <si>
    <t>4</t>
  </si>
  <si>
    <t>1001295412</t>
  </si>
  <si>
    <t>PP</t>
  </si>
  <si>
    <t>Měření geometrických parametrů měřícím vozíkem v koleji. Poznámka: 1. V cenách jsou započteny náklady na měření provozních odchylek dle ČSN, zpracování a předání tištěných výstupů objednateli.</t>
  </si>
  <si>
    <t>5905055010</t>
  </si>
  <si>
    <t>Odstranění stávajícího kolejového lože odtěžením v koleji</t>
  </si>
  <si>
    <t>m3</t>
  </si>
  <si>
    <t>-1108237164</t>
  </si>
  <si>
    <t>Odstranění stávajícího kolejového lože odtěžením v koleji. Poznámka: 1. V cenách jsou započteny náklady na odstranění KL, úpravu pláně a rozprostření výzisku na terén nebo jeho naložení na dopravní prostředek. 2. V cenách nejsou obsaženy náklady na dopravu výzisku na skládku a skládkovné.</t>
  </si>
  <si>
    <t>P</t>
  </si>
  <si>
    <t>Poznámka k položce:
S3/1</t>
  </si>
  <si>
    <t>VV</t>
  </si>
  <si>
    <t>"odtěžení nad propustkem"18,0*1,9</t>
  </si>
  <si>
    <t>Součet</t>
  </si>
  <si>
    <t>3</t>
  </si>
  <si>
    <t>5905060010</t>
  </si>
  <si>
    <t>Zřízení nového kolejového lože v koleji</t>
  </si>
  <si>
    <t>-48361292</t>
  </si>
  <si>
    <t>Zřízení nového kolejového lože v koleji. Poznámka: 1. V cenách jsou započteny náklady na zřízení KL, rozprostření vrstvy kameniva, zřízení homogenizované vrstvy kameniva a úprava KL do profilu. 2. V cenách nejsou obsaženy náklady na položení KR, úpravu směrového a výškového uspořádání, dodávku kameniva a snížení KL pod patou kolejnice.</t>
  </si>
  <si>
    <t>"nové lože nad propustkem"18,0*1,9</t>
  </si>
  <si>
    <t>5905105030</t>
  </si>
  <si>
    <t>Doplnění KL kamenivem souvisle strojně v koleji</t>
  </si>
  <si>
    <t>1394298615</t>
  </si>
  <si>
    <t>Doplnění KL kamenivem souvisle strojně v koleji. Poznámka: 1. V cenách jsou započteny náklady na doplnění kameniva ojediněle ručně vidlemi a/nebo souvisle strojně z výsypných vozů případně nakladačem. 2. V cenách nejsou obsaženy náklady na dodávku kameniva.</t>
  </si>
  <si>
    <t>"doplnění kolejového lože"25</t>
  </si>
  <si>
    <t>5906130345</t>
  </si>
  <si>
    <t>Montáž kolejového roštu v ose koleje pražce betonové vystrojené, tvar S49, 49E1</t>
  </si>
  <si>
    <t>-1914502681</t>
  </si>
  <si>
    <t>Montáž kolejového roštu v ose koleje pražce betonové vystrojené, tvar S49, 49E1. Poznámka: 1. V cenách jsou započteny náklady na manipulaci a montáž KR, u pražců dřevěných nevystrojených i na vrtání pražců. 2. V cenách nejsou obsaženy náklady na dodávku materiálu.</t>
  </si>
  <si>
    <t>25/1000</t>
  </si>
  <si>
    <t>6</t>
  </si>
  <si>
    <t>5906140155</t>
  </si>
  <si>
    <t>Demontáž kolejového roštu koleje v ose koleje pražce betonové, tvar S49, T, 49E1</t>
  </si>
  <si>
    <t>-1581589630</t>
  </si>
  <si>
    <t>Demontáž kolejového roštu koleje v ose koleje pražce betonové, tvar S49, T, 49E1. Poznámka: 1. V cenách jsou započteny náklady na případné odstranění kameniva, rozebrání roštu do součástí, manipulaci, naložení výzisku na dopravní prostředek a uložení na úložišti. 2. V cenách nejsou obsaženy náklady na dopravu a vytřídění.</t>
  </si>
  <si>
    <t>7</t>
  </si>
  <si>
    <t>5908005030</t>
  </si>
  <si>
    <t>Oprava kolejnicového styku výměna spojky tv. S49</t>
  </si>
  <si>
    <t>kus</t>
  </si>
  <si>
    <t>Sborník UOŽI 01 2022</t>
  </si>
  <si>
    <t>286406808</t>
  </si>
  <si>
    <t>Oprava kolejnicového styku výměna spojky tv. S49. Poznámka: 1. V cenách jsou započteny náklady na výměnu, demontáž nebo montáž vnitřní spojky a/nebo celého styku a ošetření součástí mazivem. U přechodových spojek se použije položka s větším tvarem. 2. V cenách nejsou obsaženy náklady na dodávku materiálu.</t>
  </si>
  <si>
    <t>8</t>
  </si>
  <si>
    <t>M</t>
  </si>
  <si>
    <t>5958101010</t>
  </si>
  <si>
    <t>Součásti spojovací kolejnicové spojky tv. S1 580 mm</t>
  </si>
  <si>
    <t>629973323</t>
  </si>
  <si>
    <t>9</t>
  </si>
  <si>
    <t>5958116000</t>
  </si>
  <si>
    <t>Matice M24</t>
  </si>
  <si>
    <t>84138391</t>
  </si>
  <si>
    <t>10</t>
  </si>
  <si>
    <t>5958107000</t>
  </si>
  <si>
    <t>Šroub spojkový M24 x 120 mm</t>
  </si>
  <si>
    <t>695209890</t>
  </si>
  <si>
    <t>11</t>
  </si>
  <si>
    <t>5958134040</t>
  </si>
  <si>
    <t>Součásti upevňovací kroužek pružný dvojitý Fe 6</t>
  </si>
  <si>
    <t>1671665267</t>
  </si>
  <si>
    <t>12</t>
  </si>
  <si>
    <t>5909031020</t>
  </si>
  <si>
    <t>Úprava GPK koleje směrové a výškové uspořádání pražce betonové</t>
  </si>
  <si>
    <t>-658983146</t>
  </si>
  <si>
    <t>Úprava GPK koleje směrové a výškové uspořádání pražce betonové. Poznámka: 1. V cenách jsou započteny náklady na nasazení strojní linky pro úpravu směrového a výškového uspořádání ASP metodou zmenšování chyb a úpravu KL pluhem včetně měření mezních stavebních odchylek dle ČSN, měření technologických veličin a předání tištěných výstupů objednateli. 2. V cenách nejsou obsaženy náklady doplnění a dodávku kameniva a snížení KL pod patou kolejnice.</t>
  </si>
  <si>
    <t>Poznámka k položce:
Kilometr koleje=km</t>
  </si>
  <si>
    <t>0,350</t>
  </si>
  <si>
    <t>13</t>
  </si>
  <si>
    <t>5958158005</t>
  </si>
  <si>
    <t>Podložka pryžová pod patu kolejnice S49 183/126/6</t>
  </si>
  <si>
    <t>-1963963073</t>
  </si>
  <si>
    <t>30/0,6*2</t>
  </si>
  <si>
    <t>14</t>
  </si>
  <si>
    <t>5955101000</t>
  </si>
  <si>
    <t>Kamenivo drcené štěrk frakce 31,5/63 třídy BI</t>
  </si>
  <si>
    <t>t</t>
  </si>
  <si>
    <t>1771895920</t>
  </si>
  <si>
    <t>15,2*1,8</t>
  </si>
  <si>
    <t>25*1,8</t>
  </si>
  <si>
    <t>OST</t>
  </si>
  <si>
    <t>Ostatní</t>
  </si>
  <si>
    <t>9902100500</t>
  </si>
  <si>
    <t>Doprava obousměrná mechanizací o nosnosti přes 3,5 t sypanin (kameniva, písku, suti, dlažebních kostek, atd.) do 60 km</t>
  </si>
  <si>
    <t>512</t>
  </si>
  <si>
    <t>-435143994</t>
  </si>
  <si>
    <t>Doprava obousměrná mechanizací o nosnosti přes 3,5 t sypanin (kameniva, písku, suti, dlažebních kostek, atd.) do 60 km Poznámka: 1. Ceny jsou určeny pro dopravu silničními i kolejovými vozidly. 2. V cenách obousměrné dopravy jsou započteny náklady na přepravu materiálu na místo určení včetně složení, poplatku za použití dopravní cesty a zpáteční cesty nenaloženého dopravního prostředku.</t>
  </si>
  <si>
    <t>Dovoz a odvoz materiálu</t>
  </si>
  <si>
    <t>(34,2+25)*1,8+32,4*1,8</t>
  </si>
  <si>
    <t>16</t>
  </si>
  <si>
    <t>9903200100</t>
  </si>
  <si>
    <t>Přeprava mechanizace na místo prováděných prací o hmotnosti přes 12 t přes 50 do 100 km</t>
  </si>
  <si>
    <t>383835821</t>
  </si>
  <si>
    <t>Přeprava mechanizace na místo prováděných prací o hmotnosti přes 12 t přes 50 do 100 km Poznámka: 1. Ceny jsou určeny pro dopravu mechanizmů na místo prováděných prací po silnici i po kolejích. 2. V ceně jsou započteny i náklady na zpáteční cestu dopravního prostředku. Měrnou jednotkou je kus přepravovaného stroje.</t>
  </si>
  <si>
    <t>1 "dvoucestný bagr"</t>
  </si>
  <si>
    <t>17</t>
  </si>
  <si>
    <t>9903200300</t>
  </si>
  <si>
    <t>Přeprava mechanizace na místo prováděných prací o hmotnosti přes 12 t do 300 km</t>
  </si>
  <si>
    <t>-2047967071</t>
  </si>
  <si>
    <t>Přeprava mechanizace na místo prováděných prací o hmotnosti přes 12 t do 300 km Poznámka: 1. Ceny jsou určeny pro dopravu mechanizmů na místo prováděných prací po silnici i po kolejích. 2. V ceně jsou započteny i náklady na zpáteční cestu dopravního prostředku. Měrnou jednotkou je kus přepravovaného stroje.</t>
  </si>
  <si>
    <t>"najetí podbíječky"1</t>
  </si>
  <si>
    <t>18</t>
  </si>
  <si>
    <t>9909000100</t>
  </si>
  <si>
    <t>Poplatek za uložení suti nebo hmot na oficiální skládku</t>
  </si>
  <si>
    <t>155031133</t>
  </si>
  <si>
    <t>Poplatek za uložení suti nebo hmot na oficiální skládku Poznámka: 1. V cenách jsou započteny náklady na uložení stavebního odpadu na oficiální skládku. 2. Ceny jsou doporučené, je třeba zohlednit regionální rozdíly v cenách poplatků za uložení suti a odpadů. Tyto se mohou výrazně lišit s ohledem nejen na region, ale také na množství a druh ukládaného odpadu.</t>
  </si>
  <si>
    <t>34,2*1,8"odstraněné KL nad propustkem"</t>
  </si>
  <si>
    <t>SO 102 - Oprava propustku v km 71,700</t>
  </si>
  <si>
    <t>1 - Zemní práce</t>
  </si>
  <si>
    <t>2 - Zakládání</t>
  </si>
  <si>
    <t xml:space="preserve">    3 - Svislé a kompletní konstrukce</t>
  </si>
  <si>
    <t>4 - Vodorovné konstrukce</t>
  </si>
  <si>
    <t>711 - Izolace proti vodě, vlhkosti a plynům</t>
  </si>
  <si>
    <t>9 - Ostatní konstrukce a práce-bourání</t>
  </si>
  <si>
    <t>96 -  Bourání konstrukcí</t>
  </si>
  <si>
    <t>99 -  Přesun hmot</t>
  </si>
  <si>
    <t>997 - Přesun sutě</t>
  </si>
  <si>
    <t>998 - Přesun hmot</t>
  </si>
  <si>
    <t xml:space="preserve">    N00 - Úprava kabelů SŽDC</t>
  </si>
  <si>
    <t>Zemní práce</t>
  </si>
  <si>
    <t>111251102</t>
  </si>
  <si>
    <t>Odstranění křovin a stromů průměru kmene do 100 mm i s kořeny sklonu terénu do 1:5 z celkové plochy přes 100 do 500 m2 strojně</t>
  </si>
  <si>
    <t>m2</t>
  </si>
  <si>
    <t>CS ÚRS 2022 02</t>
  </si>
  <si>
    <t>-1008012761</t>
  </si>
  <si>
    <t>Odstranění křovin a stromů s odstraněním kořenů strojně průměru kmene do 100 mm v rovině nebo ve svahu sklonu terénu do 1:5, při celkové ploše přes 100 do 500 m2</t>
  </si>
  <si>
    <t>Online PSC</t>
  </si>
  <si>
    <t>https://podminky.urs.cz/item/CS_URS_2022_02/111251102</t>
  </si>
  <si>
    <t>"odstranění keřů  včetně pařezů 10m od osy propustku vlevo trati" 20*5,5</t>
  </si>
  <si>
    <t>115101202</t>
  </si>
  <si>
    <t>Čerpání vody na dopravní výšku do 10 m průměrný přítok přes 500 do 1 000 l/min</t>
  </si>
  <si>
    <t>hod</t>
  </si>
  <si>
    <t>1553798178</t>
  </si>
  <si>
    <t>Čerpání vody na dopravní výšku do 10 m s uvažovaným průměrným přítokem přes 500 do 1 000 l/min</t>
  </si>
  <si>
    <t>"při deštích" 16</t>
  </si>
  <si>
    <t>115101302</t>
  </si>
  <si>
    <t>Pohotovost čerpací soupravy pro dopravní výšku do 10 m přítok přes 500 do 1 000 l/min</t>
  </si>
  <si>
    <t>den</t>
  </si>
  <si>
    <t>-1196878785</t>
  </si>
  <si>
    <t>Pohotovost záložní čerpací soupravy pro dopravní výšku do 10 m s uvažovaným průměrným přítokem přes 500 do 1 000 l/min</t>
  </si>
  <si>
    <t>119001421</t>
  </si>
  <si>
    <t>Dočasné zajištění kabelů a kabelových tratí ze 3 volně ložených kabelů</t>
  </si>
  <si>
    <t>m</t>
  </si>
  <si>
    <t>-1960665529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</si>
  <si>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</si>
  <si>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https://podminky.urs.cz/item/CS_URS_2022_02/119001421</t>
  </si>
  <si>
    <t>"vyvěšení kabelů"2*12</t>
  </si>
  <si>
    <t>121103112</t>
  </si>
  <si>
    <t>Skrývka zemin schopných zúrodnění ve svahu do 1:2</t>
  </si>
  <si>
    <t>-6000586</t>
  </si>
  <si>
    <t>Skrývka zemin schopných zúrodnění ve sklonu přes 1:5 do 1:2</t>
  </si>
  <si>
    <t>https://podminky.urs.cz/item/CS_URS_2022_02/121103112</t>
  </si>
  <si>
    <t>Na stávajících svazích</t>
  </si>
  <si>
    <t>"Vlevo trati"5*20*0,10</t>
  </si>
  <si>
    <t>"Vpravo trati"2,5*20*0,10</t>
  </si>
  <si>
    <t>131351104</t>
  </si>
  <si>
    <t>Hloubení jam nezapažených v hornině třídy těžitelnosti II skupiny 4 objem do 500 m3 strojně</t>
  </si>
  <si>
    <t>-675666916</t>
  </si>
  <si>
    <t>Hloubení nezapažených jam a zářezů strojně s urovnáním dna do předepsaného profilu a spádu v hornině třídy těžitelnosti II skupiny 4 přes 100 do 500 m3</t>
  </si>
  <si>
    <t>https://podminky.urs.cz/item/CS_URS_2022_02/131351104</t>
  </si>
  <si>
    <t>"odpočet stávající konstrukce"(1,55*1,8*10)*-1</t>
  </si>
  <si>
    <t>(14+6)*0,5*3,5*2,2+(14+6)*0,5*3,5*3,55*0,5+(13+6)*0,5*3,55*3,5*0,5</t>
  </si>
  <si>
    <t>161151113</t>
  </si>
  <si>
    <t>Svislé přemístění výkopku z horniny třídy těžitelnosti II skupiny 4 a 5 hl výkopu přes 4 do 8 m</t>
  </si>
  <si>
    <t>-1506517688</t>
  </si>
  <si>
    <t>Svislé přemístění výkopku strojně bez naložení do dopravní nádoby avšak s vyprázdněním dopravní nádoby na hromadu nebo do dopravního prostředku z horniny třídy těžitelnosti II skupiny 4 a 5 při hloubce výkopu přes 4 do 8 m</t>
  </si>
  <si>
    <t>https://podminky.urs.cz/item/CS_URS_2022_02/161151113</t>
  </si>
  <si>
    <t>170,244+15</t>
  </si>
  <si>
    <t>162651131</t>
  </si>
  <si>
    <t>Vodorovné přemístění přes 3 000 do 4000 m výkopku/sypaniny z horniny třídy těžitelnosti II skupiny 4 a 5</t>
  </si>
  <si>
    <t>-897935447</t>
  </si>
  <si>
    <t>Vodorovné přemístění výkopku nebo sypaniny po suchu na obvyklém dopravním prostředku, bez naložení výkopku, avšak se složením bez rozhrnutí z horniny třídy těžitelnosti II skupiny 4 a 5 na vzdálenost přes 3 000 do 4 000 m</t>
  </si>
  <si>
    <t>https://podminky.urs.cz/item/CS_URS_2022_02/162651131</t>
  </si>
  <si>
    <t>185,244"přemístění zeminy na meziskládku do 4km"</t>
  </si>
  <si>
    <t>162751119</t>
  </si>
  <si>
    <t>Příplatek k vodorovnému přemístění výkopku/sypaniny z horniny třídy těžitelnosti I skupiny 1 až 3 ZKD 1000 m přes 10000 m</t>
  </si>
  <si>
    <t>1114627730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</si>
  <si>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</si>
  <si>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https://podminky.urs.cz/item/CS_URS_2022_02/162751119</t>
  </si>
  <si>
    <t>" odvoz nevyhovující zeminy 50%  na skládku 30km"170,244*30*0,5</t>
  </si>
  <si>
    <t>167151102</t>
  </si>
  <si>
    <t>Nakládání výkopku z hornin třídy těžitelnosti II skupiny 4 a 5 do 100 m3</t>
  </si>
  <si>
    <t>-2081225716</t>
  </si>
  <si>
    <t>Nakládání, skládání a překládání neulehlého výkopku nebo sypaniny strojně nakládání, množství do 100 m3, z horniny třídy těžitelnosti II, skupiny 4 a 5</t>
  </si>
  <si>
    <t>https://podminky.urs.cz/item/CS_URS_2022_02/167151102</t>
  </si>
  <si>
    <t>185,244"nakládání zeminy na meziskládce"</t>
  </si>
  <si>
    <t>171112221</t>
  </si>
  <si>
    <t>Uložení sypaniny z hornin nesoudržných sypkých do násypů přes 3 m3 pro spodní stavbu železnic ručně</t>
  </si>
  <si>
    <t>802725608</t>
  </si>
  <si>
    <t>Uložení sypaniny do násypů pro spodní stavbu železnic ručně s rozprostřením sypaniny ve vrstvách, s hrubým urovnáním a ručním hutněním objemu přes 3 m3, z hornin nesoudržných sypkých</t>
  </si>
  <si>
    <t>https://podminky.urs.cz/item/CS_URS_2022_02/171112221</t>
  </si>
  <si>
    <t>"odpočet nové konstrukce"(2,9+8,66+14,26*3,14*0,69*0,69)*-1</t>
  </si>
  <si>
    <t>171151101</t>
  </si>
  <si>
    <t>Hutnění boků násypů pro jakýkoliv sklon a míru zhutnění svahu</t>
  </si>
  <si>
    <t>-912059632</t>
  </si>
  <si>
    <t>Hutnění boků násypů z hornin soudržných a sypkých pro jakýkoliv sklon, délku a míru zhutnění svahu</t>
  </si>
  <si>
    <t>"Vlevo trati"6*16</t>
  </si>
  <si>
    <t>"Vpravo trati"5,5*16</t>
  </si>
  <si>
    <t>58344197</t>
  </si>
  <si>
    <t>štěrkodrť frakce 0/63</t>
  </si>
  <si>
    <t>1818023655</t>
  </si>
  <si>
    <t>165,266"náhrada nevyhovující zeminy, předpoklad 50%"*0,5*1,8</t>
  </si>
  <si>
    <t>171201231</t>
  </si>
  <si>
    <t>Poplatek za uložení zeminy a kamení na recyklační skládce (skládkovné) kód odpadu 17 05 04</t>
  </si>
  <si>
    <t>410248590</t>
  </si>
  <si>
    <t>Poplatek za uložení stavebního odpadu na recyklační skládce (skládkovné) zeminy a kamení zatříděného do Katalogu odpadů pod kódem 17 05 04</t>
  </si>
  <si>
    <t>https://podminky.urs.cz/item/CS_URS_2022_02/171201231</t>
  </si>
  <si>
    <t>"odvoz nevyhovující zeminy na skládku - předpoklad 50%"170,244*0,5*1,8</t>
  </si>
  <si>
    <t>181152302</t>
  </si>
  <si>
    <t>Úprava pláně pro silnice a dálnice v zářezech se zhutněním</t>
  </si>
  <si>
    <t>759339409</t>
  </si>
  <si>
    <t>Úprava pláně na stavbách silnic a dálnic strojně v zářezech mimo skalních se zhutněním</t>
  </si>
  <si>
    <t>https://podminky.urs.cz/item/CS_URS_2022_02/181152302</t>
  </si>
  <si>
    <t>2,2*15</t>
  </si>
  <si>
    <t>181252305</t>
  </si>
  <si>
    <t>Úprava pláně pro silnice a dálnice na násypech se zhutněním</t>
  </si>
  <si>
    <t>1623310100</t>
  </si>
  <si>
    <t>Úprava pláně na stavbách silnic a dálnic strojně na násypech se zhutněním</t>
  </si>
  <si>
    <t>https://podminky.urs.cz/item/CS_URS_2022_02/181252305</t>
  </si>
  <si>
    <t>"zemní pláň" 6*10</t>
  </si>
  <si>
    <t>182151112</t>
  </si>
  <si>
    <t>Svahování v zářezech v hornině třídy těžitelnosti II skupiny 4 a 5 strojně</t>
  </si>
  <si>
    <t>-995295588</t>
  </si>
  <si>
    <t>Svahování trvalých svahů do projektovaných profilů strojně s potřebným přemístěním výkopku při svahování v zářezech v hornině třídy těžitelnosti II, skupiny 4 a 5</t>
  </si>
  <si>
    <t>https://podminky.urs.cz/item/CS_URS_2022_02/182151112</t>
  </si>
  <si>
    <t>182351023</t>
  </si>
  <si>
    <t>Rozprostření ornice pl do 100 m2 ve svahu přes 1:5 tl vrstvy do 200 mm strojně</t>
  </si>
  <si>
    <t>883904178</t>
  </si>
  <si>
    <t>Rozprostření a urovnání ornice ve svahu sklonu přes 1:5 strojně při souvislé ploše do 100 m2, tl. vrstvy do 200 mm</t>
  </si>
  <si>
    <t>https://podminky.urs.cz/item/CS_URS_2022_02/182351023</t>
  </si>
  <si>
    <t>19</t>
  </si>
  <si>
    <t>183405212</t>
  </si>
  <si>
    <t>Výsev trávníku hydroosevem na hlušinu</t>
  </si>
  <si>
    <t>-1020772330</t>
  </si>
  <si>
    <t>https://podminky.urs.cz/item/CS_URS_2022_02/183405212</t>
  </si>
  <si>
    <t>20</t>
  </si>
  <si>
    <t>00572470</t>
  </si>
  <si>
    <t>osivo směs travní univerzál</t>
  </si>
  <si>
    <t>kg</t>
  </si>
  <si>
    <t>-1372535874</t>
  </si>
  <si>
    <t>184*0,03</t>
  </si>
  <si>
    <t>Zakládání</t>
  </si>
  <si>
    <t>271532212</t>
  </si>
  <si>
    <t>Podsyp pod základové konstrukce se zhutněním z hrubého kameniva frakce 16 až 32 mm</t>
  </si>
  <si>
    <t>1041070407</t>
  </si>
  <si>
    <t>Podsyp pod základové konstrukce se zhutněním a urovnáním povrchu z kameniva hrubého, frakce 16 - 32 mm</t>
  </si>
  <si>
    <t>https://podminky.urs.cz/item/CS_URS_2022_02/271532212</t>
  </si>
  <si>
    <t>2,2*14,5*0,1</t>
  </si>
  <si>
    <t>22</t>
  </si>
  <si>
    <t>273311124</t>
  </si>
  <si>
    <t>Základové desky z betonu prostého C 12/15</t>
  </si>
  <si>
    <t>-740391200</t>
  </si>
  <si>
    <t>Základové konstrukce z betonu prostého desky ve výkopu nebo na hlavách pilot C 12/15</t>
  </si>
  <si>
    <t>"podkladní vyrovnávací beton pod základovou desku 100mm dle přílohy č.8"2</t>
  </si>
  <si>
    <t>23</t>
  </si>
  <si>
    <t>273311191</t>
  </si>
  <si>
    <t>Příplatek k základovým deskám za betonáž malého rozsahu do 25 m3</t>
  </si>
  <si>
    <t>2058550097</t>
  </si>
  <si>
    <t>Základové konstrukce z betonu prostého Příplatek k cenám za betonáž malého rozsahu do 25 m3</t>
  </si>
  <si>
    <t>https://podminky.urs.cz/item/CS_URS_2022_02/273311191</t>
  </si>
  <si>
    <t>24</t>
  </si>
  <si>
    <t>273321117</t>
  </si>
  <si>
    <t>Základové desky mostních konstrukcí ze ŽB C 25/30</t>
  </si>
  <si>
    <t>633354603</t>
  </si>
  <si>
    <t>Základové konstrukce z betonu železového desky ve výkopu nebo na hlavách pilot C 25/30</t>
  </si>
  <si>
    <t>https://podminky.urs.cz/item/CS_URS_2022_02/273321117</t>
  </si>
  <si>
    <t>"deska pod prefabrikáty + koncové prahy základu + zesílení základu" 8,66</t>
  </si>
  <si>
    <t>25</t>
  </si>
  <si>
    <t>273321191</t>
  </si>
  <si>
    <t>Příplatek k základovým deskám mostních konstrukcí ze ŽB za betonáž malého rozsahu do 25 m3</t>
  </si>
  <si>
    <t>331688041</t>
  </si>
  <si>
    <t>Základové konstrukce z betonu železového Příplatek k cenám za betonáž malého rozsahu do 25 m3</t>
  </si>
  <si>
    <t>https://podminky.urs.cz/item/CS_URS_2022_02/273321191</t>
  </si>
  <si>
    <t>8,66</t>
  </si>
  <si>
    <t>26</t>
  </si>
  <si>
    <t>273354111</t>
  </si>
  <si>
    <t>Bednění základových desek - zřízení</t>
  </si>
  <si>
    <t>-1851716473</t>
  </si>
  <si>
    <t>Bednění základových konstrukcí desek zřízení</t>
  </si>
  <si>
    <t>"podkladní beton" 2*14,25*0,10+2,2*2*0,10</t>
  </si>
  <si>
    <t>"lože pod prefabrikáty" 0,25*14,25*2+2,2*0,25*2</t>
  </si>
  <si>
    <t>27</t>
  </si>
  <si>
    <t>273354211</t>
  </si>
  <si>
    <t>Bednění základových desek - odstranění</t>
  </si>
  <si>
    <t>-1003082902</t>
  </si>
  <si>
    <t>Bednění základových konstrukcí desek odstranění bednění</t>
  </si>
  <si>
    <t>11,515</t>
  </si>
  <si>
    <t>28</t>
  </si>
  <si>
    <t>31316008</t>
  </si>
  <si>
    <t>síť výztužná svařovaná DIN 488 jakost B500A 100x100mm drát D 8mm</t>
  </si>
  <si>
    <t>341166985</t>
  </si>
  <si>
    <t>"včetně přesahů"60</t>
  </si>
  <si>
    <t>29</t>
  </si>
  <si>
    <t>31316002</t>
  </si>
  <si>
    <t>síť výztužná svařovaná DIN 488 jakost B500A 100x100mm drát D 4mm</t>
  </si>
  <si>
    <t>2066347255</t>
  </si>
  <si>
    <t>19,188"výztuž dlažby +10% přesahy"*1,1</t>
  </si>
  <si>
    <t>30</t>
  </si>
  <si>
    <t>274311126</t>
  </si>
  <si>
    <t>Základové pasy, prahy, věnce a ostruhy z betonu prostého C 20/25</t>
  </si>
  <si>
    <t>1113902550</t>
  </si>
  <si>
    <t>Základové konstrukce z betonu prostého pasy, prahy, věnce a ostruhy ve výkopu nebo na hlavách pilot C 20/25</t>
  </si>
  <si>
    <t>https://podminky.urs.cz/item/CS_URS_2022_02/274311126</t>
  </si>
  <si>
    <t>"koncové prahy dlažby"</t>
  </si>
  <si>
    <t>"vpravo"0,3*0,8*2*2+3,4*0,4*0,8</t>
  </si>
  <si>
    <t>"vlevo"0,3*0,8*0,9*2+0,4*0,8*3,4</t>
  </si>
  <si>
    <t>Svislé a kompletní konstrukce</t>
  </si>
  <si>
    <t>31</t>
  </si>
  <si>
    <t>334352111</t>
  </si>
  <si>
    <t>Bednění mostních křídel a závěrných zídek ze systémového bednění s výplní z překližek - zřízení</t>
  </si>
  <si>
    <t>-655512140</t>
  </si>
  <si>
    <t>Bednění mostních křídel a závěrných zídek ze systémového bednění zřízení z překližek</t>
  </si>
  <si>
    <t>https://podminky.urs.cz/item/CS_URS_2022_02/334352111</t>
  </si>
  <si>
    <t>"bednění zesílení základu na vtoku a výtoku" 2,5*0,55*8</t>
  </si>
  <si>
    <t>32</t>
  </si>
  <si>
    <t>334352211</t>
  </si>
  <si>
    <t>Bednění mostních křídel a závěrných zídek ze systémového bednění s výplní z překližek - odstranění</t>
  </si>
  <si>
    <t>-1922666411</t>
  </si>
  <si>
    <t>Bednění mostních křídel a závěrných zídek ze systémového bednění odstranění z překližek</t>
  </si>
  <si>
    <t>https://podminky.urs.cz/item/CS_URS_2022_02/334352211</t>
  </si>
  <si>
    <t>33</t>
  </si>
  <si>
    <t>341361821</t>
  </si>
  <si>
    <t>Výztuž stěn betonářskou ocelí 10 505</t>
  </si>
  <si>
    <t>1786271266</t>
  </si>
  <si>
    <t>Výztuž stěn a příček nosných svislých nebo šikmých, rovných nebo oblých z betonářské oceli 10 505 (R) nebo BSt 500</t>
  </si>
  <si>
    <t>https://podminky.urs.cz/item/CS_URS_2022_02/341361821</t>
  </si>
  <si>
    <t>"Prutová výstuž základu"(48,4+33,8)/1000</t>
  </si>
  <si>
    <t>34</t>
  </si>
  <si>
    <t>389121111</t>
  </si>
  <si>
    <t>Osazení dílců rámové konstrukce propustků a podchodů hmotnosti do 5 t</t>
  </si>
  <si>
    <t>-322908554</t>
  </si>
  <si>
    <t>Osazení dílců rámové konstrukce propustků a podchodů hmotnosti jednotlivě do 5 t</t>
  </si>
  <si>
    <t>https://podminky.urs.cz/item/CS_URS_2022_02/389121111</t>
  </si>
  <si>
    <t>"Montáž propustku"11+2</t>
  </si>
  <si>
    <t>Vodorovné konstrukce</t>
  </si>
  <si>
    <t>35</t>
  </si>
  <si>
    <t>451312111</t>
  </si>
  <si>
    <t>Podklad pod dlažbu z betonu prostého C 20/25 tl přes 100 do 150 mm</t>
  </si>
  <si>
    <t>-1751987341</t>
  </si>
  <si>
    <t>Podklad pod dlažbu z betonu prostého bez zvýšených nároků na prostředí tř. C 20/25 tl. přes 100 do 150 mm</t>
  </si>
  <si>
    <t>https://podminky.urs.cz/item/CS_URS_2022_02/451312111</t>
  </si>
  <si>
    <t>"vlevo"0,95*3,4+3,14*1,75*1,75*0,5-0,7*0,7*3,14</t>
  </si>
  <si>
    <t>"vpravo"(0,75+2,02)*3,4+3,14*1,75*1,75*0,5-0,7*0,7*3,14</t>
  </si>
  <si>
    <t>36</t>
  </si>
  <si>
    <t>465513157</t>
  </si>
  <si>
    <t>Dlažba svahu u opěr z upraveného lomového žulového kamene tl 200 mm do lože C 25/30 pl přes 10 m2</t>
  </si>
  <si>
    <t>592593636</t>
  </si>
  <si>
    <t>Dlažba svahu u mostních opěr z upraveného lomového žulového kamene s vyspárováním maltou MC 25, šíře spáry 15 mm do betonového lože C 25/30 tloušťky 200 mm, plochy přes 10 m2</t>
  </si>
  <si>
    <t>https://podminky.urs.cz/item/CS_URS_2022_02/465513157</t>
  </si>
  <si>
    <t>711</t>
  </si>
  <si>
    <t>Izolace proti vodě, vlhkosti a plynům</t>
  </si>
  <si>
    <t>37</t>
  </si>
  <si>
    <t>711511101</t>
  </si>
  <si>
    <t>Provedení hydroizolace potrubí za studena penetračním nátěrem</t>
  </si>
  <si>
    <t>-322333991</t>
  </si>
  <si>
    <t>Provedení izolace potrubí, nádrží, stok a kanalizačních šachet natěradly a tmely za studena nátěrem penetračním</t>
  </si>
  <si>
    <t>(0,1+0,25+0,5)*2*14,26 +(2*3,14*0,7-0,755)*14,25+2,5*0,5*4</t>
  </si>
  <si>
    <t>38</t>
  </si>
  <si>
    <t>11163150</t>
  </si>
  <si>
    <t>lak penetrační asfaltový</t>
  </si>
  <si>
    <t>916595491</t>
  </si>
  <si>
    <t>Poznámka k položce:
Spotřeba 0,3-0,4kg/m2</t>
  </si>
  <si>
    <t>39</t>
  </si>
  <si>
    <t>711511102</t>
  </si>
  <si>
    <t>Provedení hydroizolace potrubí za studena asfaltovým lakem</t>
  </si>
  <si>
    <t>-1558809160</t>
  </si>
  <si>
    <t>Provedení izolace potrubí, nádrží, stok a kanalizačních šachet natěradly a tmely za studena nátěrem lakem asfaltovým</t>
  </si>
  <si>
    <t>81,126"dvojnásobný nátěr"*2</t>
  </si>
  <si>
    <t>40</t>
  </si>
  <si>
    <t>11163152</t>
  </si>
  <si>
    <t>lak hydroizolační asfaltový</t>
  </si>
  <si>
    <t>-1200502570</t>
  </si>
  <si>
    <t>Poznámka k položce:
Spotřeba: 0,3-0,5 kg/m2</t>
  </si>
  <si>
    <t>41</t>
  </si>
  <si>
    <t>998711101</t>
  </si>
  <si>
    <t>Přesun hmot tonážní pro izolace proti vodě, vlhkosti a plynům v objektech v do 6 m</t>
  </si>
  <si>
    <t>67422171</t>
  </si>
  <si>
    <t>Přesun hmot pro izolace proti vodě, vlhkosti a plynům stanovený z hmotnosti přesunovaného materiálu vodorovná dopravní vzdálenost do 50 m v objektech výšky do 6 m</t>
  </si>
  <si>
    <t>0,082</t>
  </si>
  <si>
    <t>Ostatní konstrukce a práce-bourání</t>
  </si>
  <si>
    <t>42</t>
  </si>
  <si>
    <t>922501117</t>
  </si>
  <si>
    <t>Drážní stezka z drti kamenné zhutněné tl 100 mm</t>
  </si>
  <si>
    <t>-1199725357</t>
  </si>
  <si>
    <t>Drážní stezka mezi kolejemi ve stanicích a podél kolejí ve stanicích a na trati z drti kamenné se zhutněním vrstvy 100 mm</t>
  </si>
  <si>
    <t>https://podminky.urs.cz/item/CS_URS_2022_02/922501117</t>
  </si>
  <si>
    <t>(0,7+0,7)*20</t>
  </si>
  <si>
    <t>43</t>
  </si>
  <si>
    <t>936942211</t>
  </si>
  <si>
    <t>Zhotovení tabulky s letopočtem opravy mostu vložením šablony do bednění</t>
  </si>
  <si>
    <t>-1051770419</t>
  </si>
  <si>
    <t>Zhotovení tabulky s letopočtem opravy nebo větší údržby vložením šablony do bednění</t>
  </si>
  <si>
    <t>44</t>
  </si>
  <si>
    <t>965022131</t>
  </si>
  <si>
    <t>Bourání kamenných podlah nebo dlažeb z lomového kamene nebo kostek pl přes 1 m2</t>
  </si>
  <si>
    <t>-1613651465</t>
  </si>
  <si>
    <t>Bourání podlah kamenných bez podkladního lože, s jakoukoliv výplní spár z lomového kamene nebo kostek, plochy přes 1 m2</t>
  </si>
  <si>
    <t>https://podminky.urs.cz/item/CS_URS_2022_02/965022131</t>
  </si>
  <si>
    <t>"dlažba uvnitř propustku"9,9*0,6</t>
  </si>
  <si>
    <t>45</t>
  </si>
  <si>
    <t>592211604.R</t>
  </si>
  <si>
    <t>Žlb trouba patková DN 1000</t>
  </si>
  <si>
    <t>1938762586</t>
  </si>
  <si>
    <t>"mezilehlá trouba 1m"11</t>
  </si>
  <si>
    <t>46</t>
  </si>
  <si>
    <t>592211605.R</t>
  </si>
  <si>
    <t>Žlb trouba patková DN 1000 vytokový díl šikmý</t>
  </si>
  <si>
    <t>-2096689920</t>
  </si>
  <si>
    <t>Žlb trouba patková DN 1000 vtokový díl šikmý</t>
  </si>
  <si>
    <t>"vtokový díl šikmý dl. 1555"1</t>
  </si>
  <si>
    <t>47</t>
  </si>
  <si>
    <t>592211606.R</t>
  </si>
  <si>
    <t>957542431</t>
  </si>
  <si>
    <t>Žlb trouba patková DN 1000 výtokový díl šikmý</t>
  </si>
  <si>
    <t>"výtokový díl šikmý dl. 1650"1</t>
  </si>
  <si>
    <t>48</t>
  </si>
  <si>
    <t>966023211</t>
  </si>
  <si>
    <t>Snesení nevyhovujících kamenných římsových desek na průčelním zdivu a křídlech</t>
  </si>
  <si>
    <t>-1940806785</t>
  </si>
  <si>
    <t>Snesení kamenných římsových desek na průčelním zdivu a křídlech</t>
  </si>
  <si>
    <t>https://podminky.urs.cz/item/CS_URS_2022_02/966023211</t>
  </si>
  <si>
    <t>3,98*0,225*0,3+3,6*0,27*0,6</t>
  </si>
  <si>
    <t>96</t>
  </si>
  <si>
    <t xml:space="preserve"> Bourání konstrukcí</t>
  </si>
  <si>
    <t>49</t>
  </si>
  <si>
    <t>962021112</t>
  </si>
  <si>
    <t>Bourání mostních zdí a pilířů z kamene</t>
  </si>
  <si>
    <t>2031548478</t>
  </si>
  <si>
    <t>Bourání mostních konstrukcí zdiva a pilířů z kamene nebo cihel</t>
  </si>
  <si>
    <t>"opěry"1,3*0,6*9,9*2</t>
  </si>
  <si>
    <t>50</t>
  </si>
  <si>
    <t>963021112</t>
  </si>
  <si>
    <t>Bourání mostní nosné konstrukce z kamene</t>
  </si>
  <si>
    <t>2079604630</t>
  </si>
  <si>
    <t>Bourání mostních konstrukcí nosných konstrukcí z kamene nebo cihel</t>
  </si>
  <si>
    <t>https://podminky.urs.cz/item/CS_URS_2022_02/963021112</t>
  </si>
  <si>
    <t>"bourání nosné konstrukce stávajícího propustku"0,25*1,2*(4,89+4,88-1,2)</t>
  </si>
  <si>
    <t>99</t>
  </si>
  <si>
    <t xml:space="preserve"> Přesun hmot</t>
  </si>
  <si>
    <t>51</t>
  </si>
  <si>
    <t>992114151</t>
  </si>
  <si>
    <t>Vodorovné přemístění mostních dílců z ŽB na vzdálenost 5000 m hmotnosti do 5 t</t>
  </si>
  <si>
    <t>278178802</t>
  </si>
  <si>
    <t>Vodorovné přemístění mostních dílců vzdálenosti přesunu do 5 000 m do 5 t</t>
  </si>
  <si>
    <t>"převoz prefabrikátů na staveništi" 11+2</t>
  </si>
  <si>
    <t>997</t>
  </si>
  <si>
    <t>Přesun sutě</t>
  </si>
  <si>
    <t>52</t>
  </si>
  <si>
    <t>997211111</t>
  </si>
  <si>
    <t>Svislá doprava suti na v 3,5 m</t>
  </si>
  <si>
    <t>-1904081971</t>
  </si>
  <si>
    <t>Svislá doprava suti nebo vybouraných hmot s naložením do dopravního zařízení a s vyprázdněním dopravního zařízení na hromadu nebo do dopravního prostředku suti na výšku do 3,5 m</t>
  </si>
  <si>
    <t>53</t>
  </si>
  <si>
    <t>997211119</t>
  </si>
  <si>
    <t>Příplatek ZKD 3,5 m výšky u svislé dopravy suti</t>
  </si>
  <si>
    <t>-2034686303</t>
  </si>
  <si>
    <t>Svislá doprava suti nebo vybouraných hmot s naložením do dopravního zařízení a s vyprázdněním dopravního zařízení na hromadu nebo do dopravního prostředku suti na výšku Příplatek k ceně za každých dalších i započatých 3,5 m výšky přes 3,5 m</t>
  </si>
  <si>
    <t>https://podminky.urs.cz/item/CS_URS_2022_02/997211119</t>
  </si>
  <si>
    <t>54</t>
  </si>
  <si>
    <t>997211511</t>
  </si>
  <si>
    <t>Vodorovná doprava suti po suchu na vzdálenost do 1 km</t>
  </si>
  <si>
    <t>-1070389480</t>
  </si>
  <si>
    <t>Vodorovná doprava suti nebo vybouraných hmot suti se složením a hrubým urovnáním, na vzdálenost do 1 km</t>
  </si>
  <si>
    <t>55</t>
  </si>
  <si>
    <t>997211519</t>
  </si>
  <si>
    <t>Příplatek ZKD 1 km u vodorovné dopravy suti</t>
  </si>
  <si>
    <t>-1717824480</t>
  </si>
  <si>
    <t>Vodorovná doprava suti nebo vybouraných hmot suti se složením a hrubým urovnáním, na vzdálenost Příplatek k ceně za každý další i započatý 1 km přes 1 km</t>
  </si>
  <si>
    <t>"odvoz suti na skládku 30km"30*49,639</t>
  </si>
  <si>
    <t>56</t>
  </si>
  <si>
    <t>997211611</t>
  </si>
  <si>
    <t>Nakládání suti na dopravní prostředky pro vodorovnou dopravu</t>
  </si>
  <si>
    <t>-1560127866</t>
  </si>
  <si>
    <t>Nakládání suti nebo vybouraných hmot na dopravní prostředky pro vodorovnou dopravu suti</t>
  </si>
  <si>
    <t>57</t>
  </si>
  <si>
    <t>997221873</t>
  </si>
  <si>
    <t>-568636370</t>
  </si>
  <si>
    <t>https://podminky.urs.cz/item/CS_URS_2022_02/997221873</t>
  </si>
  <si>
    <t>49,639</t>
  </si>
  <si>
    <t>998</t>
  </si>
  <si>
    <t>Přesun hmot</t>
  </si>
  <si>
    <t>58</t>
  </si>
  <si>
    <t>998212111</t>
  </si>
  <si>
    <t>Přesun hmot pro mosty zděné, monolitické betonové nebo ocelové v do 20 m</t>
  </si>
  <si>
    <t>-1165072949</t>
  </si>
  <si>
    <t>Přesun hmot pro mosty zděné, betonové monolitické, spřažené ocelobetonové nebo kovové vodorovná dopravní vzdálenost do 100 m výška mostu do 20 m</t>
  </si>
  <si>
    <t>N00</t>
  </si>
  <si>
    <t>Úprava kabelů SŽDC</t>
  </si>
  <si>
    <t>59</t>
  </si>
  <si>
    <t>OST3</t>
  </si>
  <si>
    <t>Úprava kabelů SSZT včetně jejich uložení do kabelových chrániček, D+M</t>
  </si>
  <si>
    <t>kpl</t>
  </si>
  <si>
    <t>1183932533</t>
  </si>
  <si>
    <t>Úprava kabelů ve správě SSZT včetně jejich uložení do kabelových chrániček</t>
  </si>
  <si>
    <t>"vytyčení kabelů SSZT včetně jejich uložení do nových HDPE kabelových chrániček, včetně nových rezervních chrániček, D+M"1</t>
  </si>
  <si>
    <t>60</t>
  </si>
  <si>
    <t>OST3.1</t>
  </si>
  <si>
    <t>Úprava kabelů Telematika včetně jejich uložení do kabelových chrániček, D+M</t>
  </si>
  <si>
    <t>-1285793685</t>
  </si>
  <si>
    <t>Úprava kabelů ve správě ČD Telematika včetně jejich uložení do kabelových chrániček</t>
  </si>
  <si>
    <t>"vytyčení kabelů ČD Telematika včetně jejich uložení do nových kabelových chrániček"1</t>
  </si>
  <si>
    <t>VRN - Vedlejší rozpočtové náklady - oprava propustku v km 71,700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</si>
  <si>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</si>
  <si>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</si>
  <si>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</si>
  <si>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</si>
  <si>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</si>
  <si>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</si>
  <si>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Vedlejší rozpočtové náklady</t>
  </si>
  <si>
    <t>VRN1</t>
  </si>
  <si>
    <t>Průzkumné, geodetické a projektové práce</t>
  </si>
  <si>
    <t>012303000</t>
  </si>
  <si>
    <t>Geodetické práce po výstavbě</t>
  </si>
  <si>
    <t>CS ÚRS 2019 02</t>
  </si>
  <si>
    <t>1024</t>
  </si>
  <si>
    <t>159548602</t>
  </si>
  <si>
    <t>013254000</t>
  </si>
  <si>
    <t>Dokumentace skutečného provedení stavby</t>
  </si>
  <si>
    <t>CS ÚRS 2019 01</t>
  </si>
  <si>
    <t>1982171151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</si>
  <si>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</si>
  <si>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</si>
  <si>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</si>
  <si>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</si>
  <si>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1082285909</t>
  </si>
  <si>
    <t>Základní rozdělení průvodních činností a nákladů zařízení staveniště</t>
  </si>
  <si>
    <t>032403000</t>
  </si>
  <si>
    <t>Provizorní komunikace</t>
  </si>
  <si>
    <t>892991313</t>
  </si>
  <si>
    <t>035103001</t>
  </si>
  <si>
    <t>Pronájem ploch</t>
  </si>
  <si>
    <t>-2056286846</t>
  </si>
  <si>
    <t>VRN4</t>
  </si>
  <si>
    <t>Inženýrská činnost</t>
  </si>
  <si>
    <t>043194000</t>
  </si>
  <si>
    <t>Ostatní zkoušky</t>
  </si>
  <si>
    <t>1968934560</t>
  </si>
  <si>
    <t>Inženýrská činnost zkoušky a ostatní měření zkoušky ostatní zkoušky</t>
  </si>
  <si>
    <t>VRN6</t>
  </si>
  <si>
    <t>Územní vlivy</t>
  </si>
  <si>
    <t>065002000</t>
  </si>
  <si>
    <t>Mimostaveništní doprava materiálů</t>
  </si>
  <si>
    <t>Kč</t>
  </si>
  <si>
    <t>1471470199</t>
  </si>
  <si>
    <t>Hlavní tituly průvodních činností a nákladů územní vlivy mimostaveništní doprava materiálů a výrobků</t>
  </si>
  <si>
    <t>VRN7</t>
  </si>
  <si>
    <t>Provozní vlivy</t>
  </si>
  <si>
    <t>074002000</t>
  </si>
  <si>
    <t>Železniční a městský kolejový provoz</t>
  </si>
  <si>
    <t>-1764116491</t>
  </si>
  <si>
    <t>Hlavní tituly průvodních činností a nákladů provozní vlivy železniční a městský kolejový provoz</t>
  </si>
  <si>
    <t>SO 02 - Oprava propustku v km 72,216</t>
  </si>
  <si>
    <t>SO 201 - Železniční svršek na propustku v km 72,216</t>
  </si>
  <si>
    <t xml:space="preserve">    5 - Komunikace</t>
  </si>
  <si>
    <t>Komunikace</t>
  </si>
  <si>
    <t>5901005010</t>
  </si>
  <si>
    <t>-2109712502</t>
  </si>
  <si>
    <t>250/1000</t>
  </si>
  <si>
    <t>5905023030</t>
  </si>
  <si>
    <t>Úprava povrchu stezky rozprostřením štěrkodrtě přes 5 do 10 cm</t>
  </si>
  <si>
    <t>1293473140</t>
  </si>
  <si>
    <t>Úprava povrchu stezky rozprostřením štěrkodrtě přes 5 do 10 cm. Poznámka: 1. V cenách jsou započteny náklady na rozprostření a urovnání kameniva včetně zhutnění povrchu stezky. Platí pro nový i stávající stav. 2. V cenách nejsou obsaženy náklady na dodávku drtě.</t>
  </si>
  <si>
    <t>2*0,7*20</t>
  </si>
  <si>
    <t>5955101030</t>
  </si>
  <si>
    <t>Kamenivo drcené drť frakce 8/16</t>
  </si>
  <si>
    <t>-1921884098</t>
  </si>
  <si>
    <t>28*0,1*1,7</t>
  </si>
  <si>
    <t>1415780955</t>
  </si>
  <si>
    <t>"odtěžení nad propustkem"10*1,9</t>
  </si>
  <si>
    <t>2138387169</t>
  </si>
  <si>
    <t>"nové lože nad propustkem"10*1,9</t>
  </si>
  <si>
    <t>1341449803</t>
  </si>
  <si>
    <t>"doplnění kolejového lože"15</t>
  </si>
  <si>
    <t>-401761357</t>
  </si>
  <si>
    <t>10/1000</t>
  </si>
  <si>
    <t>-1144209278</t>
  </si>
  <si>
    <t>5907050020</t>
  </si>
  <si>
    <t>Dělení kolejnic řezáním nebo rozbroušením, soustavy S49 nebo T</t>
  </si>
  <si>
    <t>-1745190373</t>
  </si>
  <si>
    <t>Dělení kolejnic řezáním nebo rozbroušením, soustavy S49 nebo T. Poznámka: 1. V cenách jsou započteny náklady na manipulaci, podložení, označení a provedení řezu kolejnice.</t>
  </si>
  <si>
    <t>4 "řezy kolejnic</t>
  </si>
  <si>
    <t>-1446549890</t>
  </si>
  <si>
    <t>0,250</t>
  </si>
  <si>
    <t>5910020130</t>
  </si>
  <si>
    <t>Svařování kolejnic termitem plný předehřev standardní spára svar jednotlivý tv. S49</t>
  </si>
  <si>
    <t>svar</t>
  </si>
  <si>
    <t>1387749032</t>
  </si>
  <si>
    <t>Svařování kolejnic termitem plný předehřev standardní spára svar jednotlivý tv. S49. Poznámka: 1. V cenách jsou započteny náklady na vybrání kameniva z mezipražcového prostoru, demontáž upevňovadel, směrové a výškové vyrovnání kolejnic, provedení svaru, montáž upevňovadel, vizuální kontrola, měření geometrie svaru. 2. V cenách nejsou obsaženy náklady na kontrolu svaru ultrazvukem, podbití pražců a demontáž styku.</t>
  </si>
  <si>
    <t>5910035030</t>
  </si>
  <si>
    <t>Dosažení dovolené upínací teploty v BK prodloužením kolejnicového pásu v koleji tv. S49</t>
  </si>
  <si>
    <t>-1279630161</t>
  </si>
  <si>
    <t>Dosažení dovolené upínací teploty v BK prodloužením kolejnicového pásu v koleji tv. S49. Poznámka: 1. V cenách jsou započteny náklady na montáž a demontáž napínacího zařízení nebo ohřevu kolejnic a udržování potřebného prodloužení kolejnicového pásu. 2. V cenách nejsou obsaženy náklady na demontáž upevňovadel a kolejnicových spojek.</t>
  </si>
  <si>
    <t>5958128010</t>
  </si>
  <si>
    <t>Komplety ŽS 4 (šroub RS 1, matice M 24, podložka Fe6, svěrka ŽS4)</t>
  </si>
  <si>
    <t>1486258692</t>
  </si>
  <si>
    <t>"výměna 20%"12/0,6*4*0,2</t>
  </si>
  <si>
    <t>-1851042219</t>
  </si>
  <si>
    <t>15/0,6*2</t>
  </si>
  <si>
    <t>5910040015</t>
  </si>
  <si>
    <t>Umožnění volné dilatace kolejnice demontáž upevňovadel bez osazení kluzných podložek</t>
  </si>
  <si>
    <t>1361410931</t>
  </si>
  <si>
    <t>Umožnění volné dilatace kolejnice demontáž upevňovadel bez osazení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</si>
  <si>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150</t>
  </si>
  <si>
    <t>5910040115</t>
  </si>
  <si>
    <t>Umožnění volné dilatace kolejnice montáž upevňovadel bez odstranění kluzných podložek</t>
  </si>
  <si>
    <t>-919122292</t>
  </si>
  <si>
    <t>Umožnění volné dilatace kolejnice montáž upevňovadel bez odstranění kluzných podložek. Poznámka: 1. V cenách jsou započteny náklady na uvolnění, demontáž a rovnoměrné prodloužení nebo zkrácení kolejnice, vyznačení značek a vedení dokumentace. 2. V cenách nejsou obsaženy náklady na demontáž kolejnicových spojek.</t>
  </si>
  <si>
    <t>-2090899248</t>
  </si>
  <si>
    <t>19*1,8</t>
  </si>
  <si>
    <t>15*1,8</t>
  </si>
  <si>
    <t>-1040251960</t>
  </si>
  <si>
    <t>(19+15)*1,8+19*1,8</t>
  </si>
  <si>
    <t>-1589885727</t>
  </si>
  <si>
    <t>-479832621</t>
  </si>
  <si>
    <t>"najetí podbíječky - v rozpočtu 71,700"0</t>
  </si>
  <si>
    <t>-662224111</t>
  </si>
  <si>
    <t>10*1,9*1,8"odstraněné KL nad propustkem"</t>
  </si>
  <si>
    <t>SO 202 - Oprava propustku v km 72,216</t>
  </si>
  <si>
    <t>CS ÚRS 2023 01</t>
  </si>
  <si>
    <t>299007081</t>
  </si>
  <si>
    <t>https://podminky.urs.cz/item/CS_URS_2023_01/111251102</t>
  </si>
  <si>
    <t>-1323418471</t>
  </si>
  <si>
    <t>https://podminky.urs.cz/item/CS_URS_2023_01/131351104</t>
  </si>
  <si>
    <t>"odpočet stávající konstrukce"1,35*1,8*10,6*-1</t>
  </si>
  <si>
    <t>"základy čelní zdi"0,7*1,5*5</t>
  </si>
  <si>
    <t>"výkopy pro základ trub"(6+10,6)*0,5*1,9*2,2+6*1,9*1,84+1,9*2,3*0,5*0,333*1,84*4</t>
  </si>
  <si>
    <t>"výkopy pro prahy dlažby"2,865</t>
  </si>
  <si>
    <t>1022108796</t>
  </si>
  <si>
    <t>https://podminky.urs.cz/item/CS_URS_2023_01/161151113</t>
  </si>
  <si>
    <t>43,382</t>
  </si>
  <si>
    <t>90212877</t>
  </si>
  <si>
    <t>https://podminky.urs.cz/item/CS_URS_2023_01/162751119</t>
  </si>
  <si>
    <t>43,382*0,5*30" odvoz nevyhovující zeminy 50%  na skládku 30km"</t>
  </si>
  <si>
    <t>162751137</t>
  </si>
  <si>
    <t>Vodorovné přemístění přes 9 000 do 10000 m výkopku/sypaniny z horniny třídy těžitelnosti II skupiny 4 a 5</t>
  </si>
  <si>
    <t>1412257218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</si>
  <si>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</si>
  <si>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https://podminky.urs.cz/item/CS_URS_2023_01/162751137</t>
  </si>
  <si>
    <t>43,382"přemístění zeminy na meziskládku do 10km"</t>
  </si>
  <si>
    <t>-971259591</t>
  </si>
  <si>
    <t>https://podminky.urs.cz/item/CS_URS_2023_01/167151102</t>
  </si>
  <si>
    <t>"nakládání na meziskládce"43,832</t>
  </si>
  <si>
    <t>171111111</t>
  </si>
  <si>
    <t>Hutnění zeminy pro spodní stavbu železnic tl do 20 cm</t>
  </si>
  <si>
    <t>472626116</t>
  </si>
  <si>
    <t>Hutnění zeminy pro spodní stavbu železnic tloušťky vrstvy do 20 cm</t>
  </si>
  <si>
    <t>https://podminky.urs.cz/item/CS_URS_2023_01/171111111</t>
  </si>
  <si>
    <t>"hutnění násypu"6*8,5*4,05</t>
  </si>
  <si>
    <t>1544879703</t>
  </si>
  <si>
    <t>" 10m od osy propustku" 20*2,5+20*2,5</t>
  </si>
  <si>
    <t>-367055127</t>
  </si>
  <si>
    <t>"náhrada nevyhovující zeminy 50%"40,242*0,5*1,8</t>
  </si>
  <si>
    <t>171151111</t>
  </si>
  <si>
    <t>Uložení sypaniny z hornin nesoudržných sypkých do násypů zhutněných strojně</t>
  </si>
  <si>
    <t>1237717076</t>
  </si>
  <si>
    <t>Uložení sypanin do násypů strojně s rozprostřením sypaniny ve vrstvách a s hrubým urovnáním zhutněných z hornin nesoudržných sypkých</t>
  </si>
  <si>
    <t>https://podminky.urs.cz/item/CS_URS_2023_01/171151111</t>
  </si>
  <si>
    <t>"odpočet nové konstrukce"(1,94+3,24+7,69+7*3,14*0,6*0,6)*-1</t>
  </si>
  <si>
    <t>772603406</t>
  </si>
  <si>
    <t>https://podminky.urs.cz/item/CS_URS_2023_01/171201231</t>
  </si>
  <si>
    <t>"odvoz nevyhovující zeminy na skládku - předpoklad 50%"43,832*0,5*1,8</t>
  </si>
  <si>
    <t>-644624406</t>
  </si>
  <si>
    <t>https://podminky.urs.cz/item/CS_URS_2023_01/181152302</t>
  </si>
  <si>
    <t>2*8</t>
  </si>
  <si>
    <t>149836771</t>
  </si>
  <si>
    <t>https://podminky.urs.cz/item/CS_URS_2023_01/181252305</t>
  </si>
  <si>
    <t>"zemní pláň" 6,0*8,0</t>
  </si>
  <si>
    <t>182112121</t>
  </si>
  <si>
    <t>Svahování v zářezech v hornině třídy těžitelnosti I skupiny 3 ručně</t>
  </si>
  <si>
    <t>-1443099120</t>
  </si>
  <si>
    <t>Svahování trvalých svahů do projektovaných profilů ručně s potřebným přemístěním výkopku při svahování v zářezech v hornině třídy těžitelnosti I skupiny 3</t>
  </si>
  <si>
    <t>https://podminky.urs.cz/item/CS_URS_2023_01/182112121</t>
  </si>
  <si>
    <t>-788565625</t>
  </si>
  <si>
    <t>https://podminky.urs.cz/item/CS_URS_2023_01/182351023</t>
  </si>
  <si>
    <t>"Vlevo trati"2,5*10</t>
  </si>
  <si>
    <t>"Vpravo trati"2,5*10</t>
  </si>
  <si>
    <t>445216120</t>
  </si>
  <si>
    <t>https://podminky.urs.cz/item/CS_URS_2023_01/183405212</t>
  </si>
  <si>
    <t>-638128183</t>
  </si>
  <si>
    <t>50*0,03</t>
  </si>
  <si>
    <t>50491606</t>
  </si>
  <si>
    <t>https://podminky.urs.cz/item/CS_URS_2023_01/271532212</t>
  </si>
  <si>
    <t>2,2*10*0,1</t>
  </si>
  <si>
    <t>272311126</t>
  </si>
  <si>
    <t>Základové klenby z betonu prostého C 20/25</t>
  </si>
  <si>
    <t>-1818950041</t>
  </si>
  <si>
    <t>Základové konstrukce z betonu prostého klenby ve výkopu nebo na hlavách pilot C 20/25</t>
  </si>
  <si>
    <t>https://podminky.urs.cz/item/CS_URS_2023_01/272311126</t>
  </si>
  <si>
    <t>"prahy dlažby vlevo"0,6*0,4*3,1*2+0,6*0,3*1,2*2</t>
  </si>
  <si>
    <t>"prahy dlažby vpravo"0,75*0,6*2,1</t>
  </si>
  <si>
    <t>272311191</t>
  </si>
  <si>
    <t>Příplatek k základovým klenbám za betonáž malého rozsahu do 25 m3</t>
  </si>
  <si>
    <t>-9031807</t>
  </si>
  <si>
    <t>https://podminky.urs.cz/item/CS_URS_2023_01/272311191</t>
  </si>
  <si>
    <t>"podkladní vyrovnávací beton pod čelní zeď a zákl.desku"1,28</t>
  </si>
  <si>
    <t>-186615546</t>
  </si>
  <si>
    <t>1212306506</t>
  </si>
  <si>
    <t>https://podminky.urs.cz/item/CS_URS_2023_01/273321191</t>
  </si>
  <si>
    <t>"deska pod prefabrikáty + koncové prahy základu + zesílení základu + základ čelní zdi" 11,78</t>
  </si>
  <si>
    <t>82100659</t>
  </si>
  <si>
    <t>"podkladní beton" 2*5,96*0,10+2*2*0,10</t>
  </si>
  <si>
    <t>"základ čelní zdi"5*1*2+1,5*1*2</t>
  </si>
  <si>
    <t>"lože pod trouby"6,4*0,23*2+1,8*0,23*2</t>
  </si>
  <si>
    <t>-906496593</t>
  </si>
  <si>
    <t>18,364</t>
  </si>
  <si>
    <t>-857935494</t>
  </si>
  <si>
    <t>"výztuž základové desky a čelní zdi"30</t>
  </si>
  <si>
    <t>31316007</t>
  </si>
  <si>
    <t>síť výztužná svařovaná DIN 488 jakost B500A 150x150mm drát D 8mm</t>
  </si>
  <si>
    <t>781138480</t>
  </si>
  <si>
    <t>"výztuž čelní zdi"24</t>
  </si>
  <si>
    <t>31316006</t>
  </si>
  <si>
    <t>síť výztužná svařovaná DIN 488 jakost B500A 100x100mm drát D 6mm</t>
  </si>
  <si>
    <t>-37411592</t>
  </si>
  <si>
    <t>"výztuž základu čelní zdi"12</t>
  </si>
  <si>
    <t>229037966</t>
  </si>
  <si>
    <t>"výztuž dlažby včtně přesahů 10%"</t>
  </si>
  <si>
    <t>"vlevo"(1,1*3,2+2,4*3,2-1,2*1,1)*1,1</t>
  </si>
  <si>
    <t>"vpravo"0,75*5,85*1,1</t>
  </si>
  <si>
    <t>274321117</t>
  </si>
  <si>
    <t>Základové pasy, prahy, věnce a ostruhy mostních konstrukcí ze ŽB C 25/30</t>
  </si>
  <si>
    <t>571689280</t>
  </si>
  <si>
    <t>Základové konstrukce z betonu železového pásy, prahy, věnce a ostruhy ve výkopu nebo na hlavách pilot C 25/30</t>
  </si>
  <si>
    <t>https://podminky.urs.cz/item/CS_URS_2023_01/274321117</t>
  </si>
  <si>
    <t>274354111</t>
  </si>
  <si>
    <t>Bednění základových pasů - zřízení</t>
  </si>
  <si>
    <t>459321665</t>
  </si>
  <si>
    <t>Bednění základových konstrukcí pasů, prahů, věnců a ostruh zřízení</t>
  </si>
  <si>
    <t>https://podminky.urs.cz/item/CS_URS_2023_01/274354111</t>
  </si>
  <si>
    <t>"bednění prahu základu na výtoku"0,555*1,8*2+0,4*0,555*2</t>
  </si>
  <si>
    <t>"prahy dlažby vlevo"3*0,6*2+0,4*0,6*2</t>
  </si>
  <si>
    <t>"vpravo"2,5*0,6*2+0,4*0,6*2</t>
  </si>
  <si>
    <t>274354211</t>
  </si>
  <si>
    <t>Bednění základových pasů - odstranění</t>
  </si>
  <si>
    <t>-1338628883</t>
  </si>
  <si>
    <t>Bednění základových konstrukcí pasů, prahů, věnců a ostruh odstranění bednění</t>
  </si>
  <si>
    <t>https://podminky.urs.cz/item/CS_URS_2023_01/274354211</t>
  </si>
  <si>
    <t>10,002</t>
  </si>
  <si>
    <t>317353121</t>
  </si>
  <si>
    <t>Bednění mostních říms všech tvarů - zřízení</t>
  </si>
  <si>
    <t>26478540</t>
  </si>
  <si>
    <t>Bednění mostní římsy zřízení všech tvarů</t>
  </si>
  <si>
    <t>https://podminky.urs.cz/item/CS_URS_2023_01/317353121</t>
  </si>
  <si>
    <t>"bednění římsy čelní zdi"5*(0,235+0,25)+0,4*0,25*2</t>
  </si>
  <si>
    <t>317353221</t>
  </si>
  <si>
    <t>Bednění mostních říms všech tvarů - odstranění</t>
  </si>
  <si>
    <t>1660476659</t>
  </si>
  <si>
    <t>Bednění mostní římsy odstranění všech tvarů</t>
  </si>
  <si>
    <t>https://podminky.urs.cz/item/CS_URS_2023_01/317353221</t>
  </si>
  <si>
    <t>2,625</t>
  </si>
  <si>
    <t>341321610</t>
  </si>
  <si>
    <t>Stěny nosné ze ŽB tř. C 30/37</t>
  </si>
  <si>
    <t>-295784025</t>
  </si>
  <si>
    <t>Stěny a příčky z betonu železového (bez výztuže) nosné tř. C 30/37</t>
  </si>
  <si>
    <t>https://podminky.urs.cz/item/CS_URS_2023_01/341321610</t>
  </si>
  <si>
    <t>"čelní zeď - dřík + římsa"5,04</t>
  </si>
  <si>
    <t>341351111</t>
  </si>
  <si>
    <t>Zřízení oboustranného bednění nosných stěn</t>
  </si>
  <si>
    <t>1141889012</t>
  </si>
  <si>
    <t>Bednění stěn a příček nosných rovné oboustranné za každou stranu zřízení</t>
  </si>
  <si>
    <t>https://podminky.urs.cz/item/CS_URS_2023_01/341351111</t>
  </si>
  <si>
    <t>"Bednění zesílení na výtoku"2,6*0,5*4</t>
  </si>
  <si>
    <t>"Bednění dříku čelní zdi"5*1,27+5*1,335+1,35*0,8*2</t>
  </si>
  <si>
    <t>341351112</t>
  </si>
  <si>
    <t>Odstranění oboustranného bednění nosných stěn</t>
  </si>
  <si>
    <t>-733286975</t>
  </si>
  <si>
    <t>Bednění stěn a příček nosných rovné oboustranné za každou stranu odstranění</t>
  </si>
  <si>
    <t>https://podminky.urs.cz/item/CS_URS_2023_01/341351112</t>
  </si>
  <si>
    <t>20,385</t>
  </si>
  <si>
    <t>-1509086806</t>
  </si>
  <si>
    <t>https://podminky.urs.cz/item/CS_URS_2023_01/341361821</t>
  </si>
  <si>
    <t>"Prutová výztuž základu pod trouby + prutová výztuž čelní zdi"(53,4+125,1)/1000</t>
  </si>
  <si>
    <t>-1067438380</t>
  </si>
  <si>
    <t>https://podminky.urs.cz/item/CS_URS_2023_01/389121111</t>
  </si>
  <si>
    <t>"Montáž propustku"4</t>
  </si>
  <si>
    <t>1664562079</t>
  </si>
  <si>
    <t>https://podminky.urs.cz/item/CS_URS_2023_01/451312111</t>
  </si>
  <si>
    <t>"vlevo"1,1*3,2+2,4*3,2-1,2*1,1</t>
  </si>
  <si>
    <t>"vpravo"0,75*5,85</t>
  </si>
  <si>
    <t>-173671612</t>
  </si>
  <si>
    <t>https://podminky.urs.cz/item/CS_URS_2023_01/465513157</t>
  </si>
  <si>
    <t>-1373182402</t>
  </si>
  <si>
    <t>"nátěr čelní zdi"(1,27+0,5+0,25)*5-3,14*0,6*0,6+5*1,7+0,8*1,35*2</t>
  </si>
  <si>
    <t>"nátěr trub a a základu"7,9*2*3,14*0,6-7,9*0,635</t>
  </si>
  <si>
    <t>-1255143910</t>
  </si>
  <si>
    <t>1302491087</t>
  </si>
  <si>
    <t>"Dvojnásobný nátěr"</t>
  </si>
  <si>
    <t>"nátěr čelní zdi"((1,27+0,5+0,25)*5-3,14*0,6*0,6+5*1,7+0,8*1,35*2)*2</t>
  </si>
  <si>
    <t>"nátěr trub a a základu"(7,9*2*3,14*0,6-7,9*0,635)*2</t>
  </si>
  <si>
    <t>411193371</t>
  </si>
  <si>
    <t>1133624165</t>
  </si>
  <si>
    <t>0,045</t>
  </si>
  <si>
    <t>-1907998776</t>
  </si>
  <si>
    <t>https://podminky.urs.cz/item/CS_URS_2023_01/922501117</t>
  </si>
  <si>
    <t>(0,7+0,7)*10</t>
  </si>
  <si>
    <t>-897877072</t>
  </si>
  <si>
    <t>Žlb trouba patková DN 800/2000</t>
  </si>
  <si>
    <t>2051069559</t>
  </si>
  <si>
    <t>"trouba mezilehlá DN 800/2000"2</t>
  </si>
  <si>
    <t>Žlb trouba patková DN 800/1885 vtoková</t>
  </si>
  <si>
    <t>62572995</t>
  </si>
  <si>
    <t>Žlb trouba patková DN 800/1885 vtoková s kolmým čelem</t>
  </si>
  <si>
    <t>"trouba vtoková kolmá dl.1885"1</t>
  </si>
  <si>
    <t>Žlb trouba patková DN 800/1930 výtokový díl šikmý</t>
  </si>
  <si>
    <t>723457145</t>
  </si>
  <si>
    <t>"trouba výtoková šikmá dl. 1930"1</t>
  </si>
  <si>
    <t>-1534488779</t>
  </si>
  <si>
    <t>"opěry a průčelní zdivo"0,625*1,06*6,6*2+3,015*0,5*1,86</t>
  </si>
  <si>
    <t>-2014342258</t>
  </si>
  <si>
    <t>https://podminky.urs.cz/item/CS_URS_2023_01/963021112</t>
  </si>
  <si>
    <t>"bourání stávající nosné konstrukce z kamenných desek"6,5*1,6*0,25</t>
  </si>
  <si>
    <t>1556625968</t>
  </si>
  <si>
    <t>"převoz prefabrikátů na staveništi" 4</t>
  </si>
  <si>
    <t>-61340788</t>
  </si>
  <si>
    <t>-991655223</t>
  </si>
  <si>
    <t>https://podminky.urs.cz/item/CS_URS_2023_01/997211119</t>
  </si>
  <si>
    <t>-1034157505</t>
  </si>
  <si>
    <t>1063504052</t>
  </si>
  <si>
    <t>"odvoz suti na skládku 30km"30*35,231</t>
  </si>
  <si>
    <t>531562191</t>
  </si>
  <si>
    <t>-673750834</t>
  </si>
  <si>
    <t>https://podminky.urs.cz/item/CS_URS_2023_01/997221873</t>
  </si>
  <si>
    <t>35,231</t>
  </si>
  <si>
    <t>1250687985</t>
  </si>
  <si>
    <t>61</t>
  </si>
  <si>
    <t>1313261170</t>
  </si>
  <si>
    <t>"vytyčení kabelů SSZT, včetně jejich uložení do HDPE kabelových chrániček, nové rezervní chráničky, D+M"1</t>
  </si>
  <si>
    <t>62</t>
  </si>
  <si>
    <t>1824103274</t>
  </si>
  <si>
    <t>"vytyčení kabelů ČD Telematika včetně jejich uložení do kabelových chrániček"1</t>
  </si>
  <si>
    <t>VRN - Vedlejší rozpočtové náklady - oprava propustku v km 72,216</t>
  </si>
  <si>
    <t>378928391</t>
  </si>
  <si>
    <t>https://podminky.urs.cz/item/CS_URS_2022_02/012303000</t>
  </si>
  <si>
    <t>CS ÚRS 2022 01</t>
  </si>
  <si>
    <t>-1367076596</t>
  </si>
  <si>
    <t>https://podminky.urs.cz/item/CS_URS_2022_01/013254000</t>
  </si>
  <si>
    <t>-848281232</t>
  </si>
  <si>
    <t>https://podminky.urs.cz/item/CS_URS_2022_01/030001000</t>
  </si>
  <si>
    <t>1292837307</t>
  </si>
  <si>
    <t>https://podminky.urs.cz/item/CS_URS_2022_01/032403000</t>
  </si>
  <si>
    <t>1962373657</t>
  </si>
  <si>
    <t>https://podminky.urs.cz/item/CS_URS_2022_01/035103001</t>
  </si>
  <si>
    <t>1436935647</t>
  </si>
  <si>
    <t>https://podminky.urs.cz/item/CS_URS_2022_01/043194000</t>
  </si>
  <si>
    <t>1315467690</t>
  </si>
  <si>
    <t>https://podminky.urs.cz/item/CS_URS_2022_01/065002000</t>
  </si>
  <si>
    <t>-570191819</t>
  </si>
  <si>
    <t>https://podminky.urs.cz/item/CS_URS_2022_01/074002000</t>
  </si>
  <si>
    <t>SO 03 - Oprava propustku v km 75,399</t>
  </si>
  <si>
    <t>SO 301 - Železniční svršek na propustku v km 75,399</t>
  </si>
  <si>
    <t>-278750829</t>
  </si>
  <si>
    <t>1961575350</t>
  </si>
  <si>
    <t>-99150637</t>
  </si>
  <si>
    <t>41929390</t>
  </si>
  <si>
    <t>"odtěžení nad propustkem"12*1,9</t>
  </si>
  <si>
    <t>1354099500</t>
  </si>
  <si>
    <t>"nové lože nad propustkem"12*1,9</t>
  </si>
  <si>
    <t>-78058950</t>
  </si>
  <si>
    <t>-1411593836</t>
  </si>
  <si>
    <t>12/1000</t>
  </si>
  <si>
    <t>2063057902</t>
  </si>
  <si>
    <t>-2026512871</t>
  </si>
  <si>
    <t>Poznámka k položce:
Řez=kus</t>
  </si>
  <si>
    <t>-838290970</t>
  </si>
  <si>
    <t>415920028</t>
  </si>
  <si>
    <t>1087654801</t>
  </si>
  <si>
    <t>1140781876</t>
  </si>
  <si>
    <t>-862078623</t>
  </si>
  <si>
    <t>12/0,6*2</t>
  </si>
  <si>
    <t>1454792649</t>
  </si>
  <si>
    <t>-1514638669</t>
  </si>
  <si>
    <t>1539294908</t>
  </si>
  <si>
    <t>22,8*1,8</t>
  </si>
  <si>
    <t>5912050120</t>
  </si>
  <si>
    <t>Staničení demontáž hektometrovníku</t>
  </si>
  <si>
    <t>-317540444</t>
  </si>
  <si>
    <t>Staničení demontáž hektometrovníku. Poznámka: 1. V cenách jsou započteny náklady na zemní práce a výměnu, demontáž nebo montáž staničení. 2. V cenách nejsou obsaženy náklady na dodávku materiálu.</t>
  </si>
  <si>
    <t>5912050220</t>
  </si>
  <si>
    <t>Staničení montáž hektometrovníku</t>
  </si>
  <si>
    <t>-165339796</t>
  </si>
  <si>
    <t>Staničení montáž hektometrovníku. Poznámka: 1. V cenách jsou započteny náklady na zemní práce a výměnu, demontáž nebo montáž staničení. 2. V cenách nejsou obsaženy náklady na dodávku materiálu.</t>
  </si>
  <si>
    <t>-2140456586</t>
  </si>
  <si>
    <t>(22,8+15)*1,8+22,8*1,8</t>
  </si>
  <si>
    <t>-934039743</t>
  </si>
  <si>
    <t>956862577</t>
  </si>
  <si>
    <t>22,8*1,8"odstraněné KL nad propustkem"</t>
  </si>
  <si>
    <t>SO 302 - Oprava propustku v km 75,399</t>
  </si>
  <si>
    <t>524005363</t>
  </si>
  <si>
    <t>"Vlevo trati"16*5</t>
  </si>
  <si>
    <t>"Vpravo trati"16*5</t>
  </si>
  <si>
    <t>2124942494</t>
  </si>
  <si>
    <t>"při deštích" 24</t>
  </si>
  <si>
    <t>170794115</t>
  </si>
  <si>
    <t>389243282</t>
  </si>
  <si>
    <t>5*10*2*0,1</t>
  </si>
  <si>
    <t>-1346947954</t>
  </si>
  <si>
    <t>"odpočet stávající konstrukce"((5,5+12)*0,5*2,6*2,9)*-1</t>
  </si>
  <si>
    <t>(14+6)*0,5*3,3*2,2+6*3,3*4,15+3,3*4*0,333*4,14*4</t>
  </si>
  <si>
    <t>638240735</t>
  </si>
  <si>
    <t>161,586</t>
  </si>
  <si>
    <t>-1011695932</t>
  </si>
  <si>
    <t>161,586+10"přemístění zeminy na meziskládku do 4km"</t>
  </si>
  <si>
    <t>378187259</t>
  </si>
  <si>
    <t>" odvoz nevyhovující zeminy - předpoklad 50%  na skládku 30km"30*0,5*161,586</t>
  </si>
  <si>
    <t>1966079415</t>
  </si>
  <si>
    <t>161,586+10"nakládání zeminy na meziskládce"</t>
  </si>
  <si>
    <t>-1385668582</t>
  </si>
  <si>
    <t>880253744</t>
  </si>
  <si>
    <t>189,703"náhrada nevyhovující zeminy 50%"*0,5*1,8</t>
  </si>
  <si>
    <t>-1836202498</t>
  </si>
  <si>
    <t>"odpočet nové konstrukce"(2,7+9,2+12,6*3,14*0,81*0,81)*-1</t>
  </si>
  <si>
    <t>-1069750497</t>
  </si>
  <si>
    <t>"odvoz nevyhovující zeminy na skládku - předpoklad 50%"161,585*0,5*1,8</t>
  </si>
  <si>
    <t>-109622624</t>
  </si>
  <si>
    <t>2,2*15,6</t>
  </si>
  <si>
    <t>-181927537</t>
  </si>
  <si>
    <t>"zemní pláň pod kol.lože" 6,2*11</t>
  </si>
  <si>
    <t>-573209535</t>
  </si>
  <si>
    <t>-1187433580</t>
  </si>
  <si>
    <t>1330607468</t>
  </si>
  <si>
    <t>1280057852</t>
  </si>
  <si>
    <t>160*0,03</t>
  </si>
  <si>
    <t>-1600656718</t>
  </si>
  <si>
    <t>2,2*13*0,1</t>
  </si>
  <si>
    <t>857537420</t>
  </si>
  <si>
    <t>"podkladní vyrovnávací beton pod základovou desku 100mm dle přílohy č.06"2,7</t>
  </si>
  <si>
    <t>-746912356</t>
  </si>
  <si>
    <t>2,7</t>
  </si>
  <si>
    <t>-786458955</t>
  </si>
  <si>
    <t>"deska pod prefabrikáty + koncové prahy základu + zesílení základu dle přílohy 06" 9,2</t>
  </si>
  <si>
    <t>1035347924</t>
  </si>
  <si>
    <t>9,2</t>
  </si>
  <si>
    <t>727974363</t>
  </si>
  <si>
    <t>"podkladní beton" 2*11,9*0,1+2,0*2*0,1</t>
  </si>
  <si>
    <t>"lože pod prefabrikáty" 0,25*11,9*2+2,0*0,25*2+0,8*2+0,56*2*0,8*0,4*4</t>
  </si>
  <si>
    <t>-737767657</t>
  </si>
  <si>
    <t>12,764</t>
  </si>
  <si>
    <t>-867987886</t>
  </si>
  <si>
    <t>805542262</t>
  </si>
  <si>
    <t>"výztuž dlažby +10% přesahy"24,708*1,1</t>
  </si>
  <si>
    <t>-739414472</t>
  </si>
  <si>
    <t>"vpravo"3,58*0,4*0,6+1,8*0,3*0,6*2</t>
  </si>
  <si>
    <t>"vlevo"2,2*0,4*0,6+2,01*0,3*0,6*2</t>
  </si>
  <si>
    <t>-254094484</t>
  </si>
  <si>
    <t>1064221474</t>
  </si>
  <si>
    <t>-935873683</t>
  </si>
  <si>
    <t>"Prutová výstuž základu"(17,7+127)/1000</t>
  </si>
  <si>
    <t>-882782829</t>
  </si>
  <si>
    <t>"Montáž propustku"9+2</t>
  </si>
  <si>
    <t>1362705648</t>
  </si>
  <si>
    <t>"vlevo"4*1,8+4,85*1</t>
  </si>
  <si>
    <t>"vpravo"(1,51+2,25)*2,01+5,1*1</t>
  </si>
  <si>
    <t>-1025058012</t>
  </si>
  <si>
    <t>-1398515973</t>
  </si>
  <si>
    <t>(2*3,14*0,8-1,00)*12,645</t>
  </si>
  <si>
    <t>369147133</t>
  </si>
  <si>
    <t>-1501597630</t>
  </si>
  <si>
    <t>"dvojnásobný nátěr"50,883*2</t>
  </si>
  <si>
    <t>25002726</t>
  </si>
  <si>
    <t>2104007758</t>
  </si>
  <si>
    <t>0,051</t>
  </si>
  <si>
    <t>238410744</t>
  </si>
  <si>
    <t>(0,7+0,7)*15</t>
  </si>
  <si>
    <t>1040252829</t>
  </si>
  <si>
    <t>962051111</t>
  </si>
  <si>
    <t>Bourání mostních zdí a pilířů z ŽB</t>
  </si>
  <si>
    <t>1996667616</t>
  </si>
  <si>
    <t>Bourání mostních konstrukcí zdiva a pilířů ze železového betonu</t>
  </si>
  <si>
    <t>https://podminky.urs.cz/item/CS_URS_2023_01/962051111</t>
  </si>
  <si>
    <t>"bourání rovnaniny z bet pražců"2,6*0,225*0,25*6</t>
  </si>
  <si>
    <t>1397645961</t>
  </si>
  <si>
    <t>"dlažba uvnitř propustku"10*1</t>
  </si>
  <si>
    <t>Žlb trouba patková DN 1200</t>
  </si>
  <si>
    <t>-1047097021</t>
  </si>
  <si>
    <t>"mezilehlá trouba 1m"9</t>
  </si>
  <si>
    <t>Žlb trouba patková DN 1200 výtokový díl šikmý</t>
  </si>
  <si>
    <t>1385505804</t>
  </si>
  <si>
    <t>"díl výtokový dl.1930mm"1</t>
  </si>
  <si>
    <t>Žlb trouba patková DN 1200 vtokový díl šikmý</t>
  </si>
  <si>
    <t>-428937599</t>
  </si>
  <si>
    <t>"díl vtokový šikmý dl.1495mm"1</t>
  </si>
  <si>
    <t>-2024911437</t>
  </si>
  <si>
    <t>"opěry včetně kolmých křídel"(10+5,5)*0,5*0,8*2,7*2</t>
  </si>
  <si>
    <t>624971899</t>
  </si>
  <si>
    <t>"bourání nosné konstrukce stávajícího propustku"0,3*1,5*5,5</t>
  </si>
  <si>
    <t>-367023163</t>
  </si>
  <si>
    <t>"převoz prefabrikátů na staveništi" 9+2</t>
  </si>
  <si>
    <t>1554716407</t>
  </si>
  <si>
    <t>2038420125</t>
  </si>
  <si>
    <t>1438613126</t>
  </si>
  <si>
    <t>-665954775</t>
  </si>
  <si>
    <t>95,955*30"odvoz suti na skládku 30km"</t>
  </si>
  <si>
    <t>1661396135</t>
  </si>
  <si>
    <t>1047851152</t>
  </si>
  <si>
    <t>95,955</t>
  </si>
  <si>
    <t>795806795</t>
  </si>
  <si>
    <t>468216806</t>
  </si>
  <si>
    <t>"vytyčení a kabelů SSZT včetně jejich uložení do HDPE kabelových chrániček, nové rezervní chráničky, D+M, geodetické zaměření"1</t>
  </si>
  <si>
    <t>-682604761</t>
  </si>
  <si>
    <t>VRN - Vedlejší rozpočtové náklady - oprava propustku v km 75,399</t>
  </si>
  <si>
    <t>-1095750510</t>
  </si>
  <si>
    <t>-1200823691</t>
  </si>
  <si>
    <t>328832748</t>
  </si>
  <si>
    <t>-22534661</t>
  </si>
  <si>
    <t>-26393905</t>
  </si>
  <si>
    <t>-911225171</t>
  </si>
  <si>
    <t>160436472</t>
  </si>
  <si>
    <t>1612723902</t>
  </si>
  <si>
    <t>SO 04 - Oprava propustku v km 77,324</t>
  </si>
  <si>
    <t>SO 401 - Železniční svršek na propustku v km 77,324</t>
  </si>
  <si>
    <t>-1917329948</t>
  </si>
  <si>
    <t>41672634</t>
  </si>
  <si>
    <t>-1857861973</t>
  </si>
  <si>
    <t>28*0,1*1,4</t>
  </si>
  <si>
    <t>-612947390</t>
  </si>
  <si>
    <t>1509299023</t>
  </si>
  <si>
    <t>-628016059</t>
  </si>
  <si>
    <t>-2049719827</t>
  </si>
  <si>
    <t>-1259739307</t>
  </si>
  <si>
    <t>234825259</t>
  </si>
  <si>
    <t>-1096492978</t>
  </si>
  <si>
    <t>-194523613</t>
  </si>
  <si>
    <t>-1575640592</t>
  </si>
  <si>
    <t>1778109327</t>
  </si>
  <si>
    <t>1720616408</t>
  </si>
  <si>
    <t>-1774779252</t>
  </si>
  <si>
    <t>-1134581175</t>
  </si>
  <si>
    <t>563512572</t>
  </si>
  <si>
    <t>607019722</t>
  </si>
  <si>
    <t>-753096839</t>
  </si>
  <si>
    <t>1254594760</t>
  </si>
  <si>
    <t>1658707714</t>
  </si>
  <si>
    <t>SO 402 - Oprava propustku v km 77,324</t>
  </si>
  <si>
    <t>1259080198</t>
  </si>
  <si>
    <t>-1127003445</t>
  </si>
  <si>
    <t>"odpočet stávající konstrukce"2*1,3*10*-1</t>
  </si>
  <si>
    <t>"výkopy pro základ trub"(5+11,5)*0,5*1,8*2,2+5*1,8*1,95+1,8*3,25*0,5*0,333*1,95*4</t>
  </si>
  <si>
    <t>-717674077</t>
  </si>
  <si>
    <t>31,817</t>
  </si>
  <si>
    <t>1583574178</t>
  </si>
  <si>
    <t>31,817*0,5*30" odvoz nevyhovující zeminy 50%  na skládku 30km"</t>
  </si>
  <si>
    <t>-1201107988</t>
  </si>
  <si>
    <t>31,817"přemístění zeminy na meziskládku do 10km"</t>
  </si>
  <si>
    <t>-1263022075</t>
  </si>
  <si>
    <t>31,817"nakládání na meziskládce"</t>
  </si>
  <si>
    <t>1281776258</t>
  </si>
  <si>
    <t>"hutnění násypu po vrstvách 20cm"8*4,5*5,5</t>
  </si>
  <si>
    <t>467825905</t>
  </si>
  <si>
    <t>" 7m od osy propustku" 14*2,5+14*2,5</t>
  </si>
  <si>
    <t>-152922444</t>
  </si>
  <si>
    <t>"náhrada nevyhovující zeminy 50%"45,761*0,5*1,8</t>
  </si>
  <si>
    <t>-929692078</t>
  </si>
  <si>
    <t>"odpočet nové konstrukce"(0,98+1,85+3,8+4,8*3,14*0,6*0,6)*-1</t>
  </si>
  <si>
    <t>-753128183</t>
  </si>
  <si>
    <t>"odvoz nevyhovující zeminy na skládku - předpoklad 50%"31,817*0,5*1,8</t>
  </si>
  <si>
    <t>1810444466</t>
  </si>
  <si>
    <t>1144464539</t>
  </si>
  <si>
    <t>"zemní pláň pod kol.lože" 6,0*10</t>
  </si>
  <si>
    <t>182111111</t>
  </si>
  <si>
    <t>Zpevnění svahu tkaninou nebo rohoží na svahu sklonu přes 1:2 do 1:1</t>
  </si>
  <si>
    <t>-1109527496</t>
  </si>
  <si>
    <t>https://podminky.urs.cz/item/CS_URS_2023_01/182111111</t>
  </si>
  <si>
    <t>61894012</t>
  </si>
  <si>
    <t>síť protierozní z kokosových vláken 400g/m2</t>
  </si>
  <si>
    <t>-1794209611</t>
  </si>
  <si>
    <t>"včetně přesahů 15%"70*1,15</t>
  </si>
  <si>
    <t>182211121</t>
  </si>
  <si>
    <t>Svahování násypů ručně</t>
  </si>
  <si>
    <t>-707328824</t>
  </si>
  <si>
    <t>Svahování trvalých svahů do projektovaných profilů ručně s potřebným přemístěním výkopku při svahování násypů v jakékoliv hornině</t>
  </si>
  <si>
    <t>https://podminky.urs.cz/item/CS_URS_2023_01/182211121</t>
  </si>
  <si>
    <t>786122497</t>
  </si>
  <si>
    <t>70</t>
  </si>
  <si>
    <t>1299828617</t>
  </si>
  <si>
    <t>581749398</t>
  </si>
  <si>
    <t>70*0,03</t>
  </si>
  <si>
    <t>345524397</t>
  </si>
  <si>
    <t>2,2*7,5*0,1</t>
  </si>
  <si>
    <t>-1052912002</t>
  </si>
  <si>
    <t>"prahy dlažby vlevo"0,6*0,4*4</t>
  </si>
  <si>
    <t>"prahy dlažby vpravo"0,6*0,4*1,3*2</t>
  </si>
  <si>
    <t>-1607813188</t>
  </si>
  <si>
    <t>"podkladní vyrovnávací beton pod čelní zeď a zákl.desku"0,98</t>
  </si>
  <si>
    <t>56230625R</t>
  </si>
  <si>
    <t>Kompozitní rošt 30x30/60 včetně montáže</t>
  </si>
  <si>
    <t>Ks</t>
  </si>
  <si>
    <t>-273568328</t>
  </si>
  <si>
    <t xml:space="preserve">Kompozitní rošt 30x30/60 </t>
  </si>
  <si>
    <t>"kompozitní rošt 30x30 tl.60mm - 4000/800 včetně montáže a kompozitních L-profilů"1</t>
  </si>
  <si>
    <t>971905567</t>
  </si>
  <si>
    <t>-42867502</t>
  </si>
  <si>
    <t>8,39+8,03</t>
  </si>
  <si>
    <t>-430972405</t>
  </si>
  <si>
    <t>"základ jímky"0,25*1,3*2+0,25*4*2</t>
  </si>
  <si>
    <t>"základ čelní zdi"1*1,5*2+1*4*2</t>
  </si>
  <si>
    <t>"lože pod trouby"0,25*4,1*2</t>
  </si>
  <si>
    <t>1404810896</t>
  </si>
  <si>
    <t>15,7</t>
  </si>
  <si>
    <t>-1908143686</t>
  </si>
  <si>
    <t>"výztuž základové desky a čelní zdi"102</t>
  </si>
  <si>
    <t>974955675</t>
  </si>
  <si>
    <t>-678688231</t>
  </si>
  <si>
    <t>"výztuž dlažby včetně přesahů 10%"21,557*1,1</t>
  </si>
  <si>
    <t>600681240</t>
  </si>
  <si>
    <t>"základ pod čelní zeď"6,18</t>
  </si>
  <si>
    <t>"základová deska pod trouby"1,85</t>
  </si>
  <si>
    <t>-1755252721</t>
  </si>
  <si>
    <t>"prahy dlažby vlevo"0,6*0,4*2+0,6*4*2</t>
  </si>
  <si>
    <t>"prahy dlažby vpravo"0,6*1,3*2*2+0,6*0,4*4</t>
  </si>
  <si>
    <t>-669462258</t>
  </si>
  <si>
    <t>1147241165</t>
  </si>
  <si>
    <t>"bednění římsy čelní zdi"4*(0,235+0,25)+0,4*0,25*2</t>
  </si>
  <si>
    <t>1676676150</t>
  </si>
  <si>
    <t>-1152047551</t>
  </si>
  <si>
    <t>"vtoková jímka"4,6</t>
  </si>
  <si>
    <t>"čelní zeď - dřík + římsa"3,79</t>
  </si>
  <si>
    <t>-887583068</t>
  </si>
  <si>
    <t>"Bednění stěn jímky"1,56*4*2*2+1,3*0,7*2*2</t>
  </si>
  <si>
    <t>"Bednění dříku čelní zdi"1,44*4+1,3*4+1,4*0,8*2</t>
  </si>
  <si>
    <t>-1911422897</t>
  </si>
  <si>
    <t>41,8</t>
  </si>
  <si>
    <t>-853279182</t>
  </si>
  <si>
    <t>"Prutová výztuž základu pod trouby + prutová výztuž čelní zdi + jímky"(25,3+145,7)/1000</t>
  </si>
  <si>
    <t>-330441337</t>
  </si>
  <si>
    <t>"Montáž propustku"3</t>
  </si>
  <si>
    <t>370051645</t>
  </si>
  <si>
    <t>21,557</t>
  </si>
  <si>
    <t>458311121</t>
  </si>
  <si>
    <t>Výplňové klíny za opěrou z betonu prostého C 12/15 hutněného po vrstvách</t>
  </si>
  <si>
    <t>823742665</t>
  </si>
  <si>
    <t>Výplňové klíny a filtrační vrstvy za opěrou z betonu hutněného po vrstvách výplňového prostého</t>
  </si>
  <si>
    <t>https://podminky.urs.cz/item/CS_URS_2023_01/458311121</t>
  </si>
  <si>
    <t>"výplňový beton jímky 12/15 pod dlažbu"1,45*0,7*0,8</t>
  </si>
  <si>
    <t>463211141</t>
  </si>
  <si>
    <t>Rovnanina objemu do 3 m3 z lomového kamene tříděného hmotnosti do 80 kg s urovnáním líce</t>
  </si>
  <si>
    <t>1755114720</t>
  </si>
  <si>
    <t>Rovnanina z lomového kamene neupraveného pro podélné i příčné objekty objemu do 3 m3 z kamene tříděného, s urovnáním líce a vyklínováním spár úlomky kamene hmotnost jednotlivých kamenů do 80 kg</t>
  </si>
  <si>
    <t>https://podminky.urs.cz/item/CS_URS_2023_01/463211141</t>
  </si>
  <si>
    <t>"dlažba na sucho na vtoku"</t>
  </si>
  <si>
    <t>"příkopy"(3,6+4)*1*0,35</t>
  </si>
  <si>
    <t>"svah"3*6,33*0,35</t>
  </si>
  <si>
    <t>-1167649392</t>
  </si>
  <si>
    <t>"vlevo"(1,2+1,3)*1,3</t>
  </si>
  <si>
    <t>"dlažba v jímce"0,8*(0,6+1,8+1,8)</t>
  </si>
  <si>
    <t>"vpravo"3,14*2,2*3,1*0,5+3,2*2,65*0,5</t>
  </si>
  <si>
    <t>71507926</t>
  </si>
  <si>
    <t>"nátěr čelní zdi"(0,235+0,5+1,28+0,7)*4-3,14*0,6*0,6+1,5*1,4*2</t>
  </si>
  <si>
    <t>"nátěr trub"4,8*(2*3,14*0,6-0,635)</t>
  </si>
  <si>
    <t>"nátěr jímky"1,82*4+0,95*1,3*2+1,82*4-(3,14*0,6*0,6+0,25*1,8)</t>
  </si>
  <si>
    <t>375063199</t>
  </si>
  <si>
    <t>-1628372696</t>
  </si>
  <si>
    <t>44,418*2"Dvojnásobný nátěr"</t>
  </si>
  <si>
    <t>-1896358168</t>
  </si>
  <si>
    <t>-151288113</t>
  </si>
  <si>
    <t>441799114</t>
  </si>
  <si>
    <t>1629732189</t>
  </si>
  <si>
    <t>474873830</t>
  </si>
  <si>
    <t>"trouba mezilehlá DN 800/2000"1</t>
  </si>
  <si>
    <t>Žlb trouba patková DN 800/1990 výtoková</t>
  </si>
  <si>
    <t>-961509077</t>
  </si>
  <si>
    <t>Žlb trouba patková DN 800/1990 výtoková s kolmým čelem</t>
  </si>
  <si>
    <t>"trouba koncová s kolmým čelem dl. 1990mm"1</t>
  </si>
  <si>
    <t>Žlb trouba patková DN 800/1885 vtokový díl s kolmým čelem</t>
  </si>
  <si>
    <t>-1048949461</t>
  </si>
  <si>
    <t>"trouba vtoková s kolmým čelem dl. 1885mm"1</t>
  </si>
  <si>
    <t>-1517183687</t>
  </si>
  <si>
    <t>"opěry a část základu"0,7*1*6,15*2+2*1,5*0,6</t>
  </si>
  <si>
    <t>876656859</t>
  </si>
  <si>
    <t>"bourání stávající nosné konstrukce z kamenných desek"6,1*1,2*0,25</t>
  </si>
  <si>
    <t>-1982935363</t>
  </si>
  <si>
    <t>"převoz prefabrikátů na staveništi" 3</t>
  </si>
  <si>
    <t>1670326625</t>
  </si>
  <si>
    <t>-1537525520</t>
  </si>
  <si>
    <t>658672458</t>
  </si>
  <si>
    <t>-1479680675</t>
  </si>
  <si>
    <t>"odvoz suti na skládku 30km"30*30,478</t>
  </si>
  <si>
    <t>21931737</t>
  </si>
  <si>
    <t>63</t>
  </si>
  <si>
    <t>-1588252272</t>
  </si>
  <si>
    <t>30,478</t>
  </si>
  <si>
    <t>64</t>
  </si>
  <si>
    <t>1385144514</t>
  </si>
  <si>
    <t>65</t>
  </si>
  <si>
    <t>234171600</t>
  </si>
  <si>
    <t>66</t>
  </si>
  <si>
    <t>-309095285</t>
  </si>
  <si>
    <t>VRN - Vedlejší rozpočtové náklady - oprava propustku v km 77,324</t>
  </si>
  <si>
    <t>-1041473592</t>
  </si>
  <si>
    <t>-1315389140</t>
  </si>
  <si>
    <t>22672588</t>
  </si>
  <si>
    <t>366329222</t>
  </si>
  <si>
    <t>-1580148021</t>
  </si>
  <si>
    <t>-1738999219</t>
  </si>
  <si>
    <t>-206576071</t>
  </si>
  <si>
    <t>-255896067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</si>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</sst>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horizontal="left" vertical="center"/>
      <protection/>
    </xf>
    <xf numFmtId="0" fontId="42" fillId="0" borderId="0" xfId="2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2" TargetMode="External" /><Relationship Id="rId2" Type="http://schemas.openxmlformats.org/officeDocument/2006/relationships/hyperlink" Target="https://podminky.urs.cz/item/CS_URS_2023_01/131351104" TargetMode="External" /><Relationship Id="rId3" Type="http://schemas.openxmlformats.org/officeDocument/2006/relationships/hyperlink" Target="https://podminky.urs.cz/item/CS_URS_2023_01/161151113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2751137" TargetMode="External" /><Relationship Id="rId6" Type="http://schemas.openxmlformats.org/officeDocument/2006/relationships/hyperlink" Target="https://podminky.urs.cz/item/CS_URS_2023_01/167151102" TargetMode="External" /><Relationship Id="rId7" Type="http://schemas.openxmlformats.org/officeDocument/2006/relationships/hyperlink" Target="https://podminky.urs.cz/item/CS_URS_2023_01/171111111" TargetMode="External" /><Relationship Id="rId8" Type="http://schemas.openxmlformats.org/officeDocument/2006/relationships/hyperlink" Target="https://podminky.urs.cz/item/CS_URS_2023_01/171151111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181252305" TargetMode="External" /><Relationship Id="rId12" Type="http://schemas.openxmlformats.org/officeDocument/2006/relationships/hyperlink" Target="https://podminky.urs.cz/item/CS_URS_2023_01/182111111" TargetMode="External" /><Relationship Id="rId13" Type="http://schemas.openxmlformats.org/officeDocument/2006/relationships/hyperlink" Target="https://podminky.urs.cz/item/CS_URS_2023_01/182211121" TargetMode="External" /><Relationship Id="rId14" Type="http://schemas.openxmlformats.org/officeDocument/2006/relationships/hyperlink" Target="https://podminky.urs.cz/item/CS_URS_2023_01/182351023" TargetMode="External" /><Relationship Id="rId15" Type="http://schemas.openxmlformats.org/officeDocument/2006/relationships/hyperlink" Target="https://podminky.urs.cz/item/CS_URS_2023_01/183405212" TargetMode="External" /><Relationship Id="rId16" Type="http://schemas.openxmlformats.org/officeDocument/2006/relationships/hyperlink" Target="https://podminky.urs.cz/item/CS_URS_2023_01/271532212" TargetMode="External" /><Relationship Id="rId17" Type="http://schemas.openxmlformats.org/officeDocument/2006/relationships/hyperlink" Target="https://podminky.urs.cz/item/CS_URS_2023_01/272311126" TargetMode="External" /><Relationship Id="rId18" Type="http://schemas.openxmlformats.org/officeDocument/2006/relationships/hyperlink" Target="https://podminky.urs.cz/item/CS_URS_2023_01/272311191" TargetMode="External" /><Relationship Id="rId19" Type="http://schemas.openxmlformats.org/officeDocument/2006/relationships/hyperlink" Target="https://podminky.urs.cz/item/CS_URS_2023_01/273321191" TargetMode="External" /><Relationship Id="rId20" Type="http://schemas.openxmlformats.org/officeDocument/2006/relationships/hyperlink" Target="https://podminky.urs.cz/item/CS_URS_2023_01/274321117" TargetMode="External" /><Relationship Id="rId21" Type="http://schemas.openxmlformats.org/officeDocument/2006/relationships/hyperlink" Target="https://podminky.urs.cz/item/CS_URS_2023_01/274354111" TargetMode="External" /><Relationship Id="rId22" Type="http://schemas.openxmlformats.org/officeDocument/2006/relationships/hyperlink" Target="https://podminky.urs.cz/item/CS_URS_2023_01/274354211" TargetMode="External" /><Relationship Id="rId23" Type="http://schemas.openxmlformats.org/officeDocument/2006/relationships/hyperlink" Target="https://podminky.urs.cz/item/CS_URS_2023_01/317353121" TargetMode="External" /><Relationship Id="rId24" Type="http://schemas.openxmlformats.org/officeDocument/2006/relationships/hyperlink" Target="https://podminky.urs.cz/item/CS_URS_2023_01/317353221" TargetMode="External" /><Relationship Id="rId25" Type="http://schemas.openxmlformats.org/officeDocument/2006/relationships/hyperlink" Target="https://podminky.urs.cz/item/CS_URS_2023_01/341321610" TargetMode="External" /><Relationship Id="rId26" Type="http://schemas.openxmlformats.org/officeDocument/2006/relationships/hyperlink" Target="https://podminky.urs.cz/item/CS_URS_2023_01/341351111" TargetMode="External" /><Relationship Id="rId27" Type="http://schemas.openxmlformats.org/officeDocument/2006/relationships/hyperlink" Target="https://podminky.urs.cz/item/CS_URS_2023_01/341351112" TargetMode="External" /><Relationship Id="rId28" Type="http://schemas.openxmlformats.org/officeDocument/2006/relationships/hyperlink" Target="https://podminky.urs.cz/item/CS_URS_2023_01/341361821" TargetMode="External" /><Relationship Id="rId29" Type="http://schemas.openxmlformats.org/officeDocument/2006/relationships/hyperlink" Target="https://podminky.urs.cz/item/CS_URS_2023_01/389121111" TargetMode="External" /><Relationship Id="rId30" Type="http://schemas.openxmlformats.org/officeDocument/2006/relationships/hyperlink" Target="https://podminky.urs.cz/item/CS_URS_2023_01/451312111" TargetMode="External" /><Relationship Id="rId31" Type="http://schemas.openxmlformats.org/officeDocument/2006/relationships/hyperlink" Target="https://podminky.urs.cz/item/CS_URS_2023_01/458311121" TargetMode="External" /><Relationship Id="rId32" Type="http://schemas.openxmlformats.org/officeDocument/2006/relationships/hyperlink" Target="https://podminky.urs.cz/item/CS_URS_2023_01/463211141" TargetMode="External" /><Relationship Id="rId33" Type="http://schemas.openxmlformats.org/officeDocument/2006/relationships/hyperlink" Target="https://podminky.urs.cz/item/CS_URS_2023_01/465513157" TargetMode="External" /><Relationship Id="rId34" Type="http://schemas.openxmlformats.org/officeDocument/2006/relationships/hyperlink" Target="https://podminky.urs.cz/item/CS_URS_2023_01/922501117" TargetMode="External" /><Relationship Id="rId35" Type="http://schemas.openxmlformats.org/officeDocument/2006/relationships/hyperlink" Target="https://podminky.urs.cz/item/CS_URS_2023_01/963021112" TargetMode="External" /><Relationship Id="rId36" Type="http://schemas.openxmlformats.org/officeDocument/2006/relationships/hyperlink" Target="https://podminky.urs.cz/item/CS_URS_2023_01/997211119" TargetMode="External" /><Relationship Id="rId37" Type="http://schemas.openxmlformats.org/officeDocument/2006/relationships/hyperlink" Target="https://podminky.urs.cz/item/CS_URS_2023_01/997221873" TargetMode="External" /><Relationship Id="rId38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303000" TargetMode="External" /><Relationship Id="rId2" Type="http://schemas.openxmlformats.org/officeDocument/2006/relationships/hyperlink" Target="https://podminky.urs.cz/item/CS_URS_2022_01/01325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2403000" TargetMode="External" /><Relationship Id="rId5" Type="http://schemas.openxmlformats.org/officeDocument/2006/relationships/hyperlink" Target="https://podminky.urs.cz/item/CS_URS_2022_01/035103001" TargetMode="External" /><Relationship Id="rId6" Type="http://schemas.openxmlformats.org/officeDocument/2006/relationships/hyperlink" Target="https://podminky.urs.cz/item/CS_URS_2022_01/043194000" TargetMode="External" /><Relationship Id="rId7" Type="http://schemas.openxmlformats.org/officeDocument/2006/relationships/hyperlink" Target="https://podminky.urs.cz/item/CS_URS_2022_01/065002000" TargetMode="External" /><Relationship Id="rId8" Type="http://schemas.openxmlformats.org/officeDocument/2006/relationships/hyperlink" Target="https://podminky.urs.cz/item/CS_URS_2022_01/074002000" TargetMode="External" /><Relationship Id="rId9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2" TargetMode="External" /><Relationship Id="rId2" Type="http://schemas.openxmlformats.org/officeDocument/2006/relationships/hyperlink" Target="https://podminky.urs.cz/item/CS_URS_2022_02/119001421" TargetMode="External" /><Relationship Id="rId3" Type="http://schemas.openxmlformats.org/officeDocument/2006/relationships/hyperlink" Target="https://podminky.urs.cz/item/CS_URS_2022_02/121103112" TargetMode="External" /><Relationship Id="rId4" Type="http://schemas.openxmlformats.org/officeDocument/2006/relationships/hyperlink" Target="https://podminky.urs.cz/item/CS_URS_2022_02/131351104" TargetMode="External" /><Relationship Id="rId5" Type="http://schemas.openxmlformats.org/officeDocument/2006/relationships/hyperlink" Target="https://podminky.urs.cz/item/CS_URS_2022_02/161151113" TargetMode="External" /><Relationship Id="rId6" Type="http://schemas.openxmlformats.org/officeDocument/2006/relationships/hyperlink" Target="https://podminky.urs.cz/item/CS_URS_2022_02/162651131" TargetMode="External" /><Relationship Id="rId7" Type="http://schemas.openxmlformats.org/officeDocument/2006/relationships/hyperlink" Target="https://podminky.urs.cz/item/CS_URS_2022_02/162751119" TargetMode="External" /><Relationship Id="rId8" Type="http://schemas.openxmlformats.org/officeDocument/2006/relationships/hyperlink" Target="https://podminky.urs.cz/item/CS_URS_2022_02/167151102" TargetMode="External" /><Relationship Id="rId9" Type="http://schemas.openxmlformats.org/officeDocument/2006/relationships/hyperlink" Target="https://podminky.urs.cz/item/CS_URS_2022_02/171112221" TargetMode="External" /><Relationship Id="rId10" Type="http://schemas.openxmlformats.org/officeDocument/2006/relationships/hyperlink" Target="https://podminky.urs.cz/item/CS_URS_2022_02/171201231" TargetMode="External" /><Relationship Id="rId11" Type="http://schemas.openxmlformats.org/officeDocument/2006/relationships/hyperlink" Target="https://podminky.urs.cz/item/CS_URS_2022_02/181152302" TargetMode="External" /><Relationship Id="rId12" Type="http://schemas.openxmlformats.org/officeDocument/2006/relationships/hyperlink" Target="https://podminky.urs.cz/item/CS_URS_2022_02/181252305" TargetMode="External" /><Relationship Id="rId13" Type="http://schemas.openxmlformats.org/officeDocument/2006/relationships/hyperlink" Target="https://podminky.urs.cz/item/CS_URS_2022_02/182151112" TargetMode="External" /><Relationship Id="rId14" Type="http://schemas.openxmlformats.org/officeDocument/2006/relationships/hyperlink" Target="https://podminky.urs.cz/item/CS_URS_2022_02/182351023" TargetMode="External" /><Relationship Id="rId15" Type="http://schemas.openxmlformats.org/officeDocument/2006/relationships/hyperlink" Target="https://podminky.urs.cz/item/CS_URS_2022_02/183405212" TargetMode="External" /><Relationship Id="rId16" Type="http://schemas.openxmlformats.org/officeDocument/2006/relationships/hyperlink" Target="https://podminky.urs.cz/item/CS_URS_2022_02/271532212" TargetMode="External" /><Relationship Id="rId17" Type="http://schemas.openxmlformats.org/officeDocument/2006/relationships/hyperlink" Target="https://podminky.urs.cz/item/CS_URS_2022_02/273311191" TargetMode="External" /><Relationship Id="rId18" Type="http://schemas.openxmlformats.org/officeDocument/2006/relationships/hyperlink" Target="https://podminky.urs.cz/item/CS_URS_2022_02/273321117" TargetMode="External" /><Relationship Id="rId19" Type="http://schemas.openxmlformats.org/officeDocument/2006/relationships/hyperlink" Target="https://podminky.urs.cz/item/CS_URS_2022_02/273321191" TargetMode="External" /><Relationship Id="rId20" Type="http://schemas.openxmlformats.org/officeDocument/2006/relationships/hyperlink" Target="https://podminky.urs.cz/item/CS_URS_2022_02/274311126" TargetMode="External" /><Relationship Id="rId21" Type="http://schemas.openxmlformats.org/officeDocument/2006/relationships/hyperlink" Target="https://podminky.urs.cz/item/CS_URS_2022_02/334352111" TargetMode="External" /><Relationship Id="rId22" Type="http://schemas.openxmlformats.org/officeDocument/2006/relationships/hyperlink" Target="https://podminky.urs.cz/item/CS_URS_2022_02/334352211" TargetMode="External" /><Relationship Id="rId23" Type="http://schemas.openxmlformats.org/officeDocument/2006/relationships/hyperlink" Target="https://podminky.urs.cz/item/CS_URS_2022_02/341361821" TargetMode="External" /><Relationship Id="rId24" Type="http://schemas.openxmlformats.org/officeDocument/2006/relationships/hyperlink" Target="https://podminky.urs.cz/item/CS_URS_2022_02/389121111" TargetMode="External" /><Relationship Id="rId25" Type="http://schemas.openxmlformats.org/officeDocument/2006/relationships/hyperlink" Target="https://podminky.urs.cz/item/CS_URS_2022_02/451312111" TargetMode="External" /><Relationship Id="rId26" Type="http://schemas.openxmlformats.org/officeDocument/2006/relationships/hyperlink" Target="https://podminky.urs.cz/item/CS_URS_2022_02/465513157" TargetMode="External" /><Relationship Id="rId27" Type="http://schemas.openxmlformats.org/officeDocument/2006/relationships/hyperlink" Target="https://podminky.urs.cz/item/CS_URS_2022_02/922501117" TargetMode="External" /><Relationship Id="rId28" Type="http://schemas.openxmlformats.org/officeDocument/2006/relationships/hyperlink" Target="https://podminky.urs.cz/item/CS_URS_2022_02/965022131" TargetMode="External" /><Relationship Id="rId29" Type="http://schemas.openxmlformats.org/officeDocument/2006/relationships/hyperlink" Target="https://podminky.urs.cz/item/CS_URS_2022_02/966023211" TargetMode="External" /><Relationship Id="rId30" Type="http://schemas.openxmlformats.org/officeDocument/2006/relationships/hyperlink" Target="https://podminky.urs.cz/item/CS_URS_2022_02/963021112" TargetMode="External" /><Relationship Id="rId31" Type="http://schemas.openxmlformats.org/officeDocument/2006/relationships/hyperlink" Target="https://podminky.urs.cz/item/CS_URS_2022_02/997211119" TargetMode="External" /><Relationship Id="rId32" Type="http://schemas.openxmlformats.org/officeDocument/2006/relationships/hyperlink" Target="https://podminky.urs.cz/item/CS_URS_2022_02/997221873" TargetMode="External" /><Relationship Id="rId3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2" TargetMode="External" /><Relationship Id="rId2" Type="http://schemas.openxmlformats.org/officeDocument/2006/relationships/hyperlink" Target="https://podminky.urs.cz/item/CS_URS_2023_01/131351104" TargetMode="External" /><Relationship Id="rId3" Type="http://schemas.openxmlformats.org/officeDocument/2006/relationships/hyperlink" Target="https://podminky.urs.cz/item/CS_URS_2023_01/161151113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2751137" TargetMode="External" /><Relationship Id="rId6" Type="http://schemas.openxmlformats.org/officeDocument/2006/relationships/hyperlink" Target="https://podminky.urs.cz/item/CS_URS_2023_01/167151102" TargetMode="External" /><Relationship Id="rId7" Type="http://schemas.openxmlformats.org/officeDocument/2006/relationships/hyperlink" Target="https://podminky.urs.cz/item/CS_URS_2023_01/171111111" TargetMode="External" /><Relationship Id="rId8" Type="http://schemas.openxmlformats.org/officeDocument/2006/relationships/hyperlink" Target="https://podminky.urs.cz/item/CS_URS_2023_01/171151111" TargetMode="External" /><Relationship Id="rId9" Type="http://schemas.openxmlformats.org/officeDocument/2006/relationships/hyperlink" Target="https://podminky.urs.cz/item/CS_URS_2023_01/171201231" TargetMode="External" /><Relationship Id="rId10" Type="http://schemas.openxmlformats.org/officeDocument/2006/relationships/hyperlink" Target="https://podminky.urs.cz/item/CS_URS_2023_01/181152302" TargetMode="External" /><Relationship Id="rId11" Type="http://schemas.openxmlformats.org/officeDocument/2006/relationships/hyperlink" Target="https://podminky.urs.cz/item/CS_URS_2023_01/181252305" TargetMode="External" /><Relationship Id="rId12" Type="http://schemas.openxmlformats.org/officeDocument/2006/relationships/hyperlink" Target="https://podminky.urs.cz/item/CS_URS_2023_01/182112121" TargetMode="External" /><Relationship Id="rId13" Type="http://schemas.openxmlformats.org/officeDocument/2006/relationships/hyperlink" Target="https://podminky.urs.cz/item/CS_URS_2023_01/182351023" TargetMode="External" /><Relationship Id="rId14" Type="http://schemas.openxmlformats.org/officeDocument/2006/relationships/hyperlink" Target="https://podminky.urs.cz/item/CS_URS_2023_01/183405212" TargetMode="External" /><Relationship Id="rId15" Type="http://schemas.openxmlformats.org/officeDocument/2006/relationships/hyperlink" Target="https://podminky.urs.cz/item/CS_URS_2023_01/271532212" TargetMode="External" /><Relationship Id="rId16" Type="http://schemas.openxmlformats.org/officeDocument/2006/relationships/hyperlink" Target="https://podminky.urs.cz/item/CS_URS_2023_01/272311126" TargetMode="External" /><Relationship Id="rId17" Type="http://schemas.openxmlformats.org/officeDocument/2006/relationships/hyperlink" Target="https://podminky.urs.cz/item/CS_URS_2023_01/272311191" TargetMode="External" /><Relationship Id="rId18" Type="http://schemas.openxmlformats.org/officeDocument/2006/relationships/hyperlink" Target="https://podminky.urs.cz/item/CS_URS_2023_01/273321191" TargetMode="External" /><Relationship Id="rId19" Type="http://schemas.openxmlformats.org/officeDocument/2006/relationships/hyperlink" Target="https://podminky.urs.cz/item/CS_URS_2023_01/274321117" TargetMode="External" /><Relationship Id="rId20" Type="http://schemas.openxmlformats.org/officeDocument/2006/relationships/hyperlink" Target="https://podminky.urs.cz/item/CS_URS_2023_01/274354111" TargetMode="External" /><Relationship Id="rId21" Type="http://schemas.openxmlformats.org/officeDocument/2006/relationships/hyperlink" Target="https://podminky.urs.cz/item/CS_URS_2023_01/274354211" TargetMode="External" /><Relationship Id="rId22" Type="http://schemas.openxmlformats.org/officeDocument/2006/relationships/hyperlink" Target="https://podminky.urs.cz/item/CS_URS_2023_01/317353121" TargetMode="External" /><Relationship Id="rId23" Type="http://schemas.openxmlformats.org/officeDocument/2006/relationships/hyperlink" Target="https://podminky.urs.cz/item/CS_URS_2023_01/317353221" TargetMode="External" /><Relationship Id="rId24" Type="http://schemas.openxmlformats.org/officeDocument/2006/relationships/hyperlink" Target="https://podminky.urs.cz/item/CS_URS_2023_01/341321610" TargetMode="External" /><Relationship Id="rId25" Type="http://schemas.openxmlformats.org/officeDocument/2006/relationships/hyperlink" Target="https://podminky.urs.cz/item/CS_URS_2023_01/341351111" TargetMode="External" /><Relationship Id="rId26" Type="http://schemas.openxmlformats.org/officeDocument/2006/relationships/hyperlink" Target="https://podminky.urs.cz/item/CS_URS_2023_01/341351112" TargetMode="External" /><Relationship Id="rId27" Type="http://schemas.openxmlformats.org/officeDocument/2006/relationships/hyperlink" Target="https://podminky.urs.cz/item/CS_URS_2023_01/341361821" TargetMode="External" /><Relationship Id="rId28" Type="http://schemas.openxmlformats.org/officeDocument/2006/relationships/hyperlink" Target="https://podminky.urs.cz/item/CS_URS_2023_01/389121111" TargetMode="External" /><Relationship Id="rId29" Type="http://schemas.openxmlformats.org/officeDocument/2006/relationships/hyperlink" Target="https://podminky.urs.cz/item/CS_URS_2023_01/451312111" TargetMode="External" /><Relationship Id="rId30" Type="http://schemas.openxmlformats.org/officeDocument/2006/relationships/hyperlink" Target="https://podminky.urs.cz/item/CS_URS_2023_01/465513157" TargetMode="External" /><Relationship Id="rId31" Type="http://schemas.openxmlformats.org/officeDocument/2006/relationships/hyperlink" Target="https://podminky.urs.cz/item/CS_URS_2023_01/922501117" TargetMode="External" /><Relationship Id="rId32" Type="http://schemas.openxmlformats.org/officeDocument/2006/relationships/hyperlink" Target="https://podminky.urs.cz/item/CS_URS_2023_01/963021112" TargetMode="External" /><Relationship Id="rId33" Type="http://schemas.openxmlformats.org/officeDocument/2006/relationships/hyperlink" Target="https://podminky.urs.cz/item/CS_URS_2023_01/997211119" TargetMode="External" /><Relationship Id="rId34" Type="http://schemas.openxmlformats.org/officeDocument/2006/relationships/hyperlink" Target="https://podminky.urs.cz/item/CS_URS_2023_01/997221873" TargetMode="External" /><Relationship Id="rId35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012303000" TargetMode="External" /><Relationship Id="rId2" Type="http://schemas.openxmlformats.org/officeDocument/2006/relationships/hyperlink" Target="https://podminky.urs.cz/item/CS_URS_2022_01/013254000" TargetMode="External" /><Relationship Id="rId3" Type="http://schemas.openxmlformats.org/officeDocument/2006/relationships/hyperlink" Target="https://podminky.urs.cz/item/CS_URS_2022_01/030001000" TargetMode="External" /><Relationship Id="rId4" Type="http://schemas.openxmlformats.org/officeDocument/2006/relationships/hyperlink" Target="https://podminky.urs.cz/item/CS_URS_2022_01/032403000" TargetMode="External" /><Relationship Id="rId5" Type="http://schemas.openxmlformats.org/officeDocument/2006/relationships/hyperlink" Target="https://podminky.urs.cz/item/CS_URS_2022_01/035103001" TargetMode="External" /><Relationship Id="rId6" Type="http://schemas.openxmlformats.org/officeDocument/2006/relationships/hyperlink" Target="https://podminky.urs.cz/item/CS_URS_2022_01/043194000" TargetMode="External" /><Relationship Id="rId7" Type="http://schemas.openxmlformats.org/officeDocument/2006/relationships/hyperlink" Target="https://podminky.urs.cz/item/CS_URS_2022_01/065002000" TargetMode="External" /><Relationship Id="rId8" Type="http://schemas.openxmlformats.org/officeDocument/2006/relationships/hyperlink" Target="https://podminky.urs.cz/item/CS_URS_2022_01/074002000" TargetMode="External" /><Relationship Id="rId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2/111251102" TargetMode="External" /><Relationship Id="rId2" Type="http://schemas.openxmlformats.org/officeDocument/2006/relationships/hyperlink" Target="https://podminky.urs.cz/item/CS_URS_2022_02/121103112" TargetMode="External" /><Relationship Id="rId3" Type="http://schemas.openxmlformats.org/officeDocument/2006/relationships/hyperlink" Target="https://podminky.urs.cz/item/CS_URS_2022_02/131351104" TargetMode="External" /><Relationship Id="rId4" Type="http://schemas.openxmlformats.org/officeDocument/2006/relationships/hyperlink" Target="https://podminky.urs.cz/item/CS_URS_2022_02/161151113" TargetMode="External" /><Relationship Id="rId5" Type="http://schemas.openxmlformats.org/officeDocument/2006/relationships/hyperlink" Target="https://podminky.urs.cz/item/CS_URS_2022_02/162651131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67151102" TargetMode="External" /><Relationship Id="rId8" Type="http://schemas.openxmlformats.org/officeDocument/2006/relationships/hyperlink" Target="https://podminky.urs.cz/item/CS_URS_2023_01/171151111" TargetMode="External" /><Relationship Id="rId9" Type="http://schemas.openxmlformats.org/officeDocument/2006/relationships/hyperlink" Target="https://podminky.urs.cz/item/CS_URS_2022_02/171201231" TargetMode="External" /><Relationship Id="rId10" Type="http://schemas.openxmlformats.org/officeDocument/2006/relationships/hyperlink" Target="https://podminky.urs.cz/item/CS_URS_2022_02/181152302" TargetMode="External" /><Relationship Id="rId11" Type="http://schemas.openxmlformats.org/officeDocument/2006/relationships/hyperlink" Target="https://podminky.urs.cz/item/CS_URS_2022_02/181252305" TargetMode="External" /><Relationship Id="rId12" Type="http://schemas.openxmlformats.org/officeDocument/2006/relationships/hyperlink" Target="https://podminky.urs.cz/item/CS_URS_2022_02/182151112" TargetMode="External" /><Relationship Id="rId13" Type="http://schemas.openxmlformats.org/officeDocument/2006/relationships/hyperlink" Target="https://podminky.urs.cz/item/CS_URS_2022_02/182351023" TargetMode="External" /><Relationship Id="rId14" Type="http://schemas.openxmlformats.org/officeDocument/2006/relationships/hyperlink" Target="https://podminky.urs.cz/item/CS_URS_2022_02/183405212" TargetMode="External" /><Relationship Id="rId15" Type="http://schemas.openxmlformats.org/officeDocument/2006/relationships/hyperlink" Target="https://podminky.urs.cz/item/CS_URS_2022_02/271532212" TargetMode="External" /><Relationship Id="rId16" Type="http://schemas.openxmlformats.org/officeDocument/2006/relationships/hyperlink" Target="https://podminky.urs.cz/item/CS_URS_2022_02/273311191" TargetMode="External" /><Relationship Id="rId17" Type="http://schemas.openxmlformats.org/officeDocument/2006/relationships/hyperlink" Target="https://podminky.urs.cz/item/CS_URS_2022_02/273321117" TargetMode="External" /><Relationship Id="rId18" Type="http://schemas.openxmlformats.org/officeDocument/2006/relationships/hyperlink" Target="https://podminky.urs.cz/item/CS_URS_2022_02/273321191" TargetMode="External" /><Relationship Id="rId19" Type="http://schemas.openxmlformats.org/officeDocument/2006/relationships/hyperlink" Target="https://podminky.urs.cz/item/CS_URS_2022_02/274311126" TargetMode="External" /><Relationship Id="rId20" Type="http://schemas.openxmlformats.org/officeDocument/2006/relationships/hyperlink" Target="https://podminky.urs.cz/item/CS_URS_2022_02/334352111" TargetMode="External" /><Relationship Id="rId21" Type="http://schemas.openxmlformats.org/officeDocument/2006/relationships/hyperlink" Target="https://podminky.urs.cz/item/CS_URS_2022_02/334352211" TargetMode="External" /><Relationship Id="rId22" Type="http://schemas.openxmlformats.org/officeDocument/2006/relationships/hyperlink" Target="https://podminky.urs.cz/item/CS_URS_2022_02/341361821" TargetMode="External" /><Relationship Id="rId23" Type="http://schemas.openxmlformats.org/officeDocument/2006/relationships/hyperlink" Target="https://podminky.urs.cz/item/CS_URS_2022_02/389121111" TargetMode="External" /><Relationship Id="rId24" Type="http://schemas.openxmlformats.org/officeDocument/2006/relationships/hyperlink" Target="https://podminky.urs.cz/item/CS_URS_2022_02/451312111" TargetMode="External" /><Relationship Id="rId25" Type="http://schemas.openxmlformats.org/officeDocument/2006/relationships/hyperlink" Target="https://podminky.urs.cz/item/CS_URS_2022_02/465513157" TargetMode="External" /><Relationship Id="rId26" Type="http://schemas.openxmlformats.org/officeDocument/2006/relationships/hyperlink" Target="https://podminky.urs.cz/item/CS_URS_2022_02/922501117" TargetMode="External" /><Relationship Id="rId27" Type="http://schemas.openxmlformats.org/officeDocument/2006/relationships/hyperlink" Target="https://podminky.urs.cz/item/CS_URS_2023_01/962051111" TargetMode="External" /><Relationship Id="rId28" Type="http://schemas.openxmlformats.org/officeDocument/2006/relationships/hyperlink" Target="https://podminky.urs.cz/item/CS_URS_2022_02/965022131" TargetMode="External" /><Relationship Id="rId29" Type="http://schemas.openxmlformats.org/officeDocument/2006/relationships/hyperlink" Target="https://podminky.urs.cz/item/CS_URS_2022_02/963021112" TargetMode="External" /><Relationship Id="rId30" Type="http://schemas.openxmlformats.org/officeDocument/2006/relationships/hyperlink" Target="https://podminky.urs.cz/item/CS_URS_2022_02/997211119" TargetMode="External" /><Relationship Id="rId31" Type="http://schemas.openxmlformats.org/officeDocument/2006/relationships/hyperlink" Target="https://podminky.urs.cz/item/CS_URS_2022_02/997221873" TargetMode="External" /><Relationship Id="rId3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34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35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36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37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38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39</v>
      </c>
      <c r="E29" s="48"/>
      <c r="F29" s="33" t="s">
        <v>40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41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42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43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44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45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46</v>
      </c>
      <c r="U35" s="55"/>
      <c r="V35" s="55"/>
      <c r="W35" s="55"/>
      <c r="X35" s="57" t="s">
        <v>47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48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639210019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Oprava propustků na trati Rožná - Nedvědice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29. 5. 2023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49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50</v>
      </c>
      <c r="D52" s="88"/>
      <c r="E52" s="88"/>
      <c r="F52" s="88"/>
      <c r="G52" s="88"/>
      <c r="H52" s="89"/>
      <c r="I52" s="90" t="s">
        <v>51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52</v>
      </c>
      <c r="AH52" s="88"/>
      <c r="AI52" s="88"/>
      <c r="AJ52" s="88"/>
      <c r="AK52" s="88"/>
      <c r="AL52" s="88"/>
      <c r="AM52" s="88"/>
      <c r="AN52" s="90" t="s">
        <v>53</v>
      </c>
      <c r="AO52" s="88"/>
      <c r="AP52" s="88"/>
      <c r="AQ52" s="92" t="s">
        <v>54</v>
      </c>
      <c r="AR52" s="45"/>
      <c r="AS52" s="93" t="s">
        <v>55</v>
      </c>
      <c r="AT52" s="94" t="s">
        <v>56</v>
      </c>
      <c r="AU52" s="94" t="s">
        <v>57</v>
      </c>
      <c r="AV52" s="94" t="s">
        <v>58</v>
      </c>
      <c r="AW52" s="94" t="s">
        <v>59</v>
      </c>
      <c r="AX52" s="94" t="s">
        <v>60</v>
      </c>
      <c r="AY52" s="94" t="s">
        <v>61</v>
      </c>
      <c r="AZ52" s="94" t="s">
        <v>62</v>
      </c>
      <c r="BA52" s="94" t="s">
        <v>63</v>
      </c>
      <c r="BB52" s="94" t="s">
        <v>64</v>
      </c>
      <c r="BC52" s="94" t="s">
        <v>65</v>
      </c>
      <c r="BD52" s="95" t="s">
        <v>66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67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ROUND(AG55+AG59+AG63+AG67,2)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ROUND(AS55+AS59+AS63+AS67,2)</f>
        <v>0</v>
      </c>
      <c r="AT54" s="107">
        <f>ROUND(SUM(AV54:AW54),2)</f>
        <v>0</v>
      </c>
      <c r="AU54" s="108">
        <f>ROUND(AU55+AU59+AU63+AU67,5)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ROUND(AZ55+AZ59+AZ63+AZ67,2)</f>
        <v>0</v>
      </c>
      <c r="BA54" s="107">
        <f>ROUND(BA55+BA59+BA63+BA67,2)</f>
        <v>0</v>
      </c>
      <c r="BB54" s="107">
        <f>ROUND(BB55+BB59+BB63+BB67,2)</f>
        <v>0</v>
      </c>
      <c r="BC54" s="107">
        <f>ROUND(BC55+BC59+BC63+BC67,2)</f>
        <v>0</v>
      </c>
      <c r="BD54" s="109">
        <f>ROUND(BD55+BD59+BD63+BD67,2)</f>
        <v>0</v>
      </c>
      <c r="BE54" s="6"/>
      <c r="BS54" s="110" t="s">
        <v>68</v>
      </c>
      <c r="BT54" s="110" t="s">
        <v>69</v>
      </c>
      <c r="BU54" s="111" t="s">
        <v>70</v>
      </c>
      <c r="BV54" s="110" t="s">
        <v>71</v>
      </c>
      <c r="BW54" s="110" t="s">
        <v>5</v>
      </c>
      <c r="BX54" s="110" t="s">
        <v>72</v>
      </c>
      <c r="CL54" s="110" t="s">
        <v>19</v>
      </c>
    </row>
    <row r="55" spans="1:91" s="7" customFormat="1" ht="16.5" customHeight="1">
      <c r="A55" s="7"/>
      <c r="B55" s="112"/>
      <c r="C55" s="113"/>
      <c r="D55" s="114" t="s">
        <v>73</v>
      </c>
      <c r="E55" s="114"/>
      <c r="F55" s="114"/>
      <c r="G55" s="114"/>
      <c r="H55" s="114"/>
      <c r="I55" s="115"/>
      <c r="J55" s="114" t="s">
        <v>74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ROUND(SUM(AG56:AG58),2)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75</v>
      </c>
      <c r="AR55" s="119"/>
      <c r="AS55" s="120">
        <f>ROUND(SUM(AS56:AS58),2)</f>
        <v>0</v>
      </c>
      <c r="AT55" s="121">
        <f>ROUND(SUM(AV55:AW55),2)</f>
        <v>0</v>
      </c>
      <c r="AU55" s="122">
        <f>ROUND(SUM(AU56:AU58),5)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ROUND(SUM(AZ56:AZ58),2)</f>
        <v>0</v>
      </c>
      <c r="BA55" s="121">
        <f>ROUND(SUM(BA56:BA58),2)</f>
        <v>0</v>
      </c>
      <c r="BB55" s="121">
        <f>ROUND(SUM(BB56:BB58),2)</f>
        <v>0</v>
      </c>
      <c r="BC55" s="121">
        <f>ROUND(SUM(BC56:BC58),2)</f>
        <v>0</v>
      </c>
      <c r="BD55" s="123">
        <f>ROUND(SUM(BD56:BD58),2)</f>
        <v>0</v>
      </c>
      <c r="BE55" s="7"/>
      <c r="BS55" s="124" t="s">
        <v>68</v>
      </c>
      <c r="BT55" s="124" t="s">
        <v>76</v>
      </c>
      <c r="BU55" s="124" t="s">
        <v>70</v>
      </c>
      <c r="BV55" s="124" t="s">
        <v>71</v>
      </c>
      <c r="BW55" s="124" t="s">
        <v>77</v>
      </c>
      <c r="BX55" s="124" t="s">
        <v>5</v>
      </c>
      <c r="CL55" s="124" t="s">
        <v>19</v>
      </c>
      <c r="CM55" s="124" t="s">
        <v>78</v>
      </c>
    </row>
    <row r="56" spans="1:90" s="4" customFormat="1" ht="23.25" customHeight="1">
      <c r="A56" s="125" t="s">
        <v>79</v>
      </c>
      <c r="B56" s="64"/>
      <c r="C56" s="126"/>
      <c r="D56" s="126"/>
      <c r="E56" s="127" t="s">
        <v>80</v>
      </c>
      <c r="F56" s="127"/>
      <c r="G56" s="127"/>
      <c r="H56" s="127"/>
      <c r="I56" s="127"/>
      <c r="J56" s="126"/>
      <c r="K56" s="127" t="s">
        <v>81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101 - Železniční svrše...'!J32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82</v>
      </c>
      <c r="AR56" s="66"/>
      <c r="AS56" s="130">
        <v>0</v>
      </c>
      <c r="AT56" s="131">
        <f>ROUND(SUM(AV56:AW56),2)</f>
        <v>0</v>
      </c>
      <c r="AU56" s="132">
        <f>'SO 101 - Železniční svrše...'!P88</f>
        <v>0</v>
      </c>
      <c r="AV56" s="131">
        <f>'SO 101 - Železniční svrše...'!J35</f>
        <v>0</v>
      </c>
      <c r="AW56" s="131">
        <f>'SO 101 - Železniční svrše...'!J36</f>
        <v>0</v>
      </c>
      <c r="AX56" s="131">
        <f>'SO 101 - Železniční svrše...'!J37</f>
        <v>0</v>
      </c>
      <c r="AY56" s="131">
        <f>'SO 101 - Železniční svrše...'!J38</f>
        <v>0</v>
      </c>
      <c r="AZ56" s="131">
        <f>'SO 101 - Železniční svrše...'!F35</f>
        <v>0</v>
      </c>
      <c r="BA56" s="131">
        <f>'SO 101 - Železniční svrše...'!F36</f>
        <v>0</v>
      </c>
      <c r="BB56" s="131">
        <f>'SO 101 - Železniční svrše...'!F37</f>
        <v>0</v>
      </c>
      <c r="BC56" s="131">
        <f>'SO 101 - Železniční svrše...'!F38</f>
        <v>0</v>
      </c>
      <c r="BD56" s="133">
        <f>'SO 101 - Železniční svrše...'!F39</f>
        <v>0</v>
      </c>
      <c r="BE56" s="4"/>
      <c r="BT56" s="134" t="s">
        <v>78</v>
      </c>
      <c r="BV56" s="134" t="s">
        <v>71</v>
      </c>
      <c r="BW56" s="134" t="s">
        <v>83</v>
      </c>
      <c r="BX56" s="134" t="s">
        <v>77</v>
      </c>
      <c r="CL56" s="134" t="s">
        <v>19</v>
      </c>
    </row>
    <row r="57" spans="1:90" s="4" customFormat="1" ht="16.5" customHeight="1">
      <c r="A57" s="125" t="s">
        <v>79</v>
      </c>
      <c r="B57" s="64"/>
      <c r="C57" s="126"/>
      <c r="D57" s="126"/>
      <c r="E57" s="127" t="s">
        <v>84</v>
      </c>
      <c r="F57" s="127"/>
      <c r="G57" s="127"/>
      <c r="H57" s="127"/>
      <c r="I57" s="127"/>
      <c r="J57" s="126"/>
      <c r="K57" s="127" t="s">
        <v>74</v>
      </c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8">
        <f>'SO 102 - Oprava propustku...'!J32</f>
        <v>0</v>
      </c>
      <c r="AH57" s="126"/>
      <c r="AI57" s="126"/>
      <c r="AJ57" s="126"/>
      <c r="AK57" s="126"/>
      <c r="AL57" s="126"/>
      <c r="AM57" s="126"/>
      <c r="AN57" s="128">
        <f>SUM(AG57,AT57)</f>
        <v>0</v>
      </c>
      <c r="AO57" s="126"/>
      <c r="AP57" s="126"/>
      <c r="AQ57" s="129" t="s">
        <v>82</v>
      </c>
      <c r="AR57" s="66"/>
      <c r="AS57" s="130">
        <v>0</v>
      </c>
      <c r="AT57" s="131">
        <f>ROUND(SUM(AV57:AW57),2)</f>
        <v>0</v>
      </c>
      <c r="AU57" s="132">
        <f>'SO 102 - Oprava propustku...'!P97</f>
        <v>0</v>
      </c>
      <c r="AV57" s="131">
        <f>'SO 102 - Oprava propustku...'!J35</f>
        <v>0</v>
      </c>
      <c r="AW57" s="131">
        <f>'SO 102 - Oprava propustku...'!J36</f>
        <v>0</v>
      </c>
      <c r="AX57" s="131">
        <f>'SO 102 - Oprava propustku...'!J37</f>
        <v>0</v>
      </c>
      <c r="AY57" s="131">
        <f>'SO 102 - Oprava propustku...'!J38</f>
        <v>0</v>
      </c>
      <c r="AZ57" s="131">
        <f>'SO 102 - Oprava propustku...'!F35</f>
        <v>0</v>
      </c>
      <c r="BA57" s="131">
        <f>'SO 102 - Oprava propustku...'!F36</f>
        <v>0</v>
      </c>
      <c r="BB57" s="131">
        <f>'SO 102 - Oprava propustku...'!F37</f>
        <v>0</v>
      </c>
      <c r="BC57" s="131">
        <f>'SO 102 - Oprava propustku...'!F38</f>
        <v>0</v>
      </c>
      <c r="BD57" s="133">
        <f>'SO 102 - Oprava propustku...'!F39</f>
        <v>0</v>
      </c>
      <c r="BE57" s="4"/>
      <c r="BT57" s="134" t="s">
        <v>78</v>
      </c>
      <c r="BV57" s="134" t="s">
        <v>71</v>
      </c>
      <c r="BW57" s="134" t="s">
        <v>85</v>
      </c>
      <c r="BX57" s="134" t="s">
        <v>77</v>
      </c>
      <c r="CL57" s="134" t="s">
        <v>19</v>
      </c>
    </row>
    <row r="58" spans="1:90" s="4" customFormat="1" ht="23.25" customHeight="1">
      <c r="A58" s="125" t="s">
        <v>79</v>
      </c>
      <c r="B58" s="64"/>
      <c r="C58" s="126"/>
      <c r="D58" s="126"/>
      <c r="E58" s="127" t="s">
        <v>86</v>
      </c>
      <c r="F58" s="127"/>
      <c r="G58" s="127"/>
      <c r="H58" s="127"/>
      <c r="I58" s="127"/>
      <c r="J58" s="126"/>
      <c r="K58" s="127" t="s">
        <v>87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'VRN - Vedlejší rozpočtové...'!J32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82</v>
      </c>
      <c r="AR58" s="66"/>
      <c r="AS58" s="130">
        <v>0</v>
      </c>
      <c r="AT58" s="131">
        <f>ROUND(SUM(AV58:AW58),2)</f>
        <v>0</v>
      </c>
      <c r="AU58" s="132">
        <f>'VRN - Vedlejší rozpočtové...'!P91</f>
        <v>0</v>
      </c>
      <c r="AV58" s="131">
        <f>'VRN - Vedlejší rozpočtové...'!J35</f>
        <v>0</v>
      </c>
      <c r="AW58" s="131">
        <f>'VRN - Vedlejší rozpočtové...'!J36</f>
        <v>0</v>
      </c>
      <c r="AX58" s="131">
        <f>'VRN - Vedlejší rozpočtové...'!J37</f>
        <v>0</v>
      </c>
      <c r="AY58" s="131">
        <f>'VRN - Vedlejší rozpočtové...'!J38</f>
        <v>0</v>
      </c>
      <c r="AZ58" s="131">
        <f>'VRN - Vedlejší rozpočtové...'!F35</f>
        <v>0</v>
      </c>
      <c r="BA58" s="131">
        <f>'VRN - Vedlejší rozpočtové...'!F36</f>
        <v>0</v>
      </c>
      <c r="BB58" s="131">
        <f>'VRN - Vedlejší rozpočtové...'!F37</f>
        <v>0</v>
      </c>
      <c r="BC58" s="131">
        <f>'VRN - Vedlejší rozpočtové...'!F38</f>
        <v>0</v>
      </c>
      <c r="BD58" s="133">
        <f>'VRN - Vedlejší rozpočtové...'!F39</f>
        <v>0</v>
      </c>
      <c r="BE58" s="4"/>
      <c r="BT58" s="134" t="s">
        <v>78</v>
      </c>
      <c r="BV58" s="134" t="s">
        <v>71</v>
      </c>
      <c r="BW58" s="134" t="s">
        <v>88</v>
      </c>
      <c r="BX58" s="134" t="s">
        <v>77</v>
      </c>
      <c r="CL58" s="134" t="s">
        <v>19</v>
      </c>
    </row>
    <row r="59" spans="1:91" s="7" customFormat="1" ht="16.5" customHeight="1">
      <c r="A59" s="7"/>
      <c r="B59" s="112"/>
      <c r="C59" s="113"/>
      <c r="D59" s="114" t="s">
        <v>89</v>
      </c>
      <c r="E59" s="114"/>
      <c r="F59" s="114"/>
      <c r="G59" s="114"/>
      <c r="H59" s="114"/>
      <c r="I59" s="115"/>
      <c r="J59" s="114" t="s">
        <v>90</v>
      </c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6">
        <f>ROUND(SUM(AG60:AG62),2)</f>
        <v>0</v>
      </c>
      <c r="AH59" s="115"/>
      <c r="AI59" s="115"/>
      <c r="AJ59" s="115"/>
      <c r="AK59" s="115"/>
      <c r="AL59" s="115"/>
      <c r="AM59" s="115"/>
      <c r="AN59" s="117">
        <f>SUM(AG59,AT59)</f>
        <v>0</v>
      </c>
      <c r="AO59" s="115"/>
      <c r="AP59" s="115"/>
      <c r="AQ59" s="118" t="s">
        <v>75</v>
      </c>
      <c r="AR59" s="119"/>
      <c r="AS59" s="120">
        <f>ROUND(SUM(AS60:AS62),2)</f>
        <v>0</v>
      </c>
      <c r="AT59" s="121">
        <f>ROUND(SUM(AV59:AW59),2)</f>
        <v>0</v>
      </c>
      <c r="AU59" s="122">
        <f>ROUND(SUM(AU60:AU62),5)</f>
        <v>0</v>
      </c>
      <c r="AV59" s="121">
        <f>ROUND(AZ59*L29,2)</f>
        <v>0</v>
      </c>
      <c r="AW59" s="121">
        <f>ROUND(BA59*L30,2)</f>
        <v>0</v>
      </c>
      <c r="AX59" s="121">
        <f>ROUND(BB59*L29,2)</f>
        <v>0</v>
      </c>
      <c r="AY59" s="121">
        <f>ROUND(BC59*L30,2)</f>
        <v>0</v>
      </c>
      <c r="AZ59" s="121">
        <f>ROUND(SUM(AZ60:AZ62),2)</f>
        <v>0</v>
      </c>
      <c r="BA59" s="121">
        <f>ROUND(SUM(BA60:BA62),2)</f>
        <v>0</v>
      </c>
      <c r="BB59" s="121">
        <f>ROUND(SUM(BB60:BB62),2)</f>
        <v>0</v>
      </c>
      <c r="BC59" s="121">
        <f>ROUND(SUM(BC60:BC62),2)</f>
        <v>0</v>
      </c>
      <c r="BD59" s="123">
        <f>ROUND(SUM(BD60:BD62),2)</f>
        <v>0</v>
      </c>
      <c r="BE59" s="7"/>
      <c r="BS59" s="124" t="s">
        <v>68</v>
      </c>
      <c r="BT59" s="124" t="s">
        <v>76</v>
      </c>
      <c r="BU59" s="124" t="s">
        <v>70</v>
      </c>
      <c r="BV59" s="124" t="s">
        <v>71</v>
      </c>
      <c r="BW59" s="124" t="s">
        <v>91</v>
      </c>
      <c r="BX59" s="124" t="s">
        <v>5</v>
      </c>
      <c r="CL59" s="124" t="s">
        <v>19</v>
      </c>
      <c r="CM59" s="124" t="s">
        <v>78</v>
      </c>
    </row>
    <row r="60" spans="1:90" s="4" customFormat="1" ht="23.25" customHeight="1">
      <c r="A60" s="125" t="s">
        <v>79</v>
      </c>
      <c r="B60" s="64"/>
      <c r="C60" s="126"/>
      <c r="D60" s="126"/>
      <c r="E60" s="127" t="s">
        <v>92</v>
      </c>
      <c r="F60" s="127"/>
      <c r="G60" s="127"/>
      <c r="H60" s="127"/>
      <c r="I60" s="127"/>
      <c r="J60" s="126"/>
      <c r="K60" s="127" t="s">
        <v>93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201 - Železniční svrše...'!J32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82</v>
      </c>
      <c r="AR60" s="66"/>
      <c r="AS60" s="130">
        <v>0</v>
      </c>
      <c r="AT60" s="131">
        <f>ROUND(SUM(AV60:AW60),2)</f>
        <v>0</v>
      </c>
      <c r="AU60" s="132">
        <f>'SO 201 - Železniční svrše...'!P88</f>
        <v>0</v>
      </c>
      <c r="AV60" s="131">
        <f>'SO 201 - Železniční svrše...'!J35</f>
        <v>0</v>
      </c>
      <c r="AW60" s="131">
        <f>'SO 201 - Železniční svrše...'!J36</f>
        <v>0</v>
      </c>
      <c r="AX60" s="131">
        <f>'SO 201 - Železniční svrše...'!J37</f>
        <v>0</v>
      </c>
      <c r="AY60" s="131">
        <f>'SO 201 - Železniční svrše...'!J38</f>
        <v>0</v>
      </c>
      <c r="AZ60" s="131">
        <f>'SO 201 - Železniční svrše...'!F35</f>
        <v>0</v>
      </c>
      <c r="BA60" s="131">
        <f>'SO 201 - Železniční svrše...'!F36</f>
        <v>0</v>
      </c>
      <c r="BB60" s="131">
        <f>'SO 201 - Železniční svrše...'!F37</f>
        <v>0</v>
      </c>
      <c r="BC60" s="131">
        <f>'SO 201 - Železniční svrše...'!F38</f>
        <v>0</v>
      </c>
      <c r="BD60" s="133">
        <f>'SO 201 - Železniční svrše...'!F39</f>
        <v>0</v>
      </c>
      <c r="BE60" s="4"/>
      <c r="BT60" s="134" t="s">
        <v>78</v>
      </c>
      <c r="BV60" s="134" t="s">
        <v>71</v>
      </c>
      <c r="BW60" s="134" t="s">
        <v>94</v>
      </c>
      <c r="BX60" s="134" t="s">
        <v>91</v>
      </c>
      <c r="CL60" s="134" t="s">
        <v>19</v>
      </c>
    </row>
    <row r="61" spans="1:90" s="4" customFormat="1" ht="16.5" customHeight="1">
      <c r="A61" s="125" t="s">
        <v>79</v>
      </c>
      <c r="B61" s="64"/>
      <c r="C61" s="126"/>
      <c r="D61" s="126"/>
      <c r="E61" s="127" t="s">
        <v>95</v>
      </c>
      <c r="F61" s="127"/>
      <c r="G61" s="127"/>
      <c r="H61" s="127"/>
      <c r="I61" s="127"/>
      <c r="J61" s="126"/>
      <c r="K61" s="127" t="s">
        <v>90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'SO 202 - Oprava propustku...'!J32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82</v>
      </c>
      <c r="AR61" s="66"/>
      <c r="AS61" s="130">
        <v>0</v>
      </c>
      <c r="AT61" s="131">
        <f>ROUND(SUM(AV61:AW61),2)</f>
        <v>0</v>
      </c>
      <c r="AU61" s="132">
        <f>'SO 202 - Oprava propustku...'!P97</f>
        <v>0</v>
      </c>
      <c r="AV61" s="131">
        <f>'SO 202 - Oprava propustku...'!J35</f>
        <v>0</v>
      </c>
      <c r="AW61" s="131">
        <f>'SO 202 - Oprava propustku...'!J36</f>
        <v>0</v>
      </c>
      <c r="AX61" s="131">
        <f>'SO 202 - Oprava propustku...'!J37</f>
        <v>0</v>
      </c>
      <c r="AY61" s="131">
        <f>'SO 202 - Oprava propustku...'!J38</f>
        <v>0</v>
      </c>
      <c r="AZ61" s="131">
        <f>'SO 202 - Oprava propustku...'!F35</f>
        <v>0</v>
      </c>
      <c r="BA61" s="131">
        <f>'SO 202 - Oprava propustku...'!F36</f>
        <v>0</v>
      </c>
      <c r="BB61" s="131">
        <f>'SO 202 - Oprava propustku...'!F37</f>
        <v>0</v>
      </c>
      <c r="BC61" s="131">
        <f>'SO 202 - Oprava propustku...'!F38</f>
        <v>0</v>
      </c>
      <c r="BD61" s="133">
        <f>'SO 202 - Oprava propustku...'!F39</f>
        <v>0</v>
      </c>
      <c r="BE61" s="4"/>
      <c r="BT61" s="134" t="s">
        <v>78</v>
      </c>
      <c r="BV61" s="134" t="s">
        <v>71</v>
      </c>
      <c r="BW61" s="134" t="s">
        <v>96</v>
      </c>
      <c r="BX61" s="134" t="s">
        <v>91</v>
      </c>
      <c r="CL61" s="134" t="s">
        <v>19</v>
      </c>
    </row>
    <row r="62" spans="1:90" s="4" customFormat="1" ht="23.25" customHeight="1">
      <c r="A62" s="125" t="s">
        <v>79</v>
      </c>
      <c r="B62" s="64"/>
      <c r="C62" s="126"/>
      <c r="D62" s="126"/>
      <c r="E62" s="127" t="s">
        <v>86</v>
      </c>
      <c r="F62" s="127"/>
      <c r="G62" s="127"/>
      <c r="H62" s="127"/>
      <c r="I62" s="127"/>
      <c r="J62" s="126"/>
      <c r="K62" s="127" t="s">
        <v>97</v>
      </c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8">
        <f>'VRN - Vedlejší rozpočtové..._01'!J32</f>
        <v>0</v>
      </c>
      <c r="AH62" s="126"/>
      <c r="AI62" s="126"/>
      <c r="AJ62" s="126"/>
      <c r="AK62" s="126"/>
      <c r="AL62" s="126"/>
      <c r="AM62" s="126"/>
      <c r="AN62" s="128">
        <f>SUM(AG62,AT62)</f>
        <v>0</v>
      </c>
      <c r="AO62" s="126"/>
      <c r="AP62" s="126"/>
      <c r="AQ62" s="129" t="s">
        <v>82</v>
      </c>
      <c r="AR62" s="66"/>
      <c r="AS62" s="130">
        <v>0</v>
      </c>
      <c r="AT62" s="131">
        <f>ROUND(SUM(AV62:AW62),2)</f>
        <v>0</v>
      </c>
      <c r="AU62" s="132">
        <f>'VRN - Vedlejší rozpočtové..._01'!P91</f>
        <v>0</v>
      </c>
      <c r="AV62" s="131">
        <f>'VRN - Vedlejší rozpočtové..._01'!J35</f>
        <v>0</v>
      </c>
      <c r="AW62" s="131">
        <f>'VRN - Vedlejší rozpočtové..._01'!J36</f>
        <v>0</v>
      </c>
      <c r="AX62" s="131">
        <f>'VRN - Vedlejší rozpočtové..._01'!J37</f>
        <v>0</v>
      </c>
      <c r="AY62" s="131">
        <f>'VRN - Vedlejší rozpočtové..._01'!J38</f>
        <v>0</v>
      </c>
      <c r="AZ62" s="131">
        <f>'VRN - Vedlejší rozpočtové..._01'!F35</f>
        <v>0</v>
      </c>
      <c r="BA62" s="131">
        <f>'VRN - Vedlejší rozpočtové..._01'!F36</f>
        <v>0</v>
      </c>
      <c r="BB62" s="131">
        <f>'VRN - Vedlejší rozpočtové..._01'!F37</f>
        <v>0</v>
      </c>
      <c r="BC62" s="131">
        <f>'VRN - Vedlejší rozpočtové..._01'!F38</f>
        <v>0</v>
      </c>
      <c r="BD62" s="133">
        <f>'VRN - Vedlejší rozpočtové..._01'!F39</f>
        <v>0</v>
      </c>
      <c r="BE62" s="4"/>
      <c r="BT62" s="134" t="s">
        <v>78</v>
      </c>
      <c r="BV62" s="134" t="s">
        <v>71</v>
      </c>
      <c r="BW62" s="134" t="s">
        <v>98</v>
      </c>
      <c r="BX62" s="134" t="s">
        <v>91</v>
      </c>
      <c r="CL62" s="134" t="s">
        <v>19</v>
      </c>
    </row>
    <row r="63" spans="1:91" s="7" customFormat="1" ht="16.5" customHeight="1">
      <c r="A63" s="7"/>
      <c r="B63" s="112"/>
      <c r="C63" s="113"/>
      <c r="D63" s="114" t="s">
        <v>99</v>
      </c>
      <c r="E63" s="114"/>
      <c r="F63" s="114"/>
      <c r="G63" s="114"/>
      <c r="H63" s="114"/>
      <c r="I63" s="115"/>
      <c r="J63" s="114" t="s">
        <v>100</v>
      </c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6">
        <f>ROUND(SUM(AG64:AG66),2)</f>
        <v>0</v>
      </c>
      <c r="AH63" s="115"/>
      <c r="AI63" s="115"/>
      <c r="AJ63" s="115"/>
      <c r="AK63" s="115"/>
      <c r="AL63" s="115"/>
      <c r="AM63" s="115"/>
      <c r="AN63" s="117">
        <f>SUM(AG63,AT63)</f>
        <v>0</v>
      </c>
      <c r="AO63" s="115"/>
      <c r="AP63" s="115"/>
      <c r="AQ63" s="118" t="s">
        <v>75</v>
      </c>
      <c r="AR63" s="119"/>
      <c r="AS63" s="120">
        <f>ROUND(SUM(AS64:AS66),2)</f>
        <v>0</v>
      </c>
      <c r="AT63" s="121">
        <f>ROUND(SUM(AV63:AW63),2)</f>
        <v>0</v>
      </c>
      <c r="AU63" s="122">
        <f>ROUND(SUM(AU64:AU66),5)</f>
        <v>0</v>
      </c>
      <c r="AV63" s="121">
        <f>ROUND(AZ63*L29,2)</f>
        <v>0</v>
      </c>
      <c r="AW63" s="121">
        <f>ROUND(BA63*L30,2)</f>
        <v>0</v>
      </c>
      <c r="AX63" s="121">
        <f>ROUND(BB63*L29,2)</f>
        <v>0</v>
      </c>
      <c r="AY63" s="121">
        <f>ROUND(BC63*L30,2)</f>
        <v>0</v>
      </c>
      <c r="AZ63" s="121">
        <f>ROUND(SUM(AZ64:AZ66),2)</f>
        <v>0</v>
      </c>
      <c r="BA63" s="121">
        <f>ROUND(SUM(BA64:BA66),2)</f>
        <v>0</v>
      </c>
      <c r="BB63" s="121">
        <f>ROUND(SUM(BB64:BB66),2)</f>
        <v>0</v>
      </c>
      <c r="BC63" s="121">
        <f>ROUND(SUM(BC64:BC66),2)</f>
        <v>0</v>
      </c>
      <c r="BD63" s="123">
        <f>ROUND(SUM(BD64:BD66),2)</f>
        <v>0</v>
      </c>
      <c r="BE63" s="7"/>
      <c r="BS63" s="124" t="s">
        <v>68</v>
      </c>
      <c r="BT63" s="124" t="s">
        <v>76</v>
      </c>
      <c r="BU63" s="124" t="s">
        <v>70</v>
      </c>
      <c r="BV63" s="124" t="s">
        <v>71</v>
      </c>
      <c r="BW63" s="124" t="s">
        <v>101</v>
      </c>
      <c r="BX63" s="124" t="s">
        <v>5</v>
      </c>
      <c r="CL63" s="124" t="s">
        <v>19</v>
      </c>
      <c r="CM63" s="124" t="s">
        <v>78</v>
      </c>
    </row>
    <row r="64" spans="1:90" s="4" customFormat="1" ht="23.25" customHeight="1">
      <c r="A64" s="125" t="s">
        <v>79</v>
      </c>
      <c r="B64" s="64"/>
      <c r="C64" s="126"/>
      <c r="D64" s="126"/>
      <c r="E64" s="127" t="s">
        <v>102</v>
      </c>
      <c r="F64" s="127"/>
      <c r="G64" s="127"/>
      <c r="H64" s="127"/>
      <c r="I64" s="127"/>
      <c r="J64" s="126"/>
      <c r="K64" s="127" t="s">
        <v>103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'SO 301 - Železniční svrše...'!J32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82</v>
      </c>
      <c r="AR64" s="66"/>
      <c r="AS64" s="130">
        <v>0</v>
      </c>
      <c r="AT64" s="131">
        <f>ROUND(SUM(AV64:AW64),2)</f>
        <v>0</v>
      </c>
      <c r="AU64" s="132">
        <f>'SO 301 - Železniční svrše...'!P88</f>
        <v>0</v>
      </c>
      <c r="AV64" s="131">
        <f>'SO 301 - Železniční svrše...'!J35</f>
        <v>0</v>
      </c>
      <c r="AW64" s="131">
        <f>'SO 301 - Železniční svrše...'!J36</f>
        <v>0</v>
      </c>
      <c r="AX64" s="131">
        <f>'SO 301 - Železniční svrše...'!J37</f>
        <v>0</v>
      </c>
      <c r="AY64" s="131">
        <f>'SO 301 - Železniční svrše...'!J38</f>
        <v>0</v>
      </c>
      <c r="AZ64" s="131">
        <f>'SO 301 - Železniční svrše...'!F35</f>
        <v>0</v>
      </c>
      <c r="BA64" s="131">
        <f>'SO 301 - Železniční svrše...'!F36</f>
        <v>0</v>
      </c>
      <c r="BB64" s="131">
        <f>'SO 301 - Železniční svrše...'!F37</f>
        <v>0</v>
      </c>
      <c r="BC64" s="131">
        <f>'SO 301 - Železniční svrše...'!F38</f>
        <v>0</v>
      </c>
      <c r="BD64" s="133">
        <f>'SO 301 - Železniční svrše...'!F39</f>
        <v>0</v>
      </c>
      <c r="BE64" s="4"/>
      <c r="BT64" s="134" t="s">
        <v>78</v>
      </c>
      <c r="BV64" s="134" t="s">
        <v>71</v>
      </c>
      <c r="BW64" s="134" t="s">
        <v>104</v>
      </c>
      <c r="BX64" s="134" t="s">
        <v>101</v>
      </c>
      <c r="CL64" s="134" t="s">
        <v>19</v>
      </c>
    </row>
    <row r="65" spans="1:90" s="4" customFormat="1" ht="16.5" customHeight="1">
      <c r="A65" s="125" t="s">
        <v>79</v>
      </c>
      <c r="B65" s="64"/>
      <c r="C65" s="126"/>
      <c r="D65" s="126"/>
      <c r="E65" s="127" t="s">
        <v>105</v>
      </c>
      <c r="F65" s="127"/>
      <c r="G65" s="127"/>
      <c r="H65" s="127"/>
      <c r="I65" s="127"/>
      <c r="J65" s="126"/>
      <c r="K65" s="127" t="s">
        <v>100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'SO 302 - Oprava propustku...'!J32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82</v>
      </c>
      <c r="AR65" s="66"/>
      <c r="AS65" s="130">
        <v>0</v>
      </c>
      <c r="AT65" s="131">
        <f>ROUND(SUM(AV65:AW65),2)</f>
        <v>0</v>
      </c>
      <c r="AU65" s="132">
        <f>'SO 302 - Oprava propustku...'!P97</f>
        <v>0</v>
      </c>
      <c r="AV65" s="131">
        <f>'SO 302 - Oprava propustku...'!J35</f>
        <v>0</v>
      </c>
      <c r="AW65" s="131">
        <f>'SO 302 - Oprava propustku...'!J36</f>
        <v>0</v>
      </c>
      <c r="AX65" s="131">
        <f>'SO 302 - Oprava propustku...'!J37</f>
        <v>0</v>
      </c>
      <c r="AY65" s="131">
        <f>'SO 302 - Oprava propustku...'!J38</f>
        <v>0</v>
      </c>
      <c r="AZ65" s="131">
        <f>'SO 302 - Oprava propustku...'!F35</f>
        <v>0</v>
      </c>
      <c r="BA65" s="131">
        <f>'SO 302 - Oprava propustku...'!F36</f>
        <v>0</v>
      </c>
      <c r="BB65" s="131">
        <f>'SO 302 - Oprava propustku...'!F37</f>
        <v>0</v>
      </c>
      <c r="BC65" s="131">
        <f>'SO 302 - Oprava propustku...'!F38</f>
        <v>0</v>
      </c>
      <c r="BD65" s="133">
        <f>'SO 302 - Oprava propustku...'!F39</f>
        <v>0</v>
      </c>
      <c r="BE65" s="4"/>
      <c r="BT65" s="134" t="s">
        <v>78</v>
      </c>
      <c r="BV65" s="134" t="s">
        <v>71</v>
      </c>
      <c r="BW65" s="134" t="s">
        <v>106</v>
      </c>
      <c r="BX65" s="134" t="s">
        <v>101</v>
      </c>
      <c r="CL65" s="134" t="s">
        <v>19</v>
      </c>
    </row>
    <row r="66" spans="1:90" s="4" customFormat="1" ht="23.25" customHeight="1">
      <c r="A66" s="125" t="s">
        <v>79</v>
      </c>
      <c r="B66" s="64"/>
      <c r="C66" s="126"/>
      <c r="D66" s="126"/>
      <c r="E66" s="127" t="s">
        <v>86</v>
      </c>
      <c r="F66" s="127"/>
      <c r="G66" s="127"/>
      <c r="H66" s="127"/>
      <c r="I66" s="127"/>
      <c r="J66" s="126"/>
      <c r="K66" s="127" t="s">
        <v>107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'VRN - Vedlejší rozpočtové..._02'!J32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82</v>
      </c>
      <c r="AR66" s="66"/>
      <c r="AS66" s="130">
        <v>0</v>
      </c>
      <c r="AT66" s="131">
        <f>ROUND(SUM(AV66:AW66),2)</f>
        <v>0</v>
      </c>
      <c r="AU66" s="132">
        <f>'VRN - Vedlejší rozpočtové..._02'!P91</f>
        <v>0</v>
      </c>
      <c r="AV66" s="131">
        <f>'VRN - Vedlejší rozpočtové..._02'!J35</f>
        <v>0</v>
      </c>
      <c r="AW66" s="131">
        <f>'VRN - Vedlejší rozpočtové..._02'!J36</f>
        <v>0</v>
      </c>
      <c r="AX66" s="131">
        <f>'VRN - Vedlejší rozpočtové..._02'!J37</f>
        <v>0</v>
      </c>
      <c r="AY66" s="131">
        <f>'VRN - Vedlejší rozpočtové..._02'!J38</f>
        <v>0</v>
      </c>
      <c r="AZ66" s="131">
        <f>'VRN - Vedlejší rozpočtové..._02'!F35</f>
        <v>0</v>
      </c>
      <c r="BA66" s="131">
        <f>'VRN - Vedlejší rozpočtové..._02'!F36</f>
        <v>0</v>
      </c>
      <c r="BB66" s="131">
        <f>'VRN - Vedlejší rozpočtové..._02'!F37</f>
        <v>0</v>
      </c>
      <c r="BC66" s="131">
        <f>'VRN - Vedlejší rozpočtové..._02'!F38</f>
        <v>0</v>
      </c>
      <c r="BD66" s="133">
        <f>'VRN - Vedlejší rozpočtové..._02'!F39</f>
        <v>0</v>
      </c>
      <c r="BE66" s="4"/>
      <c r="BT66" s="134" t="s">
        <v>78</v>
      </c>
      <c r="BV66" s="134" t="s">
        <v>71</v>
      </c>
      <c r="BW66" s="134" t="s">
        <v>108</v>
      </c>
      <c r="BX66" s="134" t="s">
        <v>101</v>
      </c>
      <c r="CL66" s="134" t="s">
        <v>19</v>
      </c>
    </row>
    <row r="67" spans="1:91" s="7" customFormat="1" ht="16.5" customHeight="1">
      <c r="A67" s="7"/>
      <c r="B67" s="112"/>
      <c r="C67" s="113"/>
      <c r="D67" s="114" t="s">
        <v>109</v>
      </c>
      <c r="E67" s="114"/>
      <c r="F67" s="114"/>
      <c r="G67" s="114"/>
      <c r="H67" s="114"/>
      <c r="I67" s="115"/>
      <c r="J67" s="114" t="s">
        <v>110</v>
      </c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6">
        <f>ROUND(SUM(AG68:AG70),2)</f>
        <v>0</v>
      </c>
      <c r="AH67" s="115"/>
      <c r="AI67" s="115"/>
      <c r="AJ67" s="115"/>
      <c r="AK67" s="115"/>
      <c r="AL67" s="115"/>
      <c r="AM67" s="115"/>
      <c r="AN67" s="117">
        <f>SUM(AG67,AT67)</f>
        <v>0</v>
      </c>
      <c r="AO67" s="115"/>
      <c r="AP67" s="115"/>
      <c r="AQ67" s="118" t="s">
        <v>75</v>
      </c>
      <c r="AR67" s="119"/>
      <c r="AS67" s="120">
        <f>ROUND(SUM(AS68:AS70),2)</f>
        <v>0</v>
      </c>
      <c r="AT67" s="121">
        <f>ROUND(SUM(AV67:AW67),2)</f>
        <v>0</v>
      </c>
      <c r="AU67" s="122">
        <f>ROUND(SUM(AU68:AU70),5)</f>
        <v>0</v>
      </c>
      <c r="AV67" s="121">
        <f>ROUND(AZ67*L29,2)</f>
        <v>0</v>
      </c>
      <c r="AW67" s="121">
        <f>ROUND(BA67*L30,2)</f>
        <v>0</v>
      </c>
      <c r="AX67" s="121">
        <f>ROUND(BB67*L29,2)</f>
        <v>0</v>
      </c>
      <c r="AY67" s="121">
        <f>ROUND(BC67*L30,2)</f>
        <v>0</v>
      </c>
      <c r="AZ67" s="121">
        <f>ROUND(SUM(AZ68:AZ70),2)</f>
        <v>0</v>
      </c>
      <c r="BA67" s="121">
        <f>ROUND(SUM(BA68:BA70),2)</f>
        <v>0</v>
      </c>
      <c r="BB67" s="121">
        <f>ROUND(SUM(BB68:BB70),2)</f>
        <v>0</v>
      </c>
      <c r="BC67" s="121">
        <f>ROUND(SUM(BC68:BC70),2)</f>
        <v>0</v>
      </c>
      <c r="BD67" s="123">
        <f>ROUND(SUM(BD68:BD70),2)</f>
        <v>0</v>
      </c>
      <c r="BE67" s="7"/>
      <c r="BS67" s="124" t="s">
        <v>68</v>
      </c>
      <c r="BT67" s="124" t="s">
        <v>76</v>
      </c>
      <c r="BU67" s="124" t="s">
        <v>70</v>
      </c>
      <c r="BV67" s="124" t="s">
        <v>71</v>
      </c>
      <c r="BW67" s="124" t="s">
        <v>111</v>
      </c>
      <c r="BX67" s="124" t="s">
        <v>5</v>
      </c>
      <c r="CL67" s="124" t="s">
        <v>19</v>
      </c>
      <c r="CM67" s="124" t="s">
        <v>78</v>
      </c>
    </row>
    <row r="68" spans="1:90" s="4" customFormat="1" ht="23.25" customHeight="1">
      <c r="A68" s="125" t="s">
        <v>79</v>
      </c>
      <c r="B68" s="64"/>
      <c r="C68" s="126"/>
      <c r="D68" s="126"/>
      <c r="E68" s="127" t="s">
        <v>112</v>
      </c>
      <c r="F68" s="127"/>
      <c r="G68" s="127"/>
      <c r="H68" s="127"/>
      <c r="I68" s="127"/>
      <c r="J68" s="126"/>
      <c r="K68" s="127" t="s">
        <v>113</v>
      </c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8">
        <f>'SO 401 - Železniční svrše...'!J32</f>
        <v>0</v>
      </c>
      <c r="AH68" s="126"/>
      <c r="AI68" s="126"/>
      <c r="AJ68" s="126"/>
      <c r="AK68" s="126"/>
      <c r="AL68" s="126"/>
      <c r="AM68" s="126"/>
      <c r="AN68" s="128">
        <f>SUM(AG68,AT68)</f>
        <v>0</v>
      </c>
      <c r="AO68" s="126"/>
      <c r="AP68" s="126"/>
      <c r="AQ68" s="129" t="s">
        <v>82</v>
      </c>
      <c r="AR68" s="66"/>
      <c r="AS68" s="130">
        <v>0</v>
      </c>
      <c r="AT68" s="131">
        <f>ROUND(SUM(AV68:AW68),2)</f>
        <v>0</v>
      </c>
      <c r="AU68" s="132">
        <f>'SO 401 - Železniční svrše...'!P88</f>
        <v>0</v>
      </c>
      <c r="AV68" s="131">
        <f>'SO 401 - Železniční svrše...'!J35</f>
        <v>0</v>
      </c>
      <c r="AW68" s="131">
        <f>'SO 401 - Železniční svrše...'!J36</f>
        <v>0</v>
      </c>
      <c r="AX68" s="131">
        <f>'SO 401 - Železniční svrše...'!J37</f>
        <v>0</v>
      </c>
      <c r="AY68" s="131">
        <f>'SO 401 - Železniční svrše...'!J38</f>
        <v>0</v>
      </c>
      <c r="AZ68" s="131">
        <f>'SO 401 - Železniční svrše...'!F35</f>
        <v>0</v>
      </c>
      <c r="BA68" s="131">
        <f>'SO 401 - Železniční svrše...'!F36</f>
        <v>0</v>
      </c>
      <c r="BB68" s="131">
        <f>'SO 401 - Železniční svrše...'!F37</f>
        <v>0</v>
      </c>
      <c r="BC68" s="131">
        <f>'SO 401 - Železniční svrše...'!F38</f>
        <v>0</v>
      </c>
      <c r="BD68" s="133">
        <f>'SO 401 - Železniční svrše...'!F39</f>
        <v>0</v>
      </c>
      <c r="BE68" s="4"/>
      <c r="BT68" s="134" t="s">
        <v>78</v>
      </c>
      <c r="BV68" s="134" t="s">
        <v>71</v>
      </c>
      <c r="BW68" s="134" t="s">
        <v>114</v>
      </c>
      <c r="BX68" s="134" t="s">
        <v>111</v>
      </c>
      <c r="CL68" s="134" t="s">
        <v>19</v>
      </c>
    </row>
    <row r="69" spans="1:90" s="4" customFormat="1" ht="16.5" customHeight="1">
      <c r="A69" s="125" t="s">
        <v>79</v>
      </c>
      <c r="B69" s="64"/>
      <c r="C69" s="126"/>
      <c r="D69" s="126"/>
      <c r="E69" s="127" t="s">
        <v>115</v>
      </c>
      <c r="F69" s="127"/>
      <c r="G69" s="127"/>
      <c r="H69" s="127"/>
      <c r="I69" s="127"/>
      <c r="J69" s="126"/>
      <c r="K69" s="127" t="s">
        <v>110</v>
      </c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7"/>
      <c r="AG69" s="128">
        <f>'SO 402 - Oprava propustku...'!J32</f>
        <v>0</v>
      </c>
      <c r="AH69" s="126"/>
      <c r="AI69" s="126"/>
      <c r="AJ69" s="126"/>
      <c r="AK69" s="126"/>
      <c r="AL69" s="126"/>
      <c r="AM69" s="126"/>
      <c r="AN69" s="128">
        <f>SUM(AG69,AT69)</f>
        <v>0</v>
      </c>
      <c r="AO69" s="126"/>
      <c r="AP69" s="126"/>
      <c r="AQ69" s="129" t="s">
        <v>82</v>
      </c>
      <c r="AR69" s="66"/>
      <c r="AS69" s="130">
        <v>0</v>
      </c>
      <c r="AT69" s="131">
        <f>ROUND(SUM(AV69:AW69),2)</f>
        <v>0</v>
      </c>
      <c r="AU69" s="132">
        <f>'SO 402 - Oprava propustku...'!P97</f>
        <v>0</v>
      </c>
      <c r="AV69" s="131">
        <f>'SO 402 - Oprava propustku...'!J35</f>
        <v>0</v>
      </c>
      <c r="AW69" s="131">
        <f>'SO 402 - Oprava propustku...'!J36</f>
        <v>0</v>
      </c>
      <c r="AX69" s="131">
        <f>'SO 402 - Oprava propustku...'!J37</f>
        <v>0</v>
      </c>
      <c r="AY69" s="131">
        <f>'SO 402 - Oprava propustku...'!J38</f>
        <v>0</v>
      </c>
      <c r="AZ69" s="131">
        <f>'SO 402 - Oprava propustku...'!F35</f>
        <v>0</v>
      </c>
      <c r="BA69" s="131">
        <f>'SO 402 - Oprava propustku...'!F36</f>
        <v>0</v>
      </c>
      <c r="BB69" s="131">
        <f>'SO 402 - Oprava propustku...'!F37</f>
        <v>0</v>
      </c>
      <c r="BC69" s="131">
        <f>'SO 402 - Oprava propustku...'!F38</f>
        <v>0</v>
      </c>
      <c r="BD69" s="133">
        <f>'SO 402 - Oprava propustku...'!F39</f>
        <v>0</v>
      </c>
      <c r="BE69" s="4"/>
      <c r="BT69" s="134" t="s">
        <v>78</v>
      </c>
      <c r="BV69" s="134" t="s">
        <v>71</v>
      </c>
      <c r="BW69" s="134" t="s">
        <v>116</v>
      </c>
      <c r="BX69" s="134" t="s">
        <v>111</v>
      </c>
      <c r="CL69" s="134" t="s">
        <v>19</v>
      </c>
    </row>
    <row r="70" spans="1:90" s="4" customFormat="1" ht="23.25" customHeight="1">
      <c r="A70" s="125" t="s">
        <v>79</v>
      </c>
      <c r="B70" s="64"/>
      <c r="C70" s="126"/>
      <c r="D70" s="126"/>
      <c r="E70" s="127" t="s">
        <v>86</v>
      </c>
      <c r="F70" s="127"/>
      <c r="G70" s="127"/>
      <c r="H70" s="127"/>
      <c r="I70" s="127"/>
      <c r="J70" s="126"/>
      <c r="K70" s="127" t="s">
        <v>117</v>
      </c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8">
        <f>'VRN - Vedlejší rozpočtové..._03'!J32</f>
        <v>0</v>
      </c>
      <c r="AH70" s="126"/>
      <c r="AI70" s="126"/>
      <c r="AJ70" s="126"/>
      <c r="AK70" s="126"/>
      <c r="AL70" s="126"/>
      <c r="AM70" s="126"/>
      <c r="AN70" s="128">
        <f>SUM(AG70,AT70)</f>
        <v>0</v>
      </c>
      <c r="AO70" s="126"/>
      <c r="AP70" s="126"/>
      <c r="AQ70" s="129" t="s">
        <v>82</v>
      </c>
      <c r="AR70" s="66"/>
      <c r="AS70" s="135">
        <v>0</v>
      </c>
      <c r="AT70" s="136">
        <f>ROUND(SUM(AV70:AW70),2)</f>
        <v>0</v>
      </c>
      <c r="AU70" s="137">
        <f>'VRN - Vedlejší rozpočtové..._03'!P91</f>
        <v>0</v>
      </c>
      <c r="AV70" s="136">
        <f>'VRN - Vedlejší rozpočtové..._03'!J35</f>
        <v>0</v>
      </c>
      <c r="AW70" s="136">
        <f>'VRN - Vedlejší rozpočtové..._03'!J36</f>
        <v>0</v>
      </c>
      <c r="AX70" s="136">
        <f>'VRN - Vedlejší rozpočtové..._03'!J37</f>
        <v>0</v>
      </c>
      <c r="AY70" s="136">
        <f>'VRN - Vedlejší rozpočtové..._03'!J38</f>
        <v>0</v>
      </c>
      <c r="AZ70" s="136">
        <f>'VRN - Vedlejší rozpočtové..._03'!F35</f>
        <v>0</v>
      </c>
      <c r="BA70" s="136">
        <f>'VRN - Vedlejší rozpočtové..._03'!F36</f>
        <v>0</v>
      </c>
      <c r="BB70" s="136">
        <f>'VRN - Vedlejší rozpočtové..._03'!F37</f>
        <v>0</v>
      </c>
      <c r="BC70" s="136">
        <f>'VRN - Vedlejší rozpočtové..._03'!F38</f>
        <v>0</v>
      </c>
      <c r="BD70" s="138">
        <f>'VRN - Vedlejší rozpočtové..._03'!F39</f>
        <v>0</v>
      </c>
      <c r="BE70" s="4"/>
      <c r="BT70" s="134" t="s">
        <v>78</v>
      </c>
      <c r="BV70" s="134" t="s">
        <v>71</v>
      </c>
      <c r="BW70" s="134" t="s">
        <v>118</v>
      </c>
      <c r="BX70" s="134" t="s">
        <v>111</v>
      </c>
      <c r="CL70" s="134" t="s">
        <v>19</v>
      </c>
    </row>
    <row r="71" spans="1:57" s="2" customFormat="1" ht="30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5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s="2" customFormat="1" ht="6.95" customHeight="1">
      <c r="A72" s="39"/>
      <c r="B72" s="60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45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</sheetData>
  <sheetProtection password="CC35" sheet="1" objects="1" scenarios="1" formatColumns="0" formatRows="0"/>
  <mergeCells count="102">
    <mergeCell ref="C52:G52"/>
    <mergeCell ref="D63:H63"/>
    <mergeCell ref="D55:H55"/>
    <mergeCell ref="D59:H59"/>
    <mergeCell ref="E61:I61"/>
    <mergeCell ref="E64:I64"/>
    <mergeCell ref="E57:I57"/>
    <mergeCell ref="E56:I56"/>
    <mergeCell ref="E62:I62"/>
    <mergeCell ref="E58:I58"/>
    <mergeCell ref="E60:I60"/>
    <mergeCell ref="I52:AF52"/>
    <mergeCell ref="J55:AF55"/>
    <mergeCell ref="J63:AF63"/>
    <mergeCell ref="J59:AF59"/>
    <mergeCell ref="K60:AF60"/>
    <mergeCell ref="K56:AF56"/>
    <mergeCell ref="K61:AF61"/>
    <mergeCell ref="K58:AF58"/>
    <mergeCell ref="K64:AF64"/>
    <mergeCell ref="K62:AF62"/>
    <mergeCell ref="K57:AF57"/>
    <mergeCell ref="L45:AO45"/>
    <mergeCell ref="E65:I65"/>
    <mergeCell ref="K65:AF65"/>
    <mergeCell ref="E66:I66"/>
    <mergeCell ref="K66:AF66"/>
    <mergeCell ref="D67:H67"/>
    <mergeCell ref="J67:AF67"/>
    <mergeCell ref="E68:I68"/>
    <mergeCell ref="K68:AF68"/>
    <mergeCell ref="E69:I69"/>
    <mergeCell ref="K69:AF69"/>
    <mergeCell ref="E70:I70"/>
    <mergeCell ref="K70:AF70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62:AM62"/>
    <mergeCell ref="AG63:AM63"/>
    <mergeCell ref="AG60:AM60"/>
    <mergeCell ref="AG61:AM61"/>
    <mergeCell ref="AG64:AM64"/>
    <mergeCell ref="AG58:AM58"/>
    <mergeCell ref="AG57:AM57"/>
    <mergeCell ref="AG56:AM56"/>
    <mergeCell ref="AG55:AM55"/>
    <mergeCell ref="AG59:AM59"/>
    <mergeCell ref="AG52:AM52"/>
    <mergeCell ref="AM47:AN47"/>
    <mergeCell ref="AM49:AP49"/>
    <mergeCell ref="AM50:AP50"/>
    <mergeCell ref="AN59:AP59"/>
    <mergeCell ref="AN64:AP64"/>
    <mergeCell ref="AN63:AP63"/>
    <mergeCell ref="AN52:AP52"/>
    <mergeCell ref="AN55:AP55"/>
    <mergeCell ref="AN61:AP61"/>
    <mergeCell ref="AN56:AP56"/>
    <mergeCell ref="AN60:AP60"/>
    <mergeCell ref="AN57:AP57"/>
    <mergeCell ref="AN62:AP6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54:AP54"/>
  </mergeCells>
  <hyperlinks>
    <hyperlink ref="A56" location="'SO 101 - Železniční svrše...'!C2" display="/"/>
    <hyperlink ref="A57" location="'SO 102 - Oprava propustku...'!C2" display="/"/>
    <hyperlink ref="A58" location="'VRN - Vedlejší rozpočtové...'!C2" display="/"/>
    <hyperlink ref="A60" location="'SO 201 - Železniční svrše...'!C2" display="/"/>
    <hyperlink ref="A61" location="'SO 202 - Oprava propustku...'!C2" display="/"/>
    <hyperlink ref="A62" location="'VRN - Vedlejší rozpočtové..._01'!C2" display="/"/>
    <hyperlink ref="A64" location="'SO 301 - Železniční svrše...'!C2" display="/"/>
    <hyperlink ref="A65" location="'SO 302 - Oprava propustku...'!C2" display="/"/>
    <hyperlink ref="A66" location="'VRN - Vedlejší rozpočtové..._02'!C2" display="/"/>
    <hyperlink ref="A68" location="'SO 401 - Železniční svrše...'!C2" display="/"/>
    <hyperlink ref="A69" location="'SO 402 - Oprava propustku...'!C2" display="/"/>
    <hyperlink ref="A70" location="'VRN - Vedlejší rozpočtové..._03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1000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1151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ROUND((SUM(BE91:BE114)),2)</f>
        <v>0</v>
      </c>
      <c r="G35" s="39"/>
      <c r="H35" s="39"/>
      <c r="I35" s="158">
        <v>0.21</v>
      </c>
      <c r="J35" s="157">
        <f>ROUND(((SUM(BE91:BE114))*I35),2)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ROUND((SUM(BF91:BF114)),2)</f>
        <v>0</v>
      </c>
      <c r="G36" s="39"/>
      <c r="H36" s="39"/>
      <c r="I36" s="158">
        <v>0.15</v>
      </c>
      <c r="J36" s="157">
        <f>ROUND(((SUM(BF91:BF114))*I36),2)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ROUND((SUM(BG91:BG114)),2)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ROUND((SUM(BH91:BH114)),2)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ROUND((SUM(BI91:BI114)),2)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1000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 - Vedlejší rozpočtové náklady - oprava propustku v km 75,399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654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655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656</v>
      </c>
      <c r="E66" s="183"/>
      <c r="F66" s="183"/>
      <c r="G66" s="183"/>
      <c r="H66" s="183"/>
      <c r="I66" s="183"/>
      <c r="J66" s="184">
        <f>J98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657</v>
      </c>
      <c r="E67" s="183"/>
      <c r="F67" s="183"/>
      <c r="G67" s="183"/>
      <c r="H67" s="183"/>
      <c r="I67" s="183"/>
      <c r="J67" s="184">
        <f>J106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658</v>
      </c>
      <c r="E68" s="183"/>
      <c r="F68" s="183"/>
      <c r="G68" s="183"/>
      <c r="H68" s="183"/>
      <c r="I68" s="183"/>
      <c r="J68" s="184">
        <f>J109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659</v>
      </c>
      <c r="E69" s="183"/>
      <c r="F69" s="183"/>
      <c r="G69" s="183"/>
      <c r="H69" s="183"/>
      <c r="I69" s="183"/>
      <c r="J69" s="184">
        <f>J112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131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Oprava propustků na trati Rožná - Nedvědice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120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1000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122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VRN - Vedlejší rozpočtové náklady - oprava propustku v km 75,399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29. 5. 2023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 xml:space="preserve"> </v>
      </c>
      <c r="G87" s="41"/>
      <c r="H87" s="41"/>
      <c r="I87" s="33" t="s">
        <v>30</v>
      </c>
      <c r="J87" s="37" t="str">
        <f>E23</f>
        <v xml:space="preserve">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28</v>
      </c>
      <c r="D88" s="41"/>
      <c r="E88" s="41"/>
      <c r="F88" s="28" t="str">
        <f>IF(E20="","",E20)</f>
        <v>Vyplň údaj</v>
      </c>
      <c r="G88" s="41"/>
      <c r="H88" s="41"/>
      <c r="I88" s="33" t="s">
        <v>32</v>
      </c>
      <c r="J88" s="37" t="str">
        <f>E26</f>
        <v xml:space="preserve">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132</v>
      </c>
      <c r="D90" s="189" t="s">
        <v>54</v>
      </c>
      <c r="E90" s="189" t="s">
        <v>50</v>
      </c>
      <c r="F90" s="189" t="s">
        <v>51</v>
      </c>
      <c r="G90" s="189" t="s">
        <v>133</v>
      </c>
      <c r="H90" s="189" t="s">
        <v>134</v>
      </c>
      <c r="I90" s="189" t="s">
        <v>135</v>
      </c>
      <c r="J90" s="189" t="s">
        <v>126</v>
      </c>
      <c r="K90" s="190" t="s">
        <v>136</v>
      </c>
      <c r="L90" s="191"/>
      <c r="M90" s="93" t="s">
        <v>19</v>
      </c>
      <c r="N90" s="94" t="s">
        <v>39</v>
      </c>
      <c r="O90" s="94" t="s">
        <v>137</v>
      </c>
      <c r="P90" s="94" t="s">
        <v>138</v>
      </c>
      <c r="Q90" s="94" t="s">
        <v>139</v>
      </c>
      <c r="R90" s="94" t="s">
        <v>140</v>
      </c>
      <c r="S90" s="94" t="s">
        <v>141</v>
      </c>
      <c r="T90" s="95" t="s">
        <v>142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143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</v>
      </c>
      <c r="S91" s="97"/>
      <c r="T91" s="195">
        <f>T92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68</v>
      </c>
      <c r="AU91" s="18" t="s">
        <v>127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68</v>
      </c>
      <c r="E92" s="200" t="s">
        <v>86</v>
      </c>
      <c r="F92" s="200" t="s">
        <v>660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P93+P98+P106+P109+P112</f>
        <v>0</v>
      </c>
      <c r="Q92" s="205"/>
      <c r="R92" s="206">
        <f>R93+R98+R106+R109+R112</f>
        <v>0</v>
      </c>
      <c r="S92" s="205"/>
      <c r="T92" s="207">
        <f>T93+T98+T106+T109+T112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147</v>
      </c>
      <c r="AT92" s="209" t="s">
        <v>68</v>
      </c>
      <c r="AU92" s="209" t="s">
        <v>69</v>
      </c>
      <c r="AY92" s="208" t="s">
        <v>146</v>
      </c>
      <c r="BK92" s="210">
        <f>BK93+BK98+BK106+BK109+BK112</f>
        <v>0</v>
      </c>
    </row>
    <row r="93" spans="1:63" s="12" customFormat="1" ht="22.8" customHeight="1">
      <c r="A93" s="12"/>
      <c r="B93" s="197"/>
      <c r="C93" s="198"/>
      <c r="D93" s="199" t="s">
        <v>68</v>
      </c>
      <c r="E93" s="211" t="s">
        <v>661</v>
      </c>
      <c r="F93" s="211" t="s">
        <v>662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SUM(P94:P97)</f>
        <v>0</v>
      </c>
      <c r="Q93" s="205"/>
      <c r="R93" s="206">
        <f>SUM(R94:R97)</f>
        <v>0</v>
      </c>
      <c r="S93" s="205"/>
      <c r="T93" s="207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147</v>
      </c>
      <c r="AT93" s="209" t="s">
        <v>68</v>
      </c>
      <c r="AU93" s="209" t="s">
        <v>76</v>
      </c>
      <c r="AY93" s="208" t="s">
        <v>146</v>
      </c>
      <c r="BK93" s="210">
        <f>SUM(BK94:BK97)</f>
        <v>0</v>
      </c>
    </row>
    <row r="94" spans="1:65" s="2" customFormat="1" ht="16.5" customHeight="1">
      <c r="A94" s="39"/>
      <c r="B94" s="40"/>
      <c r="C94" s="213" t="s">
        <v>76</v>
      </c>
      <c r="D94" s="213" t="s">
        <v>149</v>
      </c>
      <c r="E94" s="214" t="s">
        <v>663</v>
      </c>
      <c r="F94" s="215" t="s">
        <v>664</v>
      </c>
      <c r="G94" s="216" t="s">
        <v>643</v>
      </c>
      <c r="H94" s="217">
        <v>1</v>
      </c>
      <c r="I94" s="218"/>
      <c r="J94" s="219">
        <f>ROUND(I94*H94,2)</f>
        <v>0</v>
      </c>
      <c r="K94" s="215" t="s">
        <v>665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666</v>
      </c>
      <c r="AT94" s="224" t="s">
        <v>149</v>
      </c>
      <c r="AU94" s="224" t="s">
        <v>78</v>
      </c>
      <c r="AY94" s="18" t="s">
        <v>146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666</v>
      </c>
      <c r="BM94" s="224" t="s">
        <v>1152</v>
      </c>
    </row>
    <row r="95" spans="1:47" s="2" customFormat="1" ht="12">
      <c r="A95" s="39"/>
      <c r="B95" s="40"/>
      <c r="C95" s="41"/>
      <c r="D95" s="226" t="s">
        <v>156</v>
      </c>
      <c r="E95" s="41"/>
      <c r="F95" s="227" t="s">
        <v>664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156</v>
      </c>
      <c r="AU95" s="18" t="s">
        <v>78</v>
      </c>
    </row>
    <row r="96" spans="1:65" s="2" customFormat="1" ht="16.5" customHeight="1">
      <c r="A96" s="39"/>
      <c r="B96" s="40"/>
      <c r="C96" s="213" t="s">
        <v>78</v>
      </c>
      <c r="D96" s="213" t="s">
        <v>149</v>
      </c>
      <c r="E96" s="214" t="s">
        <v>668</v>
      </c>
      <c r="F96" s="215" t="s">
        <v>669</v>
      </c>
      <c r="G96" s="216" t="s">
        <v>643</v>
      </c>
      <c r="H96" s="217">
        <v>1</v>
      </c>
      <c r="I96" s="218"/>
      <c r="J96" s="219">
        <f>ROUND(I96*H96,2)</f>
        <v>0</v>
      </c>
      <c r="K96" s="215" t="s">
        <v>670</v>
      </c>
      <c r="L96" s="45"/>
      <c r="M96" s="220" t="s">
        <v>19</v>
      </c>
      <c r="N96" s="221" t="s">
        <v>40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666</v>
      </c>
      <c r="AT96" s="224" t="s">
        <v>149</v>
      </c>
      <c r="AU96" s="224" t="s">
        <v>78</v>
      </c>
      <c r="AY96" s="18" t="s">
        <v>146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76</v>
      </c>
      <c r="BK96" s="225">
        <f>ROUND(I96*H96,2)</f>
        <v>0</v>
      </c>
      <c r="BL96" s="18" t="s">
        <v>666</v>
      </c>
      <c r="BM96" s="224" t="s">
        <v>1153</v>
      </c>
    </row>
    <row r="97" spans="1:47" s="2" customFormat="1" ht="12">
      <c r="A97" s="39"/>
      <c r="B97" s="40"/>
      <c r="C97" s="41"/>
      <c r="D97" s="226" t="s">
        <v>156</v>
      </c>
      <c r="E97" s="41"/>
      <c r="F97" s="227" t="s">
        <v>672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156</v>
      </c>
      <c r="AU97" s="18" t="s">
        <v>78</v>
      </c>
    </row>
    <row r="98" spans="1:63" s="12" customFormat="1" ht="22.8" customHeight="1">
      <c r="A98" s="12"/>
      <c r="B98" s="197"/>
      <c r="C98" s="198"/>
      <c r="D98" s="199" t="s">
        <v>68</v>
      </c>
      <c r="E98" s="211" t="s">
        <v>673</v>
      </c>
      <c r="F98" s="211" t="s">
        <v>674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SUM(P99:P105)</f>
        <v>0</v>
      </c>
      <c r="Q98" s="205"/>
      <c r="R98" s="206">
        <f>SUM(R99:R105)</f>
        <v>0</v>
      </c>
      <c r="S98" s="205"/>
      <c r="T98" s="207">
        <f>SUM(T99:T105)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147</v>
      </c>
      <c r="AT98" s="209" t="s">
        <v>68</v>
      </c>
      <c r="AU98" s="209" t="s">
        <v>76</v>
      </c>
      <c r="AY98" s="208" t="s">
        <v>146</v>
      </c>
      <c r="BK98" s="210">
        <f>SUM(BK99:BK105)</f>
        <v>0</v>
      </c>
    </row>
    <row r="99" spans="1:65" s="2" customFormat="1" ht="16.5" customHeight="1">
      <c r="A99" s="39"/>
      <c r="B99" s="40"/>
      <c r="C99" s="213" t="s">
        <v>168</v>
      </c>
      <c r="D99" s="213" t="s">
        <v>149</v>
      </c>
      <c r="E99" s="214" t="s">
        <v>675</v>
      </c>
      <c r="F99" s="215" t="s">
        <v>674</v>
      </c>
      <c r="G99" s="216" t="s">
        <v>643</v>
      </c>
      <c r="H99" s="217">
        <v>1</v>
      </c>
      <c r="I99" s="218"/>
      <c r="J99" s="219">
        <f>ROUND(I99*H99,2)</f>
        <v>0</v>
      </c>
      <c r="K99" s="215" t="s">
        <v>670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666</v>
      </c>
      <c r="AT99" s="224" t="s">
        <v>149</v>
      </c>
      <c r="AU99" s="224" t="s">
        <v>78</v>
      </c>
      <c r="AY99" s="18" t="s">
        <v>146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666</v>
      </c>
      <c r="BM99" s="224" t="s">
        <v>1154</v>
      </c>
    </row>
    <row r="100" spans="1:47" s="2" customFormat="1" ht="12">
      <c r="A100" s="39"/>
      <c r="B100" s="40"/>
      <c r="C100" s="41"/>
      <c r="D100" s="226" t="s">
        <v>156</v>
      </c>
      <c r="E100" s="41"/>
      <c r="F100" s="227" t="s">
        <v>677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156</v>
      </c>
      <c r="AU100" s="18" t="s">
        <v>78</v>
      </c>
    </row>
    <row r="101" spans="1:51" s="13" customFormat="1" ht="12">
      <c r="A101" s="13"/>
      <c r="B101" s="232"/>
      <c r="C101" s="233"/>
      <c r="D101" s="226" t="s">
        <v>165</v>
      </c>
      <c r="E101" s="234" t="s">
        <v>19</v>
      </c>
      <c r="F101" s="235" t="s">
        <v>76</v>
      </c>
      <c r="G101" s="233"/>
      <c r="H101" s="236">
        <v>1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165</v>
      </c>
      <c r="AU101" s="242" t="s">
        <v>78</v>
      </c>
      <c r="AV101" s="13" t="s">
        <v>78</v>
      </c>
      <c r="AW101" s="13" t="s">
        <v>31</v>
      </c>
      <c r="AX101" s="13" t="s">
        <v>76</v>
      </c>
      <c r="AY101" s="242" t="s">
        <v>146</v>
      </c>
    </row>
    <row r="102" spans="1:65" s="2" customFormat="1" ht="16.5" customHeight="1">
      <c r="A102" s="39"/>
      <c r="B102" s="40"/>
      <c r="C102" s="213" t="s">
        <v>154</v>
      </c>
      <c r="D102" s="213" t="s">
        <v>149</v>
      </c>
      <c r="E102" s="214" t="s">
        <v>678</v>
      </c>
      <c r="F102" s="215" t="s">
        <v>679</v>
      </c>
      <c r="G102" s="216" t="s">
        <v>643</v>
      </c>
      <c r="H102" s="217">
        <v>1</v>
      </c>
      <c r="I102" s="218"/>
      <c r="J102" s="219">
        <f>ROUND(I102*H102,2)</f>
        <v>0</v>
      </c>
      <c r="K102" s="215" t="s">
        <v>670</v>
      </c>
      <c r="L102" s="45"/>
      <c r="M102" s="220" t="s">
        <v>19</v>
      </c>
      <c r="N102" s="221" t="s">
        <v>40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666</v>
      </c>
      <c r="AT102" s="224" t="s">
        <v>149</v>
      </c>
      <c r="AU102" s="224" t="s">
        <v>78</v>
      </c>
      <c r="AY102" s="18" t="s">
        <v>146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76</v>
      </c>
      <c r="BK102" s="225">
        <f>ROUND(I102*H102,2)</f>
        <v>0</v>
      </c>
      <c r="BL102" s="18" t="s">
        <v>666</v>
      </c>
      <c r="BM102" s="224" t="s">
        <v>1155</v>
      </c>
    </row>
    <row r="103" spans="1:47" s="2" customFormat="1" ht="12">
      <c r="A103" s="39"/>
      <c r="B103" s="40"/>
      <c r="C103" s="41"/>
      <c r="D103" s="226" t="s">
        <v>156</v>
      </c>
      <c r="E103" s="41"/>
      <c r="F103" s="227" t="s">
        <v>679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156</v>
      </c>
      <c r="AU103" s="18" t="s">
        <v>78</v>
      </c>
    </row>
    <row r="104" spans="1:65" s="2" customFormat="1" ht="16.5" customHeight="1">
      <c r="A104" s="39"/>
      <c r="B104" s="40"/>
      <c r="C104" s="213" t="s">
        <v>147</v>
      </c>
      <c r="D104" s="213" t="s">
        <v>149</v>
      </c>
      <c r="E104" s="214" t="s">
        <v>681</v>
      </c>
      <c r="F104" s="215" t="s">
        <v>682</v>
      </c>
      <c r="G104" s="216" t="s">
        <v>643</v>
      </c>
      <c r="H104" s="217">
        <v>1</v>
      </c>
      <c r="I104" s="218"/>
      <c r="J104" s="219">
        <f>ROUND(I104*H104,2)</f>
        <v>0</v>
      </c>
      <c r="K104" s="215" t="s">
        <v>670</v>
      </c>
      <c r="L104" s="45"/>
      <c r="M104" s="220" t="s">
        <v>19</v>
      </c>
      <c r="N104" s="221" t="s">
        <v>40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666</v>
      </c>
      <c r="AT104" s="224" t="s">
        <v>149</v>
      </c>
      <c r="AU104" s="224" t="s">
        <v>78</v>
      </c>
      <c r="AY104" s="18" t="s">
        <v>146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76</v>
      </c>
      <c r="BK104" s="225">
        <f>ROUND(I104*H104,2)</f>
        <v>0</v>
      </c>
      <c r="BL104" s="18" t="s">
        <v>666</v>
      </c>
      <c r="BM104" s="224" t="s">
        <v>1156</v>
      </c>
    </row>
    <row r="105" spans="1:47" s="2" customFormat="1" ht="12">
      <c r="A105" s="39"/>
      <c r="B105" s="40"/>
      <c r="C105" s="41"/>
      <c r="D105" s="226" t="s">
        <v>156</v>
      </c>
      <c r="E105" s="41"/>
      <c r="F105" s="227" t="s">
        <v>682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156</v>
      </c>
      <c r="AU105" s="18" t="s">
        <v>78</v>
      </c>
    </row>
    <row r="106" spans="1:63" s="12" customFormat="1" ht="22.8" customHeight="1">
      <c r="A106" s="12"/>
      <c r="B106" s="197"/>
      <c r="C106" s="198"/>
      <c r="D106" s="199" t="s">
        <v>68</v>
      </c>
      <c r="E106" s="211" t="s">
        <v>684</v>
      </c>
      <c r="F106" s="211" t="s">
        <v>685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SUM(P107:P108)</f>
        <v>0</v>
      </c>
      <c r="Q106" s="205"/>
      <c r="R106" s="206">
        <f>SUM(R107:R108)</f>
        <v>0</v>
      </c>
      <c r="S106" s="205"/>
      <c r="T106" s="207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147</v>
      </c>
      <c r="AT106" s="209" t="s">
        <v>68</v>
      </c>
      <c r="AU106" s="209" t="s">
        <v>76</v>
      </c>
      <c r="AY106" s="208" t="s">
        <v>146</v>
      </c>
      <c r="BK106" s="210">
        <f>SUM(BK107:BK108)</f>
        <v>0</v>
      </c>
    </row>
    <row r="107" spans="1:65" s="2" customFormat="1" ht="16.5" customHeight="1">
      <c r="A107" s="39"/>
      <c r="B107" s="40"/>
      <c r="C107" s="213" t="s">
        <v>184</v>
      </c>
      <c r="D107" s="213" t="s">
        <v>149</v>
      </c>
      <c r="E107" s="214" t="s">
        <v>686</v>
      </c>
      <c r="F107" s="215" t="s">
        <v>687</v>
      </c>
      <c r="G107" s="216" t="s">
        <v>643</v>
      </c>
      <c r="H107" s="217">
        <v>2</v>
      </c>
      <c r="I107" s="218"/>
      <c r="J107" s="219">
        <f>ROUND(I107*H107,2)</f>
        <v>0</v>
      </c>
      <c r="K107" s="215" t="s">
        <v>670</v>
      </c>
      <c r="L107" s="45"/>
      <c r="M107" s="220" t="s">
        <v>19</v>
      </c>
      <c r="N107" s="221" t="s">
        <v>40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666</v>
      </c>
      <c r="AT107" s="224" t="s">
        <v>149</v>
      </c>
      <c r="AU107" s="224" t="s">
        <v>78</v>
      </c>
      <c r="AY107" s="18" t="s">
        <v>146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76</v>
      </c>
      <c r="BK107" s="225">
        <f>ROUND(I107*H107,2)</f>
        <v>0</v>
      </c>
      <c r="BL107" s="18" t="s">
        <v>666</v>
      </c>
      <c r="BM107" s="224" t="s">
        <v>1157</v>
      </c>
    </row>
    <row r="108" spans="1:47" s="2" customFormat="1" ht="12">
      <c r="A108" s="39"/>
      <c r="B108" s="40"/>
      <c r="C108" s="41"/>
      <c r="D108" s="226" t="s">
        <v>156</v>
      </c>
      <c r="E108" s="41"/>
      <c r="F108" s="227" t="s">
        <v>689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156</v>
      </c>
      <c r="AU108" s="18" t="s">
        <v>78</v>
      </c>
    </row>
    <row r="109" spans="1:63" s="12" customFormat="1" ht="22.8" customHeight="1">
      <c r="A109" s="12"/>
      <c r="B109" s="197"/>
      <c r="C109" s="198"/>
      <c r="D109" s="199" t="s">
        <v>68</v>
      </c>
      <c r="E109" s="211" t="s">
        <v>690</v>
      </c>
      <c r="F109" s="211" t="s">
        <v>691</v>
      </c>
      <c r="G109" s="198"/>
      <c r="H109" s="198"/>
      <c r="I109" s="201"/>
      <c r="J109" s="212">
        <f>BK109</f>
        <v>0</v>
      </c>
      <c r="K109" s="198"/>
      <c r="L109" s="203"/>
      <c r="M109" s="204"/>
      <c r="N109" s="205"/>
      <c r="O109" s="205"/>
      <c r="P109" s="206">
        <f>SUM(P110:P111)</f>
        <v>0</v>
      </c>
      <c r="Q109" s="205"/>
      <c r="R109" s="206">
        <f>SUM(R110:R111)</f>
        <v>0</v>
      </c>
      <c r="S109" s="205"/>
      <c r="T109" s="207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8" t="s">
        <v>147</v>
      </c>
      <c r="AT109" s="209" t="s">
        <v>68</v>
      </c>
      <c r="AU109" s="209" t="s">
        <v>76</v>
      </c>
      <c r="AY109" s="208" t="s">
        <v>146</v>
      </c>
      <c r="BK109" s="210">
        <f>SUM(BK110:BK111)</f>
        <v>0</v>
      </c>
    </row>
    <row r="110" spans="1:65" s="2" customFormat="1" ht="16.5" customHeight="1">
      <c r="A110" s="39"/>
      <c r="B110" s="40"/>
      <c r="C110" s="213" t="s">
        <v>189</v>
      </c>
      <c r="D110" s="213" t="s">
        <v>149</v>
      </c>
      <c r="E110" s="214" t="s">
        <v>692</v>
      </c>
      <c r="F110" s="215" t="s">
        <v>693</v>
      </c>
      <c r="G110" s="216" t="s">
        <v>694</v>
      </c>
      <c r="H110" s="217">
        <v>1</v>
      </c>
      <c r="I110" s="218"/>
      <c r="J110" s="219">
        <f>ROUND(I110*H110,2)</f>
        <v>0</v>
      </c>
      <c r="K110" s="215" t="s">
        <v>670</v>
      </c>
      <c r="L110" s="45"/>
      <c r="M110" s="220" t="s">
        <v>19</v>
      </c>
      <c r="N110" s="221" t="s">
        <v>40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666</v>
      </c>
      <c r="AT110" s="224" t="s">
        <v>149</v>
      </c>
      <c r="AU110" s="224" t="s">
        <v>78</v>
      </c>
      <c r="AY110" s="18" t="s">
        <v>146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666</v>
      </c>
      <c r="BM110" s="224" t="s">
        <v>1158</v>
      </c>
    </row>
    <row r="111" spans="1:47" s="2" customFormat="1" ht="12">
      <c r="A111" s="39"/>
      <c r="B111" s="40"/>
      <c r="C111" s="41"/>
      <c r="D111" s="226" t="s">
        <v>156</v>
      </c>
      <c r="E111" s="41"/>
      <c r="F111" s="227" t="s">
        <v>696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156</v>
      </c>
      <c r="AU111" s="18" t="s">
        <v>78</v>
      </c>
    </row>
    <row r="112" spans="1:63" s="12" customFormat="1" ht="22.8" customHeight="1">
      <c r="A112" s="12"/>
      <c r="B112" s="197"/>
      <c r="C112" s="198"/>
      <c r="D112" s="199" t="s">
        <v>68</v>
      </c>
      <c r="E112" s="211" t="s">
        <v>697</v>
      </c>
      <c r="F112" s="211" t="s">
        <v>698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SUM(P113:P114)</f>
        <v>0</v>
      </c>
      <c r="Q112" s="205"/>
      <c r="R112" s="206">
        <f>SUM(R113:R114)</f>
        <v>0</v>
      </c>
      <c r="S112" s="205"/>
      <c r="T112" s="207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147</v>
      </c>
      <c r="AT112" s="209" t="s">
        <v>68</v>
      </c>
      <c r="AU112" s="209" t="s">
        <v>76</v>
      </c>
      <c r="AY112" s="208" t="s">
        <v>146</v>
      </c>
      <c r="BK112" s="210">
        <f>SUM(BK113:BK114)</f>
        <v>0</v>
      </c>
    </row>
    <row r="113" spans="1:65" s="2" customFormat="1" ht="16.5" customHeight="1">
      <c r="A113" s="39"/>
      <c r="B113" s="40"/>
      <c r="C113" s="213" t="s">
        <v>196</v>
      </c>
      <c r="D113" s="213" t="s">
        <v>149</v>
      </c>
      <c r="E113" s="214" t="s">
        <v>699</v>
      </c>
      <c r="F113" s="215" t="s">
        <v>700</v>
      </c>
      <c r="G113" s="216" t="s">
        <v>694</v>
      </c>
      <c r="H113" s="217">
        <v>1</v>
      </c>
      <c r="I113" s="218"/>
      <c r="J113" s="219">
        <f>ROUND(I113*H113,2)</f>
        <v>0</v>
      </c>
      <c r="K113" s="215" t="s">
        <v>670</v>
      </c>
      <c r="L113" s="45"/>
      <c r="M113" s="220" t="s">
        <v>19</v>
      </c>
      <c r="N113" s="221" t="s">
        <v>40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666</v>
      </c>
      <c r="AT113" s="224" t="s">
        <v>149</v>
      </c>
      <c r="AU113" s="224" t="s">
        <v>78</v>
      </c>
      <c r="AY113" s="18" t="s">
        <v>146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666</v>
      </c>
      <c r="BM113" s="224" t="s">
        <v>1159</v>
      </c>
    </row>
    <row r="114" spans="1:47" s="2" customFormat="1" ht="12">
      <c r="A114" s="39"/>
      <c r="B114" s="40"/>
      <c r="C114" s="41"/>
      <c r="D114" s="226" t="s">
        <v>156</v>
      </c>
      <c r="E114" s="41"/>
      <c r="F114" s="227" t="s">
        <v>702</v>
      </c>
      <c r="G114" s="41"/>
      <c r="H114" s="41"/>
      <c r="I114" s="228"/>
      <c r="J114" s="41"/>
      <c r="K114" s="41"/>
      <c r="L114" s="45"/>
      <c r="M114" s="279"/>
      <c r="N114" s="280"/>
      <c r="O114" s="281"/>
      <c r="P114" s="281"/>
      <c r="Q114" s="281"/>
      <c r="R114" s="281"/>
      <c r="S114" s="281"/>
      <c r="T114" s="28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156</v>
      </c>
      <c r="AU114" s="18" t="s">
        <v>78</v>
      </c>
    </row>
    <row r="115" spans="1:31" s="2" customFormat="1" ht="6.95" customHeight="1">
      <c r="A115" s="3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45"/>
      <c r="M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</sheetData>
  <sheetProtection password="CC35" sheet="1" objects="1" scenarios="1" formatColumns="0" formatRows="0" autoFilter="0"/>
  <autoFilter ref="C90:K1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1160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1161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ROUND((SUM(BE88:BE161)),2)</f>
        <v>0</v>
      </c>
      <c r="G35" s="39"/>
      <c r="H35" s="39"/>
      <c r="I35" s="158">
        <v>0.21</v>
      </c>
      <c r="J35" s="157">
        <f>ROUND(((SUM(BE88:BE161))*I35),2)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ROUND((SUM(BF88:BF161)),2)</f>
        <v>0</v>
      </c>
      <c r="G36" s="39"/>
      <c r="H36" s="39"/>
      <c r="I36" s="158">
        <v>0.15</v>
      </c>
      <c r="J36" s="157">
        <f>ROUND(((SUM(BF88:BF161))*I36),2)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ROUND((SUM(BG88:BG161)),2)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ROUND((SUM(BH88:BH161)),2)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ROUND((SUM(BI88:BI161)),2)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1160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401 - Železniční svršek na propustku v km 77,324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705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130</v>
      </c>
      <c r="E66" s="178"/>
      <c r="F66" s="178"/>
      <c r="G66" s="178"/>
      <c r="H66" s="178"/>
      <c r="I66" s="178"/>
      <c r="J66" s="179">
        <f>J148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131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Oprava propustků na trati Rožná - Nedvědice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120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1160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122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SO 401 - Železniční svršek na propustku v km 77,324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 xml:space="preserve"> </v>
      </c>
      <c r="G82" s="41"/>
      <c r="H82" s="41"/>
      <c r="I82" s="33" t="s">
        <v>23</v>
      </c>
      <c r="J82" s="73" t="str">
        <f>IF(J14="","",J14)</f>
        <v>29. 5. 2023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 xml:space="preserve"> </v>
      </c>
      <c r="G84" s="41"/>
      <c r="H84" s="41"/>
      <c r="I84" s="33" t="s">
        <v>30</v>
      </c>
      <c r="J84" s="37" t="str">
        <f>E23</f>
        <v xml:space="preserve">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IF(E20="","",E20)</f>
        <v>Vyplň údaj</v>
      </c>
      <c r="G85" s="41"/>
      <c r="H85" s="41"/>
      <c r="I85" s="33" t="s">
        <v>32</v>
      </c>
      <c r="J85" s="37" t="str">
        <f>E26</f>
        <v xml:space="preserve"> 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132</v>
      </c>
      <c r="D87" s="189" t="s">
        <v>54</v>
      </c>
      <c r="E87" s="189" t="s">
        <v>50</v>
      </c>
      <c r="F87" s="189" t="s">
        <v>51</v>
      </c>
      <c r="G87" s="189" t="s">
        <v>133</v>
      </c>
      <c r="H87" s="189" t="s">
        <v>134</v>
      </c>
      <c r="I87" s="189" t="s">
        <v>135</v>
      </c>
      <c r="J87" s="189" t="s">
        <v>126</v>
      </c>
      <c r="K87" s="190" t="s">
        <v>136</v>
      </c>
      <c r="L87" s="191"/>
      <c r="M87" s="93" t="s">
        <v>19</v>
      </c>
      <c r="N87" s="94" t="s">
        <v>39</v>
      </c>
      <c r="O87" s="94" t="s">
        <v>137</v>
      </c>
      <c r="P87" s="94" t="s">
        <v>138</v>
      </c>
      <c r="Q87" s="94" t="s">
        <v>139</v>
      </c>
      <c r="R87" s="94" t="s">
        <v>140</v>
      </c>
      <c r="S87" s="94" t="s">
        <v>141</v>
      </c>
      <c r="T87" s="95" t="s">
        <v>142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143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P89+P148</f>
        <v>0</v>
      </c>
      <c r="Q88" s="97"/>
      <c r="R88" s="194">
        <f>R89+R148</f>
        <v>65.14868</v>
      </c>
      <c r="S88" s="97"/>
      <c r="T88" s="195">
        <f>T89+T148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127</v>
      </c>
      <c r="BK88" s="196">
        <f>BK89+BK148</f>
        <v>0</v>
      </c>
    </row>
    <row r="89" spans="1:63" s="12" customFormat="1" ht="25.9" customHeight="1">
      <c r="A89" s="12"/>
      <c r="B89" s="197"/>
      <c r="C89" s="198"/>
      <c r="D89" s="199" t="s">
        <v>68</v>
      </c>
      <c r="E89" s="200" t="s">
        <v>144</v>
      </c>
      <c r="F89" s="200" t="s">
        <v>145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65.14868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76</v>
      </c>
      <c r="AT89" s="209" t="s">
        <v>68</v>
      </c>
      <c r="AU89" s="209" t="s">
        <v>69</v>
      </c>
      <c r="AY89" s="208" t="s">
        <v>146</v>
      </c>
      <c r="BK89" s="210">
        <f>BK90</f>
        <v>0</v>
      </c>
    </row>
    <row r="90" spans="1:63" s="12" customFormat="1" ht="22.8" customHeight="1">
      <c r="A90" s="12"/>
      <c r="B90" s="197"/>
      <c r="C90" s="198"/>
      <c r="D90" s="199" t="s">
        <v>68</v>
      </c>
      <c r="E90" s="211" t="s">
        <v>147</v>
      </c>
      <c r="F90" s="211" t="s">
        <v>706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SUM(P91:P147)</f>
        <v>0</v>
      </c>
      <c r="Q90" s="205"/>
      <c r="R90" s="206">
        <f>SUM(R91:R147)</f>
        <v>65.14868</v>
      </c>
      <c r="S90" s="205"/>
      <c r="T90" s="207">
        <f>SUM(T91:T147)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76</v>
      </c>
      <c r="AT90" s="209" t="s">
        <v>68</v>
      </c>
      <c r="AU90" s="209" t="s">
        <v>76</v>
      </c>
      <c r="AY90" s="208" t="s">
        <v>146</v>
      </c>
      <c r="BK90" s="210">
        <f>SUM(BK91:BK147)</f>
        <v>0</v>
      </c>
    </row>
    <row r="91" spans="1:65" s="2" customFormat="1" ht="16.5" customHeight="1">
      <c r="A91" s="39"/>
      <c r="B91" s="40"/>
      <c r="C91" s="213" t="s">
        <v>76</v>
      </c>
      <c r="D91" s="213" t="s">
        <v>149</v>
      </c>
      <c r="E91" s="214" t="s">
        <v>707</v>
      </c>
      <c r="F91" s="215" t="s">
        <v>151</v>
      </c>
      <c r="G91" s="216" t="s">
        <v>152</v>
      </c>
      <c r="H91" s="217">
        <v>0.25</v>
      </c>
      <c r="I91" s="218"/>
      <c r="J91" s="219">
        <f>ROUND(I91*H91,2)</f>
        <v>0</v>
      </c>
      <c r="K91" s="215" t="s">
        <v>153</v>
      </c>
      <c r="L91" s="45"/>
      <c r="M91" s="220" t="s">
        <v>19</v>
      </c>
      <c r="N91" s="221" t="s">
        <v>40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154</v>
      </c>
      <c r="AT91" s="224" t="s">
        <v>149</v>
      </c>
      <c r="AU91" s="224" t="s">
        <v>78</v>
      </c>
      <c r="AY91" s="18" t="s">
        <v>146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76</v>
      </c>
      <c r="BK91" s="225">
        <f>ROUND(I91*H91,2)</f>
        <v>0</v>
      </c>
      <c r="BL91" s="18" t="s">
        <v>154</v>
      </c>
      <c r="BM91" s="224" t="s">
        <v>1162</v>
      </c>
    </row>
    <row r="92" spans="1:47" s="2" customFormat="1" ht="12">
      <c r="A92" s="39"/>
      <c r="B92" s="40"/>
      <c r="C92" s="41"/>
      <c r="D92" s="226" t="s">
        <v>156</v>
      </c>
      <c r="E92" s="41"/>
      <c r="F92" s="227" t="s">
        <v>157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156</v>
      </c>
      <c r="AU92" s="18" t="s">
        <v>78</v>
      </c>
    </row>
    <row r="93" spans="1:51" s="13" customFormat="1" ht="12">
      <c r="A93" s="13"/>
      <c r="B93" s="232"/>
      <c r="C93" s="233"/>
      <c r="D93" s="226" t="s">
        <v>165</v>
      </c>
      <c r="E93" s="234" t="s">
        <v>19</v>
      </c>
      <c r="F93" s="235" t="s">
        <v>709</v>
      </c>
      <c r="G93" s="233"/>
      <c r="H93" s="236">
        <v>0.25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165</v>
      </c>
      <c r="AU93" s="242" t="s">
        <v>78</v>
      </c>
      <c r="AV93" s="13" t="s">
        <v>78</v>
      </c>
      <c r="AW93" s="13" t="s">
        <v>31</v>
      </c>
      <c r="AX93" s="13" t="s">
        <v>76</v>
      </c>
      <c r="AY93" s="242" t="s">
        <v>146</v>
      </c>
    </row>
    <row r="94" spans="1:65" s="2" customFormat="1" ht="16.5" customHeight="1">
      <c r="A94" s="39"/>
      <c r="B94" s="40"/>
      <c r="C94" s="213" t="s">
        <v>78</v>
      </c>
      <c r="D94" s="213" t="s">
        <v>149</v>
      </c>
      <c r="E94" s="214" t="s">
        <v>710</v>
      </c>
      <c r="F94" s="215" t="s">
        <v>711</v>
      </c>
      <c r="G94" s="216" t="s">
        <v>274</v>
      </c>
      <c r="H94" s="217">
        <v>28</v>
      </c>
      <c r="I94" s="218"/>
      <c r="J94" s="219">
        <f>ROUND(I94*H94,2)</f>
        <v>0</v>
      </c>
      <c r="K94" s="215" t="s">
        <v>153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154</v>
      </c>
      <c r="AT94" s="224" t="s">
        <v>149</v>
      </c>
      <c r="AU94" s="224" t="s">
        <v>78</v>
      </c>
      <c r="AY94" s="18" t="s">
        <v>146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154</v>
      </c>
      <c r="BM94" s="224" t="s">
        <v>1163</v>
      </c>
    </row>
    <row r="95" spans="1:47" s="2" customFormat="1" ht="12">
      <c r="A95" s="39"/>
      <c r="B95" s="40"/>
      <c r="C95" s="41"/>
      <c r="D95" s="226" t="s">
        <v>156</v>
      </c>
      <c r="E95" s="41"/>
      <c r="F95" s="227" t="s">
        <v>713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156</v>
      </c>
      <c r="AU95" s="18" t="s">
        <v>78</v>
      </c>
    </row>
    <row r="96" spans="1:51" s="13" customFormat="1" ht="12">
      <c r="A96" s="13"/>
      <c r="B96" s="232"/>
      <c r="C96" s="233"/>
      <c r="D96" s="226" t="s">
        <v>165</v>
      </c>
      <c r="E96" s="234" t="s">
        <v>19</v>
      </c>
      <c r="F96" s="235" t="s">
        <v>714</v>
      </c>
      <c r="G96" s="233"/>
      <c r="H96" s="236">
        <v>28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165</v>
      </c>
      <c r="AU96" s="242" t="s">
        <v>78</v>
      </c>
      <c r="AV96" s="13" t="s">
        <v>78</v>
      </c>
      <c r="AW96" s="13" t="s">
        <v>31</v>
      </c>
      <c r="AX96" s="13" t="s">
        <v>76</v>
      </c>
      <c r="AY96" s="242" t="s">
        <v>146</v>
      </c>
    </row>
    <row r="97" spans="1:65" s="2" customFormat="1" ht="16.5" customHeight="1">
      <c r="A97" s="39"/>
      <c r="B97" s="40"/>
      <c r="C97" s="254" t="s">
        <v>168</v>
      </c>
      <c r="D97" s="254" t="s">
        <v>197</v>
      </c>
      <c r="E97" s="255" t="s">
        <v>715</v>
      </c>
      <c r="F97" s="256" t="s">
        <v>716</v>
      </c>
      <c r="G97" s="257" t="s">
        <v>228</v>
      </c>
      <c r="H97" s="258">
        <v>3.92</v>
      </c>
      <c r="I97" s="259"/>
      <c r="J97" s="260">
        <f>ROUND(I97*H97,2)</f>
        <v>0</v>
      </c>
      <c r="K97" s="256" t="s">
        <v>153</v>
      </c>
      <c r="L97" s="261"/>
      <c r="M97" s="262" t="s">
        <v>19</v>
      </c>
      <c r="N97" s="263" t="s">
        <v>40</v>
      </c>
      <c r="O97" s="85"/>
      <c r="P97" s="222">
        <f>O97*H97</f>
        <v>0</v>
      </c>
      <c r="Q97" s="222">
        <v>1</v>
      </c>
      <c r="R97" s="222">
        <f>Q97*H97</f>
        <v>3.92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196</v>
      </c>
      <c r="AT97" s="224" t="s">
        <v>197</v>
      </c>
      <c r="AU97" s="224" t="s">
        <v>78</v>
      </c>
      <c r="AY97" s="18" t="s">
        <v>146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154</v>
      </c>
      <c r="BM97" s="224" t="s">
        <v>1164</v>
      </c>
    </row>
    <row r="98" spans="1:47" s="2" customFormat="1" ht="12">
      <c r="A98" s="39"/>
      <c r="B98" s="40"/>
      <c r="C98" s="41"/>
      <c r="D98" s="226" t="s">
        <v>156</v>
      </c>
      <c r="E98" s="41"/>
      <c r="F98" s="227" t="s">
        <v>716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156</v>
      </c>
      <c r="AU98" s="18" t="s">
        <v>78</v>
      </c>
    </row>
    <row r="99" spans="1:51" s="13" customFormat="1" ht="12">
      <c r="A99" s="13"/>
      <c r="B99" s="232"/>
      <c r="C99" s="233"/>
      <c r="D99" s="226" t="s">
        <v>165</v>
      </c>
      <c r="E99" s="234" t="s">
        <v>19</v>
      </c>
      <c r="F99" s="235" t="s">
        <v>1165</v>
      </c>
      <c r="G99" s="233"/>
      <c r="H99" s="236">
        <v>3.92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165</v>
      </c>
      <c r="AU99" s="242" t="s">
        <v>78</v>
      </c>
      <c r="AV99" s="13" t="s">
        <v>78</v>
      </c>
      <c r="AW99" s="13" t="s">
        <v>31</v>
      </c>
      <c r="AX99" s="13" t="s">
        <v>69</v>
      </c>
      <c r="AY99" s="242" t="s">
        <v>146</v>
      </c>
    </row>
    <row r="100" spans="1:51" s="14" customFormat="1" ht="12">
      <c r="A100" s="14"/>
      <c r="B100" s="243"/>
      <c r="C100" s="244"/>
      <c r="D100" s="226" t="s">
        <v>165</v>
      </c>
      <c r="E100" s="245" t="s">
        <v>19</v>
      </c>
      <c r="F100" s="246" t="s">
        <v>167</v>
      </c>
      <c r="G100" s="244"/>
      <c r="H100" s="247">
        <v>3.92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165</v>
      </c>
      <c r="AU100" s="253" t="s">
        <v>78</v>
      </c>
      <c r="AV100" s="14" t="s">
        <v>154</v>
      </c>
      <c r="AW100" s="14" t="s">
        <v>31</v>
      </c>
      <c r="AX100" s="14" t="s">
        <v>76</v>
      </c>
      <c r="AY100" s="253" t="s">
        <v>146</v>
      </c>
    </row>
    <row r="101" spans="1:65" s="2" customFormat="1" ht="16.5" customHeight="1">
      <c r="A101" s="39"/>
      <c r="B101" s="40"/>
      <c r="C101" s="213" t="s">
        <v>154</v>
      </c>
      <c r="D101" s="213" t="s">
        <v>149</v>
      </c>
      <c r="E101" s="214" t="s">
        <v>158</v>
      </c>
      <c r="F101" s="215" t="s">
        <v>159</v>
      </c>
      <c r="G101" s="216" t="s">
        <v>160</v>
      </c>
      <c r="H101" s="217">
        <v>19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154</v>
      </c>
      <c r="AT101" s="224" t="s">
        <v>149</v>
      </c>
      <c r="AU101" s="224" t="s">
        <v>78</v>
      </c>
      <c r="AY101" s="18" t="s">
        <v>146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154</v>
      </c>
      <c r="BM101" s="224" t="s">
        <v>1166</v>
      </c>
    </row>
    <row r="102" spans="1:47" s="2" customFormat="1" ht="12">
      <c r="A102" s="39"/>
      <c r="B102" s="40"/>
      <c r="C102" s="41"/>
      <c r="D102" s="226" t="s">
        <v>156</v>
      </c>
      <c r="E102" s="41"/>
      <c r="F102" s="227" t="s">
        <v>162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156</v>
      </c>
      <c r="AU102" s="18" t="s">
        <v>78</v>
      </c>
    </row>
    <row r="103" spans="1:47" s="2" customFormat="1" ht="12">
      <c r="A103" s="39"/>
      <c r="B103" s="40"/>
      <c r="C103" s="41"/>
      <c r="D103" s="226" t="s">
        <v>163</v>
      </c>
      <c r="E103" s="41"/>
      <c r="F103" s="231" t="s">
        <v>164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163</v>
      </c>
      <c r="AU103" s="18" t="s">
        <v>78</v>
      </c>
    </row>
    <row r="104" spans="1:51" s="13" customFormat="1" ht="12">
      <c r="A104" s="13"/>
      <c r="B104" s="232"/>
      <c r="C104" s="233"/>
      <c r="D104" s="226" t="s">
        <v>165</v>
      </c>
      <c r="E104" s="234" t="s">
        <v>19</v>
      </c>
      <c r="F104" s="235" t="s">
        <v>720</v>
      </c>
      <c r="G104" s="233"/>
      <c r="H104" s="236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165</v>
      </c>
      <c r="AU104" s="242" t="s">
        <v>78</v>
      </c>
      <c r="AV104" s="13" t="s">
        <v>78</v>
      </c>
      <c r="AW104" s="13" t="s">
        <v>31</v>
      </c>
      <c r="AX104" s="13" t="s">
        <v>69</v>
      </c>
      <c r="AY104" s="242" t="s">
        <v>146</v>
      </c>
    </row>
    <row r="105" spans="1:51" s="14" customFormat="1" ht="12">
      <c r="A105" s="14"/>
      <c r="B105" s="243"/>
      <c r="C105" s="244"/>
      <c r="D105" s="226" t="s">
        <v>165</v>
      </c>
      <c r="E105" s="245" t="s">
        <v>19</v>
      </c>
      <c r="F105" s="246" t="s">
        <v>167</v>
      </c>
      <c r="G105" s="244"/>
      <c r="H105" s="247">
        <v>19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165</v>
      </c>
      <c r="AU105" s="253" t="s">
        <v>78</v>
      </c>
      <c r="AV105" s="14" t="s">
        <v>154</v>
      </c>
      <c r="AW105" s="14" t="s">
        <v>31</v>
      </c>
      <c r="AX105" s="14" t="s">
        <v>76</v>
      </c>
      <c r="AY105" s="253" t="s">
        <v>146</v>
      </c>
    </row>
    <row r="106" spans="1:65" s="2" customFormat="1" ht="16.5" customHeight="1">
      <c r="A106" s="39"/>
      <c r="B106" s="40"/>
      <c r="C106" s="213" t="s">
        <v>147</v>
      </c>
      <c r="D106" s="213" t="s">
        <v>149</v>
      </c>
      <c r="E106" s="214" t="s">
        <v>169</v>
      </c>
      <c r="F106" s="215" t="s">
        <v>170</v>
      </c>
      <c r="G106" s="216" t="s">
        <v>160</v>
      </c>
      <c r="H106" s="217">
        <v>19</v>
      </c>
      <c r="I106" s="218"/>
      <c r="J106" s="219">
        <f>ROUND(I106*H106,2)</f>
        <v>0</v>
      </c>
      <c r="K106" s="215" t="s">
        <v>153</v>
      </c>
      <c r="L106" s="45"/>
      <c r="M106" s="220" t="s">
        <v>19</v>
      </c>
      <c r="N106" s="221" t="s">
        <v>40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154</v>
      </c>
      <c r="AT106" s="224" t="s">
        <v>149</v>
      </c>
      <c r="AU106" s="224" t="s">
        <v>78</v>
      </c>
      <c r="AY106" s="18" t="s">
        <v>146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76</v>
      </c>
      <c r="BK106" s="225">
        <f>ROUND(I106*H106,2)</f>
        <v>0</v>
      </c>
      <c r="BL106" s="18" t="s">
        <v>154</v>
      </c>
      <c r="BM106" s="224" t="s">
        <v>1167</v>
      </c>
    </row>
    <row r="107" spans="1:47" s="2" customFormat="1" ht="12">
      <c r="A107" s="39"/>
      <c r="B107" s="40"/>
      <c r="C107" s="41"/>
      <c r="D107" s="226" t="s">
        <v>156</v>
      </c>
      <c r="E107" s="41"/>
      <c r="F107" s="227" t="s">
        <v>172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156</v>
      </c>
      <c r="AU107" s="18" t="s">
        <v>78</v>
      </c>
    </row>
    <row r="108" spans="1:51" s="13" customFormat="1" ht="12">
      <c r="A108" s="13"/>
      <c r="B108" s="232"/>
      <c r="C108" s="233"/>
      <c r="D108" s="226" t="s">
        <v>165</v>
      </c>
      <c r="E108" s="234" t="s">
        <v>19</v>
      </c>
      <c r="F108" s="235" t="s">
        <v>722</v>
      </c>
      <c r="G108" s="233"/>
      <c r="H108" s="236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165</v>
      </c>
      <c r="AU108" s="242" t="s">
        <v>78</v>
      </c>
      <c r="AV108" s="13" t="s">
        <v>78</v>
      </c>
      <c r="AW108" s="13" t="s">
        <v>31</v>
      </c>
      <c r="AX108" s="13" t="s">
        <v>76</v>
      </c>
      <c r="AY108" s="242" t="s">
        <v>146</v>
      </c>
    </row>
    <row r="109" spans="1:65" s="2" customFormat="1" ht="16.5" customHeight="1">
      <c r="A109" s="39"/>
      <c r="B109" s="40"/>
      <c r="C109" s="213" t="s">
        <v>184</v>
      </c>
      <c r="D109" s="213" t="s">
        <v>149</v>
      </c>
      <c r="E109" s="214" t="s">
        <v>174</v>
      </c>
      <c r="F109" s="215" t="s">
        <v>175</v>
      </c>
      <c r="G109" s="216" t="s">
        <v>160</v>
      </c>
      <c r="H109" s="217">
        <v>15</v>
      </c>
      <c r="I109" s="218"/>
      <c r="J109" s="219">
        <f>ROUND(I109*H109,2)</f>
        <v>0</v>
      </c>
      <c r="K109" s="215" t="s">
        <v>153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154</v>
      </c>
      <c r="AT109" s="224" t="s">
        <v>149</v>
      </c>
      <c r="AU109" s="224" t="s">
        <v>78</v>
      </c>
      <c r="AY109" s="18" t="s">
        <v>146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154</v>
      </c>
      <c r="BM109" s="224" t="s">
        <v>1168</v>
      </c>
    </row>
    <row r="110" spans="1:47" s="2" customFormat="1" ht="12">
      <c r="A110" s="39"/>
      <c r="B110" s="40"/>
      <c r="C110" s="41"/>
      <c r="D110" s="226" t="s">
        <v>156</v>
      </c>
      <c r="E110" s="41"/>
      <c r="F110" s="227" t="s">
        <v>177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156</v>
      </c>
      <c r="AU110" s="18" t="s">
        <v>78</v>
      </c>
    </row>
    <row r="111" spans="1:51" s="13" customFormat="1" ht="12">
      <c r="A111" s="13"/>
      <c r="B111" s="232"/>
      <c r="C111" s="233"/>
      <c r="D111" s="226" t="s">
        <v>165</v>
      </c>
      <c r="E111" s="234" t="s">
        <v>19</v>
      </c>
      <c r="F111" s="235" t="s">
        <v>724</v>
      </c>
      <c r="G111" s="233"/>
      <c r="H111" s="236">
        <v>15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165</v>
      </c>
      <c r="AU111" s="242" t="s">
        <v>78</v>
      </c>
      <c r="AV111" s="13" t="s">
        <v>78</v>
      </c>
      <c r="AW111" s="13" t="s">
        <v>31</v>
      </c>
      <c r="AX111" s="13" t="s">
        <v>76</v>
      </c>
      <c r="AY111" s="242" t="s">
        <v>146</v>
      </c>
    </row>
    <row r="112" spans="1:65" s="2" customFormat="1" ht="16.5" customHeight="1">
      <c r="A112" s="39"/>
      <c r="B112" s="40"/>
      <c r="C112" s="213" t="s">
        <v>189</v>
      </c>
      <c r="D112" s="213" t="s">
        <v>149</v>
      </c>
      <c r="E112" s="214" t="s">
        <v>179</v>
      </c>
      <c r="F112" s="215" t="s">
        <v>180</v>
      </c>
      <c r="G112" s="216" t="s">
        <v>152</v>
      </c>
      <c r="H112" s="217">
        <v>0.01</v>
      </c>
      <c r="I112" s="218"/>
      <c r="J112" s="219">
        <f>ROUND(I112*H112,2)</f>
        <v>0</v>
      </c>
      <c r="K112" s="215" t="s">
        <v>153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154</v>
      </c>
      <c r="AT112" s="224" t="s">
        <v>149</v>
      </c>
      <c r="AU112" s="224" t="s">
        <v>78</v>
      </c>
      <c r="AY112" s="18" t="s">
        <v>146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154</v>
      </c>
      <c r="BM112" s="224" t="s">
        <v>1169</v>
      </c>
    </row>
    <row r="113" spans="1:47" s="2" customFormat="1" ht="12">
      <c r="A113" s="39"/>
      <c r="B113" s="40"/>
      <c r="C113" s="41"/>
      <c r="D113" s="226" t="s">
        <v>156</v>
      </c>
      <c r="E113" s="41"/>
      <c r="F113" s="227" t="s">
        <v>182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156</v>
      </c>
      <c r="AU113" s="18" t="s">
        <v>78</v>
      </c>
    </row>
    <row r="114" spans="1:51" s="13" customFormat="1" ht="12">
      <c r="A114" s="13"/>
      <c r="B114" s="232"/>
      <c r="C114" s="233"/>
      <c r="D114" s="226" t="s">
        <v>165</v>
      </c>
      <c r="E114" s="234" t="s">
        <v>19</v>
      </c>
      <c r="F114" s="235" t="s">
        <v>726</v>
      </c>
      <c r="G114" s="233"/>
      <c r="H114" s="236">
        <v>0.01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165</v>
      </c>
      <c r="AU114" s="242" t="s">
        <v>78</v>
      </c>
      <c r="AV114" s="13" t="s">
        <v>78</v>
      </c>
      <c r="AW114" s="13" t="s">
        <v>31</v>
      </c>
      <c r="AX114" s="13" t="s">
        <v>76</v>
      </c>
      <c r="AY114" s="242" t="s">
        <v>146</v>
      </c>
    </row>
    <row r="115" spans="1:65" s="2" customFormat="1" ht="16.5" customHeight="1">
      <c r="A115" s="39"/>
      <c r="B115" s="40"/>
      <c r="C115" s="213" t="s">
        <v>196</v>
      </c>
      <c r="D115" s="213" t="s">
        <v>149</v>
      </c>
      <c r="E115" s="214" t="s">
        <v>185</v>
      </c>
      <c r="F115" s="215" t="s">
        <v>186</v>
      </c>
      <c r="G115" s="216" t="s">
        <v>152</v>
      </c>
      <c r="H115" s="217">
        <v>0.01</v>
      </c>
      <c r="I115" s="218"/>
      <c r="J115" s="219">
        <f>ROUND(I115*H115,2)</f>
        <v>0</v>
      </c>
      <c r="K115" s="215" t="s">
        <v>153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154</v>
      </c>
      <c r="AT115" s="224" t="s">
        <v>149</v>
      </c>
      <c r="AU115" s="224" t="s">
        <v>78</v>
      </c>
      <c r="AY115" s="18" t="s">
        <v>146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154</v>
      </c>
      <c r="BM115" s="224" t="s">
        <v>1170</v>
      </c>
    </row>
    <row r="116" spans="1:47" s="2" customFormat="1" ht="12">
      <c r="A116" s="39"/>
      <c r="B116" s="40"/>
      <c r="C116" s="41"/>
      <c r="D116" s="226" t="s">
        <v>156</v>
      </c>
      <c r="E116" s="41"/>
      <c r="F116" s="227" t="s">
        <v>188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78</v>
      </c>
    </row>
    <row r="117" spans="1:51" s="13" customFormat="1" ht="12">
      <c r="A117" s="13"/>
      <c r="B117" s="232"/>
      <c r="C117" s="233"/>
      <c r="D117" s="226" t="s">
        <v>165</v>
      </c>
      <c r="E117" s="234" t="s">
        <v>19</v>
      </c>
      <c r="F117" s="235" t="s">
        <v>726</v>
      </c>
      <c r="G117" s="233"/>
      <c r="H117" s="236">
        <v>0.01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165</v>
      </c>
      <c r="AU117" s="242" t="s">
        <v>78</v>
      </c>
      <c r="AV117" s="13" t="s">
        <v>78</v>
      </c>
      <c r="AW117" s="13" t="s">
        <v>31</v>
      </c>
      <c r="AX117" s="13" t="s">
        <v>76</v>
      </c>
      <c r="AY117" s="242" t="s">
        <v>146</v>
      </c>
    </row>
    <row r="118" spans="1:65" s="2" customFormat="1" ht="16.5" customHeight="1">
      <c r="A118" s="39"/>
      <c r="B118" s="40"/>
      <c r="C118" s="213" t="s">
        <v>201</v>
      </c>
      <c r="D118" s="213" t="s">
        <v>149</v>
      </c>
      <c r="E118" s="214" t="s">
        <v>728</v>
      </c>
      <c r="F118" s="215" t="s">
        <v>729</v>
      </c>
      <c r="G118" s="216" t="s">
        <v>192</v>
      </c>
      <c r="H118" s="217">
        <v>4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40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154</v>
      </c>
      <c r="AT118" s="224" t="s">
        <v>149</v>
      </c>
      <c r="AU118" s="224" t="s">
        <v>78</v>
      </c>
      <c r="AY118" s="18" t="s">
        <v>146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76</v>
      </c>
      <c r="BK118" s="225">
        <f>ROUND(I118*H118,2)</f>
        <v>0</v>
      </c>
      <c r="BL118" s="18" t="s">
        <v>154</v>
      </c>
      <c r="BM118" s="224" t="s">
        <v>1171</v>
      </c>
    </row>
    <row r="119" spans="1:47" s="2" customFormat="1" ht="12">
      <c r="A119" s="39"/>
      <c r="B119" s="40"/>
      <c r="C119" s="41"/>
      <c r="D119" s="226" t="s">
        <v>156</v>
      </c>
      <c r="E119" s="41"/>
      <c r="F119" s="227" t="s">
        <v>731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156</v>
      </c>
      <c r="AU119" s="18" t="s">
        <v>78</v>
      </c>
    </row>
    <row r="120" spans="1:51" s="13" customFormat="1" ht="12">
      <c r="A120" s="13"/>
      <c r="B120" s="232"/>
      <c r="C120" s="233"/>
      <c r="D120" s="226" t="s">
        <v>165</v>
      </c>
      <c r="E120" s="234" t="s">
        <v>19</v>
      </c>
      <c r="F120" s="235" t="s">
        <v>732</v>
      </c>
      <c r="G120" s="233"/>
      <c r="H120" s="236">
        <v>4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165</v>
      </c>
      <c r="AU120" s="242" t="s">
        <v>78</v>
      </c>
      <c r="AV120" s="13" t="s">
        <v>78</v>
      </c>
      <c r="AW120" s="13" t="s">
        <v>31</v>
      </c>
      <c r="AX120" s="13" t="s">
        <v>76</v>
      </c>
      <c r="AY120" s="242" t="s">
        <v>146</v>
      </c>
    </row>
    <row r="121" spans="1:65" s="2" customFormat="1" ht="16.5" customHeight="1">
      <c r="A121" s="39"/>
      <c r="B121" s="40"/>
      <c r="C121" s="213" t="s">
        <v>205</v>
      </c>
      <c r="D121" s="213" t="s">
        <v>149</v>
      </c>
      <c r="E121" s="214" t="s">
        <v>214</v>
      </c>
      <c r="F121" s="215" t="s">
        <v>215</v>
      </c>
      <c r="G121" s="216" t="s">
        <v>152</v>
      </c>
      <c r="H121" s="217">
        <v>0.25</v>
      </c>
      <c r="I121" s="218"/>
      <c r="J121" s="219">
        <f>ROUND(I121*H121,2)</f>
        <v>0</v>
      </c>
      <c r="K121" s="215" t="s">
        <v>153</v>
      </c>
      <c r="L121" s="45"/>
      <c r="M121" s="220" t="s">
        <v>19</v>
      </c>
      <c r="N121" s="221" t="s">
        <v>40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154</v>
      </c>
      <c r="AT121" s="224" t="s">
        <v>149</v>
      </c>
      <c r="AU121" s="224" t="s">
        <v>78</v>
      </c>
      <c r="AY121" s="18" t="s">
        <v>146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76</v>
      </c>
      <c r="BK121" s="225">
        <f>ROUND(I121*H121,2)</f>
        <v>0</v>
      </c>
      <c r="BL121" s="18" t="s">
        <v>154</v>
      </c>
      <c r="BM121" s="224" t="s">
        <v>1172</v>
      </c>
    </row>
    <row r="122" spans="1:47" s="2" customFormat="1" ht="12">
      <c r="A122" s="39"/>
      <c r="B122" s="40"/>
      <c r="C122" s="41"/>
      <c r="D122" s="226" t="s">
        <v>156</v>
      </c>
      <c r="E122" s="41"/>
      <c r="F122" s="227" t="s">
        <v>217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156</v>
      </c>
      <c r="AU122" s="18" t="s">
        <v>78</v>
      </c>
    </row>
    <row r="123" spans="1:47" s="2" customFormat="1" ht="12">
      <c r="A123" s="39"/>
      <c r="B123" s="40"/>
      <c r="C123" s="41"/>
      <c r="D123" s="226" t="s">
        <v>163</v>
      </c>
      <c r="E123" s="41"/>
      <c r="F123" s="231" t="s">
        <v>218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163</v>
      </c>
      <c r="AU123" s="18" t="s">
        <v>78</v>
      </c>
    </row>
    <row r="124" spans="1:51" s="13" customFormat="1" ht="12">
      <c r="A124" s="13"/>
      <c r="B124" s="232"/>
      <c r="C124" s="233"/>
      <c r="D124" s="226" t="s">
        <v>165</v>
      </c>
      <c r="E124" s="234" t="s">
        <v>19</v>
      </c>
      <c r="F124" s="235" t="s">
        <v>734</v>
      </c>
      <c r="G124" s="233"/>
      <c r="H124" s="236">
        <v>0.25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165</v>
      </c>
      <c r="AU124" s="242" t="s">
        <v>78</v>
      </c>
      <c r="AV124" s="13" t="s">
        <v>78</v>
      </c>
      <c r="AW124" s="13" t="s">
        <v>31</v>
      </c>
      <c r="AX124" s="13" t="s">
        <v>76</v>
      </c>
      <c r="AY124" s="242" t="s">
        <v>146</v>
      </c>
    </row>
    <row r="125" spans="1:65" s="2" customFormat="1" ht="16.5" customHeight="1">
      <c r="A125" s="39"/>
      <c r="B125" s="40"/>
      <c r="C125" s="213" t="s">
        <v>209</v>
      </c>
      <c r="D125" s="213" t="s">
        <v>149</v>
      </c>
      <c r="E125" s="214" t="s">
        <v>735</v>
      </c>
      <c r="F125" s="215" t="s">
        <v>736</v>
      </c>
      <c r="G125" s="216" t="s">
        <v>737</v>
      </c>
      <c r="H125" s="217">
        <v>4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40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154</v>
      </c>
      <c r="AT125" s="224" t="s">
        <v>149</v>
      </c>
      <c r="AU125" s="224" t="s">
        <v>78</v>
      </c>
      <c r="AY125" s="18" t="s">
        <v>146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76</v>
      </c>
      <c r="BK125" s="225">
        <f>ROUND(I125*H125,2)</f>
        <v>0</v>
      </c>
      <c r="BL125" s="18" t="s">
        <v>154</v>
      </c>
      <c r="BM125" s="224" t="s">
        <v>1173</v>
      </c>
    </row>
    <row r="126" spans="1:47" s="2" customFormat="1" ht="12">
      <c r="A126" s="39"/>
      <c r="B126" s="40"/>
      <c r="C126" s="41"/>
      <c r="D126" s="226" t="s">
        <v>156</v>
      </c>
      <c r="E126" s="41"/>
      <c r="F126" s="227" t="s">
        <v>739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156</v>
      </c>
      <c r="AU126" s="18" t="s">
        <v>78</v>
      </c>
    </row>
    <row r="127" spans="1:51" s="13" customFormat="1" ht="12">
      <c r="A127" s="13"/>
      <c r="B127" s="232"/>
      <c r="C127" s="233"/>
      <c r="D127" s="226" t="s">
        <v>165</v>
      </c>
      <c r="E127" s="234" t="s">
        <v>19</v>
      </c>
      <c r="F127" s="235" t="s">
        <v>154</v>
      </c>
      <c r="G127" s="233"/>
      <c r="H127" s="236">
        <v>4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165</v>
      </c>
      <c r="AU127" s="242" t="s">
        <v>78</v>
      </c>
      <c r="AV127" s="13" t="s">
        <v>78</v>
      </c>
      <c r="AW127" s="13" t="s">
        <v>31</v>
      </c>
      <c r="AX127" s="13" t="s">
        <v>76</v>
      </c>
      <c r="AY127" s="242" t="s">
        <v>146</v>
      </c>
    </row>
    <row r="128" spans="1:65" s="2" customFormat="1" ht="16.5" customHeight="1">
      <c r="A128" s="39"/>
      <c r="B128" s="40"/>
      <c r="C128" s="213" t="s">
        <v>213</v>
      </c>
      <c r="D128" s="213" t="s">
        <v>149</v>
      </c>
      <c r="E128" s="214" t="s">
        <v>740</v>
      </c>
      <c r="F128" s="215" t="s">
        <v>741</v>
      </c>
      <c r="G128" s="216" t="s">
        <v>737</v>
      </c>
      <c r="H128" s="217">
        <v>4</v>
      </c>
      <c r="I128" s="218"/>
      <c r="J128" s="219">
        <f>ROUND(I128*H128,2)</f>
        <v>0</v>
      </c>
      <c r="K128" s="215" t="s">
        <v>153</v>
      </c>
      <c r="L128" s="45"/>
      <c r="M128" s="220" t="s">
        <v>19</v>
      </c>
      <c r="N128" s="221" t="s">
        <v>40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154</v>
      </c>
      <c r="AT128" s="224" t="s">
        <v>149</v>
      </c>
      <c r="AU128" s="224" t="s">
        <v>78</v>
      </c>
      <c r="AY128" s="18" t="s">
        <v>146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76</v>
      </c>
      <c r="BK128" s="225">
        <f>ROUND(I128*H128,2)</f>
        <v>0</v>
      </c>
      <c r="BL128" s="18" t="s">
        <v>154</v>
      </c>
      <c r="BM128" s="224" t="s">
        <v>1174</v>
      </c>
    </row>
    <row r="129" spans="1:47" s="2" customFormat="1" ht="12">
      <c r="A129" s="39"/>
      <c r="B129" s="40"/>
      <c r="C129" s="41"/>
      <c r="D129" s="226" t="s">
        <v>156</v>
      </c>
      <c r="E129" s="41"/>
      <c r="F129" s="227" t="s">
        <v>743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156</v>
      </c>
      <c r="AU129" s="18" t="s">
        <v>78</v>
      </c>
    </row>
    <row r="130" spans="1:51" s="13" customFormat="1" ht="12">
      <c r="A130" s="13"/>
      <c r="B130" s="232"/>
      <c r="C130" s="233"/>
      <c r="D130" s="226" t="s">
        <v>165</v>
      </c>
      <c r="E130" s="234" t="s">
        <v>19</v>
      </c>
      <c r="F130" s="235" t="s">
        <v>154</v>
      </c>
      <c r="G130" s="233"/>
      <c r="H130" s="236">
        <v>4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165</v>
      </c>
      <c r="AU130" s="242" t="s">
        <v>78</v>
      </c>
      <c r="AV130" s="13" t="s">
        <v>78</v>
      </c>
      <c r="AW130" s="13" t="s">
        <v>31</v>
      </c>
      <c r="AX130" s="13" t="s">
        <v>76</v>
      </c>
      <c r="AY130" s="242" t="s">
        <v>146</v>
      </c>
    </row>
    <row r="131" spans="1:65" s="2" customFormat="1" ht="16.5" customHeight="1">
      <c r="A131" s="39"/>
      <c r="B131" s="40"/>
      <c r="C131" s="254" t="s">
        <v>220</v>
      </c>
      <c r="D131" s="254" t="s">
        <v>197</v>
      </c>
      <c r="E131" s="255" t="s">
        <v>744</v>
      </c>
      <c r="F131" s="256" t="s">
        <v>745</v>
      </c>
      <c r="G131" s="257" t="s">
        <v>192</v>
      </c>
      <c r="H131" s="258">
        <v>16</v>
      </c>
      <c r="I131" s="259"/>
      <c r="J131" s="260">
        <f>ROUND(I131*H131,2)</f>
        <v>0</v>
      </c>
      <c r="K131" s="256" t="s">
        <v>153</v>
      </c>
      <c r="L131" s="261"/>
      <c r="M131" s="262" t="s">
        <v>19</v>
      </c>
      <c r="N131" s="263" t="s">
        <v>40</v>
      </c>
      <c r="O131" s="85"/>
      <c r="P131" s="222">
        <f>O131*H131</f>
        <v>0</v>
      </c>
      <c r="Q131" s="222">
        <v>0.00123</v>
      </c>
      <c r="R131" s="222">
        <f>Q131*H131</f>
        <v>0.01968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196</v>
      </c>
      <c r="AT131" s="224" t="s">
        <v>197</v>
      </c>
      <c r="AU131" s="224" t="s">
        <v>78</v>
      </c>
      <c r="AY131" s="18" t="s">
        <v>146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76</v>
      </c>
      <c r="BK131" s="225">
        <f>ROUND(I131*H131,2)</f>
        <v>0</v>
      </c>
      <c r="BL131" s="18" t="s">
        <v>154</v>
      </c>
      <c r="BM131" s="224" t="s">
        <v>1175</v>
      </c>
    </row>
    <row r="132" spans="1:47" s="2" customFormat="1" ht="12">
      <c r="A132" s="39"/>
      <c r="B132" s="40"/>
      <c r="C132" s="41"/>
      <c r="D132" s="226" t="s">
        <v>156</v>
      </c>
      <c r="E132" s="41"/>
      <c r="F132" s="227" t="s">
        <v>745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78</v>
      </c>
    </row>
    <row r="133" spans="1:51" s="13" customFormat="1" ht="12">
      <c r="A133" s="13"/>
      <c r="B133" s="232"/>
      <c r="C133" s="233"/>
      <c r="D133" s="226" t="s">
        <v>165</v>
      </c>
      <c r="E133" s="234" t="s">
        <v>19</v>
      </c>
      <c r="F133" s="235" t="s">
        <v>747</v>
      </c>
      <c r="G133" s="233"/>
      <c r="H133" s="236">
        <v>16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165</v>
      </c>
      <c r="AU133" s="242" t="s">
        <v>78</v>
      </c>
      <c r="AV133" s="13" t="s">
        <v>78</v>
      </c>
      <c r="AW133" s="13" t="s">
        <v>31</v>
      </c>
      <c r="AX133" s="13" t="s">
        <v>76</v>
      </c>
      <c r="AY133" s="242" t="s">
        <v>146</v>
      </c>
    </row>
    <row r="134" spans="1:65" s="2" customFormat="1" ht="16.5" customHeight="1">
      <c r="A134" s="39"/>
      <c r="B134" s="40"/>
      <c r="C134" s="254" t="s">
        <v>225</v>
      </c>
      <c r="D134" s="254" t="s">
        <v>197</v>
      </c>
      <c r="E134" s="255" t="s">
        <v>221</v>
      </c>
      <c r="F134" s="256" t="s">
        <v>222</v>
      </c>
      <c r="G134" s="257" t="s">
        <v>192</v>
      </c>
      <c r="H134" s="258">
        <v>50</v>
      </c>
      <c r="I134" s="259"/>
      <c r="J134" s="260">
        <f>ROUND(I134*H134,2)</f>
        <v>0</v>
      </c>
      <c r="K134" s="256" t="s">
        <v>153</v>
      </c>
      <c r="L134" s="261"/>
      <c r="M134" s="262" t="s">
        <v>19</v>
      </c>
      <c r="N134" s="263" t="s">
        <v>40</v>
      </c>
      <c r="O134" s="85"/>
      <c r="P134" s="222">
        <f>O134*H134</f>
        <v>0</v>
      </c>
      <c r="Q134" s="222">
        <v>0.00018</v>
      </c>
      <c r="R134" s="222">
        <f>Q134*H134</f>
        <v>0.009000000000000001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196</v>
      </c>
      <c r="AT134" s="224" t="s">
        <v>197</v>
      </c>
      <c r="AU134" s="224" t="s">
        <v>78</v>
      </c>
      <c r="AY134" s="18" t="s">
        <v>146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154</v>
      </c>
      <c r="BM134" s="224" t="s">
        <v>1176</v>
      </c>
    </row>
    <row r="135" spans="1:47" s="2" customFormat="1" ht="12">
      <c r="A135" s="39"/>
      <c r="B135" s="40"/>
      <c r="C135" s="41"/>
      <c r="D135" s="226" t="s">
        <v>156</v>
      </c>
      <c r="E135" s="41"/>
      <c r="F135" s="227" t="s">
        <v>222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78</v>
      </c>
    </row>
    <row r="136" spans="1:51" s="13" customFormat="1" ht="12">
      <c r="A136" s="13"/>
      <c r="B136" s="232"/>
      <c r="C136" s="233"/>
      <c r="D136" s="226" t="s">
        <v>165</v>
      </c>
      <c r="E136" s="234" t="s">
        <v>19</v>
      </c>
      <c r="F136" s="235" t="s">
        <v>749</v>
      </c>
      <c r="G136" s="233"/>
      <c r="H136" s="236">
        <v>50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165</v>
      </c>
      <c r="AU136" s="242" t="s">
        <v>78</v>
      </c>
      <c r="AV136" s="13" t="s">
        <v>78</v>
      </c>
      <c r="AW136" s="13" t="s">
        <v>31</v>
      </c>
      <c r="AX136" s="13" t="s">
        <v>76</v>
      </c>
      <c r="AY136" s="242" t="s">
        <v>146</v>
      </c>
    </row>
    <row r="137" spans="1:65" s="2" customFormat="1" ht="16.5" customHeight="1">
      <c r="A137" s="39"/>
      <c r="B137" s="40"/>
      <c r="C137" s="254" t="s">
        <v>8</v>
      </c>
      <c r="D137" s="254" t="s">
        <v>197</v>
      </c>
      <c r="E137" s="255" t="s">
        <v>226</v>
      </c>
      <c r="F137" s="256" t="s">
        <v>227</v>
      </c>
      <c r="G137" s="257" t="s">
        <v>228</v>
      </c>
      <c r="H137" s="258">
        <v>61.2</v>
      </c>
      <c r="I137" s="259"/>
      <c r="J137" s="260">
        <f>ROUND(I137*H137,2)</f>
        <v>0</v>
      </c>
      <c r="K137" s="256" t="s">
        <v>153</v>
      </c>
      <c r="L137" s="261"/>
      <c r="M137" s="262" t="s">
        <v>19</v>
      </c>
      <c r="N137" s="263" t="s">
        <v>40</v>
      </c>
      <c r="O137" s="85"/>
      <c r="P137" s="222">
        <f>O137*H137</f>
        <v>0</v>
      </c>
      <c r="Q137" s="222">
        <v>1</v>
      </c>
      <c r="R137" s="222">
        <f>Q137*H137</f>
        <v>61.2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196</v>
      </c>
      <c r="AT137" s="224" t="s">
        <v>197</v>
      </c>
      <c r="AU137" s="224" t="s">
        <v>78</v>
      </c>
      <c r="AY137" s="18" t="s">
        <v>146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76</v>
      </c>
      <c r="BK137" s="225">
        <f>ROUND(I137*H137,2)</f>
        <v>0</v>
      </c>
      <c r="BL137" s="18" t="s">
        <v>154</v>
      </c>
      <c r="BM137" s="224" t="s">
        <v>1177</v>
      </c>
    </row>
    <row r="138" spans="1:47" s="2" customFormat="1" ht="12">
      <c r="A138" s="39"/>
      <c r="B138" s="40"/>
      <c r="C138" s="41"/>
      <c r="D138" s="226" t="s">
        <v>156</v>
      </c>
      <c r="E138" s="41"/>
      <c r="F138" s="227" t="s">
        <v>227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78</v>
      </c>
    </row>
    <row r="139" spans="1:51" s="13" customFormat="1" ht="12">
      <c r="A139" s="13"/>
      <c r="B139" s="232"/>
      <c r="C139" s="233"/>
      <c r="D139" s="226" t="s">
        <v>165</v>
      </c>
      <c r="E139" s="234" t="s">
        <v>19</v>
      </c>
      <c r="F139" s="235" t="s">
        <v>760</v>
      </c>
      <c r="G139" s="233"/>
      <c r="H139" s="236">
        <v>34.2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165</v>
      </c>
      <c r="AU139" s="242" t="s">
        <v>78</v>
      </c>
      <c r="AV139" s="13" t="s">
        <v>78</v>
      </c>
      <c r="AW139" s="13" t="s">
        <v>31</v>
      </c>
      <c r="AX139" s="13" t="s">
        <v>69</v>
      </c>
      <c r="AY139" s="242" t="s">
        <v>146</v>
      </c>
    </row>
    <row r="140" spans="1:51" s="13" customFormat="1" ht="12">
      <c r="A140" s="13"/>
      <c r="B140" s="232"/>
      <c r="C140" s="233"/>
      <c r="D140" s="226" t="s">
        <v>165</v>
      </c>
      <c r="E140" s="234" t="s">
        <v>19</v>
      </c>
      <c r="F140" s="235" t="s">
        <v>761</v>
      </c>
      <c r="G140" s="233"/>
      <c r="H140" s="236">
        <v>27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165</v>
      </c>
      <c r="AU140" s="242" t="s">
        <v>78</v>
      </c>
      <c r="AV140" s="13" t="s">
        <v>78</v>
      </c>
      <c r="AW140" s="13" t="s">
        <v>31</v>
      </c>
      <c r="AX140" s="13" t="s">
        <v>69</v>
      </c>
      <c r="AY140" s="242" t="s">
        <v>146</v>
      </c>
    </row>
    <row r="141" spans="1:51" s="14" customFormat="1" ht="12">
      <c r="A141" s="14"/>
      <c r="B141" s="243"/>
      <c r="C141" s="244"/>
      <c r="D141" s="226" t="s">
        <v>165</v>
      </c>
      <c r="E141" s="245" t="s">
        <v>19</v>
      </c>
      <c r="F141" s="246" t="s">
        <v>167</v>
      </c>
      <c r="G141" s="244"/>
      <c r="H141" s="247">
        <v>61.2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165</v>
      </c>
      <c r="AU141" s="253" t="s">
        <v>78</v>
      </c>
      <c r="AV141" s="14" t="s">
        <v>154</v>
      </c>
      <c r="AW141" s="14" t="s">
        <v>31</v>
      </c>
      <c r="AX141" s="14" t="s">
        <v>76</v>
      </c>
      <c r="AY141" s="253" t="s">
        <v>146</v>
      </c>
    </row>
    <row r="142" spans="1:65" s="2" customFormat="1" ht="16.5" customHeight="1">
      <c r="A142" s="39"/>
      <c r="B142" s="40"/>
      <c r="C142" s="213" t="s">
        <v>241</v>
      </c>
      <c r="D142" s="213" t="s">
        <v>149</v>
      </c>
      <c r="E142" s="214" t="s">
        <v>750</v>
      </c>
      <c r="F142" s="215" t="s">
        <v>751</v>
      </c>
      <c r="G142" s="216" t="s">
        <v>294</v>
      </c>
      <c r="H142" s="217">
        <v>150</v>
      </c>
      <c r="I142" s="218"/>
      <c r="J142" s="219">
        <f>ROUND(I142*H142,2)</f>
        <v>0</v>
      </c>
      <c r="K142" s="215" t="s">
        <v>153</v>
      </c>
      <c r="L142" s="45"/>
      <c r="M142" s="220" t="s">
        <v>19</v>
      </c>
      <c r="N142" s="221" t="s">
        <v>40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154</v>
      </c>
      <c r="AT142" s="224" t="s">
        <v>149</v>
      </c>
      <c r="AU142" s="224" t="s">
        <v>78</v>
      </c>
      <c r="AY142" s="18" t="s">
        <v>146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76</v>
      </c>
      <c r="BK142" s="225">
        <f>ROUND(I142*H142,2)</f>
        <v>0</v>
      </c>
      <c r="BL142" s="18" t="s">
        <v>154</v>
      </c>
      <c r="BM142" s="224" t="s">
        <v>1178</v>
      </c>
    </row>
    <row r="143" spans="1:47" s="2" customFormat="1" ht="12">
      <c r="A143" s="39"/>
      <c r="B143" s="40"/>
      <c r="C143" s="41"/>
      <c r="D143" s="226" t="s">
        <v>156</v>
      </c>
      <c r="E143" s="41"/>
      <c r="F143" s="227" t="s">
        <v>753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156</v>
      </c>
      <c r="AU143" s="18" t="s">
        <v>78</v>
      </c>
    </row>
    <row r="144" spans="1:51" s="13" customFormat="1" ht="12">
      <c r="A144" s="13"/>
      <c r="B144" s="232"/>
      <c r="C144" s="233"/>
      <c r="D144" s="226" t="s">
        <v>165</v>
      </c>
      <c r="E144" s="234" t="s">
        <v>19</v>
      </c>
      <c r="F144" s="235" t="s">
        <v>754</v>
      </c>
      <c r="G144" s="233"/>
      <c r="H144" s="236">
        <v>150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165</v>
      </c>
      <c r="AU144" s="242" t="s">
        <v>78</v>
      </c>
      <c r="AV144" s="13" t="s">
        <v>78</v>
      </c>
      <c r="AW144" s="13" t="s">
        <v>31</v>
      </c>
      <c r="AX144" s="13" t="s">
        <v>76</v>
      </c>
      <c r="AY144" s="242" t="s">
        <v>146</v>
      </c>
    </row>
    <row r="145" spans="1:65" s="2" customFormat="1" ht="16.5" customHeight="1">
      <c r="A145" s="39"/>
      <c r="B145" s="40"/>
      <c r="C145" s="213" t="s">
        <v>247</v>
      </c>
      <c r="D145" s="213" t="s">
        <v>149</v>
      </c>
      <c r="E145" s="214" t="s">
        <v>755</v>
      </c>
      <c r="F145" s="215" t="s">
        <v>756</v>
      </c>
      <c r="G145" s="216" t="s">
        <v>294</v>
      </c>
      <c r="H145" s="217">
        <v>150</v>
      </c>
      <c r="I145" s="218"/>
      <c r="J145" s="219">
        <f>ROUND(I145*H145,2)</f>
        <v>0</v>
      </c>
      <c r="K145" s="215" t="s">
        <v>153</v>
      </c>
      <c r="L145" s="45"/>
      <c r="M145" s="220" t="s">
        <v>19</v>
      </c>
      <c r="N145" s="221" t="s">
        <v>40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154</v>
      </c>
      <c r="AT145" s="224" t="s">
        <v>149</v>
      </c>
      <c r="AU145" s="224" t="s">
        <v>78</v>
      </c>
      <c r="AY145" s="18" t="s">
        <v>146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76</v>
      </c>
      <c r="BK145" s="225">
        <f>ROUND(I145*H145,2)</f>
        <v>0</v>
      </c>
      <c r="BL145" s="18" t="s">
        <v>154</v>
      </c>
      <c r="BM145" s="224" t="s">
        <v>1179</v>
      </c>
    </row>
    <row r="146" spans="1:47" s="2" customFormat="1" ht="12">
      <c r="A146" s="39"/>
      <c r="B146" s="40"/>
      <c r="C146" s="41"/>
      <c r="D146" s="226" t="s">
        <v>156</v>
      </c>
      <c r="E146" s="41"/>
      <c r="F146" s="227" t="s">
        <v>758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156</v>
      </c>
      <c r="AU146" s="18" t="s">
        <v>78</v>
      </c>
    </row>
    <row r="147" spans="1:51" s="13" customFormat="1" ht="12">
      <c r="A147" s="13"/>
      <c r="B147" s="232"/>
      <c r="C147" s="233"/>
      <c r="D147" s="226" t="s">
        <v>165</v>
      </c>
      <c r="E147" s="234" t="s">
        <v>19</v>
      </c>
      <c r="F147" s="235" t="s">
        <v>754</v>
      </c>
      <c r="G147" s="233"/>
      <c r="H147" s="236">
        <v>150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165</v>
      </c>
      <c r="AU147" s="242" t="s">
        <v>78</v>
      </c>
      <c r="AV147" s="13" t="s">
        <v>78</v>
      </c>
      <c r="AW147" s="13" t="s">
        <v>31</v>
      </c>
      <c r="AX147" s="13" t="s">
        <v>76</v>
      </c>
      <c r="AY147" s="242" t="s">
        <v>146</v>
      </c>
    </row>
    <row r="148" spans="1:63" s="12" customFormat="1" ht="25.9" customHeight="1">
      <c r="A148" s="12"/>
      <c r="B148" s="197"/>
      <c r="C148" s="198"/>
      <c r="D148" s="199" t="s">
        <v>68</v>
      </c>
      <c r="E148" s="200" t="s">
        <v>232</v>
      </c>
      <c r="F148" s="200" t="s">
        <v>233</v>
      </c>
      <c r="G148" s="198"/>
      <c r="H148" s="198"/>
      <c r="I148" s="201"/>
      <c r="J148" s="202">
        <f>BK148</f>
        <v>0</v>
      </c>
      <c r="K148" s="198"/>
      <c r="L148" s="203"/>
      <c r="M148" s="204"/>
      <c r="N148" s="205"/>
      <c r="O148" s="205"/>
      <c r="P148" s="206">
        <f>SUM(P149:P161)</f>
        <v>0</v>
      </c>
      <c r="Q148" s="205"/>
      <c r="R148" s="206">
        <f>SUM(R149:R161)</f>
        <v>0</v>
      </c>
      <c r="S148" s="205"/>
      <c r="T148" s="207">
        <f>SUM(T149:T161)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154</v>
      </c>
      <c r="AT148" s="209" t="s">
        <v>68</v>
      </c>
      <c r="AU148" s="209" t="s">
        <v>69</v>
      </c>
      <c r="AY148" s="208" t="s">
        <v>146</v>
      </c>
      <c r="BK148" s="210">
        <f>SUM(BK149:BK161)</f>
        <v>0</v>
      </c>
    </row>
    <row r="149" spans="1:65" s="2" customFormat="1" ht="24.15" customHeight="1">
      <c r="A149" s="39"/>
      <c r="B149" s="40"/>
      <c r="C149" s="213" t="s">
        <v>253</v>
      </c>
      <c r="D149" s="213" t="s">
        <v>149</v>
      </c>
      <c r="E149" s="214" t="s">
        <v>234</v>
      </c>
      <c r="F149" s="215" t="s">
        <v>235</v>
      </c>
      <c r="G149" s="216" t="s">
        <v>228</v>
      </c>
      <c r="H149" s="217">
        <v>95.4</v>
      </c>
      <c r="I149" s="218"/>
      <c r="J149" s="219">
        <f>ROUND(I149*H149,2)</f>
        <v>0</v>
      </c>
      <c r="K149" s="215" t="s">
        <v>153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236</v>
      </c>
      <c r="AT149" s="224" t="s">
        <v>149</v>
      </c>
      <c r="AU149" s="224" t="s">
        <v>76</v>
      </c>
      <c r="AY149" s="18" t="s">
        <v>146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236</v>
      </c>
      <c r="BM149" s="224" t="s">
        <v>1180</v>
      </c>
    </row>
    <row r="150" spans="1:47" s="2" customFormat="1" ht="12">
      <c r="A150" s="39"/>
      <c r="B150" s="40"/>
      <c r="C150" s="41"/>
      <c r="D150" s="226" t="s">
        <v>156</v>
      </c>
      <c r="E150" s="41"/>
      <c r="F150" s="227" t="s">
        <v>238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156</v>
      </c>
      <c r="AU150" s="18" t="s">
        <v>76</v>
      </c>
    </row>
    <row r="151" spans="1:51" s="15" customFormat="1" ht="12">
      <c r="A151" s="15"/>
      <c r="B151" s="264"/>
      <c r="C151" s="265"/>
      <c r="D151" s="226" t="s">
        <v>165</v>
      </c>
      <c r="E151" s="266" t="s">
        <v>19</v>
      </c>
      <c r="F151" s="267" t="s">
        <v>239</v>
      </c>
      <c r="G151" s="265"/>
      <c r="H151" s="266" t="s">
        <v>19</v>
      </c>
      <c r="I151" s="268"/>
      <c r="J151" s="265"/>
      <c r="K151" s="265"/>
      <c r="L151" s="269"/>
      <c r="M151" s="270"/>
      <c r="N151" s="271"/>
      <c r="O151" s="271"/>
      <c r="P151" s="271"/>
      <c r="Q151" s="271"/>
      <c r="R151" s="271"/>
      <c r="S151" s="271"/>
      <c r="T151" s="27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3" t="s">
        <v>165</v>
      </c>
      <c r="AU151" s="273" t="s">
        <v>76</v>
      </c>
      <c r="AV151" s="15" t="s">
        <v>76</v>
      </c>
      <c r="AW151" s="15" t="s">
        <v>31</v>
      </c>
      <c r="AX151" s="15" t="s">
        <v>69</v>
      </c>
      <c r="AY151" s="273" t="s">
        <v>146</v>
      </c>
    </row>
    <row r="152" spans="1:51" s="13" customFormat="1" ht="12">
      <c r="A152" s="13"/>
      <c r="B152" s="232"/>
      <c r="C152" s="233"/>
      <c r="D152" s="226" t="s">
        <v>165</v>
      </c>
      <c r="E152" s="234" t="s">
        <v>19</v>
      </c>
      <c r="F152" s="235" t="s">
        <v>763</v>
      </c>
      <c r="G152" s="233"/>
      <c r="H152" s="236">
        <v>95.4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165</v>
      </c>
      <c r="AU152" s="242" t="s">
        <v>76</v>
      </c>
      <c r="AV152" s="13" t="s">
        <v>78</v>
      </c>
      <c r="AW152" s="13" t="s">
        <v>31</v>
      </c>
      <c r="AX152" s="13" t="s">
        <v>76</v>
      </c>
      <c r="AY152" s="242" t="s">
        <v>146</v>
      </c>
    </row>
    <row r="153" spans="1:65" s="2" customFormat="1" ht="16.5" customHeight="1">
      <c r="A153" s="39"/>
      <c r="B153" s="40"/>
      <c r="C153" s="213" t="s">
        <v>382</v>
      </c>
      <c r="D153" s="213" t="s">
        <v>149</v>
      </c>
      <c r="E153" s="214" t="s">
        <v>242</v>
      </c>
      <c r="F153" s="215" t="s">
        <v>243</v>
      </c>
      <c r="G153" s="216" t="s">
        <v>192</v>
      </c>
      <c r="H153" s="217">
        <v>1</v>
      </c>
      <c r="I153" s="218"/>
      <c r="J153" s="219">
        <f>ROUND(I153*H153,2)</f>
        <v>0</v>
      </c>
      <c r="K153" s="215" t="s">
        <v>153</v>
      </c>
      <c r="L153" s="45"/>
      <c r="M153" s="220" t="s">
        <v>19</v>
      </c>
      <c r="N153" s="221" t="s">
        <v>40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236</v>
      </c>
      <c r="AT153" s="224" t="s">
        <v>149</v>
      </c>
      <c r="AU153" s="224" t="s">
        <v>76</v>
      </c>
      <c r="AY153" s="18" t="s">
        <v>146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236</v>
      </c>
      <c r="BM153" s="224" t="s">
        <v>1181</v>
      </c>
    </row>
    <row r="154" spans="1:47" s="2" customFormat="1" ht="12">
      <c r="A154" s="39"/>
      <c r="B154" s="40"/>
      <c r="C154" s="41"/>
      <c r="D154" s="226" t="s">
        <v>156</v>
      </c>
      <c r="E154" s="41"/>
      <c r="F154" s="227" t="s">
        <v>245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156</v>
      </c>
      <c r="AU154" s="18" t="s">
        <v>76</v>
      </c>
    </row>
    <row r="155" spans="1:51" s="13" customFormat="1" ht="12">
      <c r="A155" s="13"/>
      <c r="B155" s="232"/>
      <c r="C155" s="233"/>
      <c r="D155" s="226" t="s">
        <v>165</v>
      </c>
      <c r="E155" s="234" t="s">
        <v>19</v>
      </c>
      <c r="F155" s="235" t="s">
        <v>246</v>
      </c>
      <c r="G155" s="233"/>
      <c r="H155" s="236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165</v>
      </c>
      <c r="AU155" s="242" t="s">
        <v>76</v>
      </c>
      <c r="AV155" s="13" t="s">
        <v>78</v>
      </c>
      <c r="AW155" s="13" t="s">
        <v>31</v>
      </c>
      <c r="AX155" s="13" t="s">
        <v>76</v>
      </c>
      <c r="AY155" s="242" t="s">
        <v>146</v>
      </c>
    </row>
    <row r="156" spans="1:65" s="2" customFormat="1" ht="16.5" customHeight="1">
      <c r="A156" s="39"/>
      <c r="B156" s="40"/>
      <c r="C156" s="213" t="s">
        <v>387</v>
      </c>
      <c r="D156" s="213" t="s">
        <v>149</v>
      </c>
      <c r="E156" s="214" t="s">
        <v>248</v>
      </c>
      <c r="F156" s="215" t="s">
        <v>249</v>
      </c>
      <c r="G156" s="216" t="s">
        <v>192</v>
      </c>
      <c r="H156" s="217">
        <v>0</v>
      </c>
      <c r="I156" s="218"/>
      <c r="J156" s="219">
        <f>ROUND(I156*H156,2)</f>
        <v>0</v>
      </c>
      <c r="K156" s="215" t="s">
        <v>153</v>
      </c>
      <c r="L156" s="45"/>
      <c r="M156" s="220" t="s">
        <v>19</v>
      </c>
      <c r="N156" s="221" t="s">
        <v>40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236</v>
      </c>
      <c r="AT156" s="224" t="s">
        <v>149</v>
      </c>
      <c r="AU156" s="224" t="s">
        <v>76</v>
      </c>
      <c r="AY156" s="18" t="s">
        <v>146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76</v>
      </c>
      <c r="BK156" s="225">
        <f>ROUND(I156*H156,2)</f>
        <v>0</v>
      </c>
      <c r="BL156" s="18" t="s">
        <v>236</v>
      </c>
      <c r="BM156" s="224" t="s">
        <v>1182</v>
      </c>
    </row>
    <row r="157" spans="1:47" s="2" customFormat="1" ht="12">
      <c r="A157" s="39"/>
      <c r="B157" s="40"/>
      <c r="C157" s="41"/>
      <c r="D157" s="226" t="s">
        <v>156</v>
      </c>
      <c r="E157" s="41"/>
      <c r="F157" s="227" t="s">
        <v>251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156</v>
      </c>
      <c r="AU157" s="18" t="s">
        <v>76</v>
      </c>
    </row>
    <row r="158" spans="1:51" s="13" customFormat="1" ht="12">
      <c r="A158" s="13"/>
      <c r="B158" s="232"/>
      <c r="C158" s="233"/>
      <c r="D158" s="226" t="s">
        <v>165</v>
      </c>
      <c r="E158" s="234" t="s">
        <v>19</v>
      </c>
      <c r="F158" s="235" t="s">
        <v>766</v>
      </c>
      <c r="G158" s="233"/>
      <c r="H158" s="236">
        <v>0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165</v>
      </c>
      <c r="AU158" s="242" t="s">
        <v>76</v>
      </c>
      <c r="AV158" s="13" t="s">
        <v>78</v>
      </c>
      <c r="AW158" s="13" t="s">
        <v>31</v>
      </c>
      <c r="AX158" s="13" t="s">
        <v>76</v>
      </c>
      <c r="AY158" s="242" t="s">
        <v>146</v>
      </c>
    </row>
    <row r="159" spans="1:65" s="2" customFormat="1" ht="16.5" customHeight="1">
      <c r="A159" s="39"/>
      <c r="B159" s="40"/>
      <c r="C159" s="213" t="s">
        <v>7</v>
      </c>
      <c r="D159" s="213" t="s">
        <v>149</v>
      </c>
      <c r="E159" s="214" t="s">
        <v>254</v>
      </c>
      <c r="F159" s="215" t="s">
        <v>255</v>
      </c>
      <c r="G159" s="216" t="s">
        <v>228</v>
      </c>
      <c r="H159" s="217">
        <v>34.2</v>
      </c>
      <c r="I159" s="218"/>
      <c r="J159" s="219">
        <f>ROUND(I159*H159,2)</f>
        <v>0</v>
      </c>
      <c r="K159" s="215" t="s">
        <v>153</v>
      </c>
      <c r="L159" s="45"/>
      <c r="M159" s="220" t="s">
        <v>19</v>
      </c>
      <c r="N159" s="221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236</v>
      </c>
      <c r="AT159" s="224" t="s">
        <v>149</v>
      </c>
      <c r="AU159" s="224" t="s">
        <v>76</v>
      </c>
      <c r="AY159" s="18" t="s">
        <v>146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236</v>
      </c>
      <c r="BM159" s="224" t="s">
        <v>1183</v>
      </c>
    </row>
    <row r="160" spans="1:47" s="2" customFormat="1" ht="12">
      <c r="A160" s="39"/>
      <c r="B160" s="40"/>
      <c r="C160" s="41"/>
      <c r="D160" s="226" t="s">
        <v>156</v>
      </c>
      <c r="E160" s="41"/>
      <c r="F160" s="227" t="s">
        <v>257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156</v>
      </c>
      <c r="AU160" s="18" t="s">
        <v>76</v>
      </c>
    </row>
    <row r="161" spans="1:51" s="13" customFormat="1" ht="12">
      <c r="A161" s="13"/>
      <c r="B161" s="232"/>
      <c r="C161" s="233"/>
      <c r="D161" s="226" t="s">
        <v>165</v>
      </c>
      <c r="E161" s="234" t="s">
        <v>19</v>
      </c>
      <c r="F161" s="235" t="s">
        <v>768</v>
      </c>
      <c r="G161" s="233"/>
      <c r="H161" s="236">
        <v>34.2</v>
      </c>
      <c r="I161" s="237"/>
      <c r="J161" s="233"/>
      <c r="K161" s="233"/>
      <c r="L161" s="238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165</v>
      </c>
      <c r="AU161" s="242" t="s">
        <v>76</v>
      </c>
      <c r="AV161" s="13" t="s">
        <v>78</v>
      </c>
      <c r="AW161" s="13" t="s">
        <v>31</v>
      </c>
      <c r="AX161" s="13" t="s">
        <v>76</v>
      </c>
      <c r="AY161" s="242" t="s">
        <v>146</v>
      </c>
    </row>
    <row r="162" spans="1:31" s="2" customFormat="1" ht="6.95" customHeight="1">
      <c r="A162" s="39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password="CC35" sheet="1" objects="1" scenarios="1" formatColumns="0" formatRows="0" autoFilter="0"/>
  <autoFilter ref="C87:K1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1160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1184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ROUND((SUM(BE97:BE370)),2)</f>
        <v>0</v>
      </c>
      <c r="G35" s="39"/>
      <c r="H35" s="39"/>
      <c r="I35" s="158">
        <v>0.21</v>
      </c>
      <c r="J35" s="157">
        <f>ROUND(((SUM(BE97:BE370))*I35),2)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ROUND((SUM(BF97:BF370)),2)</f>
        <v>0</v>
      </c>
      <c r="G36" s="39"/>
      <c r="H36" s="39"/>
      <c r="I36" s="158">
        <v>0.15</v>
      </c>
      <c r="J36" s="157">
        <f>ROUND(((SUM(BF97:BF370))*I36),2)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ROUND((SUM(BG97:BG370)),2)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ROUND((SUM(BH97:BH370)),2)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ROUND((SUM(BI97:BI370)),2)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1160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402 - Oprava propustku v km 77,324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260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261</v>
      </c>
      <c r="E65" s="178"/>
      <c r="F65" s="178"/>
      <c r="G65" s="178"/>
      <c r="H65" s="178"/>
      <c r="I65" s="178"/>
      <c r="J65" s="179">
        <f>J175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1"/>
      <c r="C66" s="126"/>
      <c r="D66" s="182" t="s">
        <v>262</v>
      </c>
      <c r="E66" s="183"/>
      <c r="F66" s="183"/>
      <c r="G66" s="183"/>
      <c r="H66" s="183"/>
      <c r="I66" s="183"/>
      <c r="J66" s="184">
        <f>J239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263</v>
      </c>
      <c r="E67" s="178"/>
      <c r="F67" s="178"/>
      <c r="G67" s="178"/>
      <c r="H67" s="178"/>
      <c r="I67" s="178"/>
      <c r="J67" s="179">
        <f>J272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264</v>
      </c>
      <c r="E68" s="178"/>
      <c r="F68" s="178"/>
      <c r="G68" s="178"/>
      <c r="H68" s="178"/>
      <c r="I68" s="178"/>
      <c r="J68" s="179">
        <f>J295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265</v>
      </c>
      <c r="E69" s="178"/>
      <c r="F69" s="178"/>
      <c r="G69" s="178"/>
      <c r="H69" s="178"/>
      <c r="I69" s="178"/>
      <c r="J69" s="179">
        <f>J314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266</v>
      </c>
      <c r="E70" s="178"/>
      <c r="F70" s="178"/>
      <c r="G70" s="178"/>
      <c r="H70" s="178"/>
      <c r="I70" s="178"/>
      <c r="J70" s="179">
        <f>J331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267</v>
      </c>
      <c r="E71" s="178"/>
      <c r="F71" s="178"/>
      <c r="G71" s="178"/>
      <c r="H71" s="178"/>
      <c r="I71" s="178"/>
      <c r="J71" s="179">
        <f>J339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268</v>
      </c>
      <c r="E72" s="178"/>
      <c r="F72" s="178"/>
      <c r="G72" s="178"/>
      <c r="H72" s="178"/>
      <c r="I72" s="178"/>
      <c r="J72" s="179">
        <f>J343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269</v>
      </c>
      <c r="E73" s="178"/>
      <c r="F73" s="178"/>
      <c r="G73" s="178"/>
      <c r="H73" s="178"/>
      <c r="I73" s="178"/>
      <c r="J73" s="179">
        <f>J360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130</v>
      </c>
      <c r="E74" s="178"/>
      <c r="F74" s="178"/>
      <c r="G74" s="178"/>
      <c r="H74" s="178"/>
      <c r="I74" s="178"/>
      <c r="J74" s="179">
        <f>J363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270</v>
      </c>
      <c r="E75" s="183"/>
      <c r="F75" s="183"/>
      <c r="G75" s="183"/>
      <c r="H75" s="183"/>
      <c r="I75" s="183"/>
      <c r="J75" s="184">
        <f>J364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0" t="str">
        <f>E7</f>
        <v>Oprava propustků na trati Rožná - Nedvědice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1160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SO 402 - Oprava propustku v km 77,324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73" t="str">
        <f>IF(J14="","",J14)</f>
        <v>29. 5. 2023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132</v>
      </c>
      <c r="D96" s="189" t="s">
        <v>54</v>
      </c>
      <c r="E96" s="189" t="s">
        <v>50</v>
      </c>
      <c r="F96" s="189" t="s">
        <v>51</v>
      </c>
      <c r="G96" s="189" t="s">
        <v>133</v>
      </c>
      <c r="H96" s="189" t="s">
        <v>134</v>
      </c>
      <c r="I96" s="189" t="s">
        <v>135</v>
      </c>
      <c r="J96" s="189" t="s">
        <v>126</v>
      </c>
      <c r="K96" s="190" t="s">
        <v>136</v>
      </c>
      <c r="L96" s="191"/>
      <c r="M96" s="93" t="s">
        <v>19</v>
      </c>
      <c r="N96" s="94" t="s">
        <v>39</v>
      </c>
      <c r="O96" s="94" t="s">
        <v>137</v>
      </c>
      <c r="P96" s="94" t="s">
        <v>138</v>
      </c>
      <c r="Q96" s="94" t="s">
        <v>139</v>
      </c>
      <c r="R96" s="94" t="s">
        <v>140</v>
      </c>
      <c r="S96" s="94" t="s">
        <v>141</v>
      </c>
      <c r="T96" s="95" t="s">
        <v>142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143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P98+P175+P272+P295+P314+P331+P339+P343+P360+P363</f>
        <v>0</v>
      </c>
      <c r="Q97" s="97"/>
      <c r="R97" s="194">
        <f>R98+R175+R272+R295+R314+R331+R339+R343+R360+R363</f>
        <v>123.67077098403999</v>
      </c>
      <c r="S97" s="97"/>
      <c r="T97" s="195">
        <f>T98+T175+T272+T295+T314+T331+T339+T343+T360+T363</f>
        <v>30.477600000000002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68</v>
      </c>
      <c r="AU97" s="18" t="s">
        <v>127</v>
      </c>
      <c r="BK97" s="196">
        <f>BK98+BK175+BK272+BK295+BK314+BK331+BK339+BK343+BK360+BK363</f>
        <v>0</v>
      </c>
    </row>
    <row r="98" spans="1:63" s="12" customFormat="1" ht="25.9" customHeight="1">
      <c r="A98" s="12"/>
      <c r="B98" s="197"/>
      <c r="C98" s="198"/>
      <c r="D98" s="199" t="s">
        <v>68</v>
      </c>
      <c r="E98" s="200" t="s">
        <v>76</v>
      </c>
      <c r="F98" s="200" t="s">
        <v>271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SUM(P99:P174)</f>
        <v>0</v>
      </c>
      <c r="Q98" s="205"/>
      <c r="R98" s="206">
        <f>SUM(R99:R174)</f>
        <v>41.49728400000001</v>
      </c>
      <c r="S98" s="205"/>
      <c r="T98" s="207">
        <f>SUM(T99:T174)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76</v>
      </c>
      <c r="AT98" s="209" t="s">
        <v>68</v>
      </c>
      <c r="AU98" s="209" t="s">
        <v>69</v>
      </c>
      <c r="AY98" s="208" t="s">
        <v>146</v>
      </c>
      <c r="BK98" s="210">
        <f>SUM(BK99:BK174)</f>
        <v>0</v>
      </c>
    </row>
    <row r="99" spans="1:65" s="2" customFormat="1" ht="24.15" customHeight="1">
      <c r="A99" s="39"/>
      <c r="B99" s="40"/>
      <c r="C99" s="213" t="s">
        <v>76</v>
      </c>
      <c r="D99" s="213" t="s">
        <v>149</v>
      </c>
      <c r="E99" s="214" t="s">
        <v>272</v>
      </c>
      <c r="F99" s="215" t="s">
        <v>273</v>
      </c>
      <c r="G99" s="216" t="s">
        <v>274</v>
      </c>
      <c r="H99" s="217">
        <v>60</v>
      </c>
      <c r="I99" s="218"/>
      <c r="J99" s="219">
        <f>ROUND(I99*H99,2)</f>
        <v>0</v>
      </c>
      <c r="K99" s="215" t="s">
        <v>770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154</v>
      </c>
      <c r="AT99" s="224" t="s">
        <v>149</v>
      </c>
      <c r="AU99" s="224" t="s">
        <v>76</v>
      </c>
      <c r="AY99" s="18" t="s">
        <v>146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154</v>
      </c>
      <c r="BM99" s="224" t="s">
        <v>1185</v>
      </c>
    </row>
    <row r="100" spans="1:47" s="2" customFormat="1" ht="12">
      <c r="A100" s="39"/>
      <c r="B100" s="40"/>
      <c r="C100" s="41"/>
      <c r="D100" s="226" t="s">
        <v>156</v>
      </c>
      <c r="E100" s="41"/>
      <c r="F100" s="227" t="s">
        <v>277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156</v>
      </c>
      <c r="AU100" s="18" t="s">
        <v>76</v>
      </c>
    </row>
    <row r="101" spans="1:47" s="2" customFormat="1" ht="12">
      <c r="A101" s="39"/>
      <c r="B101" s="40"/>
      <c r="C101" s="41"/>
      <c r="D101" s="277" t="s">
        <v>278</v>
      </c>
      <c r="E101" s="41"/>
      <c r="F101" s="278" t="s">
        <v>772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278</v>
      </c>
      <c r="AU101" s="18" t="s">
        <v>76</v>
      </c>
    </row>
    <row r="102" spans="1:51" s="13" customFormat="1" ht="12">
      <c r="A102" s="13"/>
      <c r="B102" s="232"/>
      <c r="C102" s="233"/>
      <c r="D102" s="226" t="s">
        <v>165</v>
      </c>
      <c r="E102" s="234" t="s">
        <v>19</v>
      </c>
      <c r="F102" s="235" t="s">
        <v>647</v>
      </c>
      <c r="G102" s="233"/>
      <c r="H102" s="236">
        <v>60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165</v>
      </c>
      <c r="AU102" s="242" t="s">
        <v>76</v>
      </c>
      <c r="AV102" s="13" t="s">
        <v>78</v>
      </c>
      <c r="AW102" s="13" t="s">
        <v>31</v>
      </c>
      <c r="AX102" s="13" t="s">
        <v>76</v>
      </c>
      <c r="AY102" s="242" t="s">
        <v>146</v>
      </c>
    </row>
    <row r="103" spans="1:65" s="2" customFormat="1" ht="16.5" customHeight="1">
      <c r="A103" s="39"/>
      <c r="B103" s="40"/>
      <c r="C103" s="213" t="s">
        <v>78</v>
      </c>
      <c r="D103" s="213" t="s">
        <v>149</v>
      </c>
      <c r="E103" s="214" t="s">
        <v>307</v>
      </c>
      <c r="F103" s="215" t="s">
        <v>308</v>
      </c>
      <c r="G103" s="216" t="s">
        <v>160</v>
      </c>
      <c r="H103" s="217">
        <v>31.817</v>
      </c>
      <c r="I103" s="218"/>
      <c r="J103" s="219">
        <f>ROUND(I103*H103,2)</f>
        <v>0</v>
      </c>
      <c r="K103" s="215" t="s">
        <v>770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154</v>
      </c>
      <c r="AT103" s="224" t="s">
        <v>149</v>
      </c>
      <c r="AU103" s="224" t="s">
        <v>76</v>
      </c>
      <c r="AY103" s="18" t="s">
        <v>146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154</v>
      </c>
      <c r="BM103" s="224" t="s">
        <v>1186</v>
      </c>
    </row>
    <row r="104" spans="1:47" s="2" customFormat="1" ht="12">
      <c r="A104" s="39"/>
      <c r="B104" s="40"/>
      <c r="C104" s="41"/>
      <c r="D104" s="226" t="s">
        <v>156</v>
      </c>
      <c r="E104" s="41"/>
      <c r="F104" s="227" t="s">
        <v>310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156</v>
      </c>
      <c r="AU104" s="18" t="s">
        <v>76</v>
      </c>
    </row>
    <row r="105" spans="1:47" s="2" customFormat="1" ht="12">
      <c r="A105" s="39"/>
      <c r="B105" s="40"/>
      <c r="C105" s="41"/>
      <c r="D105" s="277" t="s">
        <v>278</v>
      </c>
      <c r="E105" s="41"/>
      <c r="F105" s="278" t="s">
        <v>774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278</v>
      </c>
      <c r="AU105" s="18" t="s">
        <v>76</v>
      </c>
    </row>
    <row r="106" spans="1:51" s="13" customFormat="1" ht="12">
      <c r="A106" s="13"/>
      <c r="B106" s="232"/>
      <c r="C106" s="233"/>
      <c r="D106" s="226" t="s">
        <v>165</v>
      </c>
      <c r="E106" s="234" t="s">
        <v>19</v>
      </c>
      <c r="F106" s="235" t="s">
        <v>1187</v>
      </c>
      <c r="G106" s="233"/>
      <c r="H106" s="236">
        <v>-26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165</v>
      </c>
      <c r="AU106" s="242" t="s">
        <v>76</v>
      </c>
      <c r="AV106" s="13" t="s">
        <v>78</v>
      </c>
      <c r="AW106" s="13" t="s">
        <v>31</v>
      </c>
      <c r="AX106" s="13" t="s">
        <v>69</v>
      </c>
      <c r="AY106" s="242" t="s">
        <v>146</v>
      </c>
    </row>
    <row r="107" spans="1:51" s="13" customFormat="1" ht="12">
      <c r="A107" s="13"/>
      <c r="B107" s="232"/>
      <c r="C107" s="233"/>
      <c r="D107" s="226" t="s">
        <v>165</v>
      </c>
      <c r="E107" s="234" t="s">
        <v>19</v>
      </c>
      <c r="F107" s="235" t="s">
        <v>1188</v>
      </c>
      <c r="G107" s="233"/>
      <c r="H107" s="236">
        <v>57.817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165</v>
      </c>
      <c r="AU107" s="242" t="s">
        <v>76</v>
      </c>
      <c r="AV107" s="13" t="s">
        <v>78</v>
      </c>
      <c r="AW107" s="13" t="s">
        <v>31</v>
      </c>
      <c r="AX107" s="13" t="s">
        <v>69</v>
      </c>
      <c r="AY107" s="242" t="s">
        <v>146</v>
      </c>
    </row>
    <row r="108" spans="1:51" s="14" customFormat="1" ht="12">
      <c r="A108" s="14"/>
      <c r="B108" s="243"/>
      <c r="C108" s="244"/>
      <c r="D108" s="226" t="s">
        <v>165</v>
      </c>
      <c r="E108" s="245" t="s">
        <v>19</v>
      </c>
      <c r="F108" s="246" t="s">
        <v>167</v>
      </c>
      <c r="G108" s="244"/>
      <c r="H108" s="247">
        <v>31.817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3" t="s">
        <v>165</v>
      </c>
      <c r="AU108" s="253" t="s">
        <v>76</v>
      </c>
      <c r="AV108" s="14" t="s">
        <v>154</v>
      </c>
      <c r="AW108" s="14" t="s">
        <v>31</v>
      </c>
      <c r="AX108" s="14" t="s">
        <v>76</v>
      </c>
      <c r="AY108" s="253" t="s">
        <v>146</v>
      </c>
    </row>
    <row r="109" spans="1:65" s="2" customFormat="1" ht="16.5" customHeight="1">
      <c r="A109" s="39"/>
      <c r="B109" s="40"/>
      <c r="C109" s="213" t="s">
        <v>168</v>
      </c>
      <c r="D109" s="213" t="s">
        <v>149</v>
      </c>
      <c r="E109" s="214" t="s">
        <v>314</v>
      </c>
      <c r="F109" s="215" t="s">
        <v>315</v>
      </c>
      <c r="G109" s="216" t="s">
        <v>160</v>
      </c>
      <c r="H109" s="217">
        <v>31.817</v>
      </c>
      <c r="I109" s="218"/>
      <c r="J109" s="219">
        <f>ROUND(I109*H109,2)</f>
        <v>0</v>
      </c>
      <c r="K109" s="215" t="s">
        <v>770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154</v>
      </c>
      <c r="AT109" s="224" t="s">
        <v>149</v>
      </c>
      <c r="AU109" s="224" t="s">
        <v>76</v>
      </c>
      <c r="AY109" s="18" t="s">
        <v>146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154</v>
      </c>
      <c r="BM109" s="224" t="s">
        <v>1189</v>
      </c>
    </row>
    <row r="110" spans="1:47" s="2" customFormat="1" ht="12">
      <c r="A110" s="39"/>
      <c r="B110" s="40"/>
      <c r="C110" s="41"/>
      <c r="D110" s="226" t="s">
        <v>156</v>
      </c>
      <c r="E110" s="41"/>
      <c r="F110" s="227" t="s">
        <v>317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156</v>
      </c>
      <c r="AU110" s="18" t="s">
        <v>76</v>
      </c>
    </row>
    <row r="111" spans="1:47" s="2" customFormat="1" ht="12">
      <c r="A111" s="39"/>
      <c r="B111" s="40"/>
      <c r="C111" s="41"/>
      <c r="D111" s="277" t="s">
        <v>278</v>
      </c>
      <c r="E111" s="41"/>
      <c r="F111" s="278" t="s">
        <v>780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278</v>
      </c>
      <c r="AU111" s="18" t="s">
        <v>76</v>
      </c>
    </row>
    <row r="112" spans="1:51" s="13" customFormat="1" ht="12">
      <c r="A112" s="13"/>
      <c r="B112" s="232"/>
      <c r="C112" s="233"/>
      <c r="D112" s="226" t="s">
        <v>165</v>
      </c>
      <c r="E112" s="234" t="s">
        <v>19</v>
      </c>
      <c r="F112" s="235" t="s">
        <v>1190</v>
      </c>
      <c r="G112" s="233"/>
      <c r="H112" s="236">
        <v>31.817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165</v>
      </c>
      <c r="AU112" s="242" t="s">
        <v>76</v>
      </c>
      <c r="AV112" s="13" t="s">
        <v>78</v>
      </c>
      <c r="AW112" s="13" t="s">
        <v>31</v>
      </c>
      <c r="AX112" s="13" t="s">
        <v>76</v>
      </c>
      <c r="AY112" s="242" t="s">
        <v>146</v>
      </c>
    </row>
    <row r="113" spans="1:65" s="2" customFormat="1" ht="24.15" customHeight="1">
      <c r="A113" s="39"/>
      <c r="B113" s="40"/>
      <c r="C113" s="213" t="s">
        <v>154</v>
      </c>
      <c r="D113" s="213" t="s">
        <v>149</v>
      </c>
      <c r="E113" s="214" t="s">
        <v>326</v>
      </c>
      <c r="F113" s="215" t="s">
        <v>327</v>
      </c>
      <c r="G113" s="216" t="s">
        <v>160</v>
      </c>
      <c r="H113" s="217">
        <v>477.255</v>
      </c>
      <c r="I113" s="218"/>
      <c r="J113" s="219">
        <f>ROUND(I113*H113,2)</f>
        <v>0</v>
      </c>
      <c r="K113" s="215" t="s">
        <v>770</v>
      </c>
      <c r="L113" s="45"/>
      <c r="M113" s="220" t="s">
        <v>19</v>
      </c>
      <c r="N113" s="221" t="s">
        <v>40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154</v>
      </c>
      <c r="AT113" s="224" t="s">
        <v>149</v>
      </c>
      <c r="AU113" s="224" t="s">
        <v>76</v>
      </c>
      <c r="AY113" s="18" t="s">
        <v>146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154</v>
      </c>
      <c r="BM113" s="224" t="s">
        <v>1191</v>
      </c>
    </row>
    <row r="114" spans="1:47" s="2" customFormat="1" ht="12">
      <c r="A114" s="39"/>
      <c r="B114" s="40"/>
      <c r="C114" s="41"/>
      <c r="D114" s="226" t="s">
        <v>156</v>
      </c>
      <c r="E114" s="41"/>
      <c r="F114" s="227" t="s">
        <v>329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156</v>
      </c>
      <c r="AU114" s="18" t="s">
        <v>76</v>
      </c>
    </row>
    <row r="115" spans="1:47" s="2" customFormat="1" ht="12">
      <c r="A115" s="39"/>
      <c r="B115" s="40"/>
      <c r="C115" s="41"/>
      <c r="D115" s="277" t="s">
        <v>278</v>
      </c>
      <c r="E115" s="41"/>
      <c r="F115" s="278" t="s">
        <v>783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278</v>
      </c>
      <c r="AU115" s="18" t="s">
        <v>76</v>
      </c>
    </row>
    <row r="116" spans="1:51" s="13" customFormat="1" ht="12">
      <c r="A116" s="13"/>
      <c r="B116" s="232"/>
      <c r="C116" s="233"/>
      <c r="D116" s="226" t="s">
        <v>165</v>
      </c>
      <c r="E116" s="234" t="s">
        <v>19</v>
      </c>
      <c r="F116" s="235" t="s">
        <v>1192</v>
      </c>
      <c r="G116" s="233"/>
      <c r="H116" s="236">
        <v>477.255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2" t="s">
        <v>165</v>
      </c>
      <c r="AU116" s="242" t="s">
        <v>76</v>
      </c>
      <c r="AV116" s="13" t="s">
        <v>78</v>
      </c>
      <c r="AW116" s="13" t="s">
        <v>31</v>
      </c>
      <c r="AX116" s="13" t="s">
        <v>76</v>
      </c>
      <c r="AY116" s="242" t="s">
        <v>146</v>
      </c>
    </row>
    <row r="117" spans="1:65" s="2" customFormat="1" ht="21.75" customHeight="1">
      <c r="A117" s="39"/>
      <c r="B117" s="40"/>
      <c r="C117" s="213" t="s">
        <v>147</v>
      </c>
      <c r="D117" s="213" t="s">
        <v>149</v>
      </c>
      <c r="E117" s="214" t="s">
        <v>785</v>
      </c>
      <c r="F117" s="215" t="s">
        <v>786</v>
      </c>
      <c r="G117" s="216" t="s">
        <v>160</v>
      </c>
      <c r="H117" s="217">
        <v>31.817</v>
      </c>
      <c r="I117" s="218"/>
      <c r="J117" s="219">
        <f>ROUND(I117*H117,2)</f>
        <v>0</v>
      </c>
      <c r="K117" s="215" t="s">
        <v>770</v>
      </c>
      <c r="L117" s="45"/>
      <c r="M117" s="220" t="s">
        <v>19</v>
      </c>
      <c r="N117" s="221" t="s">
        <v>40</v>
      </c>
      <c r="O117" s="85"/>
      <c r="P117" s="222">
        <f>O117*H117</f>
        <v>0</v>
      </c>
      <c r="Q117" s="222">
        <v>0</v>
      </c>
      <c r="R117" s="222">
        <f>Q117*H117</f>
        <v>0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154</v>
      </c>
      <c r="AT117" s="224" t="s">
        <v>149</v>
      </c>
      <c r="AU117" s="224" t="s">
        <v>76</v>
      </c>
      <c r="AY117" s="18" t="s">
        <v>146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76</v>
      </c>
      <c r="BK117" s="225">
        <f>ROUND(I117*H117,2)</f>
        <v>0</v>
      </c>
      <c r="BL117" s="18" t="s">
        <v>154</v>
      </c>
      <c r="BM117" s="224" t="s">
        <v>1193</v>
      </c>
    </row>
    <row r="118" spans="1:47" s="2" customFormat="1" ht="12">
      <c r="A118" s="39"/>
      <c r="B118" s="40"/>
      <c r="C118" s="41"/>
      <c r="D118" s="226" t="s">
        <v>156</v>
      </c>
      <c r="E118" s="41"/>
      <c r="F118" s="227" t="s">
        <v>788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156</v>
      </c>
      <c r="AU118" s="18" t="s">
        <v>76</v>
      </c>
    </row>
    <row r="119" spans="1:47" s="2" customFormat="1" ht="12">
      <c r="A119" s="39"/>
      <c r="B119" s="40"/>
      <c r="C119" s="41"/>
      <c r="D119" s="277" t="s">
        <v>278</v>
      </c>
      <c r="E119" s="41"/>
      <c r="F119" s="278" t="s">
        <v>789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278</v>
      </c>
      <c r="AU119" s="18" t="s">
        <v>76</v>
      </c>
    </row>
    <row r="120" spans="1:51" s="13" customFormat="1" ht="12">
      <c r="A120" s="13"/>
      <c r="B120" s="232"/>
      <c r="C120" s="233"/>
      <c r="D120" s="226" t="s">
        <v>165</v>
      </c>
      <c r="E120" s="234" t="s">
        <v>19</v>
      </c>
      <c r="F120" s="235" t="s">
        <v>1194</v>
      </c>
      <c r="G120" s="233"/>
      <c r="H120" s="236">
        <v>31.817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165</v>
      </c>
      <c r="AU120" s="242" t="s">
        <v>76</v>
      </c>
      <c r="AV120" s="13" t="s">
        <v>78</v>
      </c>
      <c r="AW120" s="13" t="s">
        <v>31</v>
      </c>
      <c r="AX120" s="13" t="s">
        <v>76</v>
      </c>
      <c r="AY120" s="242" t="s">
        <v>146</v>
      </c>
    </row>
    <row r="121" spans="1:65" s="2" customFormat="1" ht="16.5" customHeight="1">
      <c r="A121" s="39"/>
      <c r="B121" s="40"/>
      <c r="C121" s="213" t="s">
        <v>184</v>
      </c>
      <c r="D121" s="213" t="s">
        <v>149</v>
      </c>
      <c r="E121" s="214" t="s">
        <v>332</v>
      </c>
      <c r="F121" s="215" t="s">
        <v>333</v>
      </c>
      <c r="G121" s="216" t="s">
        <v>160</v>
      </c>
      <c r="H121" s="217">
        <v>31.817</v>
      </c>
      <c r="I121" s="218"/>
      <c r="J121" s="219">
        <f>ROUND(I121*H121,2)</f>
        <v>0</v>
      </c>
      <c r="K121" s="215" t="s">
        <v>770</v>
      </c>
      <c r="L121" s="45"/>
      <c r="M121" s="220" t="s">
        <v>19</v>
      </c>
      <c r="N121" s="221" t="s">
        <v>40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154</v>
      </c>
      <c r="AT121" s="224" t="s">
        <v>149</v>
      </c>
      <c r="AU121" s="224" t="s">
        <v>76</v>
      </c>
      <c r="AY121" s="18" t="s">
        <v>146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76</v>
      </c>
      <c r="BK121" s="225">
        <f>ROUND(I121*H121,2)</f>
        <v>0</v>
      </c>
      <c r="BL121" s="18" t="s">
        <v>154</v>
      </c>
      <c r="BM121" s="224" t="s">
        <v>1195</v>
      </c>
    </row>
    <row r="122" spans="1:47" s="2" customFormat="1" ht="12">
      <c r="A122" s="39"/>
      <c r="B122" s="40"/>
      <c r="C122" s="41"/>
      <c r="D122" s="226" t="s">
        <v>156</v>
      </c>
      <c r="E122" s="41"/>
      <c r="F122" s="227" t="s">
        <v>335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156</v>
      </c>
      <c r="AU122" s="18" t="s">
        <v>76</v>
      </c>
    </row>
    <row r="123" spans="1:47" s="2" customFormat="1" ht="12">
      <c r="A123" s="39"/>
      <c r="B123" s="40"/>
      <c r="C123" s="41"/>
      <c r="D123" s="277" t="s">
        <v>278</v>
      </c>
      <c r="E123" s="41"/>
      <c r="F123" s="278" t="s">
        <v>792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278</v>
      </c>
      <c r="AU123" s="18" t="s">
        <v>76</v>
      </c>
    </row>
    <row r="124" spans="1:51" s="13" customFormat="1" ht="12">
      <c r="A124" s="13"/>
      <c r="B124" s="232"/>
      <c r="C124" s="233"/>
      <c r="D124" s="226" t="s">
        <v>165</v>
      </c>
      <c r="E124" s="234" t="s">
        <v>19</v>
      </c>
      <c r="F124" s="235" t="s">
        <v>1196</v>
      </c>
      <c r="G124" s="233"/>
      <c r="H124" s="236">
        <v>31.817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165</v>
      </c>
      <c r="AU124" s="242" t="s">
        <v>76</v>
      </c>
      <c r="AV124" s="13" t="s">
        <v>78</v>
      </c>
      <c r="AW124" s="13" t="s">
        <v>31</v>
      </c>
      <c r="AX124" s="13" t="s">
        <v>76</v>
      </c>
      <c r="AY124" s="242" t="s">
        <v>146</v>
      </c>
    </row>
    <row r="125" spans="1:65" s="2" customFormat="1" ht="16.5" customHeight="1">
      <c r="A125" s="39"/>
      <c r="B125" s="40"/>
      <c r="C125" s="213" t="s">
        <v>189</v>
      </c>
      <c r="D125" s="213" t="s">
        <v>149</v>
      </c>
      <c r="E125" s="214" t="s">
        <v>794</v>
      </c>
      <c r="F125" s="215" t="s">
        <v>795</v>
      </c>
      <c r="G125" s="216" t="s">
        <v>274</v>
      </c>
      <c r="H125" s="217">
        <v>198</v>
      </c>
      <c r="I125" s="218"/>
      <c r="J125" s="219">
        <f>ROUND(I125*H125,2)</f>
        <v>0</v>
      </c>
      <c r="K125" s="215" t="s">
        <v>770</v>
      </c>
      <c r="L125" s="45"/>
      <c r="M125" s="220" t="s">
        <v>19</v>
      </c>
      <c r="N125" s="221" t="s">
        <v>40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154</v>
      </c>
      <c r="AT125" s="224" t="s">
        <v>149</v>
      </c>
      <c r="AU125" s="224" t="s">
        <v>76</v>
      </c>
      <c r="AY125" s="18" t="s">
        <v>146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76</v>
      </c>
      <c r="BK125" s="225">
        <f>ROUND(I125*H125,2)</f>
        <v>0</v>
      </c>
      <c r="BL125" s="18" t="s">
        <v>154</v>
      </c>
      <c r="BM125" s="224" t="s">
        <v>1197</v>
      </c>
    </row>
    <row r="126" spans="1:47" s="2" customFormat="1" ht="12">
      <c r="A126" s="39"/>
      <c r="B126" s="40"/>
      <c r="C126" s="41"/>
      <c r="D126" s="226" t="s">
        <v>156</v>
      </c>
      <c r="E126" s="41"/>
      <c r="F126" s="227" t="s">
        <v>797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156</v>
      </c>
      <c r="AU126" s="18" t="s">
        <v>76</v>
      </c>
    </row>
    <row r="127" spans="1:47" s="2" customFormat="1" ht="12">
      <c r="A127" s="39"/>
      <c r="B127" s="40"/>
      <c r="C127" s="41"/>
      <c r="D127" s="277" t="s">
        <v>278</v>
      </c>
      <c r="E127" s="41"/>
      <c r="F127" s="278" t="s">
        <v>798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278</v>
      </c>
      <c r="AU127" s="18" t="s">
        <v>76</v>
      </c>
    </row>
    <row r="128" spans="1:51" s="13" customFormat="1" ht="12">
      <c r="A128" s="13"/>
      <c r="B128" s="232"/>
      <c r="C128" s="233"/>
      <c r="D128" s="226" t="s">
        <v>165</v>
      </c>
      <c r="E128" s="234" t="s">
        <v>19</v>
      </c>
      <c r="F128" s="235" t="s">
        <v>1198</v>
      </c>
      <c r="G128" s="233"/>
      <c r="H128" s="236">
        <v>198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165</v>
      </c>
      <c r="AU128" s="242" t="s">
        <v>76</v>
      </c>
      <c r="AV128" s="13" t="s">
        <v>78</v>
      </c>
      <c r="AW128" s="13" t="s">
        <v>31</v>
      </c>
      <c r="AX128" s="13" t="s">
        <v>76</v>
      </c>
      <c r="AY128" s="242" t="s">
        <v>146</v>
      </c>
    </row>
    <row r="129" spans="1:65" s="2" customFormat="1" ht="16.5" customHeight="1">
      <c r="A129" s="39"/>
      <c r="B129" s="40"/>
      <c r="C129" s="213" t="s">
        <v>196</v>
      </c>
      <c r="D129" s="213" t="s">
        <v>149</v>
      </c>
      <c r="E129" s="214" t="s">
        <v>344</v>
      </c>
      <c r="F129" s="215" t="s">
        <v>345</v>
      </c>
      <c r="G129" s="216" t="s">
        <v>274</v>
      </c>
      <c r="H129" s="217">
        <v>70</v>
      </c>
      <c r="I129" s="218"/>
      <c r="J129" s="219">
        <f>ROUND(I129*H129,2)</f>
        <v>0</v>
      </c>
      <c r="K129" s="215" t="s">
        <v>19</v>
      </c>
      <c r="L129" s="45"/>
      <c r="M129" s="220" t="s">
        <v>19</v>
      </c>
      <c r="N129" s="221" t="s">
        <v>40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154</v>
      </c>
      <c r="AT129" s="224" t="s">
        <v>149</v>
      </c>
      <c r="AU129" s="224" t="s">
        <v>76</v>
      </c>
      <c r="AY129" s="18" t="s">
        <v>146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76</v>
      </c>
      <c r="BK129" s="225">
        <f>ROUND(I129*H129,2)</f>
        <v>0</v>
      </c>
      <c r="BL129" s="18" t="s">
        <v>154</v>
      </c>
      <c r="BM129" s="224" t="s">
        <v>1199</v>
      </c>
    </row>
    <row r="130" spans="1:47" s="2" customFormat="1" ht="12">
      <c r="A130" s="39"/>
      <c r="B130" s="40"/>
      <c r="C130" s="41"/>
      <c r="D130" s="226" t="s">
        <v>156</v>
      </c>
      <c r="E130" s="41"/>
      <c r="F130" s="227" t="s">
        <v>347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156</v>
      </c>
      <c r="AU130" s="18" t="s">
        <v>76</v>
      </c>
    </row>
    <row r="131" spans="1:51" s="13" customFormat="1" ht="12">
      <c r="A131" s="13"/>
      <c r="B131" s="232"/>
      <c r="C131" s="233"/>
      <c r="D131" s="226" t="s">
        <v>165</v>
      </c>
      <c r="E131" s="234" t="s">
        <v>19</v>
      </c>
      <c r="F131" s="235" t="s">
        <v>1200</v>
      </c>
      <c r="G131" s="233"/>
      <c r="H131" s="236">
        <v>70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165</v>
      </c>
      <c r="AU131" s="242" t="s">
        <v>76</v>
      </c>
      <c r="AV131" s="13" t="s">
        <v>78</v>
      </c>
      <c r="AW131" s="13" t="s">
        <v>31</v>
      </c>
      <c r="AX131" s="13" t="s">
        <v>76</v>
      </c>
      <c r="AY131" s="242" t="s">
        <v>146</v>
      </c>
    </row>
    <row r="132" spans="1:65" s="2" customFormat="1" ht="16.5" customHeight="1">
      <c r="A132" s="39"/>
      <c r="B132" s="40"/>
      <c r="C132" s="254" t="s">
        <v>201</v>
      </c>
      <c r="D132" s="254" t="s">
        <v>197</v>
      </c>
      <c r="E132" s="255" t="s">
        <v>350</v>
      </c>
      <c r="F132" s="256" t="s">
        <v>351</v>
      </c>
      <c r="G132" s="257" t="s">
        <v>228</v>
      </c>
      <c r="H132" s="258">
        <v>41.185</v>
      </c>
      <c r="I132" s="259"/>
      <c r="J132" s="260">
        <f>ROUND(I132*H132,2)</f>
        <v>0</v>
      </c>
      <c r="K132" s="256" t="s">
        <v>770</v>
      </c>
      <c r="L132" s="261"/>
      <c r="M132" s="262" t="s">
        <v>19</v>
      </c>
      <c r="N132" s="263" t="s">
        <v>40</v>
      </c>
      <c r="O132" s="85"/>
      <c r="P132" s="222">
        <f>O132*H132</f>
        <v>0</v>
      </c>
      <c r="Q132" s="222">
        <v>1</v>
      </c>
      <c r="R132" s="222">
        <f>Q132*H132</f>
        <v>41.185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196</v>
      </c>
      <c r="AT132" s="224" t="s">
        <v>197</v>
      </c>
      <c r="AU132" s="224" t="s">
        <v>76</v>
      </c>
      <c r="AY132" s="18" t="s">
        <v>146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76</v>
      </c>
      <c r="BK132" s="225">
        <f>ROUND(I132*H132,2)</f>
        <v>0</v>
      </c>
      <c r="BL132" s="18" t="s">
        <v>154</v>
      </c>
      <c r="BM132" s="224" t="s">
        <v>1201</v>
      </c>
    </row>
    <row r="133" spans="1:47" s="2" customFormat="1" ht="12">
      <c r="A133" s="39"/>
      <c r="B133" s="40"/>
      <c r="C133" s="41"/>
      <c r="D133" s="226" t="s">
        <v>156</v>
      </c>
      <c r="E133" s="41"/>
      <c r="F133" s="227" t="s">
        <v>351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156</v>
      </c>
      <c r="AU133" s="18" t="s">
        <v>76</v>
      </c>
    </row>
    <row r="134" spans="1:51" s="13" customFormat="1" ht="12">
      <c r="A134" s="13"/>
      <c r="B134" s="232"/>
      <c r="C134" s="233"/>
      <c r="D134" s="226" t="s">
        <v>165</v>
      </c>
      <c r="E134" s="234" t="s">
        <v>19</v>
      </c>
      <c r="F134" s="235" t="s">
        <v>1202</v>
      </c>
      <c r="G134" s="233"/>
      <c r="H134" s="236">
        <v>41.185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165</v>
      </c>
      <c r="AU134" s="242" t="s">
        <v>76</v>
      </c>
      <c r="AV134" s="13" t="s">
        <v>78</v>
      </c>
      <c r="AW134" s="13" t="s">
        <v>31</v>
      </c>
      <c r="AX134" s="13" t="s">
        <v>76</v>
      </c>
      <c r="AY134" s="242" t="s">
        <v>146</v>
      </c>
    </row>
    <row r="135" spans="1:65" s="2" customFormat="1" ht="16.5" customHeight="1">
      <c r="A135" s="39"/>
      <c r="B135" s="40"/>
      <c r="C135" s="213" t="s">
        <v>205</v>
      </c>
      <c r="D135" s="213" t="s">
        <v>149</v>
      </c>
      <c r="E135" s="214" t="s">
        <v>804</v>
      </c>
      <c r="F135" s="215" t="s">
        <v>805</v>
      </c>
      <c r="G135" s="216" t="s">
        <v>160</v>
      </c>
      <c r="H135" s="217">
        <v>45.761</v>
      </c>
      <c r="I135" s="218"/>
      <c r="J135" s="219">
        <f>ROUND(I135*H135,2)</f>
        <v>0</v>
      </c>
      <c r="K135" s="215" t="s">
        <v>770</v>
      </c>
      <c r="L135" s="45"/>
      <c r="M135" s="220" t="s">
        <v>19</v>
      </c>
      <c r="N135" s="221" t="s">
        <v>40</v>
      </c>
      <c r="O135" s="85"/>
      <c r="P135" s="222">
        <f>O135*H135</f>
        <v>0</v>
      </c>
      <c r="Q135" s="222">
        <v>0</v>
      </c>
      <c r="R135" s="222">
        <f>Q135*H135</f>
        <v>0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154</v>
      </c>
      <c r="AT135" s="224" t="s">
        <v>149</v>
      </c>
      <c r="AU135" s="224" t="s">
        <v>76</v>
      </c>
      <c r="AY135" s="18" t="s">
        <v>146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76</v>
      </c>
      <c r="BK135" s="225">
        <f>ROUND(I135*H135,2)</f>
        <v>0</v>
      </c>
      <c r="BL135" s="18" t="s">
        <v>154</v>
      </c>
      <c r="BM135" s="224" t="s">
        <v>1203</v>
      </c>
    </row>
    <row r="136" spans="1:47" s="2" customFormat="1" ht="12">
      <c r="A136" s="39"/>
      <c r="B136" s="40"/>
      <c r="C136" s="41"/>
      <c r="D136" s="226" t="s">
        <v>156</v>
      </c>
      <c r="E136" s="41"/>
      <c r="F136" s="227" t="s">
        <v>807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156</v>
      </c>
      <c r="AU136" s="18" t="s">
        <v>76</v>
      </c>
    </row>
    <row r="137" spans="1:47" s="2" customFormat="1" ht="12">
      <c r="A137" s="39"/>
      <c r="B137" s="40"/>
      <c r="C137" s="41"/>
      <c r="D137" s="277" t="s">
        <v>278</v>
      </c>
      <c r="E137" s="41"/>
      <c r="F137" s="278" t="s">
        <v>808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278</v>
      </c>
      <c r="AU137" s="18" t="s">
        <v>76</v>
      </c>
    </row>
    <row r="138" spans="1:51" s="13" customFormat="1" ht="12">
      <c r="A138" s="13"/>
      <c r="B138" s="232"/>
      <c r="C138" s="233"/>
      <c r="D138" s="226" t="s">
        <v>165</v>
      </c>
      <c r="E138" s="234" t="s">
        <v>19</v>
      </c>
      <c r="F138" s="235" t="s">
        <v>1204</v>
      </c>
      <c r="G138" s="233"/>
      <c r="H138" s="236">
        <v>-12.056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165</v>
      </c>
      <c r="AU138" s="242" t="s">
        <v>76</v>
      </c>
      <c r="AV138" s="13" t="s">
        <v>78</v>
      </c>
      <c r="AW138" s="13" t="s">
        <v>31</v>
      </c>
      <c r="AX138" s="13" t="s">
        <v>69</v>
      </c>
      <c r="AY138" s="242" t="s">
        <v>146</v>
      </c>
    </row>
    <row r="139" spans="1:51" s="13" customFormat="1" ht="12">
      <c r="A139" s="13"/>
      <c r="B139" s="232"/>
      <c r="C139" s="233"/>
      <c r="D139" s="226" t="s">
        <v>165</v>
      </c>
      <c r="E139" s="234" t="s">
        <v>19</v>
      </c>
      <c r="F139" s="235" t="s">
        <v>1188</v>
      </c>
      <c r="G139" s="233"/>
      <c r="H139" s="236">
        <v>57.817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165</v>
      </c>
      <c r="AU139" s="242" t="s">
        <v>76</v>
      </c>
      <c r="AV139" s="13" t="s">
        <v>78</v>
      </c>
      <c r="AW139" s="13" t="s">
        <v>31</v>
      </c>
      <c r="AX139" s="13" t="s">
        <v>69</v>
      </c>
      <c r="AY139" s="242" t="s">
        <v>146</v>
      </c>
    </row>
    <row r="140" spans="1:51" s="14" customFormat="1" ht="12">
      <c r="A140" s="14"/>
      <c r="B140" s="243"/>
      <c r="C140" s="244"/>
      <c r="D140" s="226" t="s">
        <v>165</v>
      </c>
      <c r="E140" s="245" t="s">
        <v>19</v>
      </c>
      <c r="F140" s="246" t="s">
        <v>167</v>
      </c>
      <c r="G140" s="244"/>
      <c r="H140" s="247">
        <v>45.761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165</v>
      </c>
      <c r="AU140" s="253" t="s">
        <v>76</v>
      </c>
      <c r="AV140" s="14" t="s">
        <v>154</v>
      </c>
      <c r="AW140" s="14" t="s">
        <v>31</v>
      </c>
      <c r="AX140" s="14" t="s">
        <v>76</v>
      </c>
      <c r="AY140" s="253" t="s">
        <v>146</v>
      </c>
    </row>
    <row r="141" spans="1:65" s="2" customFormat="1" ht="16.5" customHeight="1">
      <c r="A141" s="39"/>
      <c r="B141" s="40"/>
      <c r="C141" s="213" t="s">
        <v>209</v>
      </c>
      <c r="D141" s="213" t="s">
        <v>149</v>
      </c>
      <c r="E141" s="214" t="s">
        <v>354</v>
      </c>
      <c r="F141" s="215" t="s">
        <v>355</v>
      </c>
      <c r="G141" s="216" t="s">
        <v>228</v>
      </c>
      <c r="H141" s="217">
        <v>28.635</v>
      </c>
      <c r="I141" s="218"/>
      <c r="J141" s="219">
        <f>ROUND(I141*H141,2)</f>
        <v>0</v>
      </c>
      <c r="K141" s="215" t="s">
        <v>770</v>
      </c>
      <c r="L141" s="45"/>
      <c r="M141" s="220" t="s">
        <v>19</v>
      </c>
      <c r="N141" s="221" t="s">
        <v>40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154</v>
      </c>
      <c r="AT141" s="224" t="s">
        <v>149</v>
      </c>
      <c r="AU141" s="224" t="s">
        <v>76</v>
      </c>
      <c r="AY141" s="18" t="s">
        <v>146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76</v>
      </c>
      <c r="BK141" s="225">
        <f>ROUND(I141*H141,2)</f>
        <v>0</v>
      </c>
      <c r="BL141" s="18" t="s">
        <v>154</v>
      </c>
      <c r="BM141" s="224" t="s">
        <v>1205</v>
      </c>
    </row>
    <row r="142" spans="1:47" s="2" customFormat="1" ht="12">
      <c r="A142" s="39"/>
      <c r="B142" s="40"/>
      <c r="C142" s="41"/>
      <c r="D142" s="226" t="s">
        <v>156</v>
      </c>
      <c r="E142" s="41"/>
      <c r="F142" s="227" t="s">
        <v>357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156</v>
      </c>
      <c r="AU142" s="18" t="s">
        <v>76</v>
      </c>
    </row>
    <row r="143" spans="1:47" s="2" customFormat="1" ht="12">
      <c r="A143" s="39"/>
      <c r="B143" s="40"/>
      <c r="C143" s="41"/>
      <c r="D143" s="277" t="s">
        <v>278</v>
      </c>
      <c r="E143" s="41"/>
      <c r="F143" s="278" t="s">
        <v>811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278</v>
      </c>
      <c r="AU143" s="18" t="s">
        <v>76</v>
      </c>
    </row>
    <row r="144" spans="1:51" s="13" customFormat="1" ht="12">
      <c r="A144" s="13"/>
      <c r="B144" s="232"/>
      <c r="C144" s="233"/>
      <c r="D144" s="226" t="s">
        <v>165</v>
      </c>
      <c r="E144" s="234" t="s">
        <v>19</v>
      </c>
      <c r="F144" s="235" t="s">
        <v>1206</v>
      </c>
      <c r="G144" s="233"/>
      <c r="H144" s="236">
        <v>28.635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165</v>
      </c>
      <c r="AU144" s="242" t="s">
        <v>76</v>
      </c>
      <c r="AV144" s="13" t="s">
        <v>78</v>
      </c>
      <c r="AW144" s="13" t="s">
        <v>31</v>
      </c>
      <c r="AX144" s="13" t="s">
        <v>76</v>
      </c>
      <c r="AY144" s="242" t="s">
        <v>146</v>
      </c>
    </row>
    <row r="145" spans="1:65" s="2" customFormat="1" ht="16.5" customHeight="1">
      <c r="A145" s="39"/>
      <c r="B145" s="40"/>
      <c r="C145" s="213" t="s">
        <v>213</v>
      </c>
      <c r="D145" s="213" t="s">
        <v>149</v>
      </c>
      <c r="E145" s="214" t="s">
        <v>360</v>
      </c>
      <c r="F145" s="215" t="s">
        <v>361</v>
      </c>
      <c r="G145" s="216" t="s">
        <v>274</v>
      </c>
      <c r="H145" s="217">
        <v>16</v>
      </c>
      <c r="I145" s="218"/>
      <c r="J145" s="219">
        <f>ROUND(I145*H145,2)</f>
        <v>0</v>
      </c>
      <c r="K145" s="215" t="s">
        <v>770</v>
      </c>
      <c r="L145" s="45"/>
      <c r="M145" s="220" t="s">
        <v>19</v>
      </c>
      <c r="N145" s="221" t="s">
        <v>40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154</v>
      </c>
      <c r="AT145" s="224" t="s">
        <v>149</v>
      </c>
      <c r="AU145" s="224" t="s">
        <v>76</v>
      </c>
      <c r="AY145" s="18" t="s">
        <v>146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76</v>
      </c>
      <c r="BK145" s="225">
        <f>ROUND(I145*H145,2)</f>
        <v>0</v>
      </c>
      <c r="BL145" s="18" t="s">
        <v>154</v>
      </c>
      <c r="BM145" s="224" t="s">
        <v>1207</v>
      </c>
    </row>
    <row r="146" spans="1:47" s="2" customFormat="1" ht="12">
      <c r="A146" s="39"/>
      <c r="B146" s="40"/>
      <c r="C146" s="41"/>
      <c r="D146" s="226" t="s">
        <v>156</v>
      </c>
      <c r="E146" s="41"/>
      <c r="F146" s="227" t="s">
        <v>363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156</v>
      </c>
      <c r="AU146" s="18" t="s">
        <v>76</v>
      </c>
    </row>
    <row r="147" spans="1:47" s="2" customFormat="1" ht="12">
      <c r="A147" s="39"/>
      <c r="B147" s="40"/>
      <c r="C147" s="41"/>
      <c r="D147" s="277" t="s">
        <v>278</v>
      </c>
      <c r="E147" s="41"/>
      <c r="F147" s="278" t="s">
        <v>814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278</v>
      </c>
      <c r="AU147" s="18" t="s">
        <v>76</v>
      </c>
    </row>
    <row r="148" spans="1:51" s="13" customFormat="1" ht="12">
      <c r="A148" s="13"/>
      <c r="B148" s="232"/>
      <c r="C148" s="233"/>
      <c r="D148" s="226" t="s">
        <v>165</v>
      </c>
      <c r="E148" s="234" t="s">
        <v>19</v>
      </c>
      <c r="F148" s="235" t="s">
        <v>815</v>
      </c>
      <c r="G148" s="233"/>
      <c r="H148" s="236">
        <v>16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165</v>
      </c>
      <c r="AU148" s="242" t="s">
        <v>76</v>
      </c>
      <c r="AV148" s="13" t="s">
        <v>78</v>
      </c>
      <c r="AW148" s="13" t="s">
        <v>31</v>
      </c>
      <c r="AX148" s="13" t="s">
        <v>76</v>
      </c>
      <c r="AY148" s="242" t="s">
        <v>146</v>
      </c>
    </row>
    <row r="149" spans="1:65" s="2" customFormat="1" ht="16.5" customHeight="1">
      <c r="A149" s="39"/>
      <c r="B149" s="40"/>
      <c r="C149" s="213" t="s">
        <v>220</v>
      </c>
      <c r="D149" s="213" t="s">
        <v>149</v>
      </c>
      <c r="E149" s="214" t="s">
        <v>366</v>
      </c>
      <c r="F149" s="215" t="s">
        <v>367</v>
      </c>
      <c r="G149" s="216" t="s">
        <v>274</v>
      </c>
      <c r="H149" s="217">
        <v>60</v>
      </c>
      <c r="I149" s="218"/>
      <c r="J149" s="219">
        <f>ROUND(I149*H149,2)</f>
        <v>0</v>
      </c>
      <c r="K149" s="215" t="s">
        <v>770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154</v>
      </c>
      <c r="AT149" s="224" t="s">
        <v>149</v>
      </c>
      <c r="AU149" s="224" t="s">
        <v>76</v>
      </c>
      <c r="AY149" s="18" t="s">
        <v>146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154</v>
      </c>
      <c r="BM149" s="224" t="s">
        <v>1208</v>
      </c>
    </row>
    <row r="150" spans="1:47" s="2" customFormat="1" ht="12">
      <c r="A150" s="39"/>
      <c r="B150" s="40"/>
      <c r="C150" s="41"/>
      <c r="D150" s="226" t="s">
        <v>156</v>
      </c>
      <c r="E150" s="41"/>
      <c r="F150" s="227" t="s">
        <v>369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156</v>
      </c>
      <c r="AU150" s="18" t="s">
        <v>76</v>
      </c>
    </row>
    <row r="151" spans="1:47" s="2" customFormat="1" ht="12">
      <c r="A151" s="39"/>
      <c r="B151" s="40"/>
      <c r="C151" s="41"/>
      <c r="D151" s="277" t="s">
        <v>278</v>
      </c>
      <c r="E151" s="41"/>
      <c r="F151" s="278" t="s">
        <v>817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278</v>
      </c>
      <c r="AU151" s="18" t="s">
        <v>76</v>
      </c>
    </row>
    <row r="152" spans="1:51" s="13" customFormat="1" ht="12">
      <c r="A152" s="13"/>
      <c r="B152" s="232"/>
      <c r="C152" s="233"/>
      <c r="D152" s="226" t="s">
        <v>165</v>
      </c>
      <c r="E152" s="234" t="s">
        <v>19</v>
      </c>
      <c r="F152" s="235" t="s">
        <v>1209</v>
      </c>
      <c r="G152" s="233"/>
      <c r="H152" s="236">
        <v>60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165</v>
      </c>
      <c r="AU152" s="242" t="s">
        <v>76</v>
      </c>
      <c r="AV152" s="13" t="s">
        <v>78</v>
      </c>
      <c r="AW152" s="13" t="s">
        <v>31</v>
      </c>
      <c r="AX152" s="13" t="s">
        <v>76</v>
      </c>
      <c r="AY152" s="242" t="s">
        <v>146</v>
      </c>
    </row>
    <row r="153" spans="1:65" s="2" customFormat="1" ht="16.5" customHeight="1">
      <c r="A153" s="39"/>
      <c r="B153" s="40"/>
      <c r="C153" s="213" t="s">
        <v>8</v>
      </c>
      <c r="D153" s="213" t="s">
        <v>149</v>
      </c>
      <c r="E153" s="214" t="s">
        <v>1210</v>
      </c>
      <c r="F153" s="215" t="s">
        <v>1211</v>
      </c>
      <c r="G153" s="216" t="s">
        <v>274</v>
      </c>
      <c r="H153" s="217">
        <v>70</v>
      </c>
      <c r="I153" s="218"/>
      <c r="J153" s="219">
        <f>ROUND(I153*H153,2)</f>
        <v>0</v>
      </c>
      <c r="K153" s="215" t="s">
        <v>770</v>
      </c>
      <c r="L153" s="45"/>
      <c r="M153" s="220" t="s">
        <v>19</v>
      </c>
      <c r="N153" s="221" t="s">
        <v>40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154</v>
      </c>
      <c r="AT153" s="224" t="s">
        <v>149</v>
      </c>
      <c r="AU153" s="224" t="s">
        <v>76</v>
      </c>
      <c r="AY153" s="18" t="s">
        <v>146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154</v>
      </c>
      <c r="BM153" s="224" t="s">
        <v>1212</v>
      </c>
    </row>
    <row r="154" spans="1:47" s="2" customFormat="1" ht="12">
      <c r="A154" s="39"/>
      <c r="B154" s="40"/>
      <c r="C154" s="41"/>
      <c r="D154" s="226" t="s">
        <v>156</v>
      </c>
      <c r="E154" s="41"/>
      <c r="F154" s="227" t="s">
        <v>1211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156</v>
      </c>
      <c r="AU154" s="18" t="s">
        <v>76</v>
      </c>
    </row>
    <row r="155" spans="1:47" s="2" customFormat="1" ht="12">
      <c r="A155" s="39"/>
      <c r="B155" s="40"/>
      <c r="C155" s="41"/>
      <c r="D155" s="277" t="s">
        <v>278</v>
      </c>
      <c r="E155" s="41"/>
      <c r="F155" s="278" t="s">
        <v>1213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278</v>
      </c>
      <c r="AU155" s="18" t="s">
        <v>76</v>
      </c>
    </row>
    <row r="156" spans="1:51" s="13" customFormat="1" ht="12">
      <c r="A156" s="13"/>
      <c r="B156" s="232"/>
      <c r="C156" s="233"/>
      <c r="D156" s="226" t="s">
        <v>165</v>
      </c>
      <c r="E156" s="234" t="s">
        <v>19</v>
      </c>
      <c r="F156" s="235" t="s">
        <v>1200</v>
      </c>
      <c r="G156" s="233"/>
      <c r="H156" s="236">
        <v>70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165</v>
      </c>
      <c r="AU156" s="242" t="s">
        <v>76</v>
      </c>
      <c r="AV156" s="13" t="s">
        <v>78</v>
      </c>
      <c r="AW156" s="13" t="s">
        <v>31</v>
      </c>
      <c r="AX156" s="13" t="s">
        <v>76</v>
      </c>
      <c r="AY156" s="242" t="s">
        <v>146</v>
      </c>
    </row>
    <row r="157" spans="1:65" s="2" customFormat="1" ht="16.5" customHeight="1">
      <c r="A157" s="39"/>
      <c r="B157" s="40"/>
      <c r="C157" s="254" t="s">
        <v>241</v>
      </c>
      <c r="D157" s="254" t="s">
        <v>197</v>
      </c>
      <c r="E157" s="255" t="s">
        <v>1214</v>
      </c>
      <c r="F157" s="256" t="s">
        <v>1215</v>
      </c>
      <c r="G157" s="257" t="s">
        <v>274</v>
      </c>
      <c r="H157" s="258">
        <v>80.5</v>
      </c>
      <c r="I157" s="259"/>
      <c r="J157" s="260">
        <f>ROUND(I157*H157,2)</f>
        <v>0</v>
      </c>
      <c r="K157" s="256" t="s">
        <v>770</v>
      </c>
      <c r="L157" s="261"/>
      <c r="M157" s="262" t="s">
        <v>19</v>
      </c>
      <c r="N157" s="263" t="s">
        <v>40</v>
      </c>
      <c r="O157" s="85"/>
      <c r="P157" s="222">
        <f>O157*H157</f>
        <v>0</v>
      </c>
      <c r="Q157" s="222">
        <v>0.0004</v>
      </c>
      <c r="R157" s="222">
        <f>Q157*H157</f>
        <v>0.0322</v>
      </c>
      <c r="S157" s="222">
        <v>0</v>
      </c>
      <c r="T157" s="223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24" t="s">
        <v>196</v>
      </c>
      <c r="AT157" s="224" t="s">
        <v>197</v>
      </c>
      <c r="AU157" s="224" t="s">
        <v>76</v>
      </c>
      <c r="AY157" s="18" t="s">
        <v>146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8" t="s">
        <v>76</v>
      </c>
      <c r="BK157" s="225">
        <f>ROUND(I157*H157,2)</f>
        <v>0</v>
      </c>
      <c r="BL157" s="18" t="s">
        <v>154</v>
      </c>
      <c r="BM157" s="224" t="s">
        <v>1216</v>
      </c>
    </row>
    <row r="158" spans="1:47" s="2" customFormat="1" ht="12">
      <c r="A158" s="39"/>
      <c r="B158" s="40"/>
      <c r="C158" s="41"/>
      <c r="D158" s="226" t="s">
        <v>156</v>
      </c>
      <c r="E158" s="41"/>
      <c r="F158" s="227" t="s">
        <v>1215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156</v>
      </c>
      <c r="AU158" s="18" t="s">
        <v>76</v>
      </c>
    </row>
    <row r="159" spans="1:51" s="13" customFormat="1" ht="12">
      <c r="A159" s="13"/>
      <c r="B159" s="232"/>
      <c r="C159" s="233"/>
      <c r="D159" s="226" t="s">
        <v>165</v>
      </c>
      <c r="E159" s="234" t="s">
        <v>19</v>
      </c>
      <c r="F159" s="235" t="s">
        <v>1217</v>
      </c>
      <c r="G159" s="233"/>
      <c r="H159" s="236">
        <v>80.5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165</v>
      </c>
      <c r="AU159" s="242" t="s">
        <v>76</v>
      </c>
      <c r="AV159" s="13" t="s">
        <v>78</v>
      </c>
      <c r="AW159" s="13" t="s">
        <v>31</v>
      </c>
      <c r="AX159" s="13" t="s">
        <v>76</v>
      </c>
      <c r="AY159" s="242" t="s">
        <v>146</v>
      </c>
    </row>
    <row r="160" spans="1:65" s="2" customFormat="1" ht="16.5" customHeight="1">
      <c r="A160" s="39"/>
      <c r="B160" s="40"/>
      <c r="C160" s="213" t="s">
        <v>225</v>
      </c>
      <c r="D160" s="213" t="s">
        <v>149</v>
      </c>
      <c r="E160" s="214" t="s">
        <v>1218</v>
      </c>
      <c r="F160" s="215" t="s">
        <v>1219</v>
      </c>
      <c r="G160" s="216" t="s">
        <v>274</v>
      </c>
      <c r="H160" s="217">
        <v>70</v>
      </c>
      <c r="I160" s="218"/>
      <c r="J160" s="219">
        <f>ROUND(I160*H160,2)</f>
        <v>0</v>
      </c>
      <c r="K160" s="215" t="s">
        <v>770</v>
      </c>
      <c r="L160" s="45"/>
      <c r="M160" s="220" t="s">
        <v>19</v>
      </c>
      <c r="N160" s="221" t="s">
        <v>40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154</v>
      </c>
      <c r="AT160" s="224" t="s">
        <v>149</v>
      </c>
      <c r="AU160" s="224" t="s">
        <v>76</v>
      </c>
      <c r="AY160" s="18" t="s">
        <v>146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76</v>
      </c>
      <c r="BK160" s="225">
        <f>ROUND(I160*H160,2)</f>
        <v>0</v>
      </c>
      <c r="BL160" s="18" t="s">
        <v>154</v>
      </c>
      <c r="BM160" s="224" t="s">
        <v>1220</v>
      </c>
    </row>
    <row r="161" spans="1:47" s="2" customFormat="1" ht="12">
      <c r="A161" s="39"/>
      <c r="B161" s="40"/>
      <c r="C161" s="41"/>
      <c r="D161" s="226" t="s">
        <v>156</v>
      </c>
      <c r="E161" s="41"/>
      <c r="F161" s="227" t="s">
        <v>1221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156</v>
      </c>
      <c r="AU161" s="18" t="s">
        <v>76</v>
      </c>
    </row>
    <row r="162" spans="1:47" s="2" customFormat="1" ht="12">
      <c r="A162" s="39"/>
      <c r="B162" s="40"/>
      <c r="C162" s="41"/>
      <c r="D162" s="277" t="s">
        <v>278</v>
      </c>
      <c r="E162" s="41"/>
      <c r="F162" s="278" t="s">
        <v>1222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278</v>
      </c>
      <c r="AU162" s="18" t="s">
        <v>76</v>
      </c>
    </row>
    <row r="163" spans="1:51" s="13" customFormat="1" ht="12">
      <c r="A163" s="13"/>
      <c r="B163" s="232"/>
      <c r="C163" s="233"/>
      <c r="D163" s="226" t="s">
        <v>165</v>
      </c>
      <c r="E163" s="234" t="s">
        <v>19</v>
      </c>
      <c r="F163" s="235" t="s">
        <v>1200</v>
      </c>
      <c r="G163" s="233"/>
      <c r="H163" s="236">
        <v>70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165</v>
      </c>
      <c r="AU163" s="242" t="s">
        <v>76</v>
      </c>
      <c r="AV163" s="13" t="s">
        <v>78</v>
      </c>
      <c r="AW163" s="13" t="s">
        <v>31</v>
      </c>
      <c r="AX163" s="13" t="s">
        <v>76</v>
      </c>
      <c r="AY163" s="242" t="s">
        <v>146</v>
      </c>
    </row>
    <row r="164" spans="1:65" s="2" customFormat="1" ht="16.5" customHeight="1">
      <c r="A164" s="39"/>
      <c r="B164" s="40"/>
      <c r="C164" s="213" t="s">
        <v>247</v>
      </c>
      <c r="D164" s="213" t="s">
        <v>149</v>
      </c>
      <c r="E164" s="214" t="s">
        <v>377</v>
      </c>
      <c r="F164" s="215" t="s">
        <v>378</v>
      </c>
      <c r="G164" s="216" t="s">
        <v>274</v>
      </c>
      <c r="H164" s="217">
        <v>70</v>
      </c>
      <c r="I164" s="218"/>
      <c r="J164" s="219">
        <f>ROUND(I164*H164,2)</f>
        <v>0</v>
      </c>
      <c r="K164" s="215" t="s">
        <v>770</v>
      </c>
      <c r="L164" s="45"/>
      <c r="M164" s="220" t="s">
        <v>19</v>
      </c>
      <c r="N164" s="221" t="s">
        <v>40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154</v>
      </c>
      <c r="AT164" s="224" t="s">
        <v>149</v>
      </c>
      <c r="AU164" s="224" t="s">
        <v>76</v>
      </c>
      <c r="AY164" s="18" t="s">
        <v>146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76</v>
      </c>
      <c r="BK164" s="225">
        <f>ROUND(I164*H164,2)</f>
        <v>0</v>
      </c>
      <c r="BL164" s="18" t="s">
        <v>154</v>
      </c>
      <c r="BM164" s="224" t="s">
        <v>1223</v>
      </c>
    </row>
    <row r="165" spans="1:47" s="2" customFormat="1" ht="12">
      <c r="A165" s="39"/>
      <c r="B165" s="40"/>
      <c r="C165" s="41"/>
      <c r="D165" s="226" t="s">
        <v>156</v>
      </c>
      <c r="E165" s="41"/>
      <c r="F165" s="227" t="s">
        <v>380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156</v>
      </c>
      <c r="AU165" s="18" t="s">
        <v>76</v>
      </c>
    </row>
    <row r="166" spans="1:47" s="2" customFormat="1" ht="12">
      <c r="A166" s="39"/>
      <c r="B166" s="40"/>
      <c r="C166" s="41"/>
      <c r="D166" s="277" t="s">
        <v>278</v>
      </c>
      <c r="E166" s="41"/>
      <c r="F166" s="278" t="s">
        <v>825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278</v>
      </c>
      <c r="AU166" s="18" t="s">
        <v>76</v>
      </c>
    </row>
    <row r="167" spans="1:51" s="13" customFormat="1" ht="12">
      <c r="A167" s="13"/>
      <c r="B167" s="232"/>
      <c r="C167" s="233"/>
      <c r="D167" s="226" t="s">
        <v>165</v>
      </c>
      <c r="E167" s="234" t="s">
        <v>19</v>
      </c>
      <c r="F167" s="235" t="s">
        <v>1224</v>
      </c>
      <c r="G167" s="233"/>
      <c r="H167" s="236">
        <v>70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165</v>
      </c>
      <c r="AU167" s="242" t="s">
        <v>76</v>
      </c>
      <c r="AV167" s="13" t="s">
        <v>78</v>
      </c>
      <c r="AW167" s="13" t="s">
        <v>31</v>
      </c>
      <c r="AX167" s="13" t="s">
        <v>76</v>
      </c>
      <c r="AY167" s="242" t="s">
        <v>146</v>
      </c>
    </row>
    <row r="168" spans="1:65" s="2" customFormat="1" ht="16.5" customHeight="1">
      <c r="A168" s="39"/>
      <c r="B168" s="40"/>
      <c r="C168" s="213" t="s">
        <v>253</v>
      </c>
      <c r="D168" s="213" t="s">
        <v>149</v>
      </c>
      <c r="E168" s="214" t="s">
        <v>383</v>
      </c>
      <c r="F168" s="215" t="s">
        <v>384</v>
      </c>
      <c r="G168" s="216" t="s">
        <v>274</v>
      </c>
      <c r="H168" s="217">
        <v>70</v>
      </c>
      <c r="I168" s="218"/>
      <c r="J168" s="219">
        <f>ROUND(I168*H168,2)</f>
        <v>0</v>
      </c>
      <c r="K168" s="215" t="s">
        <v>770</v>
      </c>
      <c r="L168" s="45"/>
      <c r="M168" s="220" t="s">
        <v>19</v>
      </c>
      <c r="N168" s="221" t="s">
        <v>40</v>
      </c>
      <c r="O168" s="85"/>
      <c r="P168" s="222">
        <f>O168*H168</f>
        <v>0</v>
      </c>
      <c r="Q168" s="222">
        <v>0.0039712</v>
      </c>
      <c r="R168" s="222">
        <f>Q168*H168</f>
        <v>0.277984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154</v>
      </c>
      <c r="AT168" s="224" t="s">
        <v>149</v>
      </c>
      <c r="AU168" s="224" t="s">
        <v>76</v>
      </c>
      <c r="AY168" s="18" t="s">
        <v>146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76</v>
      </c>
      <c r="BK168" s="225">
        <f>ROUND(I168*H168,2)</f>
        <v>0</v>
      </c>
      <c r="BL168" s="18" t="s">
        <v>154</v>
      </c>
      <c r="BM168" s="224" t="s">
        <v>1225</v>
      </c>
    </row>
    <row r="169" spans="1:47" s="2" customFormat="1" ht="12">
      <c r="A169" s="39"/>
      <c r="B169" s="40"/>
      <c r="C169" s="41"/>
      <c r="D169" s="226" t="s">
        <v>156</v>
      </c>
      <c r="E169" s="41"/>
      <c r="F169" s="227" t="s">
        <v>384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156</v>
      </c>
      <c r="AU169" s="18" t="s">
        <v>76</v>
      </c>
    </row>
    <row r="170" spans="1:47" s="2" customFormat="1" ht="12">
      <c r="A170" s="39"/>
      <c r="B170" s="40"/>
      <c r="C170" s="41"/>
      <c r="D170" s="277" t="s">
        <v>278</v>
      </c>
      <c r="E170" s="41"/>
      <c r="F170" s="278" t="s">
        <v>829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278</v>
      </c>
      <c r="AU170" s="18" t="s">
        <v>76</v>
      </c>
    </row>
    <row r="171" spans="1:51" s="13" customFormat="1" ht="12">
      <c r="A171" s="13"/>
      <c r="B171" s="232"/>
      <c r="C171" s="233"/>
      <c r="D171" s="226" t="s">
        <v>165</v>
      </c>
      <c r="E171" s="234" t="s">
        <v>19</v>
      </c>
      <c r="F171" s="235" t="s">
        <v>1224</v>
      </c>
      <c r="G171" s="233"/>
      <c r="H171" s="236">
        <v>70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165</v>
      </c>
      <c r="AU171" s="242" t="s">
        <v>76</v>
      </c>
      <c r="AV171" s="13" t="s">
        <v>78</v>
      </c>
      <c r="AW171" s="13" t="s">
        <v>31</v>
      </c>
      <c r="AX171" s="13" t="s">
        <v>76</v>
      </c>
      <c r="AY171" s="242" t="s">
        <v>146</v>
      </c>
    </row>
    <row r="172" spans="1:65" s="2" customFormat="1" ht="16.5" customHeight="1">
      <c r="A172" s="39"/>
      <c r="B172" s="40"/>
      <c r="C172" s="254" t="s">
        <v>382</v>
      </c>
      <c r="D172" s="254" t="s">
        <v>197</v>
      </c>
      <c r="E172" s="255" t="s">
        <v>388</v>
      </c>
      <c r="F172" s="256" t="s">
        <v>389</v>
      </c>
      <c r="G172" s="257" t="s">
        <v>390</v>
      </c>
      <c r="H172" s="258">
        <v>2.1</v>
      </c>
      <c r="I172" s="259"/>
      <c r="J172" s="260">
        <f>ROUND(I172*H172,2)</f>
        <v>0</v>
      </c>
      <c r="K172" s="256" t="s">
        <v>770</v>
      </c>
      <c r="L172" s="261"/>
      <c r="M172" s="262" t="s">
        <v>19</v>
      </c>
      <c r="N172" s="263" t="s">
        <v>40</v>
      </c>
      <c r="O172" s="85"/>
      <c r="P172" s="222">
        <f>O172*H172</f>
        <v>0</v>
      </c>
      <c r="Q172" s="222">
        <v>0.001</v>
      </c>
      <c r="R172" s="222">
        <f>Q172*H172</f>
        <v>0.0021000000000000003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196</v>
      </c>
      <c r="AT172" s="224" t="s">
        <v>197</v>
      </c>
      <c r="AU172" s="224" t="s">
        <v>76</v>
      </c>
      <c r="AY172" s="18" t="s">
        <v>146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76</v>
      </c>
      <c r="BK172" s="225">
        <f>ROUND(I172*H172,2)</f>
        <v>0</v>
      </c>
      <c r="BL172" s="18" t="s">
        <v>154</v>
      </c>
      <c r="BM172" s="224" t="s">
        <v>1226</v>
      </c>
    </row>
    <row r="173" spans="1:47" s="2" customFormat="1" ht="12">
      <c r="A173" s="39"/>
      <c r="B173" s="40"/>
      <c r="C173" s="41"/>
      <c r="D173" s="226" t="s">
        <v>156</v>
      </c>
      <c r="E173" s="41"/>
      <c r="F173" s="227" t="s">
        <v>389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156</v>
      </c>
      <c r="AU173" s="18" t="s">
        <v>76</v>
      </c>
    </row>
    <row r="174" spans="1:51" s="13" customFormat="1" ht="12">
      <c r="A174" s="13"/>
      <c r="B174" s="232"/>
      <c r="C174" s="233"/>
      <c r="D174" s="226" t="s">
        <v>165</v>
      </c>
      <c r="E174" s="234" t="s">
        <v>19</v>
      </c>
      <c r="F174" s="235" t="s">
        <v>1227</v>
      </c>
      <c r="G174" s="233"/>
      <c r="H174" s="236">
        <v>2.1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165</v>
      </c>
      <c r="AU174" s="242" t="s">
        <v>76</v>
      </c>
      <c r="AV174" s="13" t="s">
        <v>78</v>
      </c>
      <c r="AW174" s="13" t="s">
        <v>31</v>
      </c>
      <c r="AX174" s="13" t="s">
        <v>76</v>
      </c>
      <c r="AY174" s="242" t="s">
        <v>146</v>
      </c>
    </row>
    <row r="175" spans="1:63" s="12" customFormat="1" ht="25.9" customHeight="1">
      <c r="A175" s="12"/>
      <c r="B175" s="197"/>
      <c r="C175" s="198"/>
      <c r="D175" s="199" t="s">
        <v>68</v>
      </c>
      <c r="E175" s="200" t="s">
        <v>78</v>
      </c>
      <c r="F175" s="200" t="s">
        <v>393</v>
      </c>
      <c r="G175" s="198"/>
      <c r="H175" s="198"/>
      <c r="I175" s="201"/>
      <c r="J175" s="202">
        <f>BK175</f>
        <v>0</v>
      </c>
      <c r="K175" s="198"/>
      <c r="L175" s="203"/>
      <c r="M175" s="204"/>
      <c r="N175" s="205"/>
      <c r="O175" s="205"/>
      <c r="P175" s="206">
        <f>P176+SUM(P177:P239)</f>
        <v>0</v>
      </c>
      <c r="Q175" s="205"/>
      <c r="R175" s="206">
        <f>R176+SUM(R177:R239)</f>
        <v>28.79607954104</v>
      </c>
      <c r="S175" s="205"/>
      <c r="T175" s="207">
        <f>T176+SUM(T177:T239)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08" t="s">
        <v>76</v>
      </c>
      <c r="AT175" s="209" t="s">
        <v>68</v>
      </c>
      <c r="AU175" s="209" t="s">
        <v>69</v>
      </c>
      <c r="AY175" s="208" t="s">
        <v>146</v>
      </c>
      <c r="BK175" s="210">
        <f>BK176+SUM(BK177:BK239)</f>
        <v>0</v>
      </c>
    </row>
    <row r="176" spans="1:65" s="2" customFormat="1" ht="16.5" customHeight="1">
      <c r="A176" s="39"/>
      <c r="B176" s="40"/>
      <c r="C176" s="213" t="s">
        <v>387</v>
      </c>
      <c r="D176" s="213" t="s">
        <v>149</v>
      </c>
      <c r="E176" s="214" t="s">
        <v>394</v>
      </c>
      <c r="F176" s="215" t="s">
        <v>395</v>
      </c>
      <c r="G176" s="216" t="s">
        <v>160</v>
      </c>
      <c r="H176" s="217">
        <v>1.65</v>
      </c>
      <c r="I176" s="218"/>
      <c r="J176" s="219">
        <f>ROUND(I176*H176,2)</f>
        <v>0</v>
      </c>
      <c r="K176" s="215" t="s">
        <v>770</v>
      </c>
      <c r="L176" s="45"/>
      <c r="M176" s="220" t="s">
        <v>19</v>
      </c>
      <c r="N176" s="221" t="s">
        <v>40</v>
      </c>
      <c r="O176" s="85"/>
      <c r="P176" s="222">
        <f>O176*H176</f>
        <v>0</v>
      </c>
      <c r="Q176" s="222">
        <v>2.16</v>
      </c>
      <c r="R176" s="222">
        <f>Q176*H176</f>
        <v>3.564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154</v>
      </c>
      <c r="AT176" s="224" t="s">
        <v>149</v>
      </c>
      <c r="AU176" s="224" t="s">
        <v>76</v>
      </c>
      <c r="AY176" s="18" t="s">
        <v>146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76</v>
      </c>
      <c r="BK176" s="225">
        <f>ROUND(I176*H176,2)</f>
        <v>0</v>
      </c>
      <c r="BL176" s="18" t="s">
        <v>154</v>
      </c>
      <c r="BM176" s="224" t="s">
        <v>1228</v>
      </c>
    </row>
    <row r="177" spans="1:47" s="2" customFormat="1" ht="12">
      <c r="A177" s="39"/>
      <c r="B177" s="40"/>
      <c r="C177" s="41"/>
      <c r="D177" s="226" t="s">
        <v>156</v>
      </c>
      <c r="E177" s="41"/>
      <c r="F177" s="227" t="s">
        <v>397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156</v>
      </c>
      <c r="AU177" s="18" t="s">
        <v>76</v>
      </c>
    </row>
    <row r="178" spans="1:47" s="2" customFormat="1" ht="12">
      <c r="A178" s="39"/>
      <c r="B178" s="40"/>
      <c r="C178" s="41"/>
      <c r="D178" s="277" t="s">
        <v>278</v>
      </c>
      <c r="E178" s="41"/>
      <c r="F178" s="278" t="s">
        <v>833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278</v>
      </c>
      <c r="AU178" s="18" t="s">
        <v>76</v>
      </c>
    </row>
    <row r="179" spans="1:51" s="13" customFormat="1" ht="12">
      <c r="A179" s="13"/>
      <c r="B179" s="232"/>
      <c r="C179" s="233"/>
      <c r="D179" s="226" t="s">
        <v>165</v>
      </c>
      <c r="E179" s="234" t="s">
        <v>19</v>
      </c>
      <c r="F179" s="235" t="s">
        <v>1229</v>
      </c>
      <c r="G179" s="233"/>
      <c r="H179" s="236">
        <v>1.65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165</v>
      </c>
      <c r="AU179" s="242" t="s">
        <v>76</v>
      </c>
      <c r="AV179" s="13" t="s">
        <v>78</v>
      </c>
      <c r="AW179" s="13" t="s">
        <v>31</v>
      </c>
      <c r="AX179" s="13" t="s">
        <v>76</v>
      </c>
      <c r="AY179" s="242" t="s">
        <v>146</v>
      </c>
    </row>
    <row r="180" spans="1:65" s="2" customFormat="1" ht="16.5" customHeight="1">
      <c r="A180" s="39"/>
      <c r="B180" s="40"/>
      <c r="C180" s="213" t="s">
        <v>400</v>
      </c>
      <c r="D180" s="213" t="s">
        <v>149</v>
      </c>
      <c r="E180" s="214" t="s">
        <v>835</v>
      </c>
      <c r="F180" s="215" t="s">
        <v>836</v>
      </c>
      <c r="G180" s="216" t="s">
        <v>160</v>
      </c>
      <c r="H180" s="217">
        <v>1.584</v>
      </c>
      <c r="I180" s="218"/>
      <c r="J180" s="219">
        <f>ROUND(I180*H180,2)</f>
        <v>0</v>
      </c>
      <c r="K180" s="215" t="s">
        <v>770</v>
      </c>
      <c r="L180" s="45"/>
      <c r="M180" s="220" t="s">
        <v>19</v>
      </c>
      <c r="N180" s="221" t="s">
        <v>40</v>
      </c>
      <c r="O180" s="85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154</v>
      </c>
      <c r="AT180" s="224" t="s">
        <v>149</v>
      </c>
      <c r="AU180" s="224" t="s">
        <v>76</v>
      </c>
      <c r="AY180" s="18" t="s">
        <v>146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76</v>
      </c>
      <c r="BK180" s="225">
        <f>ROUND(I180*H180,2)</f>
        <v>0</v>
      </c>
      <c r="BL180" s="18" t="s">
        <v>154</v>
      </c>
      <c r="BM180" s="224" t="s">
        <v>1230</v>
      </c>
    </row>
    <row r="181" spans="1:47" s="2" customFormat="1" ht="12">
      <c r="A181" s="39"/>
      <c r="B181" s="40"/>
      <c r="C181" s="41"/>
      <c r="D181" s="226" t="s">
        <v>156</v>
      </c>
      <c r="E181" s="41"/>
      <c r="F181" s="227" t="s">
        <v>838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156</v>
      </c>
      <c r="AU181" s="18" t="s">
        <v>76</v>
      </c>
    </row>
    <row r="182" spans="1:47" s="2" customFormat="1" ht="12">
      <c r="A182" s="39"/>
      <c r="B182" s="40"/>
      <c r="C182" s="41"/>
      <c r="D182" s="277" t="s">
        <v>278</v>
      </c>
      <c r="E182" s="41"/>
      <c r="F182" s="278" t="s">
        <v>839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278</v>
      </c>
      <c r="AU182" s="18" t="s">
        <v>76</v>
      </c>
    </row>
    <row r="183" spans="1:51" s="13" customFormat="1" ht="12">
      <c r="A183" s="13"/>
      <c r="B183" s="232"/>
      <c r="C183" s="233"/>
      <c r="D183" s="226" t="s">
        <v>165</v>
      </c>
      <c r="E183" s="234" t="s">
        <v>19</v>
      </c>
      <c r="F183" s="235" t="s">
        <v>1231</v>
      </c>
      <c r="G183" s="233"/>
      <c r="H183" s="236">
        <v>0.96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165</v>
      </c>
      <c r="AU183" s="242" t="s">
        <v>76</v>
      </c>
      <c r="AV183" s="13" t="s">
        <v>78</v>
      </c>
      <c r="AW183" s="13" t="s">
        <v>31</v>
      </c>
      <c r="AX183" s="13" t="s">
        <v>69</v>
      </c>
      <c r="AY183" s="242" t="s">
        <v>146</v>
      </c>
    </row>
    <row r="184" spans="1:51" s="13" customFormat="1" ht="12">
      <c r="A184" s="13"/>
      <c r="B184" s="232"/>
      <c r="C184" s="233"/>
      <c r="D184" s="226" t="s">
        <v>165</v>
      </c>
      <c r="E184" s="234" t="s">
        <v>19</v>
      </c>
      <c r="F184" s="235" t="s">
        <v>1232</v>
      </c>
      <c r="G184" s="233"/>
      <c r="H184" s="236">
        <v>0.624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165</v>
      </c>
      <c r="AU184" s="242" t="s">
        <v>76</v>
      </c>
      <c r="AV184" s="13" t="s">
        <v>78</v>
      </c>
      <c r="AW184" s="13" t="s">
        <v>31</v>
      </c>
      <c r="AX184" s="13" t="s">
        <v>69</v>
      </c>
      <c r="AY184" s="242" t="s">
        <v>146</v>
      </c>
    </row>
    <row r="185" spans="1:51" s="14" customFormat="1" ht="12">
      <c r="A185" s="14"/>
      <c r="B185" s="243"/>
      <c r="C185" s="244"/>
      <c r="D185" s="226" t="s">
        <v>165</v>
      </c>
      <c r="E185" s="245" t="s">
        <v>19</v>
      </c>
      <c r="F185" s="246" t="s">
        <v>167</v>
      </c>
      <c r="G185" s="244"/>
      <c r="H185" s="247">
        <v>1.584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165</v>
      </c>
      <c r="AU185" s="253" t="s">
        <v>76</v>
      </c>
      <c r="AV185" s="14" t="s">
        <v>154</v>
      </c>
      <c r="AW185" s="14" t="s">
        <v>31</v>
      </c>
      <c r="AX185" s="14" t="s">
        <v>76</v>
      </c>
      <c r="AY185" s="253" t="s">
        <v>146</v>
      </c>
    </row>
    <row r="186" spans="1:65" s="2" customFormat="1" ht="16.5" customHeight="1">
      <c r="A186" s="39"/>
      <c r="B186" s="40"/>
      <c r="C186" s="213" t="s">
        <v>406</v>
      </c>
      <c r="D186" s="213" t="s">
        <v>149</v>
      </c>
      <c r="E186" s="214" t="s">
        <v>842</v>
      </c>
      <c r="F186" s="215" t="s">
        <v>843</v>
      </c>
      <c r="G186" s="216" t="s">
        <v>160</v>
      </c>
      <c r="H186" s="217">
        <v>2.564</v>
      </c>
      <c r="I186" s="218"/>
      <c r="J186" s="219">
        <f>ROUND(I186*H186,2)</f>
        <v>0</v>
      </c>
      <c r="K186" s="215" t="s">
        <v>770</v>
      </c>
      <c r="L186" s="45"/>
      <c r="M186" s="220" t="s">
        <v>19</v>
      </c>
      <c r="N186" s="221" t="s">
        <v>40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154</v>
      </c>
      <c r="AT186" s="224" t="s">
        <v>149</v>
      </c>
      <c r="AU186" s="224" t="s">
        <v>76</v>
      </c>
      <c r="AY186" s="18" t="s">
        <v>146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76</v>
      </c>
      <c r="BK186" s="225">
        <f>ROUND(I186*H186,2)</f>
        <v>0</v>
      </c>
      <c r="BL186" s="18" t="s">
        <v>154</v>
      </c>
      <c r="BM186" s="224" t="s">
        <v>1233</v>
      </c>
    </row>
    <row r="187" spans="1:47" s="2" customFormat="1" ht="12">
      <c r="A187" s="39"/>
      <c r="B187" s="40"/>
      <c r="C187" s="41"/>
      <c r="D187" s="226" t="s">
        <v>156</v>
      </c>
      <c r="E187" s="41"/>
      <c r="F187" s="227" t="s">
        <v>410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156</v>
      </c>
      <c r="AU187" s="18" t="s">
        <v>76</v>
      </c>
    </row>
    <row r="188" spans="1:47" s="2" customFormat="1" ht="12">
      <c r="A188" s="39"/>
      <c r="B188" s="40"/>
      <c r="C188" s="41"/>
      <c r="D188" s="277" t="s">
        <v>278</v>
      </c>
      <c r="E188" s="41"/>
      <c r="F188" s="278" t="s">
        <v>845</v>
      </c>
      <c r="G188" s="41"/>
      <c r="H188" s="41"/>
      <c r="I188" s="228"/>
      <c r="J188" s="41"/>
      <c r="K188" s="41"/>
      <c r="L188" s="45"/>
      <c r="M188" s="229"/>
      <c r="N188" s="230"/>
      <c r="O188" s="85"/>
      <c r="P188" s="85"/>
      <c r="Q188" s="85"/>
      <c r="R188" s="85"/>
      <c r="S188" s="85"/>
      <c r="T188" s="86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278</v>
      </c>
      <c r="AU188" s="18" t="s">
        <v>76</v>
      </c>
    </row>
    <row r="189" spans="1:51" s="13" customFormat="1" ht="12">
      <c r="A189" s="13"/>
      <c r="B189" s="232"/>
      <c r="C189" s="233"/>
      <c r="D189" s="226" t="s">
        <v>165</v>
      </c>
      <c r="E189" s="234" t="s">
        <v>19</v>
      </c>
      <c r="F189" s="235" t="s">
        <v>1234</v>
      </c>
      <c r="G189" s="233"/>
      <c r="H189" s="236">
        <v>0.98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165</v>
      </c>
      <c r="AU189" s="242" t="s">
        <v>76</v>
      </c>
      <c r="AV189" s="13" t="s">
        <v>78</v>
      </c>
      <c r="AW189" s="13" t="s">
        <v>31</v>
      </c>
      <c r="AX189" s="13" t="s">
        <v>69</v>
      </c>
      <c r="AY189" s="242" t="s">
        <v>146</v>
      </c>
    </row>
    <row r="190" spans="1:51" s="13" customFormat="1" ht="12">
      <c r="A190" s="13"/>
      <c r="B190" s="232"/>
      <c r="C190" s="233"/>
      <c r="D190" s="226" t="s">
        <v>165</v>
      </c>
      <c r="E190" s="234" t="s">
        <v>19</v>
      </c>
      <c r="F190" s="235" t="s">
        <v>1231</v>
      </c>
      <c r="G190" s="233"/>
      <c r="H190" s="236">
        <v>0.96</v>
      </c>
      <c r="I190" s="237"/>
      <c r="J190" s="233"/>
      <c r="K190" s="233"/>
      <c r="L190" s="238"/>
      <c r="M190" s="239"/>
      <c r="N190" s="240"/>
      <c r="O190" s="240"/>
      <c r="P190" s="240"/>
      <c r="Q190" s="240"/>
      <c r="R190" s="240"/>
      <c r="S190" s="240"/>
      <c r="T190" s="241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2" t="s">
        <v>165</v>
      </c>
      <c r="AU190" s="242" t="s">
        <v>76</v>
      </c>
      <c r="AV190" s="13" t="s">
        <v>78</v>
      </c>
      <c r="AW190" s="13" t="s">
        <v>31</v>
      </c>
      <c r="AX190" s="13" t="s">
        <v>69</v>
      </c>
      <c r="AY190" s="242" t="s">
        <v>146</v>
      </c>
    </row>
    <row r="191" spans="1:51" s="13" customFormat="1" ht="12">
      <c r="A191" s="13"/>
      <c r="B191" s="232"/>
      <c r="C191" s="233"/>
      <c r="D191" s="226" t="s">
        <v>165</v>
      </c>
      <c r="E191" s="234" t="s">
        <v>19</v>
      </c>
      <c r="F191" s="235" t="s">
        <v>1232</v>
      </c>
      <c r="G191" s="233"/>
      <c r="H191" s="236">
        <v>0.624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165</v>
      </c>
      <c r="AU191" s="242" t="s">
        <v>76</v>
      </c>
      <c r="AV191" s="13" t="s">
        <v>78</v>
      </c>
      <c r="AW191" s="13" t="s">
        <v>31</v>
      </c>
      <c r="AX191" s="13" t="s">
        <v>69</v>
      </c>
      <c r="AY191" s="242" t="s">
        <v>146</v>
      </c>
    </row>
    <row r="192" spans="1:51" s="14" customFormat="1" ht="12">
      <c r="A192" s="14"/>
      <c r="B192" s="243"/>
      <c r="C192" s="244"/>
      <c r="D192" s="226" t="s">
        <v>165</v>
      </c>
      <c r="E192" s="245" t="s">
        <v>19</v>
      </c>
      <c r="F192" s="246" t="s">
        <v>167</v>
      </c>
      <c r="G192" s="244"/>
      <c r="H192" s="247">
        <v>2.564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165</v>
      </c>
      <c r="AU192" s="253" t="s">
        <v>76</v>
      </c>
      <c r="AV192" s="14" t="s">
        <v>154</v>
      </c>
      <c r="AW192" s="14" t="s">
        <v>31</v>
      </c>
      <c r="AX192" s="14" t="s">
        <v>76</v>
      </c>
      <c r="AY192" s="253" t="s">
        <v>146</v>
      </c>
    </row>
    <row r="193" spans="1:65" s="2" customFormat="1" ht="16.5" customHeight="1">
      <c r="A193" s="39"/>
      <c r="B193" s="40"/>
      <c r="C193" s="254" t="s">
        <v>412</v>
      </c>
      <c r="D193" s="254" t="s">
        <v>197</v>
      </c>
      <c r="E193" s="255" t="s">
        <v>1235</v>
      </c>
      <c r="F193" s="256" t="s">
        <v>1236</v>
      </c>
      <c r="G193" s="257" t="s">
        <v>1237</v>
      </c>
      <c r="H193" s="258">
        <v>1</v>
      </c>
      <c r="I193" s="259"/>
      <c r="J193" s="260">
        <f>ROUND(I193*H193,2)</f>
        <v>0</v>
      </c>
      <c r="K193" s="256" t="s">
        <v>19</v>
      </c>
      <c r="L193" s="261"/>
      <c r="M193" s="262" t="s">
        <v>19</v>
      </c>
      <c r="N193" s="263" t="s">
        <v>40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196</v>
      </c>
      <c r="AT193" s="224" t="s">
        <v>197</v>
      </c>
      <c r="AU193" s="224" t="s">
        <v>76</v>
      </c>
      <c r="AY193" s="18" t="s">
        <v>146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76</v>
      </c>
      <c r="BK193" s="225">
        <f>ROUND(I193*H193,2)</f>
        <v>0</v>
      </c>
      <c r="BL193" s="18" t="s">
        <v>154</v>
      </c>
      <c r="BM193" s="224" t="s">
        <v>1238</v>
      </c>
    </row>
    <row r="194" spans="1:47" s="2" customFormat="1" ht="12">
      <c r="A194" s="39"/>
      <c r="B194" s="40"/>
      <c r="C194" s="41"/>
      <c r="D194" s="226" t="s">
        <v>156</v>
      </c>
      <c r="E194" s="41"/>
      <c r="F194" s="227" t="s">
        <v>1239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156</v>
      </c>
      <c r="AU194" s="18" t="s">
        <v>76</v>
      </c>
    </row>
    <row r="195" spans="1:51" s="13" customFormat="1" ht="12">
      <c r="A195" s="13"/>
      <c r="B195" s="232"/>
      <c r="C195" s="233"/>
      <c r="D195" s="226" t="s">
        <v>165</v>
      </c>
      <c r="E195" s="234" t="s">
        <v>19</v>
      </c>
      <c r="F195" s="235" t="s">
        <v>1240</v>
      </c>
      <c r="G195" s="233"/>
      <c r="H195" s="236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165</v>
      </c>
      <c r="AU195" s="242" t="s">
        <v>76</v>
      </c>
      <c r="AV195" s="13" t="s">
        <v>78</v>
      </c>
      <c r="AW195" s="13" t="s">
        <v>31</v>
      </c>
      <c r="AX195" s="13" t="s">
        <v>76</v>
      </c>
      <c r="AY195" s="242" t="s">
        <v>146</v>
      </c>
    </row>
    <row r="196" spans="1:65" s="2" customFormat="1" ht="16.5" customHeight="1">
      <c r="A196" s="39"/>
      <c r="B196" s="40"/>
      <c r="C196" s="213" t="s">
        <v>7</v>
      </c>
      <c r="D196" s="213" t="s">
        <v>149</v>
      </c>
      <c r="E196" s="214" t="s">
        <v>401</v>
      </c>
      <c r="F196" s="215" t="s">
        <v>402</v>
      </c>
      <c r="G196" s="216" t="s">
        <v>160</v>
      </c>
      <c r="H196" s="217">
        <v>0.98</v>
      </c>
      <c r="I196" s="218"/>
      <c r="J196" s="219">
        <f>ROUND(I196*H196,2)</f>
        <v>0</v>
      </c>
      <c r="K196" s="215" t="s">
        <v>19</v>
      </c>
      <c r="L196" s="45"/>
      <c r="M196" s="220" t="s">
        <v>19</v>
      </c>
      <c r="N196" s="221" t="s">
        <v>40</v>
      </c>
      <c r="O196" s="85"/>
      <c r="P196" s="222">
        <f>O196*H196</f>
        <v>0</v>
      </c>
      <c r="Q196" s="222">
        <v>2.345788</v>
      </c>
      <c r="R196" s="222">
        <f>Q196*H196</f>
        <v>2.29887224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154</v>
      </c>
      <c r="AT196" s="224" t="s">
        <v>149</v>
      </c>
      <c r="AU196" s="224" t="s">
        <v>76</v>
      </c>
      <c r="AY196" s="18" t="s">
        <v>146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76</v>
      </c>
      <c r="BK196" s="225">
        <f>ROUND(I196*H196,2)</f>
        <v>0</v>
      </c>
      <c r="BL196" s="18" t="s">
        <v>154</v>
      </c>
      <c r="BM196" s="224" t="s">
        <v>1241</v>
      </c>
    </row>
    <row r="197" spans="1:47" s="2" customFormat="1" ht="12">
      <c r="A197" s="39"/>
      <c r="B197" s="40"/>
      <c r="C197" s="41"/>
      <c r="D197" s="226" t="s">
        <v>156</v>
      </c>
      <c r="E197" s="41"/>
      <c r="F197" s="227" t="s">
        <v>404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156</v>
      </c>
      <c r="AU197" s="18" t="s">
        <v>76</v>
      </c>
    </row>
    <row r="198" spans="1:51" s="13" customFormat="1" ht="12">
      <c r="A198" s="13"/>
      <c r="B198" s="232"/>
      <c r="C198" s="233"/>
      <c r="D198" s="226" t="s">
        <v>165</v>
      </c>
      <c r="E198" s="234" t="s">
        <v>19</v>
      </c>
      <c r="F198" s="235" t="s">
        <v>1234</v>
      </c>
      <c r="G198" s="233"/>
      <c r="H198" s="236">
        <v>0.98</v>
      </c>
      <c r="I198" s="237"/>
      <c r="J198" s="233"/>
      <c r="K198" s="233"/>
      <c r="L198" s="238"/>
      <c r="M198" s="239"/>
      <c r="N198" s="240"/>
      <c r="O198" s="240"/>
      <c r="P198" s="240"/>
      <c r="Q198" s="240"/>
      <c r="R198" s="240"/>
      <c r="S198" s="240"/>
      <c r="T198" s="241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2" t="s">
        <v>165</v>
      </c>
      <c r="AU198" s="242" t="s">
        <v>76</v>
      </c>
      <c r="AV198" s="13" t="s">
        <v>78</v>
      </c>
      <c r="AW198" s="13" t="s">
        <v>31</v>
      </c>
      <c r="AX198" s="13" t="s">
        <v>76</v>
      </c>
      <c r="AY198" s="242" t="s">
        <v>146</v>
      </c>
    </row>
    <row r="199" spans="1:65" s="2" customFormat="1" ht="21.75" customHeight="1">
      <c r="A199" s="39"/>
      <c r="B199" s="40"/>
      <c r="C199" s="213" t="s">
        <v>426</v>
      </c>
      <c r="D199" s="213" t="s">
        <v>149</v>
      </c>
      <c r="E199" s="214" t="s">
        <v>420</v>
      </c>
      <c r="F199" s="215" t="s">
        <v>421</v>
      </c>
      <c r="G199" s="216" t="s">
        <v>160</v>
      </c>
      <c r="H199" s="217">
        <v>16.42</v>
      </c>
      <c r="I199" s="218"/>
      <c r="J199" s="219">
        <f>ROUND(I199*H199,2)</f>
        <v>0</v>
      </c>
      <c r="K199" s="215" t="s">
        <v>770</v>
      </c>
      <c r="L199" s="45"/>
      <c r="M199" s="220" t="s">
        <v>19</v>
      </c>
      <c r="N199" s="221" t="s">
        <v>40</v>
      </c>
      <c r="O199" s="85"/>
      <c r="P199" s="222">
        <f>O199*H199</f>
        <v>0</v>
      </c>
      <c r="Q199" s="222">
        <v>0</v>
      </c>
      <c r="R199" s="222">
        <f>Q199*H199</f>
        <v>0</v>
      </c>
      <c r="S199" s="222">
        <v>0</v>
      </c>
      <c r="T199" s="223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24" t="s">
        <v>154</v>
      </c>
      <c r="AT199" s="224" t="s">
        <v>149</v>
      </c>
      <c r="AU199" s="224" t="s">
        <v>76</v>
      </c>
      <c r="AY199" s="18" t="s">
        <v>146</v>
      </c>
      <c r="BE199" s="225">
        <f>IF(N199="základní",J199,0)</f>
        <v>0</v>
      </c>
      <c r="BF199" s="225">
        <f>IF(N199="snížená",J199,0)</f>
        <v>0</v>
      </c>
      <c r="BG199" s="225">
        <f>IF(N199="zákl. přenesená",J199,0)</f>
        <v>0</v>
      </c>
      <c r="BH199" s="225">
        <f>IF(N199="sníž. přenesená",J199,0)</f>
        <v>0</v>
      </c>
      <c r="BI199" s="225">
        <f>IF(N199="nulová",J199,0)</f>
        <v>0</v>
      </c>
      <c r="BJ199" s="18" t="s">
        <v>76</v>
      </c>
      <c r="BK199" s="225">
        <f>ROUND(I199*H199,2)</f>
        <v>0</v>
      </c>
      <c r="BL199" s="18" t="s">
        <v>154</v>
      </c>
      <c r="BM199" s="224" t="s">
        <v>1242</v>
      </c>
    </row>
    <row r="200" spans="1:47" s="2" customFormat="1" ht="12">
      <c r="A200" s="39"/>
      <c r="B200" s="40"/>
      <c r="C200" s="41"/>
      <c r="D200" s="226" t="s">
        <v>156</v>
      </c>
      <c r="E200" s="41"/>
      <c r="F200" s="227" t="s">
        <v>423</v>
      </c>
      <c r="G200" s="41"/>
      <c r="H200" s="41"/>
      <c r="I200" s="228"/>
      <c r="J200" s="41"/>
      <c r="K200" s="41"/>
      <c r="L200" s="45"/>
      <c r="M200" s="229"/>
      <c r="N200" s="230"/>
      <c r="O200" s="85"/>
      <c r="P200" s="85"/>
      <c r="Q200" s="85"/>
      <c r="R200" s="85"/>
      <c r="S200" s="85"/>
      <c r="T200" s="86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156</v>
      </c>
      <c r="AU200" s="18" t="s">
        <v>76</v>
      </c>
    </row>
    <row r="201" spans="1:47" s="2" customFormat="1" ht="12">
      <c r="A201" s="39"/>
      <c r="B201" s="40"/>
      <c r="C201" s="41"/>
      <c r="D201" s="277" t="s">
        <v>278</v>
      </c>
      <c r="E201" s="41"/>
      <c r="F201" s="278" t="s">
        <v>849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278</v>
      </c>
      <c r="AU201" s="18" t="s">
        <v>76</v>
      </c>
    </row>
    <row r="202" spans="1:51" s="13" customFormat="1" ht="12">
      <c r="A202" s="13"/>
      <c r="B202" s="232"/>
      <c r="C202" s="233"/>
      <c r="D202" s="226" t="s">
        <v>165</v>
      </c>
      <c r="E202" s="234" t="s">
        <v>19</v>
      </c>
      <c r="F202" s="235" t="s">
        <v>1243</v>
      </c>
      <c r="G202" s="233"/>
      <c r="H202" s="236">
        <v>16.42</v>
      </c>
      <c r="I202" s="237"/>
      <c r="J202" s="233"/>
      <c r="K202" s="233"/>
      <c r="L202" s="238"/>
      <c r="M202" s="239"/>
      <c r="N202" s="240"/>
      <c r="O202" s="240"/>
      <c r="P202" s="240"/>
      <c r="Q202" s="240"/>
      <c r="R202" s="240"/>
      <c r="S202" s="240"/>
      <c r="T202" s="241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2" t="s">
        <v>165</v>
      </c>
      <c r="AU202" s="242" t="s">
        <v>76</v>
      </c>
      <c r="AV202" s="13" t="s">
        <v>78</v>
      </c>
      <c r="AW202" s="13" t="s">
        <v>31</v>
      </c>
      <c r="AX202" s="13" t="s">
        <v>76</v>
      </c>
      <c r="AY202" s="242" t="s">
        <v>146</v>
      </c>
    </row>
    <row r="203" spans="1:65" s="2" customFormat="1" ht="16.5" customHeight="1">
      <c r="A203" s="39"/>
      <c r="B203" s="40"/>
      <c r="C203" s="213" t="s">
        <v>433</v>
      </c>
      <c r="D203" s="213" t="s">
        <v>149</v>
      </c>
      <c r="E203" s="214" t="s">
        <v>427</v>
      </c>
      <c r="F203" s="215" t="s">
        <v>428</v>
      </c>
      <c r="G203" s="216" t="s">
        <v>274</v>
      </c>
      <c r="H203" s="217">
        <v>15.7</v>
      </c>
      <c r="I203" s="218"/>
      <c r="J203" s="219">
        <f>ROUND(I203*H203,2)</f>
        <v>0</v>
      </c>
      <c r="K203" s="215" t="s">
        <v>19</v>
      </c>
      <c r="L203" s="45"/>
      <c r="M203" s="220" t="s">
        <v>19</v>
      </c>
      <c r="N203" s="221" t="s">
        <v>40</v>
      </c>
      <c r="O203" s="85"/>
      <c r="P203" s="222">
        <f>O203*H203</f>
        <v>0</v>
      </c>
      <c r="Q203" s="222">
        <v>0.0014357</v>
      </c>
      <c r="R203" s="222">
        <f>Q203*H203</f>
        <v>0.02254049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154</v>
      </c>
      <c r="AT203" s="224" t="s">
        <v>149</v>
      </c>
      <c r="AU203" s="224" t="s">
        <v>76</v>
      </c>
      <c r="AY203" s="18" t="s">
        <v>146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76</v>
      </c>
      <c r="BK203" s="225">
        <f>ROUND(I203*H203,2)</f>
        <v>0</v>
      </c>
      <c r="BL203" s="18" t="s">
        <v>154</v>
      </c>
      <c r="BM203" s="224" t="s">
        <v>1244</v>
      </c>
    </row>
    <row r="204" spans="1:47" s="2" customFormat="1" ht="12">
      <c r="A204" s="39"/>
      <c r="B204" s="40"/>
      <c r="C204" s="41"/>
      <c r="D204" s="226" t="s">
        <v>156</v>
      </c>
      <c r="E204" s="41"/>
      <c r="F204" s="227" t="s">
        <v>430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156</v>
      </c>
      <c r="AU204" s="18" t="s">
        <v>76</v>
      </c>
    </row>
    <row r="205" spans="1:51" s="13" customFormat="1" ht="12">
      <c r="A205" s="13"/>
      <c r="B205" s="232"/>
      <c r="C205" s="233"/>
      <c r="D205" s="226" t="s">
        <v>165</v>
      </c>
      <c r="E205" s="234" t="s">
        <v>19</v>
      </c>
      <c r="F205" s="235" t="s">
        <v>1245</v>
      </c>
      <c r="G205" s="233"/>
      <c r="H205" s="236">
        <v>2.65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165</v>
      </c>
      <c r="AU205" s="242" t="s">
        <v>76</v>
      </c>
      <c r="AV205" s="13" t="s">
        <v>78</v>
      </c>
      <c r="AW205" s="13" t="s">
        <v>31</v>
      </c>
      <c r="AX205" s="13" t="s">
        <v>69</v>
      </c>
      <c r="AY205" s="242" t="s">
        <v>146</v>
      </c>
    </row>
    <row r="206" spans="1:51" s="13" customFormat="1" ht="12">
      <c r="A206" s="13"/>
      <c r="B206" s="232"/>
      <c r="C206" s="233"/>
      <c r="D206" s="226" t="s">
        <v>165</v>
      </c>
      <c r="E206" s="234" t="s">
        <v>19</v>
      </c>
      <c r="F206" s="235" t="s">
        <v>1246</v>
      </c>
      <c r="G206" s="233"/>
      <c r="H206" s="236">
        <v>11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165</v>
      </c>
      <c r="AU206" s="242" t="s">
        <v>76</v>
      </c>
      <c r="AV206" s="13" t="s">
        <v>78</v>
      </c>
      <c r="AW206" s="13" t="s">
        <v>31</v>
      </c>
      <c r="AX206" s="13" t="s">
        <v>69</v>
      </c>
      <c r="AY206" s="242" t="s">
        <v>146</v>
      </c>
    </row>
    <row r="207" spans="1:51" s="13" customFormat="1" ht="12">
      <c r="A207" s="13"/>
      <c r="B207" s="232"/>
      <c r="C207" s="233"/>
      <c r="D207" s="226" t="s">
        <v>165</v>
      </c>
      <c r="E207" s="234" t="s">
        <v>19</v>
      </c>
      <c r="F207" s="235" t="s">
        <v>1247</v>
      </c>
      <c r="G207" s="233"/>
      <c r="H207" s="236">
        <v>2.05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165</v>
      </c>
      <c r="AU207" s="242" t="s">
        <v>76</v>
      </c>
      <c r="AV207" s="13" t="s">
        <v>78</v>
      </c>
      <c r="AW207" s="13" t="s">
        <v>31</v>
      </c>
      <c r="AX207" s="13" t="s">
        <v>69</v>
      </c>
      <c r="AY207" s="242" t="s">
        <v>146</v>
      </c>
    </row>
    <row r="208" spans="1:51" s="14" customFormat="1" ht="12">
      <c r="A208" s="14"/>
      <c r="B208" s="243"/>
      <c r="C208" s="244"/>
      <c r="D208" s="226" t="s">
        <v>165</v>
      </c>
      <c r="E208" s="245" t="s">
        <v>19</v>
      </c>
      <c r="F208" s="246" t="s">
        <v>167</v>
      </c>
      <c r="G208" s="244"/>
      <c r="H208" s="247">
        <v>15.7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165</v>
      </c>
      <c r="AU208" s="253" t="s">
        <v>76</v>
      </c>
      <c r="AV208" s="14" t="s">
        <v>154</v>
      </c>
      <c r="AW208" s="14" t="s">
        <v>31</v>
      </c>
      <c r="AX208" s="14" t="s">
        <v>76</v>
      </c>
      <c r="AY208" s="253" t="s">
        <v>146</v>
      </c>
    </row>
    <row r="209" spans="1:65" s="2" customFormat="1" ht="16.5" customHeight="1">
      <c r="A209" s="39"/>
      <c r="B209" s="40"/>
      <c r="C209" s="213" t="s">
        <v>439</v>
      </c>
      <c r="D209" s="213" t="s">
        <v>149</v>
      </c>
      <c r="E209" s="214" t="s">
        <v>434</v>
      </c>
      <c r="F209" s="215" t="s">
        <v>435</v>
      </c>
      <c r="G209" s="216" t="s">
        <v>274</v>
      </c>
      <c r="H209" s="217">
        <v>15.7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40</v>
      </c>
      <c r="O209" s="85"/>
      <c r="P209" s="222">
        <f>O209*H209</f>
        <v>0</v>
      </c>
      <c r="Q209" s="222">
        <v>3.6E-05</v>
      </c>
      <c r="R209" s="222">
        <f>Q209*H209</f>
        <v>0.0005652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154</v>
      </c>
      <c r="AT209" s="224" t="s">
        <v>149</v>
      </c>
      <c r="AU209" s="224" t="s">
        <v>76</v>
      </c>
      <c r="AY209" s="18" t="s">
        <v>146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76</v>
      </c>
      <c r="BK209" s="225">
        <f>ROUND(I209*H209,2)</f>
        <v>0</v>
      </c>
      <c r="BL209" s="18" t="s">
        <v>154</v>
      </c>
      <c r="BM209" s="224" t="s">
        <v>1248</v>
      </c>
    </row>
    <row r="210" spans="1:47" s="2" customFormat="1" ht="12">
      <c r="A210" s="39"/>
      <c r="B210" s="40"/>
      <c r="C210" s="41"/>
      <c r="D210" s="226" t="s">
        <v>156</v>
      </c>
      <c r="E210" s="41"/>
      <c r="F210" s="227" t="s">
        <v>437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156</v>
      </c>
      <c r="AU210" s="18" t="s">
        <v>76</v>
      </c>
    </row>
    <row r="211" spans="1:51" s="13" customFormat="1" ht="12">
      <c r="A211" s="13"/>
      <c r="B211" s="232"/>
      <c r="C211" s="233"/>
      <c r="D211" s="226" t="s">
        <v>165</v>
      </c>
      <c r="E211" s="234" t="s">
        <v>19</v>
      </c>
      <c r="F211" s="235" t="s">
        <v>1249</v>
      </c>
      <c r="G211" s="233"/>
      <c r="H211" s="236">
        <v>15.7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165</v>
      </c>
      <c r="AU211" s="242" t="s">
        <v>76</v>
      </c>
      <c r="AV211" s="13" t="s">
        <v>78</v>
      </c>
      <c r="AW211" s="13" t="s">
        <v>31</v>
      </c>
      <c r="AX211" s="13" t="s">
        <v>76</v>
      </c>
      <c r="AY211" s="242" t="s">
        <v>146</v>
      </c>
    </row>
    <row r="212" spans="1:65" s="2" customFormat="1" ht="16.5" customHeight="1">
      <c r="A212" s="39"/>
      <c r="B212" s="40"/>
      <c r="C212" s="254" t="s">
        <v>444</v>
      </c>
      <c r="D212" s="254" t="s">
        <v>197</v>
      </c>
      <c r="E212" s="255" t="s">
        <v>440</v>
      </c>
      <c r="F212" s="256" t="s">
        <v>441</v>
      </c>
      <c r="G212" s="257" t="s">
        <v>274</v>
      </c>
      <c r="H212" s="258">
        <v>102</v>
      </c>
      <c r="I212" s="259"/>
      <c r="J212" s="260">
        <f>ROUND(I212*H212,2)</f>
        <v>0</v>
      </c>
      <c r="K212" s="256" t="s">
        <v>770</v>
      </c>
      <c r="L212" s="261"/>
      <c r="M212" s="262" t="s">
        <v>19</v>
      </c>
      <c r="N212" s="263" t="s">
        <v>40</v>
      </c>
      <c r="O212" s="85"/>
      <c r="P212" s="222">
        <f>O212*H212</f>
        <v>0</v>
      </c>
      <c r="Q212" s="222">
        <v>0.00787</v>
      </c>
      <c r="R212" s="222">
        <f>Q212*H212</f>
        <v>0.80274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196</v>
      </c>
      <c r="AT212" s="224" t="s">
        <v>197</v>
      </c>
      <c r="AU212" s="224" t="s">
        <v>76</v>
      </c>
      <c r="AY212" s="18" t="s">
        <v>146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76</v>
      </c>
      <c r="BK212" s="225">
        <f>ROUND(I212*H212,2)</f>
        <v>0</v>
      </c>
      <c r="BL212" s="18" t="s">
        <v>154</v>
      </c>
      <c r="BM212" s="224" t="s">
        <v>1250</v>
      </c>
    </row>
    <row r="213" spans="1:47" s="2" customFormat="1" ht="12">
      <c r="A213" s="39"/>
      <c r="B213" s="40"/>
      <c r="C213" s="41"/>
      <c r="D213" s="226" t="s">
        <v>156</v>
      </c>
      <c r="E213" s="41"/>
      <c r="F213" s="227" t="s">
        <v>441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156</v>
      </c>
      <c r="AU213" s="18" t="s">
        <v>76</v>
      </c>
    </row>
    <row r="214" spans="1:51" s="13" customFormat="1" ht="12">
      <c r="A214" s="13"/>
      <c r="B214" s="232"/>
      <c r="C214" s="233"/>
      <c r="D214" s="226" t="s">
        <v>165</v>
      </c>
      <c r="E214" s="234" t="s">
        <v>19</v>
      </c>
      <c r="F214" s="235" t="s">
        <v>1251</v>
      </c>
      <c r="G214" s="233"/>
      <c r="H214" s="236">
        <v>102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165</v>
      </c>
      <c r="AU214" s="242" t="s">
        <v>76</v>
      </c>
      <c r="AV214" s="13" t="s">
        <v>78</v>
      </c>
      <c r="AW214" s="13" t="s">
        <v>31</v>
      </c>
      <c r="AX214" s="13" t="s">
        <v>76</v>
      </c>
      <c r="AY214" s="242" t="s">
        <v>146</v>
      </c>
    </row>
    <row r="215" spans="1:65" s="2" customFormat="1" ht="16.5" customHeight="1">
      <c r="A215" s="39"/>
      <c r="B215" s="40"/>
      <c r="C215" s="254" t="s">
        <v>449</v>
      </c>
      <c r="D215" s="254" t="s">
        <v>197</v>
      </c>
      <c r="E215" s="255" t="s">
        <v>859</v>
      </c>
      <c r="F215" s="256" t="s">
        <v>860</v>
      </c>
      <c r="G215" s="257" t="s">
        <v>274</v>
      </c>
      <c r="H215" s="258">
        <v>24</v>
      </c>
      <c r="I215" s="259"/>
      <c r="J215" s="260">
        <f>ROUND(I215*H215,2)</f>
        <v>0</v>
      </c>
      <c r="K215" s="256" t="s">
        <v>770</v>
      </c>
      <c r="L215" s="261"/>
      <c r="M215" s="262" t="s">
        <v>19</v>
      </c>
      <c r="N215" s="263" t="s">
        <v>40</v>
      </c>
      <c r="O215" s="85"/>
      <c r="P215" s="222">
        <f>O215*H215</f>
        <v>0</v>
      </c>
      <c r="Q215" s="222">
        <v>0.00541</v>
      </c>
      <c r="R215" s="222">
        <f>Q215*H215</f>
        <v>0.12984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196</v>
      </c>
      <c r="AT215" s="224" t="s">
        <v>197</v>
      </c>
      <c r="AU215" s="224" t="s">
        <v>76</v>
      </c>
      <c r="AY215" s="18" t="s">
        <v>146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76</v>
      </c>
      <c r="BK215" s="225">
        <f>ROUND(I215*H215,2)</f>
        <v>0</v>
      </c>
      <c r="BL215" s="18" t="s">
        <v>154</v>
      </c>
      <c r="BM215" s="224" t="s">
        <v>1252</v>
      </c>
    </row>
    <row r="216" spans="1:47" s="2" customFormat="1" ht="12">
      <c r="A216" s="39"/>
      <c r="B216" s="40"/>
      <c r="C216" s="41"/>
      <c r="D216" s="226" t="s">
        <v>156</v>
      </c>
      <c r="E216" s="41"/>
      <c r="F216" s="227" t="s">
        <v>860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156</v>
      </c>
      <c r="AU216" s="18" t="s">
        <v>76</v>
      </c>
    </row>
    <row r="217" spans="1:51" s="13" customFormat="1" ht="12">
      <c r="A217" s="13"/>
      <c r="B217" s="232"/>
      <c r="C217" s="233"/>
      <c r="D217" s="226" t="s">
        <v>165</v>
      </c>
      <c r="E217" s="234" t="s">
        <v>19</v>
      </c>
      <c r="F217" s="235" t="s">
        <v>862</v>
      </c>
      <c r="G217" s="233"/>
      <c r="H217" s="236">
        <v>24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165</v>
      </c>
      <c r="AU217" s="242" t="s">
        <v>76</v>
      </c>
      <c r="AV217" s="13" t="s">
        <v>78</v>
      </c>
      <c r="AW217" s="13" t="s">
        <v>31</v>
      </c>
      <c r="AX217" s="13" t="s">
        <v>76</v>
      </c>
      <c r="AY217" s="242" t="s">
        <v>146</v>
      </c>
    </row>
    <row r="218" spans="1:65" s="2" customFormat="1" ht="16.5" customHeight="1">
      <c r="A218" s="39"/>
      <c r="B218" s="40"/>
      <c r="C218" s="254" t="s">
        <v>459</v>
      </c>
      <c r="D218" s="254" t="s">
        <v>197</v>
      </c>
      <c r="E218" s="255" t="s">
        <v>863</v>
      </c>
      <c r="F218" s="256" t="s">
        <v>864</v>
      </c>
      <c r="G218" s="257" t="s">
        <v>274</v>
      </c>
      <c r="H218" s="258">
        <v>35.713</v>
      </c>
      <c r="I218" s="259"/>
      <c r="J218" s="260">
        <f>ROUND(I218*H218,2)</f>
        <v>0</v>
      </c>
      <c r="K218" s="256" t="s">
        <v>770</v>
      </c>
      <c r="L218" s="261"/>
      <c r="M218" s="262" t="s">
        <v>19</v>
      </c>
      <c r="N218" s="263" t="s">
        <v>40</v>
      </c>
      <c r="O218" s="85"/>
      <c r="P218" s="222">
        <f>O218*H218</f>
        <v>0</v>
      </c>
      <c r="Q218" s="222">
        <v>0.00442</v>
      </c>
      <c r="R218" s="222">
        <f>Q218*H218</f>
        <v>0.15785146000000003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196</v>
      </c>
      <c r="AT218" s="224" t="s">
        <v>197</v>
      </c>
      <c r="AU218" s="224" t="s">
        <v>76</v>
      </c>
      <c r="AY218" s="18" t="s">
        <v>146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76</v>
      </c>
      <c r="BK218" s="225">
        <f>ROUND(I218*H218,2)</f>
        <v>0</v>
      </c>
      <c r="BL218" s="18" t="s">
        <v>154</v>
      </c>
      <c r="BM218" s="224" t="s">
        <v>1253</v>
      </c>
    </row>
    <row r="219" spans="1:47" s="2" customFormat="1" ht="12">
      <c r="A219" s="39"/>
      <c r="B219" s="40"/>
      <c r="C219" s="41"/>
      <c r="D219" s="226" t="s">
        <v>156</v>
      </c>
      <c r="E219" s="41"/>
      <c r="F219" s="227" t="s">
        <v>864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156</v>
      </c>
      <c r="AU219" s="18" t="s">
        <v>76</v>
      </c>
    </row>
    <row r="220" spans="1:51" s="13" customFormat="1" ht="12">
      <c r="A220" s="13"/>
      <c r="B220" s="232"/>
      <c r="C220" s="233"/>
      <c r="D220" s="226" t="s">
        <v>165</v>
      </c>
      <c r="E220" s="234" t="s">
        <v>19</v>
      </c>
      <c r="F220" s="235" t="s">
        <v>1254</v>
      </c>
      <c r="G220" s="233"/>
      <c r="H220" s="236">
        <v>23.713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165</v>
      </c>
      <c r="AU220" s="242" t="s">
        <v>76</v>
      </c>
      <c r="AV220" s="13" t="s">
        <v>78</v>
      </c>
      <c r="AW220" s="13" t="s">
        <v>31</v>
      </c>
      <c r="AX220" s="13" t="s">
        <v>69</v>
      </c>
      <c r="AY220" s="242" t="s">
        <v>146</v>
      </c>
    </row>
    <row r="221" spans="1:51" s="13" customFormat="1" ht="12">
      <c r="A221" s="13"/>
      <c r="B221" s="232"/>
      <c r="C221" s="233"/>
      <c r="D221" s="226" t="s">
        <v>165</v>
      </c>
      <c r="E221" s="234" t="s">
        <v>19</v>
      </c>
      <c r="F221" s="235" t="s">
        <v>866</v>
      </c>
      <c r="G221" s="233"/>
      <c r="H221" s="236">
        <v>12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2" t="s">
        <v>165</v>
      </c>
      <c r="AU221" s="242" t="s">
        <v>76</v>
      </c>
      <c r="AV221" s="13" t="s">
        <v>78</v>
      </c>
      <c r="AW221" s="13" t="s">
        <v>31</v>
      </c>
      <c r="AX221" s="13" t="s">
        <v>69</v>
      </c>
      <c r="AY221" s="242" t="s">
        <v>146</v>
      </c>
    </row>
    <row r="222" spans="1:51" s="14" customFormat="1" ht="12">
      <c r="A222" s="14"/>
      <c r="B222" s="243"/>
      <c r="C222" s="244"/>
      <c r="D222" s="226" t="s">
        <v>165</v>
      </c>
      <c r="E222" s="245" t="s">
        <v>19</v>
      </c>
      <c r="F222" s="246" t="s">
        <v>167</v>
      </c>
      <c r="G222" s="244"/>
      <c r="H222" s="247">
        <v>35.713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165</v>
      </c>
      <c r="AU222" s="253" t="s">
        <v>76</v>
      </c>
      <c r="AV222" s="14" t="s">
        <v>154</v>
      </c>
      <c r="AW222" s="14" t="s">
        <v>31</v>
      </c>
      <c r="AX222" s="14" t="s">
        <v>76</v>
      </c>
      <c r="AY222" s="253" t="s">
        <v>146</v>
      </c>
    </row>
    <row r="223" spans="1:65" s="2" customFormat="1" ht="16.5" customHeight="1">
      <c r="A223" s="39"/>
      <c r="B223" s="40"/>
      <c r="C223" s="213" t="s">
        <v>419</v>
      </c>
      <c r="D223" s="213" t="s">
        <v>149</v>
      </c>
      <c r="E223" s="214" t="s">
        <v>871</v>
      </c>
      <c r="F223" s="215" t="s">
        <v>872</v>
      </c>
      <c r="G223" s="216" t="s">
        <v>160</v>
      </c>
      <c r="H223" s="217">
        <v>8.03</v>
      </c>
      <c r="I223" s="218"/>
      <c r="J223" s="219">
        <f>ROUND(I223*H223,2)</f>
        <v>0</v>
      </c>
      <c r="K223" s="215" t="s">
        <v>770</v>
      </c>
      <c r="L223" s="45"/>
      <c r="M223" s="220" t="s">
        <v>19</v>
      </c>
      <c r="N223" s="221" t="s">
        <v>40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154</v>
      </c>
      <c r="AT223" s="224" t="s">
        <v>149</v>
      </c>
      <c r="AU223" s="224" t="s">
        <v>76</v>
      </c>
      <c r="AY223" s="18" t="s">
        <v>146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76</v>
      </c>
      <c r="BK223" s="225">
        <f>ROUND(I223*H223,2)</f>
        <v>0</v>
      </c>
      <c r="BL223" s="18" t="s">
        <v>154</v>
      </c>
      <c r="BM223" s="224" t="s">
        <v>1255</v>
      </c>
    </row>
    <row r="224" spans="1:47" s="2" customFormat="1" ht="12">
      <c r="A224" s="39"/>
      <c r="B224" s="40"/>
      <c r="C224" s="41"/>
      <c r="D224" s="226" t="s">
        <v>156</v>
      </c>
      <c r="E224" s="41"/>
      <c r="F224" s="227" t="s">
        <v>874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156</v>
      </c>
      <c r="AU224" s="18" t="s">
        <v>76</v>
      </c>
    </row>
    <row r="225" spans="1:47" s="2" customFormat="1" ht="12">
      <c r="A225" s="39"/>
      <c r="B225" s="40"/>
      <c r="C225" s="41"/>
      <c r="D225" s="277" t="s">
        <v>278</v>
      </c>
      <c r="E225" s="41"/>
      <c r="F225" s="278" t="s">
        <v>875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278</v>
      </c>
      <c r="AU225" s="18" t="s">
        <v>76</v>
      </c>
    </row>
    <row r="226" spans="1:51" s="13" customFormat="1" ht="12">
      <c r="A226" s="13"/>
      <c r="B226" s="232"/>
      <c r="C226" s="233"/>
      <c r="D226" s="226" t="s">
        <v>165</v>
      </c>
      <c r="E226" s="234" t="s">
        <v>19</v>
      </c>
      <c r="F226" s="235" t="s">
        <v>1256</v>
      </c>
      <c r="G226" s="233"/>
      <c r="H226" s="236">
        <v>6.18</v>
      </c>
      <c r="I226" s="237"/>
      <c r="J226" s="233"/>
      <c r="K226" s="233"/>
      <c r="L226" s="238"/>
      <c r="M226" s="239"/>
      <c r="N226" s="240"/>
      <c r="O226" s="240"/>
      <c r="P226" s="240"/>
      <c r="Q226" s="240"/>
      <c r="R226" s="240"/>
      <c r="S226" s="240"/>
      <c r="T226" s="241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2" t="s">
        <v>165</v>
      </c>
      <c r="AU226" s="242" t="s">
        <v>76</v>
      </c>
      <c r="AV226" s="13" t="s">
        <v>78</v>
      </c>
      <c r="AW226" s="13" t="s">
        <v>31</v>
      </c>
      <c r="AX226" s="13" t="s">
        <v>69</v>
      </c>
      <c r="AY226" s="242" t="s">
        <v>146</v>
      </c>
    </row>
    <row r="227" spans="1:51" s="13" customFormat="1" ht="12">
      <c r="A227" s="13"/>
      <c r="B227" s="232"/>
      <c r="C227" s="233"/>
      <c r="D227" s="226" t="s">
        <v>165</v>
      </c>
      <c r="E227" s="234" t="s">
        <v>19</v>
      </c>
      <c r="F227" s="235" t="s">
        <v>1257</v>
      </c>
      <c r="G227" s="233"/>
      <c r="H227" s="236">
        <v>1.85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165</v>
      </c>
      <c r="AU227" s="242" t="s">
        <v>76</v>
      </c>
      <c r="AV227" s="13" t="s">
        <v>78</v>
      </c>
      <c r="AW227" s="13" t="s">
        <v>31</v>
      </c>
      <c r="AX227" s="13" t="s">
        <v>69</v>
      </c>
      <c r="AY227" s="242" t="s">
        <v>146</v>
      </c>
    </row>
    <row r="228" spans="1:51" s="14" customFormat="1" ht="12">
      <c r="A228" s="14"/>
      <c r="B228" s="243"/>
      <c r="C228" s="244"/>
      <c r="D228" s="226" t="s">
        <v>165</v>
      </c>
      <c r="E228" s="245" t="s">
        <v>19</v>
      </c>
      <c r="F228" s="246" t="s">
        <v>167</v>
      </c>
      <c r="G228" s="244"/>
      <c r="H228" s="247">
        <v>8.03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165</v>
      </c>
      <c r="AU228" s="253" t="s">
        <v>76</v>
      </c>
      <c r="AV228" s="14" t="s">
        <v>154</v>
      </c>
      <c r="AW228" s="14" t="s">
        <v>31</v>
      </c>
      <c r="AX228" s="14" t="s">
        <v>76</v>
      </c>
      <c r="AY228" s="253" t="s">
        <v>146</v>
      </c>
    </row>
    <row r="229" spans="1:65" s="2" customFormat="1" ht="16.5" customHeight="1">
      <c r="A229" s="39"/>
      <c r="B229" s="40"/>
      <c r="C229" s="213" t="s">
        <v>466</v>
      </c>
      <c r="D229" s="213" t="s">
        <v>149</v>
      </c>
      <c r="E229" s="214" t="s">
        <v>876</v>
      </c>
      <c r="F229" s="215" t="s">
        <v>877</v>
      </c>
      <c r="G229" s="216" t="s">
        <v>274</v>
      </c>
      <c r="H229" s="217">
        <v>9.36</v>
      </c>
      <c r="I229" s="218"/>
      <c r="J229" s="219">
        <f>ROUND(I229*H229,2)</f>
        <v>0</v>
      </c>
      <c r="K229" s="215" t="s">
        <v>770</v>
      </c>
      <c r="L229" s="45"/>
      <c r="M229" s="220" t="s">
        <v>19</v>
      </c>
      <c r="N229" s="221" t="s">
        <v>40</v>
      </c>
      <c r="O229" s="85"/>
      <c r="P229" s="222">
        <f>O229*H229</f>
        <v>0</v>
      </c>
      <c r="Q229" s="222">
        <v>0.0014357</v>
      </c>
      <c r="R229" s="222">
        <f>Q229*H229</f>
        <v>0.013438152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154</v>
      </c>
      <c r="AT229" s="224" t="s">
        <v>149</v>
      </c>
      <c r="AU229" s="224" t="s">
        <v>76</v>
      </c>
      <c r="AY229" s="18" t="s">
        <v>146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76</v>
      </c>
      <c r="BK229" s="225">
        <f>ROUND(I229*H229,2)</f>
        <v>0</v>
      </c>
      <c r="BL229" s="18" t="s">
        <v>154</v>
      </c>
      <c r="BM229" s="224" t="s">
        <v>1258</v>
      </c>
    </row>
    <row r="230" spans="1:47" s="2" customFormat="1" ht="12">
      <c r="A230" s="39"/>
      <c r="B230" s="40"/>
      <c r="C230" s="41"/>
      <c r="D230" s="226" t="s">
        <v>156</v>
      </c>
      <c r="E230" s="41"/>
      <c r="F230" s="227" t="s">
        <v>879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156</v>
      </c>
      <c r="AU230" s="18" t="s">
        <v>76</v>
      </c>
    </row>
    <row r="231" spans="1:47" s="2" customFormat="1" ht="12">
      <c r="A231" s="39"/>
      <c r="B231" s="40"/>
      <c r="C231" s="41"/>
      <c r="D231" s="277" t="s">
        <v>278</v>
      </c>
      <c r="E231" s="41"/>
      <c r="F231" s="278" t="s">
        <v>880</v>
      </c>
      <c r="G231" s="41"/>
      <c r="H231" s="41"/>
      <c r="I231" s="228"/>
      <c r="J231" s="41"/>
      <c r="K231" s="41"/>
      <c r="L231" s="45"/>
      <c r="M231" s="229"/>
      <c r="N231" s="230"/>
      <c r="O231" s="85"/>
      <c r="P231" s="85"/>
      <c r="Q231" s="85"/>
      <c r="R231" s="85"/>
      <c r="S231" s="85"/>
      <c r="T231" s="8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278</v>
      </c>
      <c r="AU231" s="18" t="s">
        <v>76</v>
      </c>
    </row>
    <row r="232" spans="1:51" s="13" customFormat="1" ht="12">
      <c r="A232" s="13"/>
      <c r="B232" s="232"/>
      <c r="C232" s="233"/>
      <c r="D232" s="226" t="s">
        <v>165</v>
      </c>
      <c r="E232" s="234" t="s">
        <v>19</v>
      </c>
      <c r="F232" s="235" t="s">
        <v>1259</v>
      </c>
      <c r="G232" s="233"/>
      <c r="H232" s="236">
        <v>5.28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165</v>
      </c>
      <c r="AU232" s="242" t="s">
        <v>76</v>
      </c>
      <c r="AV232" s="13" t="s">
        <v>78</v>
      </c>
      <c r="AW232" s="13" t="s">
        <v>31</v>
      </c>
      <c r="AX232" s="13" t="s">
        <v>69</v>
      </c>
      <c r="AY232" s="242" t="s">
        <v>146</v>
      </c>
    </row>
    <row r="233" spans="1:51" s="13" customFormat="1" ht="12">
      <c r="A233" s="13"/>
      <c r="B233" s="232"/>
      <c r="C233" s="233"/>
      <c r="D233" s="226" t="s">
        <v>165</v>
      </c>
      <c r="E233" s="234" t="s">
        <v>19</v>
      </c>
      <c r="F233" s="235" t="s">
        <v>1260</v>
      </c>
      <c r="G233" s="233"/>
      <c r="H233" s="236">
        <v>4.08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2" t="s">
        <v>165</v>
      </c>
      <c r="AU233" s="242" t="s">
        <v>76</v>
      </c>
      <c r="AV233" s="13" t="s">
        <v>78</v>
      </c>
      <c r="AW233" s="13" t="s">
        <v>31</v>
      </c>
      <c r="AX233" s="13" t="s">
        <v>69</v>
      </c>
      <c r="AY233" s="242" t="s">
        <v>146</v>
      </c>
    </row>
    <row r="234" spans="1:51" s="14" customFormat="1" ht="12">
      <c r="A234" s="14"/>
      <c r="B234" s="243"/>
      <c r="C234" s="244"/>
      <c r="D234" s="226" t="s">
        <v>165</v>
      </c>
      <c r="E234" s="245" t="s">
        <v>19</v>
      </c>
      <c r="F234" s="246" t="s">
        <v>167</v>
      </c>
      <c r="G234" s="244"/>
      <c r="H234" s="247">
        <v>9.36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165</v>
      </c>
      <c r="AU234" s="253" t="s">
        <v>76</v>
      </c>
      <c r="AV234" s="14" t="s">
        <v>154</v>
      </c>
      <c r="AW234" s="14" t="s">
        <v>31</v>
      </c>
      <c r="AX234" s="14" t="s">
        <v>76</v>
      </c>
      <c r="AY234" s="253" t="s">
        <v>146</v>
      </c>
    </row>
    <row r="235" spans="1:65" s="2" customFormat="1" ht="16.5" customHeight="1">
      <c r="A235" s="39"/>
      <c r="B235" s="40"/>
      <c r="C235" s="213" t="s">
        <v>472</v>
      </c>
      <c r="D235" s="213" t="s">
        <v>149</v>
      </c>
      <c r="E235" s="214" t="s">
        <v>884</v>
      </c>
      <c r="F235" s="215" t="s">
        <v>885</v>
      </c>
      <c r="G235" s="216" t="s">
        <v>274</v>
      </c>
      <c r="H235" s="217">
        <v>10.002</v>
      </c>
      <c r="I235" s="218"/>
      <c r="J235" s="219">
        <f>ROUND(I235*H235,2)</f>
        <v>0</v>
      </c>
      <c r="K235" s="215" t="s">
        <v>770</v>
      </c>
      <c r="L235" s="45"/>
      <c r="M235" s="220" t="s">
        <v>19</v>
      </c>
      <c r="N235" s="221" t="s">
        <v>40</v>
      </c>
      <c r="O235" s="85"/>
      <c r="P235" s="222">
        <f>O235*H235</f>
        <v>0</v>
      </c>
      <c r="Q235" s="222">
        <v>3.6E-05</v>
      </c>
      <c r="R235" s="222">
        <f>Q235*H235</f>
        <v>0.000360072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154</v>
      </c>
      <c r="AT235" s="224" t="s">
        <v>149</v>
      </c>
      <c r="AU235" s="224" t="s">
        <v>76</v>
      </c>
      <c r="AY235" s="18" t="s">
        <v>146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76</v>
      </c>
      <c r="BK235" s="225">
        <f>ROUND(I235*H235,2)</f>
        <v>0</v>
      </c>
      <c r="BL235" s="18" t="s">
        <v>154</v>
      </c>
      <c r="BM235" s="224" t="s">
        <v>1261</v>
      </c>
    </row>
    <row r="236" spans="1:47" s="2" customFormat="1" ht="12">
      <c r="A236" s="39"/>
      <c r="B236" s="40"/>
      <c r="C236" s="41"/>
      <c r="D236" s="226" t="s">
        <v>156</v>
      </c>
      <c r="E236" s="41"/>
      <c r="F236" s="227" t="s">
        <v>887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156</v>
      </c>
      <c r="AU236" s="18" t="s">
        <v>76</v>
      </c>
    </row>
    <row r="237" spans="1:47" s="2" customFormat="1" ht="12">
      <c r="A237" s="39"/>
      <c r="B237" s="40"/>
      <c r="C237" s="41"/>
      <c r="D237" s="277" t="s">
        <v>278</v>
      </c>
      <c r="E237" s="41"/>
      <c r="F237" s="278" t="s">
        <v>888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278</v>
      </c>
      <c r="AU237" s="18" t="s">
        <v>76</v>
      </c>
    </row>
    <row r="238" spans="1:51" s="13" customFormat="1" ht="12">
      <c r="A238" s="13"/>
      <c r="B238" s="232"/>
      <c r="C238" s="233"/>
      <c r="D238" s="226" t="s">
        <v>165</v>
      </c>
      <c r="E238" s="234" t="s">
        <v>19</v>
      </c>
      <c r="F238" s="235" t="s">
        <v>889</v>
      </c>
      <c r="G238" s="233"/>
      <c r="H238" s="236">
        <v>10.002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165</v>
      </c>
      <c r="AU238" s="242" t="s">
        <v>76</v>
      </c>
      <c r="AV238" s="13" t="s">
        <v>78</v>
      </c>
      <c r="AW238" s="13" t="s">
        <v>31</v>
      </c>
      <c r="AX238" s="13" t="s">
        <v>76</v>
      </c>
      <c r="AY238" s="242" t="s">
        <v>146</v>
      </c>
    </row>
    <row r="239" spans="1:63" s="12" customFormat="1" ht="22.8" customHeight="1">
      <c r="A239" s="12"/>
      <c r="B239" s="197"/>
      <c r="C239" s="198"/>
      <c r="D239" s="199" t="s">
        <v>68</v>
      </c>
      <c r="E239" s="211" t="s">
        <v>168</v>
      </c>
      <c r="F239" s="211" t="s">
        <v>458</v>
      </c>
      <c r="G239" s="198"/>
      <c r="H239" s="198"/>
      <c r="I239" s="201"/>
      <c r="J239" s="212">
        <f>BK239</f>
        <v>0</v>
      </c>
      <c r="K239" s="198"/>
      <c r="L239" s="203"/>
      <c r="M239" s="204"/>
      <c r="N239" s="205"/>
      <c r="O239" s="205"/>
      <c r="P239" s="206">
        <f>SUM(P240:P271)</f>
        <v>0</v>
      </c>
      <c r="Q239" s="205"/>
      <c r="R239" s="206">
        <f>SUM(R240:R271)</f>
        <v>21.805871927040002</v>
      </c>
      <c r="S239" s="205"/>
      <c r="T239" s="207">
        <f>SUM(T240:T271)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8" t="s">
        <v>76</v>
      </c>
      <c r="AT239" s="209" t="s">
        <v>68</v>
      </c>
      <c r="AU239" s="209" t="s">
        <v>76</v>
      </c>
      <c r="AY239" s="208" t="s">
        <v>146</v>
      </c>
      <c r="BK239" s="210">
        <f>SUM(BK240:BK271)</f>
        <v>0</v>
      </c>
    </row>
    <row r="240" spans="1:65" s="2" customFormat="1" ht="16.5" customHeight="1">
      <c r="A240" s="39"/>
      <c r="B240" s="40"/>
      <c r="C240" s="213" t="s">
        <v>479</v>
      </c>
      <c r="D240" s="213" t="s">
        <v>149</v>
      </c>
      <c r="E240" s="214" t="s">
        <v>890</v>
      </c>
      <c r="F240" s="215" t="s">
        <v>891</v>
      </c>
      <c r="G240" s="216" t="s">
        <v>274</v>
      </c>
      <c r="H240" s="217">
        <v>2.14</v>
      </c>
      <c r="I240" s="218"/>
      <c r="J240" s="219">
        <f>ROUND(I240*H240,2)</f>
        <v>0</v>
      </c>
      <c r="K240" s="215" t="s">
        <v>770</v>
      </c>
      <c r="L240" s="45"/>
      <c r="M240" s="220" t="s">
        <v>19</v>
      </c>
      <c r="N240" s="221" t="s">
        <v>40</v>
      </c>
      <c r="O240" s="85"/>
      <c r="P240" s="222">
        <f>O240*H240</f>
        <v>0</v>
      </c>
      <c r="Q240" s="222">
        <v>0.0417442</v>
      </c>
      <c r="R240" s="222">
        <f>Q240*H240</f>
        <v>0.089332588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154</v>
      </c>
      <c r="AT240" s="224" t="s">
        <v>149</v>
      </c>
      <c r="AU240" s="224" t="s">
        <v>78</v>
      </c>
      <c r="AY240" s="18" t="s">
        <v>146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76</v>
      </c>
      <c r="BK240" s="225">
        <f>ROUND(I240*H240,2)</f>
        <v>0</v>
      </c>
      <c r="BL240" s="18" t="s">
        <v>154</v>
      </c>
      <c r="BM240" s="224" t="s">
        <v>1262</v>
      </c>
    </row>
    <row r="241" spans="1:47" s="2" customFormat="1" ht="12">
      <c r="A241" s="39"/>
      <c r="B241" s="40"/>
      <c r="C241" s="41"/>
      <c r="D241" s="226" t="s">
        <v>156</v>
      </c>
      <c r="E241" s="41"/>
      <c r="F241" s="227" t="s">
        <v>893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156</v>
      </c>
      <c r="AU241" s="18" t="s">
        <v>78</v>
      </c>
    </row>
    <row r="242" spans="1:47" s="2" customFormat="1" ht="12">
      <c r="A242" s="39"/>
      <c r="B242" s="40"/>
      <c r="C242" s="41"/>
      <c r="D242" s="277" t="s">
        <v>278</v>
      </c>
      <c r="E242" s="41"/>
      <c r="F242" s="278" t="s">
        <v>894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278</v>
      </c>
      <c r="AU242" s="18" t="s">
        <v>78</v>
      </c>
    </row>
    <row r="243" spans="1:51" s="13" customFormat="1" ht="12">
      <c r="A243" s="13"/>
      <c r="B243" s="232"/>
      <c r="C243" s="233"/>
      <c r="D243" s="226" t="s">
        <v>165</v>
      </c>
      <c r="E243" s="234" t="s">
        <v>19</v>
      </c>
      <c r="F243" s="235" t="s">
        <v>1263</v>
      </c>
      <c r="G243" s="233"/>
      <c r="H243" s="236">
        <v>2.14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165</v>
      </c>
      <c r="AU243" s="242" t="s">
        <v>78</v>
      </c>
      <c r="AV243" s="13" t="s">
        <v>78</v>
      </c>
      <c r="AW243" s="13" t="s">
        <v>31</v>
      </c>
      <c r="AX243" s="13" t="s">
        <v>76</v>
      </c>
      <c r="AY243" s="242" t="s">
        <v>146</v>
      </c>
    </row>
    <row r="244" spans="1:65" s="2" customFormat="1" ht="16.5" customHeight="1">
      <c r="A244" s="39"/>
      <c r="B244" s="40"/>
      <c r="C244" s="213" t="s">
        <v>487</v>
      </c>
      <c r="D244" s="213" t="s">
        <v>149</v>
      </c>
      <c r="E244" s="214" t="s">
        <v>896</v>
      </c>
      <c r="F244" s="215" t="s">
        <v>897</v>
      </c>
      <c r="G244" s="216" t="s">
        <v>274</v>
      </c>
      <c r="H244" s="217">
        <v>2.14</v>
      </c>
      <c r="I244" s="218"/>
      <c r="J244" s="219">
        <f>ROUND(I244*H244,2)</f>
        <v>0</v>
      </c>
      <c r="K244" s="215" t="s">
        <v>770</v>
      </c>
      <c r="L244" s="45"/>
      <c r="M244" s="220" t="s">
        <v>19</v>
      </c>
      <c r="N244" s="221" t="s">
        <v>40</v>
      </c>
      <c r="O244" s="85"/>
      <c r="P244" s="222">
        <f>O244*H244</f>
        <v>0</v>
      </c>
      <c r="Q244" s="222">
        <v>1.5E-05</v>
      </c>
      <c r="R244" s="222">
        <f>Q244*H244</f>
        <v>3.21E-05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154</v>
      </c>
      <c r="AT244" s="224" t="s">
        <v>149</v>
      </c>
      <c r="AU244" s="224" t="s">
        <v>78</v>
      </c>
      <c r="AY244" s="18" t="s">
        <v>146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76</v>
      </c>
      <c r="BK244" s="225">
        <f>ROUND(I244*H244,2)</f>
        <v>0</v>
      </c>
      <c r="BL244" s="18" t="s">
        <v>154</v>
      </c>
      <c r="BM244" s="224" t="s">
        <v>1264</v>
      </c>
    </row>
    <row r="245" spans="1:47" s="2" customFormat="1" ht="12">
      <c r="A245" s="39"/>
      <c r="B245" s="40"/>
      <c r="C245" s="41"/>
      <c r="D245" s="226" t="s">
        <v>156</v>
      </c>
      <c r="E245" s="41"/>
      <c r="F245" s="227" t="s">
        <v>899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156</v>
      </c>
      <c r="AU245" s="18" t="s">
        <v>78</v>
      </c>
    </row>
    <row r="246" spans="1:47" s="2" customFormat="1" ht="12">
      <c r="A246" s="39"/>
      <c r="B246" s="40"/>
      <c r="C246" s="41"/>
      <c r="D246" s="277" t="s">
        <v>278</v>
      </c>
      <c r="E246" s="41"/>
      <c r="F246" s="278" t="s">
        <v>900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278</v>
      </c>
      <c r="AU246" s="18" t="s">
        <v>78</v>
      </c>
    </row>
    <row r="247" spans="1:51" s="13" customFormat="1" ht="12">
      <c r="A247" s="13"/>
      <c r="B247" s="232"/>
      <c r="C247" s="233"/>
      <c r="D247" s="226" t="s">
        <v>165</v>
      </c>
      <c r="E247" s="234" t="s">
        <v>19</v>
      </c>
      <c r="F247" s="235" t="s">
        <v>1263</v>
      </c>
      <c r="G247" s="233"/>
      <c r="H247" s="236">
        <v>2.14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165</v>
      </c>
      <c r="AU247" s="242" t="s">
        <v>78</v>
      </c>
      <c r="AV247" s="13" t="s">
        <v>78</v>
      </c>
      <c r="AW247" s="13" t="s">
        <v>31</v>
      </c>
      <c r="AX247" s="13" t="s">
        <v>76</v>
      </c>
      <c r="AY247" s="242" t="s">
        <v>146</v>
      </c>
    </row>
    <row r="248" spans="1:65" s="2" customFormat="1" ht="16.5" customHeight="1">
      <c r="A248" s="39"/>
      <c r="B248" s="40"/>
      <c r="C248" s="213" t="s">
        <v>495</v>
      </c>
      <c r="D248" s="213" t="s">
        <v>149</v>
      </c>
      <c r="E248" s="214" t="s">
        <v>902</v>
      </c>
      <c r="F248" s="215" t="s">
        <v>903</v>
      </c>
      <c r="G248" s="216" t="s">
        <v>160</v>
      </c>
      <c r="H248" s="217">
        <v>8.39</v>
      </c>
      <c r="I248" s="218"/>
      <c r="J248" s="219">
        <f>ROUND(I248*H248,2)</f>
        <v>0</v>
      </c>
      <c r="K248" s="215" t="s">
        <v>770</v>
      </c>
      <c r="L248" s="45"/>
      <c r="M248" s="220" t="s">
        <v>19</v>
      </c>
      <c r="N248" s="221" t="s">
        <v>40</v>
      </c>
      <c r="O248" s="85"/>
      <c r="P248" s="222">
        <f>O248*H248</f>
        <v>0</v>
      </c>
      <c r="Q248" s="222">
        <v>2.501876996</v>
      </c>
      <c r="R248" s="222">
        <f>Q248*H248</f>
        <v>20.990747996440003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154</v>
      </c>
      <c r="AT248" s="224" t="s">
        <v>149</v>
      </c>
      <c r="AU248" s="224" t="s">
        <v>78</v>
      </c>
      <c r="AY248" s="18" t="s">
        <v>146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76</v>
      </c>
      <c r="BK248" s="225">
        <f>ROUND(I248*H248,2)</f>
        <v>0</v>
      </c>
      <c r="BL248" s="18" t="s">
        <v>154</v>
      </c>
      <c r="BM248" s="224" t="s">
        <v>1265</v>
      </c>
    </row>
    <row r="249" spans="1:47" s="2" customFormat="1" ht="12">
      <c r="A249" s="39"/>
      <c r="B249" s="40"/>
      <c r="C249" s="41"/>
      <c r="D249" s="226" t="s">
        <v>156</v>
      </c>
      <c r="E249" s="41"/>
      <c r="F249" s="227" t="s">
        <v>905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156</v>
      </c>
      <c r="AU249" s="18" t="s">
        <v>78</v>
      </c>
    </row>
    <row r="250" spans="1:47" s="2" customFormat="1" ht="12">
      <c r="A250" s="39"/>
      <c r="B250" s="40"/>
      <c r="C250" s="41"/>
      <c r="D250" s="277" t="s">
        <v>278</v>
      </c>
      <c r="E250" s="41"/>
      <c r="F250" s="278" t="s">
        <v>906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278</v>
      </c>
      <c r="AU250" s="18" t="s">
        <v>78</v>
      </c>
    </row>
    <row r="251" spans="1:51" s="13" customFormat="1" ht="12">
      <c r="A251" s="13"/>
      <c r="B251" s="232"/>
      <c r="C251" s="233"/>
      <c r="D251" s="226" t="s">
        <v>165</v>
      </c>
      <c r="E251" s="234" t="s">
        <v>19</v>
      </c>
      <c r="F251" s="235" t="s">
        <v>1266</v>
      </c>
      <c r="G251" s="233"/>
      <c r="H251" s="236">
        <v>4.6</v>
      </c>
      <c r="I251" s="237"/>
      <c r="J251" s="233"/>
      <c r="K251" s="233"/>
      <c r="L251" s="238"/>
      <c r="M251" s="239"/>
      <c r="N251" s="240"/>
      <c r="O251" s="240"/>
      <c r="P251" s="240"/>
      <c r="Q251" s="240"/>
      <c r="R251" s="240"/>
      <c r="S251" s="240"/>
      <c r="T251" s="241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2" t="s">
        <v>165</v>
      </c>
      <c r="AU251" s="242" t="s">
        <v>78</v>
      </c>
      <c r="AV251" s="13" t="s">
        <v>78</v>
      </c>
      <c r="AW251" s="13" t="s">
        <v>31</v>
      </c>
      <c r="AX251" s="13" t="s">
        <v>69</v>
      </c>
      <c r="AY251" s="242" t="s">
        <v>146</v>
      </c>
    </row>
    <row r="252" spans="1:51" s="13" customFormat="1" ht="12">
      <c r="A252" s="13"/>
      <c r="B252" s="232"/>
      <c r="C252" s="233"/>
      <c r="D252" s="226" t="s">
        <v>165</v>
      </c>
      <c r="E252" s="234" t="s">
        <v>19</v>
      </c>
      <c r="F252" s="235" t="s">
        <v>1267</v>
      </c>
      <c r="G252" s="233"/>
      <c r="H252" s="236">
        <v>3.79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165</v>
      </c>
      <c r="AU252" s="242" t="s">
        <v>78</v>
      </c>
      <c r="AV252" s="13" t="s">
        <v>78</v>
      </c>
      <c r="AW252" s="13" t="s">
        <v>31</v>
      </c>
      <c r="AX252" s="13" t="s">
        <v>69</v>
      </c>
      <c r="AY252" s="242" t="s">
        <v>146</v>
      </c>
    </row>
    <row r="253" spans="1:51" s="14" customFormat="1" ht="12">
      <c r="A253" s="14"/>
      <c r="B253" s="243"/>
      <c r="C253" s="244"/>
      <c r="D253" s="226" t="s">
        <v>165</v>
      </c>
      <c r="E253" s="245" t="s">
        <v>19</v>
      </c>
      <c r="F253" s="246" t="s">
        <v>167</v>
      </c>
      <c r="G253" s="244"/>
      <c r="H253" s="247">
        <v>8.39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165</v>
      </c>
      <c r="AU253" s="253" t="s">
        <v>78</v>
      </c>
      <c r="AV253" s="14" t="s">
        <v>154</v>
      </c>
      <c r="AW253" s="14" t="s">
        <v>31</v>
      </c>
      <c r="AX253" s="14" t="s">
        <v>76</v>
      </c>
      <c r="AY253" s="253" t="s">
        <v>146</v>
      </c>
    </row>
    <row r="254" spans="1:65" s="2" customFormat="1" ht="16.5" customHeight="1">
      <c r="A254" s="39"/>
      <c r="B254" s="40"/>
      <c r="C254" s="213" t="s">
        <v>503</v>
      </c>
      <c r="D254" s="213" t="s">
        <v>149</v>
      </c>
      <c r="E254" s="214" t="s">
        <v>908</v>
      </c>
      <c r="F254" s="215" t="s">
        <v>909</v>
      </c>
      <c r="G254" s="216" t="s">
        <v>274</v>
      </c>
      <c r="H254" s="217">
        <v>41.8</v>
      </c>
      <c r="I254" s="218"/>
      <c r="J254" s="219">
        <f>ROUND(I254*H254,2)</f>
        <v>0</v>
      </c>
      <c r="K254" s="215" t="s">
        <v>770</v>
      </c>
      <c r="L254" s="45"/>
      <c r="M254" s="220" t="s">
        <v>19</v>
      </c>
      <c r="N254" s="221" t="s">
        <v>40</v>
      </c>
      <c r="O254" s="85"/>
      <c r="P254" s="222">
        <f>O254*H254</f>
        <v>0</v>
      </c>
      <c r="Q254" s="222">
        <v>0.0027469</v>
      </c>
      <c r="R254" s="222">
        <f>Q254*H254</f>
        <v>0.11482041999999999</v>
      </c>
      <c r="S254" s="222">
        <v>0</v>
      </c>
      <c r="T254" s="223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24" t="s">
        <v>154</v>
      </c>
      <c r="AT254" s="224" t="s">
        <v>149</v>
      </c>
      <c r="AU254" s="224" t="s">
        <v>78</v>
      </c>
      <c r="AY254" s="18" t="s">
        <v>146</v>
      </c>
      <c r="BE254" s="225">
        <f>IF(N254="základní",J254,0)</f>
        <v>0</v>
      </c>
      <c r="BF254" s="225">
        <f>IF(N254="snížená",J254,0)</f>
        <v>0</v>
      </c>
      <c r="BG254" s="225">
        <f>IF(N254="zákl. přenesená",J254,0)</f>
        <v>0</v>
      </c>
      <c r="BH254" s="225">
        <f>IF(N254="sníž. přenesená",J254,0)</f>
        <v>0</v>
      </c>
      <c r="BI254" s="225">
        <f>IF(N254="nulová",J254,0)</f>
        <v>0</v>
      </c>
      <c r="BJ254" s="18" t="s">
        <v>76</v>
      </c>
      <c r="BK254" s="225">
        <f>ROUND(I254*H254,2)</f>
        <v>0</v>
      </c>
      <c r="BL254" s="18" t="s">
        <v>154</v>
      </c>
      <c r="BM254" s="224" t="s">
        <v>1268</v>
      </c>
    </row>
    <row r="255" spans="1:47" s="2" customFormat="1" ht="12">
      <c r="A255" s="39"/>
      <c r="B255" s="40"/>
      <c r="C255" s="41"/>
      <c r="D255" s="226" t="s">
        <v>156</v>
      </c>
      <c r="E255" s="41"/>
      <c r="F255" s="227" t="s">
        <v>911</v>
      </c>
      <c r="G255" s="41"/>
      <c r="H255" s="41"/>
      <c r="I255" s="228"/>
      <c r="J255" s="41"/>
      <c r="K255" s="41"/>
      <c r="L255" s="45"/>
      <c r="M255" s="229"/>
      <c r="N255" s="230"/>
      <c r="O255" s="85"/>
      <c r="P255" s="85"/>
      <c r="Q255" s="85"/>
      <c r="R255" s="85"/>
      <c r="S255" s="85"/>
      <c r="T255" s="86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156</v>
      </c>
      <c r="AU255" s="18" t="s">
        <v>78</v>
      </c>
    </row>
    <row r="256" spans="1:47" s="2" customFormat="1" ht="12">
      <c r="A256" s="39"/>
      <c r="B256" s="40"/>
      <c r="C256" s="41"/>
      <c r="D256" s="277" t="s">
        <v>278</v>
      </c>
      <c r="E256" s="41"/>
      <c r="F256" s="278" t="s">
        <v>912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278</v>
      </c>
      <c r="AU256" s="18" t="s">
        <v>78</v>
      </c>
    </row>
    <row r="257" spans="1:51" s="13" customFormat="1" ht="12">
      <c r="A257" s="13"/>
      <c r="B257" s="232"/>
      <c r="C257" s="233"/>
      <c r="D257" s="226" t="s">
        <v>165</v>
      </c>
      <c r="E257" s="234" t="s">
        <v>19</v>
      </c>
      <c r="F257" s="235" t="s">
        <v>1269</v>
      </c>
      <c r="G257" s="233"/>
      <c r="H257" s="236">
        <v>28.6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2" t="s">
        <v>165</v>
      </c>
      <c r="AU257" s="242" t="s">
        <v>78</v>
      </c>
      <c r="AV257" s="13" t="s">
        <v>78</v>
      </c>
      <c r="AW257" s="13" t="s">
        <v>31</v>
      </c>
      <c r="AX257" s="13" t="s">
        <v>69</v>
      </c>
      <c r="AY257" s="242" t="s">
        <v>146</v>
      </c>
    </row>
    <row r="258" spans="1:51" s="13" customFormat="1" ht="12">
      <c r="A258" s="13"/>
      <c r="B258" s="232"/>
      <c r="C258" s="233"/>
      <c r="D258" s="226" t="s">
        <v>165</v>
      </c>
      <c r="E258" s="234" t="s">
        <v>19</v>
      </c>
      <c r="F258" s="235" t="s">
        <v>1270</v>
      </c>
      <c r="G258" s="233"/>
      <c r="H258" s="236">
        <v>13.2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165</v>
      </c>
      <c r="AU258" s="242" t="s">
        <v>78</v>
      </c>
      <c r="AV258" s="13" t="s">
        <v>78</v>
      </c>
      <c r="AW258" s="13" t="s">
        <v>31</v>
      </c>
      <c r="AX258" s="13" t="s">
        <v>69</v>
      </c>
      <c r="AY258" s="242" t="s">
        <v>146</v>
      </c>
    </row>
    <row r="259" spans="1:51" s="14" customFormat="1" ht="12">
      <c r="A259" s="14"/>
      <c r="B259" s="243"/>
      <c r="C259" s="244"/>
      <c r="D259" s="226" t="s">
        <v>165</v>
      </c>
      <c r="E259" s="245" t="s">
        <v>19</v>
      </c>
      <c r="F259" s="246" t="s">
        <v>167</v>
      </c>
      <c r="G259" s="244"/>
      <c r="H259" s="247">
        <v>41.8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165</v>
      </c>
      <c r="AU259" s="253" t="s">
        <v>78</v>
      </c>
      <c r="AV259" s="14" t="s">
        <v>154</v>
      </c>
      <c r="AW259" s="14" t="s">
        <v>31</v>
      </c>
      <c r="AX259" s="14" t="s">
        <v>76</v>
      </c>
      <c r="AY259" s="253" t="s">
        <v>146</v>
      </c>
    </row>
    <row r="260" spans="1:65" s="2" customFormat="1" ht="16.5" customHeight="1">
      <c r="A260" s="39"/>
      <c r="B260" s="40"/>
      <c r="C260" s="213" t="s">
        <v>509</v>
      </c>
      <c r="D260" s="213" t="s">
        <v>149</v>
      </c>
      <c r="E260" s="214" t="s">
        <v>915</v>
      </c>
      <c r="F260" s="215" t="s">
        <v>916</v>
      </c>
      <c r="G260" s="216" t="s">
        <v>274</v>
      </c>
      <c r="H260" s="217">
        <v>41.8</v>
      </c>
      <c r="I260" s="218"/>
      <c r="J260" s="219">
        <f>ROUND(I260*H260,2)</f>
        <v>0</v>
      </c>
      <c r="K260" s="215" t="s">
        <v>770</v>
      </c>
      <c r="L260" s="45"/>
      <c r="M260" s="220" t="s">
        <v>19</v>
      </c>
      <c r="N260" s="221" t="s">
        <v>40</v>
      </c>
      <c r="O260" s="85"/>
      <c r="P260" s="222">
        <f>O260*H260</f>
        <v>0</v>
      </c>
      <c r="Q260" s="222">
        <v>0</v>
      </c>
      <c r="R260" s="222">
        <f>Q260*H260</f>
        <v>0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154</v>
      </c>
      <c r="AT260" s="224" t="s">
        <v>149</v>
      </c>
      <c r="AU260" s="224" t="s">
        <v>78</v>
      </c>
      <c r="AY260" s="18" t="s">
        <v>146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76</v>
      </c>
      <c r="BK260" s="225">
        <f>ROUND(I260*H260,2)</f>
        <v>0</v>
      </c>
      <c r="BL260" s="18" t="s">
        <v>154</v>
      </c>
      <c r="BM260" s="224" t="s">
        <v>1271</v>
      </c>
    </row>
    <row r="261" spans="1:47" s="2" customFormat="1" ht="12">
      <c r="A261" s="39"/>
      <c r="B261" s="40"/>
      <c r="C261" s="41"/>
      <c r="D261" s="226" t="s">
        <v>156</v>
      </c>
      <c r="E261" s="41"/>
      <c r="F261" s="227" t="s">
        <v>918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156</v>
      </c>
      <c r="AU261" s="18" t="s">
        <v>78</v>
      </c>
    </row>
    <row r="262" spans="1:47" s="2" customFormat="1" ht="12">
      <c r="A262" s="39"/>
      <c r="B262" s="40"/>
      <c r="C262" s="41"/>
      <c r="D262" s="277" t="s">
        <v>278</v>
      </c>
      <c r="E262" s="41"/>
      <c r="F262" s="278" t="s">
        <v>919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278</v>
      </c>
      <c r="AU262" s="18" t="s">
        <v>78</v>
      </c>
    </row>
    <row r="263" spans="1:51" s="13" customFormat="1" ht="12">
      <c r="A263" s="13"/>
      <c r="B263" s="232"/>
      <c r="C263" s="233"/>
      <c r="D263" s="226" t="s">
        <v>165</v>
      </c>
      <c r="E263" s="234" t="s">
        <v>19</v>
      </c>
      <c r="F263" s="235" t="s">
        <v>1272</v>
      </c>
      <c r="G263" s="233"/>
      <c r="H263" s="236">
        <v>41.8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2" t="s">
        <v>165</v>
      </c>
      <c r="AU263" s="242" t="s">
        <v>78</v>
      </c>
      <c r="AV263" s="13" t="s">
        <v>78</v>
      </c>
      <c r="AW263" s="13" t="s">
        <v>31</v>
      </c>
      <c r="AX263" s="13" t="s">
        <v>76</v>
      </c>
      <c r="AY263" s="242" t="s">
        <v>146</v>
      </c>
    </row>
    <row r="264" spans="1:65" s="2" customFormat="1" ht="16.5" customHeight="1">
      <c r="A264" s="39"/>
      <c r="B264" s="40"/>
      <c r="C264" s="213" t="s">
        <v>514</v>
      </c>
      <c r="D264" s="213" t="s">
        <v>149</v>
      </c>
      <c r="E264" s="214" t="s">
        <v>473</v>
      </c>
      <c r="F264" s="215" t="s">
        <v>474</v>
      </c>
      <c r="G264" s="216" t="s">
        <v>228</v>
      </c>
      <c r="H264" s="217">
        <v>0.171</v>
      </c>
      <c r="I264" s="218"/>
      <c r="J264" s="219">
        <f>ROUND(I264*H264,2)</f>
        <v>0</v>
      </c>
      <c r="K264" s="215" t="s">
        <v>770</v>
      </c>
      <c r="L264" s="45"/>
      <c r="M264" s="220" t="s">
        <v>19</v>
      </c>
      <c r="N264" s="221" t="s">
        <v>40</v>
      </c>
      <c r="O264" s="85"/>
      <c r="P264" s="222">
        <f>O264*H264</f>
        <v>0</v>
      </c>
      <c r="Q264" s="222">
        <v>1.0463206</v>
      </c>
      <c r="R264" s="222">
        <f>Q264*H264</f>
        <v>0.17892082260000003</v>
      </c>
      <c r="S264" s="222">
        <v>0</v>
      </c>
      <c r="T264" s="223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24" t="s">
        <v>154</v>
      </c>
      <c r="AT264" s="224" t="s">
        <v>149</v>
      </c>
      <c r="AU264" s="224" t="s">
        <v>78</v>
      </c>
      <c r="AY264" s="18" t="s">
        <v>146</v>
      </c>
      <c r="BE264" s="225">
        <f>IF(N264="základní",J264,0)</f>
        <v>0</v>
      </c>
      <c r="BF264" s="225">
        <f>IF(N264="snížená",J264,0)</f>
        <v>0</v>
      </c>
      <c r="BG264" s="225">
        <f>IF(N264="zákl. přenesená",J264,0)</f>
        <v>0</v>
      </c>
      <c r="BH264" s="225">
        <f>IF(N264="sníž. přenesená",J264,0)</f>
        <v>0</v>
      </c>
      <c r="BI264" s="225">
        <f>IF(N264="nulová",J264,0)</f>
        <v>0</v>
      </c>
      <c r="BJ264" s="18" t="s">
        <v>76</v>
      </c>
      <c r="BK264" s="225">
        <f>ROUND(I264*H264,2)</f>
        <v>0</v>
      </c>
      <c r="BL264" s="18" t="s">
        <v>154</v>
      </c>
      <c r="BM264" s="224" t="s">
        <v>1273</v>
      </c>
    </row>
    <row r="265" spans="1:47" s="2" customFormat="1" ht="12">
      <c r="A265" s="39"/>
      <c r="B265" s="40"/>
      <c r="C265" s="41"/>
      <c r="D265" s="226" t="s">
        <v>156</v>
      </c>
      <c r="E265" s="41"/>
      <c r="F265" s="227" t="s">
        <v>476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156</v>
      </c>
      <c r="AU265" s="18" t="s">
        <v>78</v>
      </c>
    </row>
    <row r="266" spans="1:47" s="2" customFormat="1" ht="12">
      <c r="A266" s="39"/>
      <c r="B266" s="40"/>
      <c r="C266" s="41"/>
      <c r="D266" s="277" t="s">
        <v>278</v>
      </c>
      <c r="E266" s="41"/>
      <c r="F266" s="278" t="s">
        <v>922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278</v>
      </c>
      <c r="AU266" s="18" t="s">
        <v>78</v>
      </c>
    </row>
    <row r="267" spans="1:51" s="13" customFormat="1" ht="12">
      <c r="A267" s="13"/>
      <c r="B267" s="232"/>
      <c r="C267" s="233"/>
      <c r="D267" s="226" t="s">
        <v>165</v>
      </c>
      <c r="E267" s="234" t="s">
        <v>19</v>
      </c>
      <c r="F267" s="235" t="s">
        <v>1274</v>
      </c>
      <c r="G267" s="233"/>
      <c r="H267" s="236">
        <v>0.171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165</v>
      </c>
      <c r="AU267" s="242" t="s">
        <v>78</v>
      </c>
      <c r="AV267" s="13" t="s">
        <v>78</v>
      </c>
      <c r="AW267" s="13" t="s">
        <v>31</v>
      </c>
      <c r="AX267" s="13" t="s">
        <v>76</v>
      </c>
      <c r="AY267" s="242" t="s">
        <v>146</v>
      </c>
    </row>
    <row r="268" spans="1:65" s="2" customFormat="1" ht="16.5" customHeight="1">
      <c r="A268" s="39"/>
      <c r="B268" s="40"/>
      <c r="C268" s="213" t="s">
        <v>520</v>
      </c>
      <c r="D268" s="213" t="s">
        <v>149</v>
      </c>
      <c r="E268" s="214" t="s">
        <v>480</v>
      </c>
      <c r="F268" s="215" t="s">
        <v>481</v>
      </c>
      <c r="G268" s="216" t="s">
        <v>192</v>
      </c>
      <c r="H268" s="217">
        <v>3</v>
      </c>
      <c r="I268" s="218"/>
      <c r="J268" s="219">
        <f>ROUND(I268*H268,2)</f>
        <v>0</v>
      </c>
      <c r="K268" s="215" t="s">
        <v>770</v>
      </c>
      <c r="L268" s="45"/>
      <c r="M268" s="220" t="s">
        <v>19</v>
      </c>
      <c r="N268" s="221" t="s">
        <v>40</v>
      </c>
      <c r="O268" s="85"/>
      <c r="P268" s="222">
        <f>O268*H268</f>
        <v>0</v>
      </c>
      <c r="Q268" s="222">
        <v>0.144006</v>
      </c>
      <c r="R268" s="222">
        <f>Q268*H268</f>
        <v>0.432018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154</v>
      </c>
      <c r="AT268" s="224" t="s">
        <v>149</v>
      </c>
      <c r="AU268" s="224" t="s">
        <v>78</v>
      </c>
      <c r="AY268" s="18" t="s">
        <v>146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76</v>
      </c>
      <c r="BK268" s="225">
        <f>ROUND(I268*H268,2)</f>
        <v>0</v>
      </c>
      <c r="BL268" s="18" t="s">
        <v>154</v>
      </c>
      <c r="BM268" s="224" t="s">
        <v>1275</v>
      </c>
    </row>
    <row r="269" spans="1:47" s="2" customFormat="1" ht="12">
      <c r="A269" s="39"/>
      <c r="B269" s="40"/>
      <c r="C269" s="41"/>
      <c r="D269" s="226" t="s">
        <v>156</v>
      </c>
      <c r="E269" s="41"/>
      <c r="F269" s="227" t="s">
        <v>483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156</v>
      </c>
      <c r="AU269" s="18" t="s">
        <v>78</v>
      </c>
    </row>
    <row r="270" spans="1:47" s="2" customFormat="1" ht="12">
      <c r="A270" s="39"/>
      <c r="B270" s="40"/>
      <c r="C270" s="41"/>
      <c r="D270" s="277" t="s">
        <v>278</v>
      </c>
      <c r="E270" s="41"/>
      <c r="F270" s="278" t="s">
        <v>925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278</v>
      </c>
      <c r="AU270" s="18" t="s">
        <v>78</v>
      </c>
    </row>
    <row r="271" spans="1:51" s="13" customFormat="1" ht="12">
      <c r="A271" s="13"/>
      <c r="B271" s="232"/>
      <c r="C271" s="233"/>
      <c r="D271" s="226" t="s">
        <v>165</v>
      </c>
      <c r="E271" s="234" t="s">
        <v>19</v>
      </c>
      <c r="F271" s="235" t="s">
        <v>1276</v>
      </c>
      <c r="G271" s="233"/>
      <c r="H271" s="236">
        <v>3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165</v>
      </c>
      <c r="AU271" s="242" t="s">
        <v>78</v>
      </c>
      <c r="AV271" s="13" t="s">
        <v>78</v>
      </c>
      <c r="AW271" s="13" t="s">
        <v>31</v>
      </c>
      <c r="AX271" s="13" t="s">
        <v>76</v>
      </c>
      <c r="AY271" s="242" t="s">
        <v>146</v>
      </c>
    </row>
    <row r="272" spans="1:63" s="12" customFormat="1" ht="25.9" customHeight="1">
      <c r="A272" s="12"/>
      <c r="B272" s="197"/>
      <c r="C272" s="198"/>
      <c r="D272" s="199" t="s">
        <v>68</v>
      </c>
      <c r="E272" s="200" t="s">
        <v>154</v>
      </c>
      <c r="F272" s="200" t="s">
        <v>486</v>
      </c>
      <c r="G272" s="198"/>
      <c r="H272" s="198"/>
      <c r="I272" s="201"/>
      <c r="J272" s="202">
        <f>BK272</f>
        <v>0</v>
      </c>
      <c r="K272" s="198"/>
      <c r="L272" s="203"/>
      <c r="M272" s="204"/>
      <c r="N272" s="205"/>
      <c r="O272" s="205"/>
      <c r="P272" s="206">
        <f>SUM(P273:P294)</f>
        <v>0</v>
      </c>
      <c r="Q272" s="205"/>
      <c r="R272" s="206">
        <f>SUM(R273:R294)</f>
        <v>41.148826443</v>
      </c>
      <c r="S272" s="205"/>
      <c r="T272" s="207">
        <f>SUM(T273:T294)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8" t="s">
        <v>76</v>
      </c>
      <c r="AT272" s="209" t="s">
        <v>68</v>
      </c>
      <c r="AU272" s="209" t="s">
        <v>69</v>
      </c>
      <c r="AY272" s="208" t="s">
        <v>146</v>
      </c>
      <c r="BK272" s="210">
        <f>SUM(BK273:BK294)</f>
        <v>0</v>
      </c>
    </row>
    <row r="273" spans="1:65" s="2" customFormat="1" ht="16.5" customHeight="1">
      <c r="A273" s="39"/>
      <c r="B273" s="40"/>
      <c r="C273" s="213" t="s">
        <v>539</v>
      </c>
      <c r="D273" s="213" t="s">
        <v>149</v>
      </c>
      <c r="E273" s="214" t="s">
        <v>488</v>
      </c>
      <c r="F273" s="215" t="s">
        <v>489</v>
      </c>
      <c r="G273" s="216" t="s">
        <v>274</v>
      </c>
      <c r="H273" s="217">
        <v>21.557</v>
      </c>
      <c r="I273" s="218"/>
      <c r="J273" s="219">
        <f>ROUND(I273*H273,2)</f>
        <v>0</v>
      </c>
      <c r="K273" s="215" t="s">
        <v>770</v>
      </c>
      <c r="L273" s="45"/>
      <c r="M273" s="220" t="s">
        <v>19</v>
      </c>
      <c r="N273" s="221" t="s">
        <v>40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154</v>
      </c>
      <c r="AT273" s="224" t="s">
        <v>149</v>
      </c>
      <c r="AU273" s="224" t="s">
        <v>76</v>
      </c>
      <c r="AY273" s="18" t="s">
        <v>146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76</v>
      </c>
      <c r="BK273" s="225">
        <f>ROUND(I273*H273,2)</f>
        <v>0</v>
      </c>
      <c r="BL273" s="18" t="s">
        <v>154</v>
      </c>
      <c r="BM273" s="224" t="s">
        <v>1277</v>
      </c>
    </row>
    <row r="274" spans="1:47" s="2" customFormat="1" ht="12">
      <c r="A274" s="39"/>
      <c r="B274" s="40"/>
      <c r="C274" s="41"/>
      <c r="D274" s="226" t="s">
        <v>156</v>
      </c>
      <c r="E274" s="41"/>
      <c r="F274" s="227" t="s">
        <v>491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156</v>
      </c>
      <c r="AU274" s="18" t="s">
        <v>76</v>
      </c>
    </row>
    <row r="275" spans="1:47" s="2" customFormat="1" ht="12">
      <c r="A275" s="39"/>
      <c r="B275" s="40"/>
      <c r="C275" s="41"/>
      <c r="D275" s="277" t="s">
        <v>278</v>
      </c>
      <c r="E275" s="41"/>
      <c r="F275" s="278" t="s">
        <v>928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278</v>
      </c>
      <c r="AU275" s="18" t="s">
        <v>76</v>
      </c>
    </row>
    <row r="276" spans="1:51" s="13" customFormat="1" ht="12">
      <c r="A276" s="13"/>
      <c r="B276" s="232"/>
      <c r="C276" s="233"/>
      <c r="D276" s="226" t="s">
        <v>165</v>
      </c>
      <c r="E276" s="234" t="s">
        <v>19</v>
      </c>
      <c r="F276" s="235" t="s">
        <v>1278</v>
      </c>
      <c r="G276" s="233"/>
      <c r="H276" s="236">
        <v>21.557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165</v>
      </c>
      <c r="AU276" s="242" t="s">
        <v>76</v>
      </c>
      <c r="AV276" s="13" t="s">
        <v>78</v>
      </c>
      <c r="AW276" s="13" t="s">
        <v>31</v>
      </c>
      <c r="AX276" s="13" t="s">
        <v>76</v>
      </c>
      <c r="AY276" s="242" t="s">
        <v>146</v>
      </c>
    </row>
    <row r="277" spans="1:65" s="2" customFormat="1" ht="16.5" customHeight="1">
      <c r="A277" s="39"/>
      <c r="B277" s="40"/>
      <c r="C277" s="213" t="s">
        <v>525</v>
      </c>
      <c r="D277" s="213" t="s">
        <v>149</v>
      </c>
      <c r="E277" s="214" t="s">
        <v>1279</v>
      </c>
      <c r="F277" s="215" t="s">
        <v>1280</v>
      </c>
      <c r="G277" s="216" t="s">
        <v>160</v>
      </c>
      <c r="H277" s="217">
        <v>0.812</v>
      </c>
      <c r="I277" s="218"/>
      <c r="J277" s="219">
        <f>ROUND(I277*H277,2)</f>
        <v>0</v>
      </c>
      <c r="K277" s="215" t="s">
        <v>770</v>
      </c>
      <c r="L277" s="45"/>
      <c r="M277" s="220" t="s">
        <v>19</v>
      </c>
      <c r="N277" s="221" t="s">
        <v>40</v>
      </c>
      <c r="O277" s="85"/>
      <c r="P277" s="222">
        <f>O277*H277</f>
        <v>0</v>
      </c>
      <c r="Q277" s="222">
        <v>0</v>
      </c>
      <c r="R277" s="222">
        <f>Q277*H277</f>
        <v>0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154</v>
      </c>
      <c r="AT277" s="224" t="s">
        <v>149</v>
      </c>
      <c r="AU277" s="224" t="s">
        <v>76</v>
      </c>
      <c r="AY277" s="18" t="s">
        <v>146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76</v>
      </c>
      <c r="BK277" s="225">
        <f>ROUND(I277*H277,2)</f>
        <v>0</v>
      </c>
      <c r="BL277" s="18" t="s">
        <v>154</v>
      </c>
      <c r="BM277" s="224" t="s">
        <v>1281</v>
      </c>
    </row>
    <row r="278" spans="1:47" s="2" customFormat="1" ht="12">
      <c r="A278" s="39"/>
      <c r="B278" s="40"/>
      <c r="C278" s="41"/>
      <c r="D278" s="226" t="s">
        <v>156</v>
      </c>
      <c r="E278" s="41"/>
      <c r="F278" s="227" t="s">
        <v>1282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156</v>
      </c>
      <c r="AU278" s="18" t="s">
        <v>76</v>
      </c>
    </row>
    <row r="279" spans="1:47" s="2" customFormat="1" ht="12">
      <c r="A279" s="39"/>
      <c r="B279" s="40"/>
      <c r="C279" s="41"/>
      <c r="D279" s="277" t="s">
        <v>278</v>
      </c>
      <c r="E279" s="41"/>
      <c r="F279" s="278" t="s">
        <v>1283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278</v>
      </c>
      <c r="AU279" s="18" t="s">
        <v>76</v>
      </c>
    </row>
    <row r="280" spans="1:51" s="13" customFormat="1" ht="12">
      <c r="A280" s="13"/>
      <c r="B280" s="232"/>
      <c r="C280" s="233"/>
      <c r="D280" s="226" t="s">
        <v>165</v>
      </c>
      <c r="E280" s="234" t="s">
        <v>19</v>
      </c>
      <c r="F280" s="235" t="s">
        <v>1284</v>
      </c>
      <c r="G280" s="233"/>
      <c r="H280" s="236">
        <v>0.812</v>
      </c>
      <c r="I280" s="237"/>
      <c r="J280" s="233"/>
      <c r="K280" s="233"/>
      <c r="L280" s="238"/>
      <c r="M280" s="239"/>
      <c r="N280" s="240"/>
      <c r="O280" s="240"/>
      <c r="P280" s="240"/>
      <c r="Q280" s="240"/>
      <c r="R280" s="240"/>
      <c r="S280" s="240"/>
      <c r="T280" s="241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2" t="s">
        <v>165</v>
      </c>
      <c r="AU280" s="242" t="s">
        <v>76</v>
      </c>
      <c r="AV280" s="13" t="s">
        <v>78</v>
      </c>
      <c r="AW280" s="13" t="s">
        <v>31</v>
      </c>
      <c r="AX280" s="13" t="s">
        <v>76</v>
      </c>
      <c r="AY280" s="242" t="s">
        <v>146</v>
      </c>
    </row>
    <row r="281" spans="1:65" s="2" customFormat="1" ht="21.75" customHeight="1">
      <c r="A281" s="39"/>
      <c r="B281" s="40"/>
      <c r="C281" s="213" t="s">
        <v>532</v>
      </c>
      <c r="D281" s="213" t="s">
        <v>149</v>
      </c>
      <c r="E281" s="214" t="s">
        <v>1285</v>
      </c>
      <c r="F281" s="215" t="s">
        <v>1286</v>
      </c>
      <c r="G281" s="216" t="s">
        <v>160</v>
      </c>
      <c r="H281" s="217">
        <v>9.307</v>
      </c>
      <c r="I281" s="218"/>
      <c r="J281" s="219">
        <f>ROUND(I281*H281,2)</f>
        <v>0</v>
      </c>
      <c r="K281" s="215" t="s">
        <v>770</v>
      </c>
      <c r="L281" s="45"/>
      <c r="M281" s="220" t="s">
        <v>19</v>
      </c>
      <c r="N281" s="221" t="s">
        <v>40</v>
      </c>
      <c r="O281" s="85"/>
      <c r="P281" s="222">
        <f>O281*H281</f>
        <v>0</v>
      </c>
      <c r="Q281" s="222">
        <v>2.0328</v>
      </c>
      <c r="R281" s="222">
        <f>Q281*H281</f>
        <v>18.9192696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154</v>
      </c>
      <c r="AT281" s="224" t="s">
        <v>149</v>
      </c>
      <c r="AU281" s="224" t="s">
        <v>76</v>
      </c>
      <c r="AY281" s="18" t="s">
        <v>146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76</v>
      </c>
      <c r="BK281" s="225">
        <f>ROUND(I281*H281,2)</f>
        <v>0</v>
      </c>
      <c r="BL281" s="18" t="s">
        <v>154</v>
      </c>
      <c r="BM281" s="224" t="s">
        <v>1287</v>
      </c>
    </row>
    <row r="282" spans="1:47" s="2" customFormat="1" ht="12">
      <c r="A282" s="39"/>
      <c r="B282" s="40"/>
      <c r="C282" s="41"/>
      <c r="D282" s="226" t="s">
        <v>156</v>
      </c>
      <c r="E282" s="41"/>
      <c r="F282" s="227" t="s">
        <v>1288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156</v>
      </c>
      <c r="AU282" s="18" t="s">
        <v>76</v>
      </c>
    </row>
    <row r="283" spans="1:47" s="2" customFormat="1" ht="12">
      <c r="A283" s="39"/>
      <c r="B283" s="40"/>
      <c r="C283" s="41"/>
      <c r="D283" s="277" t="s">
        <v>278</v>
      </c>
      <c r="E283" s="41"/>
      <c r="F283" s="278" t="s">
        <v>1289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278</v>
      </c>
      <c r="AU283" s="18" t="s">
        <v>76</v>
      </c>
    </row>
    <row r="284" spans="1:51" s="15" customFormat="1" ht="12">
      <c r="A284" s="15"/>
      <c r="B284" s="264"/>
      <c r="C284" s="265"/>
      <c r="D284" s="226" t="s">
        <v>165</v>
      </c>
      <c r="E284" s="266" t="s">
        <v>19</v>
      </c>
      <c r="F284" s="267" t="s">
        <v>1290</v>
      </c>
      <c r="G284" s="265"/>
      <c r="H284" s="266" t="s">
        <v>19</v>
      </c>
      <c r="I284" s="268"/>
      <c r="J284" s="265"/>
      <c r="K284" s="265"/>
      <c r="L284" s="269"/>
      <c r="M284" s="270"/>
      <c r="N284" s="271"/>
      <c r="O284" s="271"/>
      <c r="P284" s="271"/>
      <c r="Q284" s="271"/>
      <c r="R284" s="271"/>
      <c r="S284" s="271"/>
      <c r="T284" s="272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73" t="s">
        <v>165</v>
      </c>
      <c r="AU284" s="273" t="s">
        <v>76</v>
      </c>
      <c r="AV284" s="15" t="s">
        <v>76</v>
      </c>
      <c r="AW284" s="15" t="s">
        <v>31</v>
      </c>
      <c r="AX284" s="15" t="s">
        <v>69</v>
      </c>
      <c r="AY284" s="273" t="s">
        <v>146</v>
      </c>
    </row>
    <row r="285" spans="1:51" s="13" customFormat="1" ht="12">
      <c r="A285" s="13"/>
      <c r="B285" s="232"/>
      <c r="C285" s="233"/>
      <c r="D285" s="226" t="s">
        <v>165</v>
      </c>
      <c r="E285" s="234" t="s">
        <v>19</v>
      </c>
      <c r="F285" s="235" t="s">
        <v>1291</v>
      </c>
      <c r="G285" s="233"/>
      <c r="H285" s="236">
        <v>2.66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165</v>
      </c>
      <c r="AU285" s="242" t="s">
        <v>76</v>
      </c>
      <c r="AV285" s="13" t="s">
        <v>78</v>
      </c>
      <c r="AW285" s="13" t="s">
        <v>31</v>
      </c>
      <c r="AX285" s="13" t="s">
        <v>69</v>
      </c>
      <c r="AY285" s="242" t="s">
        <v>146</v>
      </c>
    </row>
    <row r="286" spans="1:51" s="13" customFormat="1" ht="12">
      <c r="A286" s="13"/>
      <c r="B286" s="232"/>
      <c r="C286" s="233"/>
      <c r="D286" s="226" t="s">
        <v>165</v>
      </c>
      <c r="E286" s="234" t="s">
        <v>19</v>
      </c>
      <c r="F286" s="235" t="s">
        <v>1292</v>
      </c>
      <c r="G286" s="233"/>
      <c r="H286" s="236">
        <v>6.647</v>
      </c>
      <c r="I286" s="237"/>
      <c r="J286" s="233"/>
      <c r="K286" s="233"/>
      <c r="L286" s="238"/>
      <c r="M286" s="239"/>
      <c r="N286" s="240"/>
      <c r="O286" s="240"/>
      <c r="P286" s="240"/>
      <c r="Q286" s="240"/>
      <c r="R286" s="240"/>
      <c r="S286" s="240"/>
      <c r="T286" s="241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2" t="s">
        <v>165</v>
      </c>
      <c r="AU286" s="242" t="s">
        <v>76</v>
      </c>
      <c r="AV286" s="13" t="s">
        <v>78</v>
      </c>
      <c r="AW286" s="13" t="s">
        <v>31</v>
      </c>
      <c r="AX286" s="13" t="s">
        <v>69</v>
      </c>
      <c r="AY286" s="242" t="s">
        <v>146</v>
      </c>
    </row>
    <row r="287" spans="1:51" s="14" customFormat="1" ht="12">
      <c r="A287" s="14"/>
      <c r="B287" s="243"/>
      <c r="C287" s="244"/>
      <c r="D287" s="226" t="s">
        <v>165</v>
      </c>
      <c r="E287" s="245" t="s">
        <v>19</v>
      </c>
      <c r="F287" s="246" t="s">
        <v>167</v>
      </c>
      <c r="G287" s="244"/>
      <c r="H287" s="247">
        <v>9.307</v>
      </c>
      <c r="I287" s="248"/>
      <c r="J287" s="244"/>
      <c r="K287" s="244"/>
      <c r="L287" s="249"/>
      <c r="M287" s="250"/>
      <c r="N287" s="251"/>
      <c r="O287" s="251"/>
      <c r="P287" s="251"/>
      <c r="Q287" s="251"/>
      <c r="R287" s="251"/>
      <c r="S287" s="251"/>
      <c r="T287" s="252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3" t="s">
        <v>165</v>
      </c>
      <c r="AU287" s="253" t="s">
        <v>76</v>
      </c>
      <c r="AV287" s="14" t="s">
        <v>154</v>
      </c>
      <c r="AW287" s="14" t="s">
        <v>31</v>
      </c>
      <c r="AX287" s="14" t="s">
        <v>76</v>
      </c>
      <c r="AY287" s="253" t="s">
        <v>146</v>
      </c>
    </row>
    <row r="288" spans="1:65" s="2" customFormat="1" ht="21.75" customHeight="1">
      <c r="A288" s="39"/>
      <c r="B288" s="40"/>
      <c r="C288" s="213" t="s">
        <v>544</v>
      </c>
      <c r="D288" s="213" t="s">
        <v>149</v>
      </c>
      <c r="E288" s="214" t="s">
        <v>496</v>
      </c>
      <c r="F288" s="215" t="s">
        <v>497</v>
      </c>
      <c r="G288" s="216" t="s">
        <v>274</v>
      </c>
      <c r="H288" s="217">
        <v>21.557</v>
      </c>
      <c r="I288" s="218"/>
      <c r="J288" s="219">
        <f>ROUND(I288*H288,2)</f>
        <v>0</v>
      </c>
      <c r="K288" s="215" t="s">
        <v>770</v>
      </c>
      <c r="L288" s="45"/>
      <c r="M288" s="220" t="s">
        <v>19</v>
      </c>
      <c r="N288" s="221" t="s">
        <v>40</v>
      </c>
      <c r="O288" s="85"/>
      <c r="P288" s="222">
        <f>O288*H288</f>
        <v>0</v>
      </c>
      <c r="Q288" s="222">
        <v>1.031199</v>
      </c>
      <c r="R288" s="222">
        <f>Q288*H288</f>
        <v>22.229556842999997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154</v>
      </c>
      <c r="AT288" s="224" t="s">
        <v>149</v>
      </c>
      <c r="AU288" s="224" t="s">
        <v>76</v>
      </c>
      <c r="AY288" s="18" t="s">
        <v>146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76</v>
      </c>
      <c r="BK288" s="225">
        <f>ROUND(I288*H288,2)</f>
        <v>0</v>
      </c>
      <c r="BL288" s="18" t="s">
        <v>154</v>
      </c>
      <c r="BM288" s="224" t="s">
        <v>1293</v>
      </c>
    </row>
    <row r="289" spans="1:47" s="2" customFormat="1" ht="12">
      <c r="A289" s="39"/>
      <c r="B289" s="40"/>
      <c r="C289" s="41"/>
      <c r="D289" s="226" t="s">
        <v>156</v>
      </c>
      <c r="E289" s="41"/>
      <c r="F289" s="227" t="s">
        <v>499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156</v>
      </c>
      <c r="AU289" s="18" t="s">
        <v>76</v>
      </c>
    </row>
    <row r="290" spans="1:47" s="2" customFormat="1" ht="12">
      <c r="A290" s="39"/>
      <c r="B290" s="40"/>
      <c r="C290" s="41"/>
      <c r="D290" s="277" t="s">
        <v>278</v>
      </c>
      <c r="E290" s="41"/>
      <c r="F290" s="278" t="s">
        <v>932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278</v>
      </c>
      <c r="AU290" s="18" t="s">
        <v>76</v>
      </c>
    </row>
    <row r="291" spans="1:51" s="13" customFormat="1" ht="12">
      <c r="A291" s="13"/>
      <c r="B291" s="232"/>
      <c r="C291" s="233"/>
      <c r="D291" s="226" t="s">
        <v>165</v>
      </c>
      <c r="E291" s="234" t="s">
        <v>19</v>
      </c>
      <c r="F291" s="235" t="s">
        <v>1294</v>
      </c>
      <c r="G291" s="233"/>
      <c r="H291" s="236">
        <v>3.25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165</v>
      </c>
      <c r="AU291" s="242" t="s">
        <v>76</v>
      </c>
      <c r="AV291" s="13" t="s">
        <v>78</v>
      </c>
      <c r="AW291" s="13" t="s">
        <v>31</v>
      </c>
      <c r="AX291" s="13" t="s">
        <v>69</v>
      </c>
      <c r="AY291" s="242" t="s">
        <v>146</v>
      </c>
    </row>
    <row r="292" spans="1:51" s="13" customFormat="1" ht="12">
      <c r="A292" s="13"/>
      <c r="B292" s="232"/>
      <c r="C292" s="233"/>
      <c r="D292" s="226" t="s">
        <v>165</v>
      </c>
      <c r="E292" s="234" t="s">
        <v>19</v>
      </c>
      <c r="F292" s="235" t="s">
        <v>1295</v>
      </c>
      <c r="G292" s="233"/>
      <c r="H292" s="236">
        <v>3.36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165</v>
      </c>
      <c r="AU292" s="242" t="s">
        <v>76</v>
      </c>
      <c r="AV292" s="13" t="s">
        <v>78</v>
      </c>
      <c r="AW292" s="13" t="s">
        <v>31</v>
      </c>
      <c r="AX292" s="13" t="s">
        <v>69</v>
      </c>
      <c r="AY292" s="242" t="s">
        <v>146</v>
      </c>
    </row>
    <row r="293" spans="1:51" s="13" customFormat="1" ht="12">
      <c r="A293" s="13"/>
      <c r="B293" s="232"/>
      <c r="C293" s="233"/>
      <c r="D293" s="226" t="s">
        <v>165</v>
      </c>
      <c r="E293" s="234" t="s">
        <v>19</v>
      </c>
      <c r="F293" s="235" t="s">
        <v>1296</v>
      </c>
      <c r="G293" s="233"/>
      <c r="H293" s="236">
        <v>14.947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165</v>
      </c>
      <c r="AU293" s="242" t="s">
        <v>76</v>
      </c>
      <c r="AV293" s="13" t="s">
        <v>78</v>
      </c>
      <c r="AW293" s="13" t="s">
        <v>31</v>
      </c>
      <c r="AX293" s="13" t="s">
        <v>69</v>
      </c>
      <c r="AY293" s="242" t="s">
        <v>146</v>
      </c>
    </row>
    <row r="294" spans="1:51" s="14" customFormat="1" ht="12">
      <c r="A294" s="14"/>
      <c r="B294" s="243"/>
      <c r="C294" s="244"/>
      <c r="D294" s="226" t="s">
        <v>165</v>
      </c>
      <c r="E294" s="245" t="s">
        <v>19</v>
      </c>
      <c r="F294" s="246" t="s">
        <v>167</v>
      </c>
      <c r="G294" s="244"/>
      <c r="H294" s="247">
        <v>21.557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165</v>
      </c>
      <c r="AU294" s="253" t="s">
        <v>76</v>
      </c>
      <c r="AV294" s="14" t="s">
        <v>154</v>
      </c>
      <c r="AW294" s="14" t="s">
        <v>31</v>
      </c>
      <c r="AX294" s="14" t="s">
        <v>76</v>
      </c>
      <c r="AY294" s="253" t="s">
        <v>146</v>
      </c>
    </row>
    <row r="295" spans="1:63" s="12" customFormat="1" ht="25.9" customHeight="1">
      <c r="A295" s="12"/>
      <c r="B295" s="197"/>
      <c r="C295" s="198"/>
      <c r="D295" s="199" t="s">
        <v>68</v>
      </c>
      <c r="E295" s="200" t="s">
        <v>501</v>
      </c>
      <c r="F295" s="200" t="s">
        <v>502</v>
      </c>
      <c r="G295" s="198"/>
      <c r="H295" s="198"/>
      <c r="I295" s="201"/>
      <c r="J295" s="202">
        <f>BK295</f>
        <v>0</v>
      </c>
      <c r="K295" s="198"/>
      <c r="L295" s="203"/>
      <c r="M295" s="204"/>
      <c r="N295" s="205"/>
      <c r="O295" s="205"/>
      <c r="P295" s="206">
        <f>SUM(P296:P313)</f>
        <v>0</v>
      </c>
      <c r="Q295" s="205"/>
      <c r="R295" s="206">
        <f>SUM(R296:R313)</f>
        <v>0.045</v>
      </c>
      <c r="S295" s="205"/>
      <c r="T295" s="207">
        <f>SUM(T296:T313)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08" t="s">
        <v>76</v>
      </c>
      <c r="AT295" s="209" t="s">
        <v>68</v>
      </c>
      <c r="AU295" s="209" t="s">
        <v>69</v>
      </c>
      <c r="AY295" s="208" t="s">
        <v>146</v>
      </c>
      <c r="BK295" s="210">
        <f>SUM(BK296:BK313)</f>
        <v>0</v>
      </c>
    </row>
    <row r="296" spans="1:65" s="2" customFormat="1" ht="16.5" customHeight="1">
      <c r="A296" s="39"/>
      <c r="B296" s="40"/>
      <c r="C296" s="213" t="s">
        <v>551</v>
      </c>
      <c r="D296" s="213" t="s">
        <v>149</v>
      </c>
      <c r="E296" s="214" t="s">
        <v>504</v>
      </c>
      <c r="F296" s="215" t="s">
        <v>505</v>
      </c>
      <c r="G296" s="216" t="s">
        <v>274</v>
      </c>
      <c r="H296" s="217">
        <v>44.418</v>
      </c>
      <c r="I296" s="218"/>
      <c r="J296" s="219">
        <f>ROUND(I296*H296,2)</f>
        <v>0</v>
      </c>
      <c r="K296" s="215" t="s">
        <v>19</v>
      </c>
      <c r="L296" s="45"/>
      <c r="M296" s="220" t="s">
        <v>19</v>
      </c>
      <c r="N296" s="221" t="s">
        <v>40</v>
      </c>
      <c r="O296" s="85"/>
      <c r="P296" s="222">
        <f>O296*H296</f>
        <v>0</v>
      </c>
      <c r="Q296" s="222">
        <v>0</v>
      </c>
      <c r="R296" s="222">
        <f>Q296*H296</f>
        <v>0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154</v>
      </c>
      <c r="AT296" s="224" t="s">
        <v>149</v>
      </c>
      <c r="AU296" s="224" t="s">
        <v>76</v>
      </c>
      <c r="AY296" s="18" t="s">
        <v>146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76</v>
      </c>
      <c r="BK296" s="225">
        <f>ROUND(I296*H296,2)</f>
        <v>0</v>
      </c>
      <c r="BL296" s="18" t="s">
        <v>154</v>
      </c>
      <c r="BM296" s="224" t="s">
        <v>1297</v>
      </c>
    </row>
    <row r="297" spans="1:47" s="2" customFormat="1" ht="12">
      <c r="A297" s="39"/>
      <c r="B297" s="40"/>
      <c r="C297" s="41"/>
      <c r="D297" s="226" t="s">
        <v>156</v>
      </c>
      <c r="E297" s="41"/>
      <c r="F297" s="227" t="s">
        <v>507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156</v>
      </c>
      <c r="AU297" s="18" t="s">
        <v>76</v>
      </c>
    </row>
    <row r="298" spans="1:51" s="13" customFormat="1" ht="12">
      <c r="A298" s="13"/>
      <c r="B298" s="232"/>
      <c r="C298" s="233"/>
      <c r="D298" s="226" t="s">
        <v>165</v>
      </c>
      <c r="E298" s="234" t="s">
        <v>19</v>
      </c>
      <c r="F298" s="235" t="s">
        <v>1298</v>
      </c>
      <c r="G298" s="233"/>
      <c r="H298" s="236">
        <v>13.93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165</v>
      </c>
      <c r="AU298" s="242" t="s">
        <v>76</v>
      </c>
      <c r="AV298" s="13" t="s">
        <v>78</v>
      </c>
      <c r="AW298" s="13" t="s">
        <v>31</v>
      </c>
      <c r="AX298" s="13" t="s">
        <v>69</v>
      </c>
      <c r="AY298" s="242" t="s">
        <v>146</v>
      </c>
    </row>
    <row r="299" spans="1:51" s="13" customFormat="1" ht="12">
      <c r="A299" s="13"/>
      <c r="B299" s="232"/>
      <c r="C299" s="233"/>
      <c r="D299" s="226" t="s">
        <v>165</v>
      </c>
      <c r="E299" s="234" t="s">
        <v>19</v>
      </c>
      <c r="F299" s="235" t="s">
        <v>1299</v>
      </c>
      <c r="G299" s="233"/>
      <c r="H299" s="236">
        <v>15.038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165</v>
      </c>
      <c r="AU299" s="242" t="s">
        <v>76</v>
      </c>
      <c r="AV299" s="13" t="s">
        <v>78</v>
      </c>
      <c r="AW299" s="13" t="s">
        <v>31</v>
      </c>
      <c r="AX299" s="13" t="s">
        <v>69</v>
      </c>
      <c r="AY299" s="242" t="s">
        <v>146</v>
      </c>
    </row>
    <row r="300" spans="1:51" s="13" customFormat="1" ht="12">
      <c r="A300" s="13"/>
      <c r="B300" s="232"/>
      <c r="C300" s="233"/>
      <c r="D300" s="226" t="s">
        <v>165</v>
      </c>
      <c r="E300" s="234" t="s">
        <v>19</v>
      </c>
      <c r="F300" s="235" t="s">
        <v>1300</v>
      </c>
      <c r="G300" s="233"/>
      <c r="H300" s="236">
        <v>15.45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165</v>
      </c>
      <c r="AU300" s="242" t="s">
        <v>76</v>
      </c>
      <c r="AV300" s="13" t="s">
        <v>78</v>
      </c>
      <c r="AW300" s="13" t="s">
        <v>31</v>
      </c>
      <c r="AX300" s="13" t="s">
        <v>69</v>
      </c>
      <c r="AY300" s="242" t="s">
        <v>146</v>
      </c>
    </row>
    <row r="301" spans="1:51" s="14" customFormat="1" ht="12">
      <c r="A301" s="14"/>
      <c r="B301" s="243"/>
      <c r="C301" s="244"/>
      <c r="D301" s="226" t="s">
        <v>165</v>
      </c>
      <c r="E301" s="245" t="s">
        <v>19</v>
      </c>
      <c r="F301" s="246" t="s">
        <v>167</v>
      </c>
      <c r="G301" s="244"/>
      <c r="H301" s="247">
        <v>44.418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53" t="s">
        <v>165</v>
      </c>
      <c r="AU301" s="253" t="s">
        <v>76</v>
      </c>
      <c r="AV301" s="14" t="s">
        <v>154</v>
      </c>
      <c r="AW301" s="14" t="s">
        <v>31</v>
      </c>
      <c r="AX301" s="14" t="s">
        <v>76</v>
      </c>
      <c r="AY301" s="253" t="s">
        <v>146</v>
      </c>
    </row>
    <row r="302" spans="1:65" s="2" customFormat="1" ht="16.5" customHeight="1">
      <c r="A302" s="39"/>
      <c r="B302" s="40"/>
      <c r="C302" s="254" t="s">
        <v>556</v>
      </c>
      <c r="D302" s="254" t="s">
        <v>197</v>
      </c>
      <c r="E302" s="255" t="s">
        <v>510</v>
      </c>
      <c r="F302" s="256" t="s">
        <v>511</v>
      </c>
      <c r="G302" s="257" t="s">
        <v>228</v>
      </c>
      <c r="H302" s="258">
        <v>0.014</v>
      </c>
      <c r="I302" s="259"/>
      <c r="J302" s="260">
        <f>ROUND(I302*H302,2)</f>
        <v>0</v>
      </c>
      <c r="K302" s="256" t="s">
        <v>770</v>
      </c>
      <c r="L302" s="261"/>
      <c r="M302" s="262" t="s">
        <v>19</v>
      </c>
      <c r="N302" s="263" t="s">
        <v>40</v>
      </c>
      <c r="O302" s="85"/>
      <c r="P302" s="222">
        <f>O302*H302</f>
        <v>0</v>
      </c>
      <c r="Q302" s="222">
        <v>1</v>
      </c>
      <c r="R302" s="222">
        <f>Q302*H302</f>
        <v>0.014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196</v>
      </c>
      <c r="AT302" s="224" t="s">
        <v>197</v>
      </c>
      <c r="AU302" s="224" t="s">
        <v>76</v>
      </c>
      <c r="AY302" s="18" t="s">
        <v>146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76</v>
      </c>
      <c r="BK302" s="225">
        <f>ROUND(I302*H302,2)</f>
        <v>0</v>
      </c>
      <c r="BL302" s="18" t="s">
        <v>154</v>
      </c>
      <c r="BM302" s="224" t="s">
        <v>1301</v>
      </c>
    </row>
    <row r="303" spans="1:47" s="2" customFormat="1" ht="12">
      <c r="A303" s="39"/>
      <c r="B303" s="40"/>
      <c r="C303" s="41"/>
      <c r="D303" s="226" t="s">
        <v>156</v>
      </c>
      <c r="E303" s="41"/>
      <c r="F303" s="227" t="s">
        <v>511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156</v>
      </c>
      <c r="AU303" s="18" t="s">
        <v>76</v>
      </c>
    </row>
    <row r="304" spans="1:47" s="2" customFormat="1" ht="12">
      <c r="A304" s="39"/>
      <c r="B304" s="40"/>
      <c r="C304" s="41"/>
      <c r="D304" s="226" t="s">
        <v>163</v>
      </c>
      <c r="E304" s="41"/>
      <c r="F304" s="231" t="s">
        <v>513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163</v>
      </c>
      <c r="AU304" s="18" t="s">
        <v>76</v>
      </c>
    </row>
    <row r="305" spans="1:65" s="2" customFormat="1" ht="16.5" customHeight="1">
      <c r="A305" s="39"/>
      <c r="B305" s="40"/>
      <c r="C305" s="213" t="s">
        <v>562</v>
      </c>
      <c r="D305" s="213" t="s">
        <v>149</v>
      </c>
      <c r="E305" s="214" t="s">
        <v>515</v>
      </c>
      <c r="F305" s="215" t="s">
        <v>516</v>
      </c>
      <c r="G305" s="216" t="s">
        <v>274</v>
      </c>
      <c r="H305" s="217">
        <v>88.836</v>
      </c>
      <c r="I305" s="218"/>
      <c r="J305" s="219">
        <f>ROUND(I305*H305,2)</f>
        <v>0</v>
      </c>
      <c r="K305" s="215" t="s">
        <v>19</v>
      </c>
      <c r="L305" s="45"/>
      <c r="M305" s="220" t="s">
        <v>19</v>
      </c>
      <c r="N305" s="221" t="s">
        <v>40</v>
      </c>
      <c r="O305" s="85"/>
      <c r="P305" s="222">
        <f>O305*H305</f>
        <v>0</v>
      </c>
      <c r="Q305" s="222">
        <v>0</v>
      </c>
      <c r="R305" s="222">
        <f>Q305*H305</f>
        <v>0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154</v>
      </c>
      <c r="AT305" s="224" t="s">
        <v>149</v>
      </c>
      <c r="AU305" s="224" t="s">
        <v>76</v>
      </c>
      <c r="AY305" s="18" t="s">
        <v>146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76</v>
      </c>
      <c r="BK305" s="225">
        <f>ROUND(I305*H305,2)</f>
        <v>0</v>
      </c>
      <c r="BL305" s="18" t="s">
        <v>154</v>
      </c>
      <c r="BM305" s="224" t="s">
        <v>1302</v>
      </c>
    </row>
    <row r="306" spans="1:47" s="2" customFormat="1" ht="12">
      <c r="A306" s="39"/>
      <c r="B306" s="40"/>
      <c r="C306" s="41"/>
      <c r="D306" s="226" t="s">
        <v>156</v>
      </c>
      <c r="E306" s="41"/>
      <c r="F306" s="227" t="s">
        <v>518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156</v>
      </c>
      <c r="AU306" s="18" t="s">
        <v>76</v>
      </c>
    </row>
    <row r="307" spans="1:51" s="13" customFormat="1" ht="12">
      <c r="A307" s="13"/>
      <c r="B307" s="232"/>
      <c r="C307" s="233"/>
      <c r="D307" s="226" t="s">
        <v>165</v>
      </c>
      <c r="E307" s="234" t="s">
        <v>19</v>
      </c>
      <c r="F307" s="235" t="s">
        <v>1303</v>
      </c>
      <c r="G307" s="233"/>
      <c r="H307" s="236">
        <v>88.836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165</v>
      </c>
      <c r="AU307" s="242" t="s">
        <v>76</v>
      </c>
      <c r="AV307" s="13" t="s">
        <v>78</v>
      </c>
      <c r="AW307" s="13" t="s">
        <v>31</v>
      </c>
      <c r="AX307" s="13" t="s">
        <v>76</v>
      </c>
      <c r="AY307" s="242" t="s">
        <v>146</v>
      </c>
    </row>
    <row r="308" spans="1:65" s="2" customFormat="1" ht="16.5" customHeight="1">
      <c r="A308" s="39"/>
      <c r="B308" s="40"/>
      <c r="C308" s="254" t="s">
        <v>567</v>
      </c>
      <c r="D308" s="254" t="s">
        <v>197</v>
      </c>
      <c r="E308" s="255" t="s">
        <v>521</v>
      </c>
      <c r="F308" s="256" t="s">
        <v>522</v>
      </c>
      <c r="G308" s="257" t="s">
        <v>228</v>
      </c>
      <c r="H308" s="258">
        <v>0.031</v>
      </c>
      <c r="I308" s="259"/>
      <c r="J308" s="260">
        <f>ROUND(I308*H308,2)</f>
        <v>0</v>
      </c>
      <c r="K308" s="256" t="s">
        <v>770</v>
      </c>
      <c r="L308" s="261"/>
      <c r="M308" s="262" t="s">
        <v>19</v>
      </c>
      <c r="N308" s="263" t="s">
        <v>40</v>
      </c>
      <c r="O308" s="85"/>
      <c r="P308" s="222">
        <f>O308*H308</f>
        <v>0</v>
      </c>
      <c r="Q308" s="222">
        <v>1</v>
      </c>
      <c r="R308" s="222">
        <f>Q308*H308</f>
        <v>0.031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196</v>
      </c>
      <c r="AT308" s="224" t="s">
        <v>197</v>
      </c>
      <c r="AU308" s="224" t="s">
        <v>76</v>
      </c>
      <c r="AY308" s="18" t="s">
        <v>146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76</v>
      </c>
      <c r="BK308" s="225">
        <f>ROUND(I308*H308,2)</f>
        <v>0</v>
      </c>
      <c r="BL308" s="18" t="s">
        <v>154</v>
      </c>
      <c r="BM308" s="224" t="s">
        <v>1304</v>
      </c>
    </row>
    <row r="309" spans="1:47" s="2" customFormat="1" ht="12">
      <c r="A309" s="39"/>
      <c r="B309" s="40"/>
      <c r="C309" s="41"/>
      <c r="D309" s="226" t="s">
        <v>156</v>
      </c>
      <c r="E309" s="41"/>
      <c r="F309" s="227" t="s">
        <v>522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156</v>
      </c>
      <c r="AU309" s="18" t="s">
        <v>76</v>
      </c>
    </row>
    <row r="310" spans="1:47" s="2" customFormat="1" ht="12">
      <c r="A310" s="39"/>
      <c r="B310" s="40"/>
      <c r="C310" s="41"/>
      <c r="D310" s="226" t="s">
        <v>163</v>
      </c>
      <c r="E310" s="41"/>
      <c r="F310" s="231" t="s">
        <v>524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163</v>
      </c>
      <c r="AU310" s="18" t="s">
        <v>76</v>
      </c>
    </row>
    <row r="311" spans="1:65" s="2" customFormat="1" ht="16.5" customHeight="1">
      <c r="A311" s="39"/>
      <c r="B311" s="40"/>
      <c r="C311" s="213" t="s">
        <v>576</v>
      </c>
      <c r="D311" s="213" t="s">
        <v>149</v>
      </c>
      <c r="E311" s="214" t="s">
        <v>526</v>
      </c>
      <c r="F311" s="215" t="s">
        <v>527</v>
      </c>
      <c r="G311" s="216" t="s">
        <v>228</v>
      </c>
      <c r="H311" s="217">
        <v>0.045</v>
      </c>
      <c r="I311" s="218"/>
      <c r="J311" s="219">
        <f>ROUND(I311*H311,2)</f>
        <v>0</v>
      </c>
      <c r="K311" s="215" t="s">
        <v>19</v>
      </c>
      <c r="L311" s="45"/>
      <c r="M311" s="220" t="s">
        <v>19</v>
      </c>
      <c r="N311" s="221" t="s">
        <v>40</v>
      </c>
      <c r="O311" s="85"/>
      <c r="P311" s="222">
        <f>O311*H311</f>
        <v>0</v>
      </c>
      <c r="Q311" s="222">
        <v>0</v>
      </c>
      <c r="R311" s="222">
        <f>Q311*H311</f>
        <v>0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241</v>
      </c>
      <c r="AT311" s="224" t="s">
        <v>149</v>
      </c>
      <c r="AU311" s="224" t="s">
        <v>76</v>
      </c>
      <c r="AY311" s="18" t="s">
        <v>146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76</v>
      </c>
      <c r="BK311" s="225">
        <f>ROUND(I311*H311,2)</f>
        <v>0</v>
      </c>
      <c r="BL311" s="18" t="s">
        <v>241</v>
      </c>
      <c r="BM311" s="224" t="s">
        <v>1305</v>
      </c>
    </row>
    <row r="312" spans="1:47" s="2" customFormat="1" ht="12">
      <c r="A312" s="39"/>
      <c r="B312" s="40"/>
      <c r="C312" s="41"/>
      <c r="D312" s="226" t="s">
        <v>156</v>
      </c>
      <c r="E312" s="41"/>
      <c r="F312" s="227" t="s">
        <v>529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156</v>
      </c>
      <c r="AU312" s="18" t="s">
        <v>76</v>
      </c>
    </row>
    <row r="313" spans="1:51" s="13" customFormat="1" ht="12">
      <c r="A313" s="13"/>
      <c r="B313" s="232"/>
      <c r="C313" s="233"/>
      <c r="D313" s="226" t="s">
        <v>165</v>
      </c>
      <c r="E313" s="234" t="s">
        <v>19</v>
      </c>
      <c r="F313" s="235" t="s">
        <v>943</v>
      </c>
      <c r="G313" s="233"/>
      <c r="H313" s="236">
        <v>0.045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165</v>
      </c>
      <c r="AU313" s="242" t="s">
        <v>76</v>
      </c>
      <c r="AV313" s="13" t="s">
        <v>78</v>
      </c>
      <c r="AW313" s="13" t="s">
        <v>31</v>
      </c>
      <c r="AX313" s="13" t="s">
        <v>76</v>
      </c>
      <c r="AY313" s="242" t="s">
        <v>146</v>
      </c>
    </row>
    <row r="314" spans="1:63" s="12" customFormat="1" ht="25.9" customHeight="1">
      <c r="A314" s="12"/>
      <c r="B314" s="197"/>
      <c r="C314" s="198"/>
      <c r="D314" s="199" t="s">
        <v>68</v>
      </c>
      <c r="E314" s="200" t="s">
        <v>201</v>
      </c>
      <c r="F314" s="200" t="s">
        <v>531</v>
      </c>
      <c r="G314" s="198"/>
      <c r="H314" s="198"/>
      <c r="I314" s="201"/>
      <c r="J314" s="202">
        <f>BK314</f>
        <v>0</v>
      </c>
      <c r="K314" s="198"/>
      <c r="L314" s="203"/>
      <c r="M314" s="204"/>
      <c r="N314" s="205"/>
      <c r="O314" s="205"/>
      <c r="P314" s="206">
        <f>SUM(P315:P330)</f>
        <v>0</v>
      </c>
      <c r="Q314" s="205"/>
      <c r="R314" s="206">
        <f>SUM(R315:R330)</f>
        <v>10.706464999999998</v>
      </c>
      <c r="S314" s="205"/>
      <c r="T314" s="207">
        <f>SUM(T315:T330)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8" t="s">
        <v>76</v>
      </c>
      <c r="AT314" s="209" t="s">
        <v>68</v>
      </c>
      <c r="AU314" s="209" t="s">
        <v>69</v>
      </c>
      <c r="AY314" s="208" t="s">
        <v>146</v>
      </c>
      <c r="BK314" s="210">
        <f>SUM(BK315:BK330)</f>
        <v>0</v>
      </c>
    </row>
    <row r="315" spans="1:65" s="2" customFormat="1" ht="16.5" customHeight="1">
      <c r="A315" s="39"/>
      <c r="B315" s="40"/>
      <c r="C315" s="213" t="s">
        <v>582</v>
      </c>
      <c r="D315" s="213" t="s">
        <v>149</v>
      </c>
      <c r="E315" s="214" t="s">
        <v>533</v>
      </c>
      <c r="F315" s="215" t="s">
        <v>534</v>
      </c>
      <c r="G315" s="216" t="s">
        <v>274</v>
      </c>
      <c r="H315" s="217">
        <v>14</v>
      </c>
      <c r="I315" s="218"/>
      <c r="J315" s="219">
        <f>ROUND(I315*H315,2)</f>
        <v>0</v>
      </c>
      <c r="K315" s="215" t="s">
        <v>770</v>
      </c>
      <c r="L315" s="45"/>
      <c r="M315" s="220" t="s">
        <v>19</v>
      </c>
      <c r="N315" s="221" t="s">
        <v>40</v>
      </c>
      <c r="O315" s="85"/>
      <c r="P315" s="222">
        <f>O315*H315</f>
        <v>0</v>
      </c>
      <c r="Q315" s="222">
        <v>0.18907</v>
      </c>
      <c r="R315" s="222">
        <f>Q315*H315</f>
        <v>2.6469799999999997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154</v>
      </c>
      <c r="AT315" s="224" t="s">
        <v>149</v>
      </c>
      <c r="AU315" s="224" t="s">
        <v>76</v>
      </c>
      <c r="AY315" s="18" t="s">
        <v>146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76</v>
      </c>
      <c r="BK315" s="225">
        <f>ROUND(I315*H315,2)</f>
        <v>0</v>
      </c>
      <c r="BL315" s="18" t="s">
        <v>154</v>
      </c>
      <c r="BM315" s="224" t="s">
        <v>1306</v>
      </c>
    </row>
    <row r="316" spans="1:47" s="2" customFormat="1" ht="12">
      <c r="A316" s="39"/>
      <c r="B316" s="40"/>
      <c r="C316" s="41"/>
      <c r="D316" s="226" t="s">
        <v>156</v>
      </c>
      <c r="E316" s="41"/>
      <c r="F316" s="227" t="s">
        <v>536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156</v>
      </c>
      <c r="AU316" s="18" t="s">
        <v>76</v>
      </c>
    </row>
    <row r="317" spans="1:47" s="2" customFormat="1" ht="12">
      <c r="A317" s="39"/>
      <c r="B317" s="40"/>
      <c r="C317" s="41"/>
      <c r="D317" s="277" t="s">
        <v>278</v>
      </c>
      <c r="E317" s="41"/>
      <c r="F317" s="278" t="s">
        <v>945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278</v>
      </c>
      <c r="AU317" s="18" t="s">
        <v>76</v>
      </c>
    </row>
    <row r="318" spans="1:51" s="13" customFormat="1" ht="12">
      <c r="A318" s="13"/>
      <c r="B318" s="232"/>
      <c r="C318" s="233"/>
      <c r="D318" s="226" t="s">
        <v>165</v>
      </c>
      <c r="E318" s="234" t="s">
        <v>19</v>
      </c>
      <c r="F318" s="235" t="s">
        <v>946</v>
      </c>
      <c r="G318" s="233"/>
      <c r="H318" s="236">
        <v>14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165</v>
      </c>
      <c r="AU318" s="242" t="s">
        <v>76</v>
      </c>
      <c r="AV318" s="13" t="s">
        <v>78</v>
      </c>
      <c r="AW318" s="13" t="s">
        <v>31</v>
      </c>
      <c r="AX318" s="13" t="s">
        <v>76</v>
      </c>
      <c r="AY318" s="242" t="s">
        <v>146</v>
      </c>
    </row>
    <row r="319" spans="1:65" s="2" customFormat="1" ht="16.5" customHeight="1">
      <c r="A319" s="39"/>
      <c r="B319" s="40"/>
      <c r="C319" s="213" t="s">
        <v>591</v>
      </c>
      <c r="D319" s="213" t="s">
        <v>149</v>
      </c>
      <c r="E319" s="214" t="s">
        <v>540</v>
      </c>
      <c r="F319" s="215" t="s">
        <v>541</v>
      </c>
      <c r="G319" s="216" t="s">
        <v>192</v>
      </c>
      <c r="H319" s="217">
        <v>1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40</v>
      </c>
      <c r="O319" s="85"/>
      <c r="P319" s="222">
        <f>O319*H319</f>
        <v>0</v>
      </c>
      <c r="Q319" s="222">
        <v>0.006485</v>
      </c>
      <c r="R319" s="222">
        <f>Q319*H319</f>
        <v>0.006485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154</v>
      </c>
      <c r="AT319" s="224" t="s">
        <v>149</v>
      </c>
      <c r="AU319" s="224" t="s">
        <v>76</v>
      </c>
      <c r="AY319" s="18" t="s">
        <v>146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76</v>
      </c>
      <c r="BK319" s="225">
        <f>ROUND(I319*H319,2)</f>
        <v>0</v>
      </c>
      <c r="BL319" s="18" t="s">
        <v>154</v>
      </c>
      <c r="BM319" s="224" t="s">
        <v>1307</v>
      </c>
    </row>
    <row r="320" spans="1:47" s="2" customFormat="1" ht="12">
      <c r="A320" s="39"/>
      <c r="B320" s="40"/>
      <c r="C320" s="41"/>
      <c r="D320" s="226" t="s">
        <v>156</v>
      </c>
      <c r="E320" s="41"/>
      <c r="F320" s="227" t="s">
        <v>543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156</v>
      </c>
      <c r="AU320" s="18" t="s">
        <v>76</v>
      </c>
    </row>
    <row r="321" spans="1:51" s="13" customFormat="1" ht="12">
      <c r="A321" s="13"/>
      <c r="B321" s="232"/>
      <c r="C321" s="233"/>
      <c r="D321" s="226" t="s">
        <v>165</v>
      </c>
      <c r="E321" s="234" t="s">
        <v>19</v>
      </c>
      <c r="F321" s="235" t="s">
        <v>76</v>
      </c>
      <c r="G321" s="233"/>
      <c r="H321" s="236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165</v>
      </c>
      <c r="AU321" s="242" t="s">
        <v>76</v>
      </c>
      <c r="AV321" s="13" t="s">
        <v>78</v>
      </c>
      <c r="AW321" s="13" t="s">
        <v>31</v>
      </c>
      <c r="AX321" s="13" t="s">
        <v>76</v>
      </c>
      <c r="AY321" s="242" t="s">
        <v>146</v>
      </c>
    </row>
    <row r="322" spans="1:65" s="2" customFormat="1" ht="16.5" customHeight="1">
      <c r="A322" s="39"/>
      <c r="B322" s="40"/>
      <c r="C322" s="254" t="s">
        <v>599</v>
      </c>
      <c r="D322" s="254" t="s">
        <v>197</v>
      </c>
      <c r="E322" s="255" t="s">
        <v>552</v>
      </c>
      <c r="F322" s="256" t="s">
        <v>948</v>
      </c>
      <c r="G322" s="257" t="s">
        <v>192</v>
      </c>
      <c r="H322" s="258">
        <v>1</v>
      </c>
      <c r="I322" s="259"/>
      <c r="J322" s="260">
        <f>ROUND(I322*H322,2)</f>
        <v>0</v>
      </c>
      <c r="K322" s="256" t="s">
        <v>19</v>
      </c>
      <c r="L322" s="261"/>
      <c r="M322" s="262" t="s">
        <v>19</v>
      </c>
      <c r="N322" s="263" t="s">
        <v>40</v>
      </c>
      <c r="O322" s="85"/>
      <c r="P322" s="222">
        <f>O322*H322</f>
        <v>0</v>
      </c>
      <c r="Q322" s="222">
        <v>2.889</v>
      </c>
      <c r="R322" s="222">
        <f>Q322*H322</f>
        <v>2.889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196</v>
      </c>
      <c r="AT322" s="224" t="s">
        <v>197</v>
      </c>
      <c r="AU322" s="224" t="s">
        <v>76</v>
      </c>
      <c r="AY322" s="18" t="s">
        <v>146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76</v>
      </c>
      <c r="BK322" s="225">
        <f>ROUND(I322*H322,2)</f>
        <v>0</v>
      </c>
      <c r="BL322" s="18" t="s">
        <v>154</v>
      </c>
      <c r="BM322" s="224" t="s">
        <v>1308</v>
      </c>
    </row>
    <row r="323" spans="1:47" s="2" customFormat="1" ht="12">
      <c r="A323" s="39"/>
      <c r="B323" s="40"/>
      <c r="C323" s="41"/>
      <c r="D323" s="226" t="s">
        <v>156</v>
      </c>
      <c r="E323" s="41"/>
      <c r="F323" s="227" t="s">
        <v>948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156</v>
      </c>
      <c r="AU323" s="18" t="s">
        <v>76</v>
      </c>
    </row>
    <row r="324" spans="1:51" s="13" customFormat="1" ht="12">
      <c r="A324" s="13"/>
      <c r="B324" s="232"/>
      <c r="C324" s="233"/>
      <c r="D324" s="226" t="s">
        <v>165</v>
      </c>
      <c r="E324" s="234" t="s">
        <v>19</v>
      </c>
      <c r="F324" s="235" t="s">
        <v>1309</v>
      </c>
      <c r="G324" s="233"/>
      <c r="H324" s="236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165</v>
      </c>
      <c r="AU324" s="242" t="s">
        <v>76</v>
      </c>
      <c r="AV324" s="13" t="s">
        <v>78</v>
      </c>
      <c r="AW324" s="13" t="s">
        <v>31</v>
      </c>
      <c r="AX324" s="13" t="s">
        <v>76</v>
      </c>
      <c r="AY324" s="242" t="s">
        <v>146</v>
      </c>
    </row>
    <row r="325" spans="1:65" s="2" customFormat="1" ht="16.5" customHeight="1">
      <c r="A325" s="39"/>
      <c r="B325" s="40"/>
      <c r="C325" s="254" t="s">
        <v>604</v>
      </c>
      <c r="D325" s="254" t="s">
        <v>197</v>
      </c>
      <c r="E325" s="255" t="s">
        <v>557</v>
      </c>
      <c r="F325" s="256" t="s">
        <v>1310</v>
      </c>
      <c r="G325" s="257" t="s">
        <v>192</v>
      </c>
      <c r="H325" s="258">
        <v>1</v>
      </c>
      <c r="I325" s="259"/>
      <c r="J325" s="260">
        <f>ROUND(I325*H325,2)</f>
        <v>0</v>
      </c>
      <c r="K325" s="256" t="s">
        <v>19</v>
      </c>
      <c r="L325" s="261"/>
      <c r="M325" s="262" t="s">
        <v>19</v>
      </c>
      <c r="N325" s="263" t="s">
        <v>40</v>
      </c>
      <c r="O325" s="85"/>
      <c r="P325" s="222">
        <f>O325*H325</f>
        <v>0</v>
      </c>
      <c r="Q325" s="222">
        <v>2.804</v>
      </c>
      <c r="R325" s="222">
        <f>Q325*H325</f>
        <v>2.804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196</v>
      </c>
      <c r="AT325" s="224" t="s">
        <v>197</v>
      </c>
      <c r="AU325" s="224" t="s">
        <v>76</v>
      </c>
      <c r="AY325" s="18" t="s">
        <v>146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76</v>
      </c>
      <c r="BK325" s="225">
        <f>ROUND(I325*H325,2)</f>
        <v>0</v>
      </c>
      <c r="BL325" s="18" t="s">
        <v>154</v>
      </c>
      <c r="BM325" s="224" t="s">
        <v>1311</v>
      </c>
    </row>
    <row r="326" spans="1:47" s="2" customFormat="1" ht="12">
      <c r="A326" s="39"/>
      <c r="B326" s="40"/>
      <c r="C326" s="41"/>
      <c r="D326" s="226" t="s">
        <v>156</v>
      </c>
      <c r="E326" s="41"/>
      <c r="F326" s="227" t="s">
        <v>1312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156</v>
      </c>
      <c r="AU326" s="18" t="s">
        <v>76</v>
      </c>
    </row>
    <row r="327" spans="1:51" s="13" customFormat="1" ht="12">
      <c r="A327" s="13"/>
      <c r="B327" s="232"/>
      <c r="C327" s="233"/>
      <c r="D327" s="226" t="s">
        <v>165</v>
      </c>
      <c r="E327" s="234" t="s">
        <v>19</v>
      </c>
      <c r="F327" s="235" t="s">
        <v>1313</v>
      </c>
      <c r="G327" s="233"/>
      <c r="H327" s="236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165</v>
      </c>
      <c r="AU327" s="242" t="s">
        <v>76</v>
      </c>
      <c r="AV327" s="13" t="s">
        <v>78</v>
      </c>
      <c r="AW327" s="13" t="s">
        <v>31</v>
      </c>
      <c r="AX327" s="13" t="s">
        <v>76</v>
      </c>
      <c r="AY327" s="242" t="s">
        <v>146</v>
      </c>
    </row>
    <row r="328" spans="1:65" s="2" customFormat="1" ht="16.5" customHeight="1">
      <c r="A328" s="39"/>
      <c r="B328" s="40"/>
      <c r="C328" s="254" t="s">
        <v>610</v>
      </c>
      <c r="D328" s="254" t="s">
        <v>197</v>
      </c>
      <c r="E328" s="255" t="s">
        <v>563</v>
      </c>
      <c r="F328" s="256" t="s">
        <v>1314</v>
      </c>
      <c r="G328" s="257" t="s">
        <v>192</v>
      </c>
      <c r="H328" s="258">
        <v>1</v>
      </c>
      <c r="I328" s="259"/>
      <c r="J328" s="260">
        <f>ROUND(I328*H328,2)</f>
        <v>0</v>
      </c>
      <c r="K328" s="256" t="s">
        <v>19</v>
      </c>
      <c r="L328" s="261"/>
      <c r="M328" s="262" t="s">
        <v>19</v>
      </c>
      <c r="N328" s="263" t="s">
        <v>40</v>
      </c>
      <c r="O328" s="85"/>
      <c r="P328" s="222">
        <f>O328*H328</f>
        <v>0</v>
      </c>
      <c r="Q328" s="222">
        <v>2.36</v>
      </c>
      <c r="R328" s="222">
        <f>Q328*H328</f>
        <v>2.36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196</v>
      </c>
      <c r="AT328" s="224" t="s">
        <v>197</v>
      </c>
      <c r="AU328" s="224" t="s">
        <v>76</v>
      </c>
      <c r="AY328" s="18" t="s">
        <v>146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76</v>
      </c>
      <c r="BK328" s="225">
        <f>ROUND(I328*H328,2)</f>
        <v>0</v>
      </c>
      <c r="BL328" s="18" t="s">
        <v>154</v>
      </c>
      <c r="BM328" s="224" t="s">
        <v>1315</v>
      </c>
    </row>
    <row r="329" spans="1:47" s="2" customFormat="1" ht="12">
      <c r="A329" s="39"/>
      <c r="B329" s="40"/>
      <c r="C329" s="41"/>
      <c r="D329" s="226" t="s">
        <v>156</v>
      </c>
      <c r="E329" s="41"/>
      <c r="F329" s="227" t="s">
        <v>1314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156</v>
      </c>
      <c r="AU329" s="18" t="s">
        <v>76</v>
      </c>
    </row>
    <row r="330" spans="1:51" s="13" customFormat="1" ht="12">
      <c r="A330" s="13"/>
      <c r="B330" s="232"/>
      <c r="C330" s="233"/>
      <c r="D330" s="226" t="s">
        <v>165</v>
      </c>
      <c r="E330" s="234" t="s">
        <v>19</v>
      </c>
      <c r="F330" s="235" t="s">
        <v>1316</v>
      </c>
      <c r="G330" s="233"/>
      <c r="H330" s="236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165</v>
      </c>
      <c r="AU330" s="242" t="s">
        <v>76</v>
      </c>
      <c r="AV330" s="13" t="s">
        <v>78</v>
      </c>
      <c r="AW330" s="13" t="s">
        <v>31</v>
      </c>
      <c r="AX330" s="13" t="s">
        <v>76</v>
      </c>
      <c r="AY330" s="242" t="s">
        <v>146</v>
      </c>
    </row>
    <row r="331" spans="1:63" s="12" customFormat="1" ht="25.9" customHeight="1">
      <c r="A331" s="12"/>
      <c r="B331" s="197"/>
      <c r="C331" s="198"/>
      <c r="D331" s="199" t="s">
        <v>68</v>
      </c>
      <c r="E331" s="200" t="s">
        <v>574</v>
      </c>
      <c r="F331" s="200" t="s">
        <v>575</v>
      </c>
      <c r="G331" s="198"/>
      <c r="H331" s="198"/>
      <c r="I331" s="201"/>
      <c r="J331" s="202">
        <f>BK331</f>
        <v>0</v>
      </c>
      <c r="K331" s="198"/>
      <c r="L331" s="203"/>
      <c r="M331" s="204"/>
      <c r="N331" s="205"/>
      <c r="O331" s="205"/>
      <c r="P331" s="206">
        <f>SUM(P332:P338)</f>
        <v>0</v>
      </c>
      <c r="Q331" s="205"/>
      <c r="R331" s="206">
        <f>SUM(R332:R338)</f>
        <v>1.4687999999999999</v>
      </c>
      <c r="S331" s="205"/>
      <c r="T331" s="207">
        <f>SUM(T332:T338)</f>
        <v>30.477600000000002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8" t="s">
        <v>76</v>
      </c>
      <c r="AT331" s="209" t="s">
        <v>68</v>
      </c>
      <c r="AU331" s="209" t="s">
        <v>69</v>
      </c>
      <c r="AY331" s="208" t="s">
        <v>146</v>
      </c>
      <c r="BK331" s="210">
        <f>SUM(BK332:BK338)</f>
        <v>0</v>
      </c>
    </row>
    <row r="332" spans="1:65" s="2" customFormat="1" ht="16.5" customHeight="1">
      <c r="A332" s="39"/>
      <c r="B332" s="40"/>
      <c r="C332" s="213" t="s">
        <v>615</v>
      </c>
      <c r="D332" s="213" t="s">
        <v>149</v>
      </c>
      <c r="E332" s="214" t="s">
        <v>577</v>
      </c>
      <c r="F332" s="215" t="s">
        <v>578</v>
      </c>
      <c r="G332" s="216" t="s">
        <v>160</v>
      </c>
      <c r="H332" s="217">
        <v>10.41</v>
      </c>
      <c r="I332" s="218"/>
      <c r="J332" s="219">
        <f>ROUND(I332*H332,2)</f>
        <v>0</v>
      </c>
      <c r="K332" s="215" t="s">
        <v>19</v>
      </c>
      <c r="L332" s="45"/>
      <c r="M332" s="220" t="s">
        <v>19</v>
      </c>
      <c r="N332" s="221" t="s">
        <v>40</v>
      </c>
      <c r="O332" s="85"/>
      <c r="P332" s="222">
        <f>O332*H332</f>
        <v>0</v>
      </c>
      <c r="Q332" s="222">
        <v>0.12</v>
      </c>
      <c r="R332" s="222">
        <f>Q332*H332</f>
        <v>1.2491999999999999</v>
      </c>
      <c r="S332" s="222">
        <v>2.49</v>
      </c>
      <c r="T332" s="223">
        <f>S332*H332</f>
        <v>25.920900000000003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154</v>
      </c>
      <c r="AT332" s="224" t="s">
        <v>149</v>
      </c>
      <c r="AU332" s="224" t="s">
        <v>76</v>
      </c>
      <c r="AY332" s="18" t="s">
        <v>146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76</v>
      </c>
      <c r="BK332" s="225">
        <f>ROUND(I332*H332,2)</f>
        <v>0</v>
      </c>
      <c r="BL332" s="18" t="s">
        <v>154</v>
      </c>
      <c r="BM332" s="224" t="s">
        <v>1317</v>
      </c>
    </row>
    <row r="333" spans="1:47" s="2" customFormat="1" ht="12">
      <c r="A333" s="39"/>
      <c r="B333" s="40"/>
      <c r="C333" s="41"/>
      <c r="D333" s="226" t="s">
        <v>156</v>
      </c>
      <c r="E333" s="41"/>
      <c r="F333" s="227" t="s">
        <v>580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156</v>
      </c>
      <c r="AU333" s="18" t="s">
        <v>76</v>
      </c>
    </row>
    <row r="334" spans="1:51" s="13" customFormat="1" ht="12">
      <c r="A334" s="13"/>
      <c r="B334" s="232"/>
      <c r="C334" s="233"/>
      <c r="D334" s="226" t="s">
        <v>165</v>
      </c>
      <c r="E334" s="234" t="s">
        <v>19</v>
      </c>
      <c r="F334" s="235" t="s">
        <v>1318</v>
      </c>
      <c r="G334" s="233"/>
      <c r="H334" s="236">
        <v>10.41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165</v>
      </c>
      <c r="AU334" s="242" t="s">
        <v>76</v>
      </c>
      <c r="AV334" s="13" t="s">
        <v>78</v>
      </c>
      <c r="AW334" s="13" t="s">
        <v>31</v>
      </c>
      <c r="AX334" s="13" t="s">
        <v>76</v>
      </c>
      <c r="AY334" s="242" t="s">
        <v>146</v>
      </c>
    </row>
    <row r="335" spans="1:65" s="2" customFormat="1" ht="16.5" customHeight="1">
      <c r="A335" s="39"/>
      <c r="B335" s="40"/>
      <c r="C335" s="213" t="s">
        <v>621</v>
      </c>
      <c r="D335" s="213" t="s">
        <v>149</v>
      </c>
      <c r="E335" s="214" t="s">
        <v>583</v>
      </c>
      <c r="F335" s="215" t="s">
        <v>584</v>
      </c>
      <c r="G335" s="216" t="s">
        <v>160</v>
      </c>
      <c r="H335" s="217">
        <v>1.83</v>
      </c>
      <c r="I335" s="218"/>
      <c r="J335" s="219">
        <f>ROUND(I335*H335,2)</f>
        <v>0</v>
      </c>
      <c r="K335" s="215" t="s">
        <v>770</v>
      </c>
      <c r="L335" s="45"/>
      <c r="M335" s="220" t="s">
        <v>19</v>
      </c>
      <c r="N335" s="221" t="s">
        <v>40</v>
      </c>
      <c r="O335" s="85"/>
      <c r="P335" s="222">
        <f>O335*H335</f>
        <v>0</v>
      </c>
      <c r="Q335" s="222">
        <v>0.12</v>
      </c>
      <c r="R335" s="222">
        <f>Q335*H335</f>
        <v>0.2196</v>
      </c>
      <c r="S335" s="222">
        <v>2.49</v>
      </c>
      <c r="T335" s="223">
        <f>S335*H335</f>
        <v>4.5567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24" t="s">
        <v>154</v>
      </c>
      <c r="AT335" s="224" t="s">
        <v>149</v>
      </c>
      <c r="AU335" s="224" t="s">
        <v>76</v>
      </c>
      <c r="AY335" s="18" t="s">
        <v>146</v>
      </c>
      <c r="BE335" s="225">
        <f>IF(N335="základní",J335,0)</f>
        <v>0</v>
      </c>
      <c r="BF335" s="225">
        <f>IF(N335="snížená",J335,0)</f>
        <v>0</v>
      </c>
      <c r="BG335" s="225">
        <f>IF(N335="zákl. přenesená",J335,0)</f>
        <v>0</v>
      </c>
      <c r="BH335" s="225">
        <f>IF(N335="sníž. přenesená",J335,0)</f>
        <v>0</v>
      </c>
      <c r="BI335" s="225">
        <f>IF(N335="nulová",J335,0)</f>
        <v>0</v>
      </c>
      <c r="BJ335" s="18" t="s">
        <v>76</v>
      </c>
      <c r="BK335" s="225">
        <f>ROUND(I335*H335,2)</f>
        <v>0</v>
      </c>
      <c r="BL335" s="18" t="s">
        <v>154</v>
      </c>
      <c r="BM335" s="224" t="s">
        <v>1319</v>
      </c>
    </row>
    <row r="336" spans="1:47" s="2" customFormat="1" ht="12">
      <c r="A336" s="39"/>
      <c r="B336" s="40"/>
      <c r="C336" s="41"/>
      <c r="D336" s="226" t="s">
        <v>156</v>
      </c>
      <c r="E336" s="41"/>
      <c r="F336" s="227" t="s">
        <v>586</v>
      </c>
      <c r="G336" s="41"/>
      <c r="H336" s="41"/>
      <c r="I336" s="228"/>
      <c r="J336" s="41"/>
      <c r="K336" s="41"/>
      <c r="L336" s="45"/>
      <c r="M336" s="229"/>
      <c r="N336" s="230"/>
      <c r="O336" s="85"/>
      <c r="P336" s="85"/>
      <c r="Q336" s="85"/>
      <c r="R336" s="85"/>
      <c r="S336" s="85"/>
      <c r="T336" s="86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156</v>
      </c>
      <c r="AU336" s="18" t="s">
        <v>76</v>
      </c>
    </row>
    <row r="337" spans="1:47" s="2" customFormat="1" ht="12">
      <c r="A337" s="39"/>
      <c r="B337" s="40"/>
      <c r="C337" s="41"/>
      <c r="D337" s="277" t="s">
        <v>278</v>
      </c>
      <c r="E337" s="41"/>
      <c r="F337" s="278" t="s">
        <v>961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278</v>
      </c>
      <c r="AU337" s="18" t="s">
        <v>76</v>
      </c>
    </row>
    <row r="338" spans="1:51" s="13" customFormat="1" ht="12">
      <c r="A338" s="13"/>
      <c r="B338" s="232"/>
      <c r="C338" s="233"/>
      <c r="D338" s="226" t="s">
        <v>165</v>
      </c>
      <c r="E338" s="234" t="s">
        <v>19</v>
      </c>
      <c r="F338" s="235" t="s">
        <v>1320</v>
      </c>
      <c r="G338" s="233"/>
      <c r="H338" s="236">
        <v>1.83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165</v>
      </c>
      <c r="AU338" s="242" t="s">
        <v>76</v>
      </c>
      <c r="AV338" s="13" t="s">
        <v>78</v>
      </c>
      <c r="AW338" s="13" t="s">
        <v>31</v>
      </c>
      <c r="AX338" s="13" t="s">
        <v>76</v>
      </c>
      <c r="AY338" s="242" t="s">
        <v>146</v>
      </c>
    </row>
    <row r="339" spans="1:63" s="12" customFormat="1" ht="25.9" customHeight="1">
      <c r="A339" s="12"/>
      <c r="B339" s="197"/>
      <c r="C339" s="198"/>
      <c r="D339" s="199" t="s">
        <v>68</v>
      </c>
      <c r="E339" s="200" t="s">
        <v>589</v>
      </c>
      <c r="F339" s="200" t="s">
        <v>590</v>
      </c>
      <c r="G339" s="198"/>
      <c r="H339" s="198"/>
      <c r="I339" s="201"/>
      <c r="J339" s="202">
        <f>BK339</f>
        <v>0</v>
      </c>
      <c r="K339" s="198"/>
      <c r="L339" s="203"/>
      <c r="M339" s="204"/>
      <c r="N339" s="205"/>
      <c r="O339" s="205"/>
      <c r="P339" s="206">
        <f>SUM(P340:P342)</f>
        <v>0</v>
      </c>
      <c r="Q339" s="205"/>
      <c r="R339" s="206">
        <f>SUM(R340:R342)</f>
        <v>0.008316</v>
      </c>
      <c r="S339" s="205"/>
      <c r="T339" s="207">
        <f>SUM(T340:T342)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8" t="s">
        <v>76</v>
      </c>
      <c r="AT339" s="209" t="s">
        <v>68</v>
      </c>
      <c r="AU339" s="209" t="s">
        <v>69</v>
      </c>
      <c r="AY339" s="208" t="s">
        <v>146</v>
      </c>
      <c r="BK339" s="210">
        <f>SUM(BK340:BK342)</f>
        <v>0</v>
      </c>
    </row>
    <row r="340" spans="1:65" s="2" customFormat="1" ht="16.5" customHeight="1">
      <c r="A340" s="39"/>
      <c r="B340" s="40"/>
      <c r="C340" s="213" t="s">
        <v>626</v>
      </c>
      <c r="D340" s="213" t="s">
        <v>149</v>
      </c>
      <c r="E340" s="214" t="s">
        <v>592</v>
      </c>
      <c r="F340" s="215" t="s">
        <v>593</v>
      </c>
      <c r="G340" s="216" t="s">
        <v>192</v>
      </c>
      <c r="H340" s="217">
        <v>3</v>
      </c>
      <c r="I340" s="218"/>
      <c r="J340" s="219">
        <f>ROUND(I340*H340,2)</f>
        <v>0</v>
      </c>
      <c r="K340" s="215" t="s">
        <v>19</v>
      </c>
      <c r="L340" s="45"/>
      <c r="M340" s="220" t="s">
        <v>19</v>
      </c>
      <c r="N340" s="221" t="s">
        <v>40</v>
      </c>
      <c r="O340" s="85"/>
      <c r="P340" s="222">
        <f>O340*H340</f>
        <v>0</v>
      </c>
      <c r="Q340" s="222">
        <v>0.002772</v>
      </c>
      <c r="R340" s="222">
        <f>Q340*H340</f>
        <v>0.008316</v>
      </c>
      <c r="S340" s="222">
        <v>0</v>
      </c>
      <c r="T340" s="223">
        <f>S340*H340</f>
        <v>0</v>
      </c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R340" s="224" t="s">
        <v>154</v>
      </c>
      <c r="AT340" s="224" t="s">
        <v>149</v>
      </c>
      <c r="AU340" s="224" t="s">
        <v>76</v>
      </c>
      <c r="AY340" s="18" t="s">
        <v>146</v>
      </c>
      <c r="BE340" s="225">
        <f>IF(N340="základní",J340,0)</f>
        <v>0</v>
      </c>
      <c r="BF340" s="225">
        <f>IF(N340="snížená",J340,0)</f>
        <v>0</v>
      </c>
      <c r="BG340" s="225">
        <f>IF(N340="zákl. přenesená",J340,0)</f>
        <v>0</v>
      </c>
      <c r="BH340" s="225">
        <f>IF(N340="sníž. přenesená",J340,0)</f>
        <v>0</v>
      </c>
      <c r="BI340" s="225">
        <f>IF(N340="nulová",J340,0)</f>
        <v>0</v>
      </c>
      <c r="BJ340" s="18" t="s">
        <v>76</v>
      </c>
      <c r="BK340" s="225">
        <f>ROUND(I340*H340,2)</f>
        <v>0</v>
      </c>
      <c r="BL340" s="18" t="s">
        <v>154</v>
      </c>
      <c r="BM340" s="224" t="s">
        <v>1321</v>
      </c>
    </row>
    <row r="341" spans="1:47" s="2" customFormat="1" ht="12">
      <c r="A341" s="39"/>
      <c r="B341" s="40"/>
      <c r="C341" s="41"/>
      <c r="D341" s="226" t="s">
        <v>156</v>
      </c>
      <c r="E341" s="41"/>
      <c r="F341" s="227" t="s">
        <v>595</v>
      </c>
      <c r="G341" s="41"/>
      <c r="H341" s="41"/>
      <c r="I341" s="228"/>
      <c r="J341" s="41"/>
      <c r="K341" s="41"/>
      <c r="L341" s="45"/>
      <c r="M341" s="229"/>
      <c r="N341" s="230"/>
      <c r="O341" s="85"/>
      <c r="P341" s="85"/>
      <c r="Q341" s="85"/>
      <c r="R341" s="85"/>
      <c r="S341" s="85"/>
      <c r="T341" s="86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T341" s="18" t="s">
        <v>156</v>
      </c>
      <c r="AU341" s="18" t="s">
        <v>76</v>
      </c>
    </row>
    <row r="342" spans="1:51" s="13" customFormat="1" ht="12">
      <c r="A342" s="13"/>
      <c r="B342" s="232"/>
      <c r="C342" s="233"/>
      <c r="D342" s="226" t="s">
        <v>165</v>
      </c>
      <c r="E342" s="234" t="s">
        <v>19</v>
      </c>
      <c r="F342" s="235" t="s">
        <v>1322</v>
      </c>
      <c r="G342" s="233"/>
      <c r="H342" s="236">
        <v>3</v>
      </c>
      <c r="I342" s="237"/>
      <c r="J342" s="233"/>
      <c r="K342" s="233"/>
      <c r="L342" s="238"/>
      <c r="M342" s="239"/>
      <c r="N342" s="240"/>
      <c r="O342" s="240"/>
      <c r="P342" s="240"/>
      <c r="Q342" s="240"/>
      <c r="R342" s="240"/>
      <c r="S342" s="240"/>
      <c r="T342" s="241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2" t="s">
        <v>165</v>
      </c>
      <c r="AU342" s="242" t="s">
        <v>76</v>
      </c>
      <c r="AV342" s="13" t="s">
        <v>78</v>
      </c>
      <c r="AW342" s="13" t="s">
        <v>31</v>
      </c>
      <c r="AX342" s="13" t="s">
        <v>76</v>
      </c>
      <c r="AY342" s="242" t="s">
        <v>146</v>
      </c>
    </row>
    <row r="343" spans="1:63" s="12" customFormat="1" ht="25.9" customHeight="1">
      <c r="A343" s="12"/>
      <c r="B343" s="197"/>
      <c r="C343" s="198"/>
      <c r="D343" s="199" t="s">
        <v>68</v>
      </c>
      <c r="E343" s="200" t="s">
        <v>597</v>
      </c>
      <c r="F343" s="200" t="s">
        <v>598</v>
      </c>
      <c r="G343" s="198"/>
      <c r="H343" s="198"/>
      <c r="I343" s="201"/>
      <c r="J343" s="202">
        <f>BK343</f>
        <v>0</v>
      </c>
      <c r="K343" s="198"/>
      <c r="L343" s="203"/>
      <c r="M343" s="204"/>
      <c r="N343" s="205"/>
      <c r="O343" s="205"/>
      <c r="P343" s="206">
        <f>SUM(P344:P359)</f>
        <v>0</v>
      </c>
      <c r="Q343" s="205"/>
      <c r="R343" s="206">
        <f>SUM(R344:R359)</f>
        <v>0</v>
      </c>
      <c r="S343" s="205"/>
      <c r="T343" s="207">
        <f>SUM(T344:T359)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8" t="s">
        <v>76</v>
      </c>
      <c r="AT343" s="209" t="s">
        <v>68</v>
      </c>
      <c r="AU343" s="209" t="s">
        <v>69</v>
      </c>
      <c r="AY343" s="208" t="s">
        <v>146</v>
      </c>
      <c r="BK343" s="210">
        <f>SUM(BK344:BK359)</f>
        <v>0</v>
      </c>
    </row>
    <row r="344" spans="1:65" s="2" customFormat="1" ht="16.5" customHeight="1">
      <c r="A344" s="39"/>
      <c r="B344" s="40"/>
      <c r="C344" s="213" t="s">
        <v>633</v>
      </c>
      <c r="D344" s="213" t="s">
        <v>149</v>
      </c>
      <c r="E344" s="214" t="s">
        <v>600</v>
      </c>
      <c r="F344" s="215" t="s">
        <v>601</v>
      </c>
      <c r="G344" s="216" t="s">
        <v>228</v>
      </c>
      <c r="H344" s="217">
        <v>30.478</v>
      </c>
      <c r="I344" s="218"/>
      <c r="J344" s="219">
        <f>ROUND(I344*H344,2)</f>
        <v>0</v>
      </c>
      <c r="K344" s="215" t="s">
        <v>19</v>
      </c>
      <c r="L344" s="45"/>
      <c r="M344" s="220" t="s">
        <v>19</v>
      </c>
      <c r="N344" s="221" t="s">
        <v>40</v>
      </c>
      <c r="O344" s="85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154</v>
      </c>
      <c r="AT344" s="224" t="s">
        <v>149</v>
      </c>
      <c r="AU344" s="224" t="s">
        <v>76</v>
      </c>
      <c r="AY344" s="18" t="s">
        <v>146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76</v>
      </c>
      <c r="BK344" s="225">
        <f>ROUND(I344*H344,2)</f>
        <v>0</v>
      </c>
      <c r="BL344" s="18" t="s">
        <v>154</v>
      </c>
      <c r="BM344" s="224" t="s">
        <v>1323</v>
      </c>
    </row>
    <row r="345" spans="1:47" s="2" customFormat="1" ht="12">
      <c r="A345" s="39"/>
      <c r="B345" s="40"/>
      <c r="C345" s="41"/>
      <c r="D345" s="226" t="s">
        <v>156</v>
      </c>
      <c r="E345" s="41"/>
      <c r="F345" s="227" t="s">
        <v>603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156</v>
      </c>
      <c r="AU345" s="18" t="s">
        <v>76</v>
      </c>
    </row>
    <row r="346" spans="1:65" s="2" customFormat="1" ht="16.5" customHeight="1">
      <c r="A346" s="39"/>
      <c r="B346" s="40"/>
      <c r="C346" s="213" t="s">
        <v>640</v>
      </c>
      <c r="D346" s="213" t="s">
        <v>149</v>
      </c>
      <c r="E346" s="214" t="s">
        <v>605</v>
      </c>
      <c r="F346" s="215" t="s">
        <v>606</v>
      </c>
      <c r="G346" s="216" t="s">
        <v>228</v>
      </c>
      <c r="H346" s="217">
        <v>30.478</v>
      </c>
      <c r="I346" s="218"/>
      <c r="J346" s="219">
        <f>ROUND(I346*H346,2)</f>
        <v>0</v>
      </c>
      <c r="K346" s="215" t="s">
        <v>770</v>
      </c>
      <c r="L346" s="45"/>
      <c r="M346" s="220" t="s">
        <v>19</v>
      </c>
      <c r="N346" s="221" t="s">
        <v>40</v>
      </c>
      <c r="O346" s="85"/>
      <c r="P346" s="222">
        <f>O346*H346</f>
        <v>0</v>
      </c>
      <c r="Q346" s="222">
        <v>0</v>
      </c>
      <c r="R346" s="222">
        <f>Q346*H346</f>
        <v>0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154</v>
      </c>
      <c r="AT346" s="224" t="s">
        <v>149</v>
      </c>
      <c r="AU346" s="224" t="s">
        <v>76</v>
      </c>
      <c r="AY346" s="18" t="s">
        <v>146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76</v>
      </c>
      <c r="BK346" s="225">
        <f>ROUND(I346*H346,2)</f>
        <v>0</v>
      </c>
      <c r="BL346" s="18" t="s">
        <v>154</v>
      </c>
      <c r="BM346" s="224" t="s">
        <v>1324</v>
      </c>
    </row>
    <row r="347" spans="1:47" s="2" customFormat="1" ht="12">
      <c r="A347" s="39"/>
      <c r="B347" s="40"/>
      <c r="C347" s="41"/>
      <c r="D347" s="226" t="s">
        <v>156</v>
      </c>
      <c r="E347" s="41"/>
      <c r="F347" s="227" t="s">
        <v>608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156</v>
      </c>
      <c r="AU347" s="18" t="s">
        <v>76</v>
      </c>
    </row>
    <row r="348" spans="1:47" s="2" customFormat="1" ht="12">
      <c r="A348" s="39"/>
      <c r="B348" s="40"/>
      <c r="C348" s="41"/>
      <c r="D348" s="277" t="s">
        <v>278</v>
      </c>
      <c r="E348" s="41"/>
      <c r="F348" s="278" t="s">
        <v>967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278</v>
      </c>
      <c r="AU348" s="18" t="s">
        <v>76</v>
      </c>
    </row>
    <row r="349" spans="1:65" s="2" customFormat="1" ht="16.5" customHeight="1">
      <c r="A349" s="39"/>
      <c r="B349" s="40"/>
      <c r="C349" s="213" t="s">
        <v>647</v>
      </c>
      <c r="D349" s="213" t="s">
        <v>149</v>
      </c>
      <c r="E349" s="214" t="s">
        <v>611</v>
      </c>
      <c r="F349" s="215" t="s">
        <v>612</v>
      </c>
      <c r="G349" s="216" t="s">
        <v>228</v>
      </c>
      <c r="H349" s="217">
        <v>30.478</v>
      </c>
      <c r="I349" s="218"/>
      <c r="J349" s="219">
        <f>ROUND(I349*H349,2)</f>
        <v>0</v>
      </c>
      <c r="K349" s="215" t="s">
        <v>19</v>
      </c>
      <c r="L349" s="45"/>
      <c r="M349" s="220" t="s">
        <v>19</v>
      </c>
      <c r="N349" s="221" t="s">
        <v>40</v>
      </c>
      <c r="O349" s="85"/>
      <c r="P349" s="222">
        <f>O349*H349</f>
        <v>0</v>
      </c>
      <c r="Q349" s="222">
        <v>0</v>
      </c>
      <c r="R349" s="222">
        <f>Q349*H349</f>
        <v>0</v>
      </c>
      <c r="S349" s="222">
        <v>0</v>
      </c>
      <c r="T349" s="223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24" t="s">
        <v>154</v>
      </c>
      <c r="AT349" s="224" t="s">
        <v>149</v>
      </c>
      <c r="AU349" s="224" t="s">
        <v>76</v>
      </c>
      <c r="AY349" s="18" t="s">
        <v>146</v>
      </c>
      <c r="BE349" s="225">
        <f>IF(N349="základní",J349,0)</f>
        <v>0</v>
      </c>
      <c r="BF349" s="225">
        <f>IF(N349="snížená",J349,0)</f>
        <v>0</v>
      </c>
      <c r="BG349" s="225">
        <f>IF(N349="zákl. přenesená",J349,0)</f>
        <v>0</v>
      </c>
      <c r="BH349" s="225">
        <f>IF(N349="sníž. přenesená",J349,0)</f>
        <v>0</v>
      </c>
      <c r="BI349" s="225">
        <f>IF(N349="nulová",J349,0)</f>
        <v>0</v>
      </c>
      <c r="BJ349" s="18" t="s">
        <v>76</v>
      </c>
      <c r="BK349" s="225">
        <f>ROUND(I349*H349,2)</f>
        <v>0</v>
      </c>
      <c r="BL349" s="18" t="s">
        <v>154</v>
      </c>
      <c r="BM349" s="224" t="s">
        <v>1325</v>
      </c>
    </row>
    <row r="350" spans="1:47" s="2" customFormat="1" ht="12">
      <c r="A350" s="39"/>
      <c r="B350" s="40"/>
      <c r="C350" s="41"/>
      <c r="D350" s="226" t="s">
        <v>156</v>
      </c>
      <c r="E350" s="41"/>
      <c r="F350" s="227" t="s">
        <v>614</v>
      </c>
      <c r="G350" s="41"/>
      <c r="H350" s="41"/>
      <c r="I350" s="228"/>
      <c r="J350" s="41"/>
      <c r="K350" s="41"/>
      <c r="L350" s="45"/>
      <c r="M350" s="229"/>
      <c r="N350" s="230"/>
      <c r="O350" s="85"/>
      <c r="P350" s="85"/>
      <c r="Q350" s="85"/>
      <c r="R350" s="85"/>
      <c r="S350" s="85"/>
      <c r="T350" s="86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156</v>
      </c>
      <c r="AU350" s="18" t="s">
        <v>76</v>
      </c>
    </row>
    <row r="351" spans="1:65" s="2" customFormat="1" ht="16.5" customHeight="1">
      <c r="A351" s="39"/>
      <c r="B351" s="40"/>
      <c r="C351" s="213" t="s">
        <v>976</v>
      </c>
      <c r="D351" s="213" t="s">
        <v>149</v>
      </c>
      <c r="E351" s="214" t="s">
        <v>616</v>
      </c>
      <c r="F351" s="215" t="s">
        <v>617</v>
      </c>
      <c r="G351" s="216" t="s">
        <v>228</v>
      </c>
      <c r="H351" s="217">
        <v>914.34</v>
      </c>
      <c r="I351" s="218"/>
      <c r="J351" s="219">
        <f>ROUND(I351*H351,2)</f>
        <v>0</v>
      </c>
      <c r="K351" s="215" t="s">
        <v>19</v>
      </c>
      <c r="L351" s="45"/>
      <c r="M351" s="220" t="s">
        <v>19</v>
      </c>
      <c r="N351" s="221" t="s">
        <v>40</v>
      </c>
      <c r="O351" s="85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4" t="s">
        <v>154</v>
      </c>
      <c r="AT351" s="224" t="s">
        <v>149</v>
      </c>
      <c r="AU351" s="224" t="s">
        <v>76</v>
      </c>
      <c r="AY351" s="18" t="s">
        <v>146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8" t="s">
        <v>76</v>
      </c>
      <c r="BK351" s="225">
        <f>ROUND(I351*H351,2)</f>
        <v>0</v>
      </c>
      <c r="BL351" s="18" t="s">
        <v>154</v>
      </c>
      <c r="BM351" s="224" t="s">
        <v>1326</v>
      </c>
    </row>
    <row r="352" spans="1:47" s="2" customFormat="1" ht="12">
      <c r="A352" s="39"/>
      <c r="B352" s="40"/>
      <c r="C352" s="41"/>
      <c r="D352" s="226" t="s">
        <v>156</v>
      </c>
      <c r="E352" s="41"/>
      <c r="F352" s="227" t="s">
        <v>619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156</v>
      </c>
      <c r="AU352" s="18" t="s">
        <v>76</v>
      </c>
    </row>
    <row r="353" spans="1:51" s="13" customFormat="1" ht="12">
      <c r="A353" s="13"/>
      <c r="B353" s="232"/>
      <c r="C353" s="233"/>
      <c r="D353" s="226" t="s">
        <v>165</v>
      </c>
      <c r="E353" s="234" t="s">
        <v>19</v>
      </c>
      <c r="F353" s="235" t="s">
        <v>1327</v>
      </c>
      <c r="G353" s="233"/>
      <c r="H353" s="236">
        <v>914.34</v>
      </c>
      <c r="I353" s="237"/>
      <c r="J353" s="233"/>
      <c r="K353" s="233"/>
      <c r="L353" s="238"/>
      <c r="M353" s="239"/>
      <c r="N353" s="240"/>
      <c r="O353" s="240"/>
      <c r="P353" s="240"/>
      <c r="Q353" s="240"/>
      <c r="R353" s="240"/>
      <c r="S353" s="240"/>
      <c r="T353" s="241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2" t="s">
        <v>165</v>
      </c>
      <c r="AU353" s="242" t="s">
        <v>76</v>
      </c>
      <c r="AV353" s="13" t="s">
        <v>78</v>
      </c>
      <c r="AW353" s="13" t="s">
        <v>31</v>
      </c>
      <c r="AX353" s="13" t="s">
        <v>76</v>
      </c>
      <c r="AY353" s="242" t="s">
        <v>146</v>
      </c>
    </row>
    <row r="354" spans="1:65" s="2" customFormat="1" ht="16.5" customHeight="1">
      <c r="A354" s="39"/>
      <c r="B354" s="40"/>
      <c r="C354" s="213" t="s">
        <v>979</v>
      </c>
      <c r="D354" s="213" t="s">
        <v>149</v>
      </c>
      <c r="E354" s="214" t="s">
        <v>622</v>
      </c>
      <c r="F354" s="215" t="s">
        <v>623</v>
      </c>
      <c r="G354" s="216" t="s">
        <v>228</v>
      </c>
      <c r="H354" s="217">
        <v>30.478</v>
      </c>
      <c r="I354" s="218"/>
      <c r="J354" s="219">
        <f>ROUND(I354*H354,2)</f>
        <v>0</v>
      </c>
      <c r="K354" s="215" t="s">
        <v>19</v>
      </c>
      <c r="L354" s="45"/>
      <c r="M354" s="220" t="s">
        <v>19</v>
      </c>
      <c r="N354" s="221" t="s">
        <v>40</v>
      </c>
      <c r="O354" s="85"/>
      <c r="P354" s="222">
        <f>O354*H354</f>
        <v>0</v>
      </c>
      <c r="Q354" s="222">
        <v>0</v>
      </c>
      <c r="R354" s="222">
        <f>Q354*H354</f>
        <v>0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154</v>
      </c>
      <c r="AT354" s="224" t="s">
        <v>149</v>
      </c>
      <c r="AU354" s="224" t="s">
        <v>76</v>
      </c>
      <c r="AY354" s="18" t="s">
        <v>146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76</v>
      </c>
      <c r="BK354" s="225">
        <f>ROUND(I354*H354,2)</f>
        <v>0</v>
      </c>
      <c r="BL354" s="18" t="s">
        <v>154</v>
      </c>
      <c r="BM354" s="224" t="s">
        <v>1328</v>
      </c>
    </row>
    <row r="355" spans="1:47" s="2" customFormat="1" ht="12">
      <c r="A355" s="39"/>
      <c r="B355" s="40"/>
      <c r="C355" s="41"/>
      <c r="D355" s="226" t="s">
        <v>156</v>
      </c>
      <c r="E355" s="41"/>
      <c r="F355" s="227" t="s">
        <v>625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156</v>
      </c>
      <c r="AU355" s="18" t="s">
        <v>76</v>
      </c>
    </row>
    <row r="356" spans="1:65" s="2" customFormat="1" ht="24.15" customHeight="1">
      <c r="A356" s="39"/>
      <c r="B356" s="40"/>
      <c r="C356" s="213" t="s">
        <v>1329</v>
      </c>
      <c r="D356" s="213" t="s">
        <v>149</v>
      </c>
      <c r="E356" s="214" t="s">
        <v>627</v>
      </c>
      <c r="F356" s="215" t="s">
        <v>357</v>
      </c>
      <c r="G356" s="216" t="s">
        <v>228</v>
      </c>
      <c r="H356" s="217">
        <v>30.478</v>
      </c>
      <c r="I356" s="218"/>
      <c r="J356" s="219">
        <f>ROUND(I356*H356,2)</f>
        <v>0</v>
      </c>
      <c r="K356" s="215" t="s">
        <v>770</v>
      </c>
      <c r="L356" s="45"/>
      <c r="M356" s="220" t="s">
        <v>19</v>
      </c>
      <c r="N356" s="221" t="s">
        <v>40</v>
      </c>
      <c r="O356" s="85"/>
      <c r="P356" s="222">
        <f>O356*H356</f>
        <v>0</v>
      </c>
      <c r="Q356" s="222">
        <v>0</v>
      </c>
      <c r="R356" s="222">
        <f>Q356*H356</f>
        <v>0</v>
      </c>
      <c r="S356" s="222">
        <v>0</v>
      </c>
      <c r="T356" s="223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24" t="s">
        <v>154</v>
      </c>
      <c r="AT356" s="224" t="s">
        <v>149</v>
      </c>
      <c r="AU356" s="224" t="s">
        <v>76</v>
      </c>
      <c r="AY356" s="18" t="s">
        <v>146</v>
      </c>
      <c r="BE356" s="225">
        <f>IF(N356="základní",J356,0)</f>
        <v>0</v>
      </c>
      <c r="BF356" s="225">
        <f>IF(N356="snížená",J356,0)</f>
        <v>0</v>
      </c>
      <c r="BG356" s="225">
        <f>IF(N356="zákl. přenesená",J356,0)</f>
        <v>0</v>
      </c>
      <c r="BH356" s="225">
        <f>IF(N356="sníž. přenesená",J356,0)</f>
        <v>0</v>
      </c>
      <c r="BI356" s="225">
        <f>IF(N356="nulová",J356,0)</f>
        <v>0</v>
      </c>
      <c r="BJ356" s="18" t="s">
        <v>76</v>
      </c>
      <c r="BK356" s="225">
        <f>ROUND(I356*H356,2)</f>
        <v>0</v>
      </c>
      <c r="BL356" s="18" t="s">
        <v>154</v>
      </c>
      <c r="BM356" s="224" t="s">
        <v>1330</v>
      </c>
    </row>
    <row r="357" spans="1:47" s="2" customFormat="1" ht="12">
      <c r="A357" s="39"/>
      <c r="B357" s="40"/>
      <c r="C357" s="41"/>
      <c r="D357" s="226" t="s">
        <v>156</v>
      </c>
      <c r="E357" s="41"/>
      <c r="F357" s="227" t="s">
        <v>357</v>
      </c>
      <c r="G357" s="41"/>
      <c r="H357" s="41"/>
      <c r="I357" s="228"/>
      <c r="J357" s="41"/>
      <c r="K357" s="41"/>
      <c r="L357" s="45"/>
      <c r="M357" s="229"/>
      <c r="N357" s="230"/>
      <c r="O357" s="85"/>
      <c r="P357" s="85"/>
      <c r="Q357" s="85"/>
      <c r="R357" s="85"/>
      <c r="S357" s="85"/>
      <c r="T357" s="86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156</v>
      </c>
      <c r="AU357" s="18" t="s">
        <v>76</v>
      </c>
    </row>
    <row r="358" spans="1:47" s="2" customFormat="1" ht="12">
      <c r="A358" s="39"/>
      <c r="B358" s="40"/>
      <c r="C358" s="41"/>
      <c r="D358" s="277" t="s">
        <v>278</v>
      </c>
      <c r="E358" s="41"/>
      <c r="F358" s="278" t="s">
        <v>973</v>
      </c>
      <c r="G358" s="41"/>
      <c r="H358" s="41"/>
      <c r="I358" s="228"/>
      <c r="J358" s="41"/>
      <c r="K358" s="41"/>
      <c r="L358" s="45"/>
      <c r="M358" s="229"/>
      <c r="N358" s="230"/>
      <c r="O358" s="85"/>
      <c r="P358" s="85"/>
      <c r="Q358" s="85"/>
      <c r="R358" s="85"/>
      <c r="S358" s="85"/>
      <c r="T358" s="86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T358" s="18" t="s">
        <v>278</v>
      </c>
      <c r="AU358" s="18" t="s">
        <v>76</v>
      </c>
    </row>
    <row r="359" spans="1:51" s="13" customFormat="1" ht="12">
      <c r="A359" s="13"/>
      <c r="B359" s="232"/>
      <c r="C359" s="233"/>
      <c r="D359" s="226" t="s">
        <v>165</v>
      </c>
      <c r="E359" s="234" t="s">
        <v>19</v>
      </c>
      <c r="F359" s="235" t="s">
        <v>1331</v>
      </c>
      <c r="G359" s="233"/>
      <c r="H359" s="236">
        <v>30.478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165</v>
      </c>
      <c r="AU359" s="242" t="s">
        <v>76</v>
      </c>
      <c r="AV359" s="13" t="s">
        <v>78</v>
      </c>
      <c r="AW359" s="13" t="s">
        <v>31</v>
      </c>
      <c r="AX359" s="13" t="s">
        <v>76</v>
      </c>
      <c r="AY359" s="242" t="s">
        <v>146</v>
      </c>
    </row>
    <row r="360" spans="1:63" s="12" customFormat="1" ht="25.9" customHeight="1">
      <c r="A360" s="12"/>
      <c r="B360" s="197"/>
      <c r="C360" s="198"/>
      <c r="D360" s="199" t="s">
        <v>68</v>
      </c>
      <c r="E360" s="200" t="s">
        <v>631</v>
      </c>
      <c r="F360" s="200" t="s">
        <v>632</v>
      </c>
      <c r="G360" s="198"/>
      <c r="H360" s="198"/>
      <c r="I360" s="201"/>
      <c r="J360" s="202">
        <f>BK360</f>
        <v>0</v>
      </c>
      <c r="K360" s="198"/>
      <c r="L360" s="203"/>
      <c r="M360" s="204"/>
      <c r="N360" s="205"/>
      <c r="O360" s="205"/>
      <c r="P360" s="206">
        <f>SUM(P361:P362)</f>
        <v>0</v>
      </c>
      <c r="Q360" s="205"/>
      <c r="R360" s="206">
        <f>SUM(R361:R362)</f>
        <v>0</v>
      </c>
      <c r="S360" s="205"/>
      <c r="T360" s="207">
        <f>SUM(T361:T362)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08" t="s">
        <v>76</v>
      </c>
      <c r="AT360" s="209" t="s">
        <v>68</v>
      </c>
      <c r="AU360" s="209" t="s">
        <v>69</v>
      </c>
      <c r="AY360" s="208" t="s">
        <v>146</v>
      </c>
      <c r="BK360" s="210">
        <f>SUM(BK361:BK362)</f>
        <v>0</v>
      </c>
    </row>
    <row r="361" spans="1:65" s="2" customFormat="1" ht="16.5" customHeight="1">
      <c r="A361" s="39"/>
      <c r="B361" s="40"/>
      <c r="C361" s="213" t="s">
        <v>1332</v>
      </c>
      <c r="D361" s="213" t="s">
        <v>149</v>
      </c>
      <c r="E361" s="214" t="s">
        <v>634</v>
      </c>
      <c r="F361" s="215" t="s">
        <v>635</v>
      </c>
      <c r="G361" s="216" t="s">
        <v>228</v>
      </c>
      <c r="H361" s="217">
        <v>123.671</v>
      </c>
      <c r="I361" s="218"/>
      <c r="J361" s="219">
        <f>ROUND(I361*H361,2)</f>
        <v>0</v>
      </c>
      <c r="K361" s="215" t="s">
        <v>19</v>
      </c>
      <c r="L361" s="45"/>
      <c r="M361" s="220" t="s">
        <v>19</v>
      </c>
      <c r="N361" s="221" t="s">
        <v>40</v>
      </c>
      <c r="O361" s="85"/>
      <c r="P361" s="222">
        <f>O361*H361</f>
        <v>0</v>
      </c>
      <c r="Q361" s="222">
        <v>0</v>
      </c>
      <c r="R361" s="222">
        <f>Q361*H361</f>
        <v>0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154</v>
      </c>
      <c r="AT361" s="224" t="s">
        <v>149</v>
      </c>
      <c r="AU361" s="224" t="s">
        <v>76</v>
      </c>
      <c r="AY361" s="18" t="s">
        <v>146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76</v>
      </c>
      <c r="BK361" s="225">
        <f>ROUND(I361*H361,2)</f>
        <v>0</v>
      </c>
      <c r="BL361" s="18" t="s">
        <v>154</v>
      </c>
      <c r="BM361" s="224" t="s">
        <v>1333</v>
      </c>
    </row>
    <row r="362" spans="1:47" s="2" customFormat="1" ht="12">
      <c r="A362" s="39"/>
      <c r="B362" s="40"/>
      <c r="C362" s="41"/>
      <c r="D362" s="226" t="s">
        <v>156</v>
      </c>
      <c r="E362" s="41"/>
      <c r="F362" s="227" t="s">
        <v>637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156</v>
      </c>
      <c r="AU362" s="18" t="s">
        <v>76</v>
      </c>
    </row>
    <row r="363" spans="1:63" s="12" customFormat="1" ht="25.9" customHeight="1">
      <c r="A363" s="12"/>
      <c r="B363" s="197"/>
      <c r="C363" s="198"/>
      <c r="D363" s="199" t="s">
        <v>68</v>
      </c>
      <c r="E363" s="200" t="s">
        <v>232</v>
      </c>
      <c r="F363" s="200" t="s">
        <v>233</v>
      </c>
      <c r="G363" s="198"/>
      <c r="H363" s="198"/>
      <c r="I363" s="201"/>
      <c r="J363" s="202">
        <f>BK363</f>
        <v>0</v>
      </c>
      <c r="K363" s="198"/>
      <c r="L363" s="203"/>
      <c r="M363" s="204"/>
      <c r="N363" s="205"/>
      <c r="O363" s="205"/>
      <c r="P363" s="206">
        <f>P364</f>
        <v>0</v>
      </c>
      <c r="Q363" s="205"/>
      <c r="R363" s="206">
        <f>R364</f>
        <v>0</v>
      </c>
      <c r="S363" s="205"/>
      <c r="T363" s="207">
        <f>T364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8" t="s">
        <v>154</v>
      </c>
      <c r="AT363" s="209" t="s">
        <v>68</v>
      </c>
      <c r="AU363" s="209" t="s">
        <v>69</v>
      </c>
      <c r="AY363" s="208" t="s">
        <v>146</v>
      </c>
      <c r="BK363" s="210">
        <f>BK364</f>
        <v>0</v>
      </c>
    </row>
    <row r="364" spans="1:63" s="12" customFormat="1" ht="22.8" customHeight="1">
      <c r="A364" s="12"/>
      <c r="B364" s="197"/>
      <c r="C364" s="198"/>
      <c r="D364" s="199" t="s">
        <v>68</v>
      </c>
      <c r="E364" s="211" t="s">
        <v>638</v>
      </c>
      <c r="F364" s="211" t="s">
        <v>639</v>
      </c>
      <c r="G364" s="198"/>
      <c r="H364" s="198"/>
      <c r="I364" s="201"/>
      <c r="J364" s="212">
        <f>BK364</f>
        <v>0</v>
      </c>
      <c r="K364" s="198"/>
      <c r="L364" s="203"/>
      <c r="M364" s="204"/>
      <c r="N364" s="205"/>
      <c r="O364" s="205"/>
      <c r="P364" s="206">
        <f>SUM(P365:P370)</f>
        <v>0</v>
      </c>
      <c r="Q364" s="205"/>
      <c r="R364" s="206">
        <f>SUM(R365:R370)</f>
        <v>0</v>
      </c>
      <c r="S364" s="205"/>
      <c r="T364" s="207">
        <f>SUM(T365:T370)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08" t="s">
        <v>154</v>
      </c>
      <c r="AT364" s="209" t="s">
        <v>68</v>
      </c>
      <c r="AU364" s="209" t="s">
        <v>76</v>
      </c>
      <c r="AY364" s="208" t="s">
        <v>146</v>
      </c>
      <c r="BK364" s="210">
        <f>SUM(BK365:BK370)</f>
        <v>0</v>
      </c>
    </row>
    <row r="365" spans="1:65" s="2" customFormat="1" ht="16.5" customHeight="1">
      <c r="A365" s="39"/>
      <c r="B365" s="40"/>
      <c r="C365" s="213" t="s">
        <v>1334</v>
      </c>
      <c r="D365" s="213" t="s">
        <v>149</v>
      </c>
      <c r="E365" s="214" t="s">
        <v>641</v>
      </c>
      <c r="F365" s="215" t="s">
        <v>642</v>
      </c>
      <c r="G365" s="216" t="s">
        <v>643</v>
      </c>
      <c r="H365" s="217">
        <v>1</v>
      </c>
      <c r="I365" s="218"/>
      <c r="J365" s="219">
        <f>ROUND(I365*H365,2)</f>
        <v>0</v>
      </c>
      <c r="K365" s="215" t="s">
        <v>19</v>
      </c>
      <c r="L365" s="45"/>
      <c r="M365" s="220" t="s">
        <v>19</v>
      </c>
      <c r="N365" s="221" t="s">
        <v>40</v>
      </c>
      <c r="O365" s="85"/>
      <c r="P365" s="222">
        <f>O365*H365</f>
        <v>0</v>
      </c>
      <c r="Q365" s="222">
        <v>0</v>
      </c>
      <c r="R365" s="222">
        <f>Q365*H365</f>
        <v>0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236</v>
      </c>
      <c r="AT365" s="224" t="s">
        <v>149</v>
      </c>
      <c r="AU365" s="224" t="s">
        <v>78</v>
      </c>
      <c r="AY365" s="18" t="s">
        <v>146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76</v>
      </c>
      <c r="BK365" s="225">
        <f>ROUND(I365*H365,2)</f>
        <v>0</v>
      </c>
      <c r="BL365" s="18" t="s">
        <v>236</v>
      </c>
      <c r="BM365" s="224" t="s">
        <v>1335</v>
      </c>
    </row>
    <row r="366" spans="1:47" s="2" customFormat="1" ht="12">
      <c r="A366" s="39"/>
      <c r="B366" s="40"/>
      <c r="C366" s="41"/>
      <c r="D366" s="226" t="s">
        <v>156</v>
      </c>
      <c r="E366" s="41"/>
      <c r="F366" s="227" t="s">
        <v>645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156</v>
      </c>
      <c r="AU366" s="18" t="s">
        <v>78</v>
      </c>
    </row>
    <row r="367" spans="1:51" s="13" customFormat="1" ht="12">
      <c r="A367" s="13"/>
      <c r="B367" s="232"/>
      <c r="C367" s="233"/>
      <c r="D367" s="226" t="s">
        <v>165</v>
      </c>
      <c r="E367" s="234" t="s">
        <v>19</v>
      </c>
      <c r="F367" s="235" t="s">
        <v>1149</v>
      </c>
      <c r="G367" s="233"/>
      <c r="H367" s="236">
        <v>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165</v>
      </c>
      <c r="AU367" s="242" t="s">
        <v>78</v>
      </c>
      <c r="AV367" s="13" t="s">
        <v>78</v>
      </c>
      <c r="AW367" s="13" t="s">
        <v>31</v>
      </c>
      <c r="AX367" s="13" t="s">
        <v>76</v>
      </c>
      <c r="AY367" s="242" t="s">
        <v>146</v>
      </c>
    </row>
    <row r="368" spans="1:65" s="2" customFormat="1" ht="16.5" customHeight="1">
      <c r="A368" s="39"/>
      <c r="B368" s="40"/>
      <c r="C368" s="213" t="s">
        <v>1336</v>
      </c>
      <c r="D368" s="213" t="s">
        <v>149</v>
      </c>
      <c r="E368" s="214" t="s">
        <v>648</v>
      </c>
      <c r="F368" s="215" t="s">
        <v>649</v>
      </c>
      <c r="G368" s="216" t="s">
        <v>643</v>
      </c>
      <c r="H368" s="217">
        <v>1</v>
      </c>
      <c r="I368" s="218"/>
      <c r="J368" s="219">
        <f>ROUND(I368*H368,2)</f>
        <v>0</v>
      </c>
      <c r="K368" s="215" t="s">
        <v>19</v>
      </c>
      <c r="L368" s="45"/>
      <c r="M368" s="220" t="s">
        <v>19</v>
      </c>
      <c r="N368" s="221" t="s">
        <v>40</v>
      </c>
      <c r="O368" s="85"/>
      <c r="P368" s="222">
        <f>O368*H368</f>
        <v>0</v>
      </c>
      <c r="Q368" s="222">
        <v>0</v>
      </c>
      <c r="R368" s="222">
        <f>Q368*H368</f>
        <v>0</v>
      </c>
      <c r="S368" s="222">
        <v>0</v>
      </c>
      <c r="T368" s="223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24" t="s">
        <v>236</v>
      </c>
      <c r="AT368" s="224" t="s">
        <v>149</v>
      </c>
      <c r="AU368" s="224" t="s">
        <v>78</v>
      </c>
      <c r="AY368" s="18" t="s">
        <v>146</v>
      </c>
      <c r="BE368" s="225">
        <f>IF(N368="základní",J368,0)</f>
        <v>0</v>
      </c>
      <c r="BF368" s="225">
        <f>IF(N368="snížená",J368,0)</f>
        <v>0</v>
      </c>
      <c r="BG368" s="225">
        <f>IF(N368="zákl. přenesená",J368,0)</f>
        <v>0</v>
      </c>
      <c r="BH368" s="225">
        <f>IF(N368="sníž. přenesená",J368,0)</f>
        <v>0</v>
      </c>
      <c r="BI368" s="225">
        <f>IF(N368="nulová",J368,0)</f>
        <v>0</v>
      </c>
      <c r="BJ368" s="18" t="s">
        <v>76</v>
      </c>
      <c r="BK368" s="225">
        <f>ROUND(I368*H368,2)</f>
        <v>0</v>
      </c>
      <c r="BL368" s="18" t="s">
        <v>236</v>
      </c>
      <c r="BM368" s="224" t="s">
        <v>1337</v>
      </c>
    </row>
    <row r="369" spans="1:47" s="2" customFormat="1" ht="12">
      <c r="A369" s="39"/>
      <c r="B369" s="40"/>
      <c r="C369" s="41"/>
      <c r="D369" s="226" t="s">
        <v>156</v>
      </c>
      <c r="E369" s="41"/>
      <c r="F369" s="227" t="s">
        <v>651</v>
      </c>
      <c r="G369" s="41"/>
      <c r="H369" s="41"/>
      <c r="I369" s="228"/>
      <c r="J369" s="41"/>
      <c r="K369" s="41"/>
      <c r="L369" s="45"/>
      <c r="M369" s="229"/>
      <c r="N369" s="230"/>
      <c r="O369" s="85"/>
      <c r="P369" s="85"/>
      <c r="Q369" s="85"/>
      <c r="R369" s="85"/>
      <c r="S369" s="85"/>
      <c r="T369" s="86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156</v>
      </c>
      <c r="AU369" s="18" t="s">
        <v>78</v>
      </c>
    </row>
    <row r="370" spans="1:51" s="13" customFormat="1" ht="12">
      <c r="A370" s="13"/>
      <c r="B370" s="232"/>
      <c r="C370" s="233"/>
      <c r="D370" s="226" t="s">
        <v>165</v>
      </c>
      <c r="E370" s="234" t="s">
        <v>19</v>
      </c>
      <c r="F370" s="235" t="s">
        <v>1149</v>
      </c>
      <c r="G370" s="233"/>
      <c r="H370" s="236">
        <v>1</v>
      </c>
      <c r="I370" s="237"/>
      <c r="J370" s="233"/>
      <c r="K370" s="233"/>
      <c r="L370" s="238"/>
      <c r="M370" s="274"/>
      <c r="N370" s="275"/>
      <c r="O370" s="275"/>
      <c r="P370" s="275"/>
      <c r="Q370" s="275"/>
      <c r="R370" s="275"/>
      <c r="S370" s="275"/>
      <c r="T370" s="276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165</v>
      </c>
      <c r="AU370" s="242" t="s">
        <v>78</v>
      </c>
      <c r="AV370" s="13" t="s">
        <v>78</v>
      </c>
      <c r="AW370" s="13" t="s">
        <v>31</v>
      </c>
      <c r="AX370" s="13" t="s">
        <v>76</v>
      </c>
      <c r="AY370" s="242" t="s">
        <v>146</v>
      </c>
    </row>
    <row r="371" spans="1:31" s="2" customFormat="1" ht="6.95" customHeight="1">
      <c r="A371" s="39"/>
      <c r="B371" s="60"/>
      <c r="C371" s="61"/>
      <c r="D371" s="61"/>
      <c r="E371" s="61"/>
      <c r="F371" s="61"/>
      <c r="G371" s="61"/>
      <c r="H371" s="61"/>
      <c r="I371" s="61"/>
      <c r="J371" s="61"/>
      <c r="K371" s="61"/>
      <c r="L371" s="45"/>
      <c r="M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</row>
  </sheetData>
  <sheetProtection password="CC35" sheet="1" objects="1" scenarios="1" formatColumns="0" formatRows="0" autoFilter="0"/>
  <autoFilter ref="C96:K370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3_01/111251102"/>
    <hyperlink ref="F105" r:id="rId2" display="https://podminky.urs.cz/item/CS_URS_2023_01/131351104"/>
    <hyperlink ref="F111" r:id="rId3" display="https://podminky.urs.cz/item/CS_URS_2023_01/161151113"/>
    <hyperlink ref="F115" r:id="rId4" display="https://podminky.urs.cz/item/CS_URS_2023_01/162751119"/>
    <hyperlink ref="F119" r:id="rId5" display="https://podminky.urs.cz/item/CS_URS_2023_01/162751137"/>
    <hyperlink ref="F123" r:id="rId6" display="https://podminky.urs.cz/item/CS_URS_2023_01/167151102"/>
    <hyperlink ref="F127" r:id="rId7" display="https://podminky.urs.cz/item/CS_URS_2023_01/171111111"/>
    <hyperlink ref="F137" r:id="rId8" display="https://podminky.urs.cz/item/CS_URS_2023_01/171151111"/>
    <hyperlink ref="F143" r:id="rId9" display="https://podminky.urs.cz/item/CS_URS_2023_01/171201231"/>
    <hyperlink ref="F147" r:id="rId10" display="https://podminky.urs.cz/item/CS_URS_2023_01/181152302"/>
    <hyperlink ref="F151" r:id="rId11" display="https://podminky.urs.cz/item/CS_URS_2023_01/181252305"/>
    <hyperlink ref="F155" r:id="rId12" display="https://podminky.urs.cz/item/CS_URS_2023_01/182111111"/>
    <hyperlink ref="F162" r:id="rId13" display="https://podminky.urs.cz/item/CS_URS_2023_01/182211121"/>
    <hyperlink ref="F166" r:id="rId14" display="https://podminky.urs.cz/item/CS_URS_2023_01/182351023"/>
    <hyperlink ref="F170" r:id="rId15" display="https://podminky.urs.cz/item/CS_URS_2023_01/183405212"/>
    <hyperlink ref="F178" r:id="rId16" display="https://podminky.urs.cz/item/CS_URS_2023_01/271532212"/>
    <hyperlink ref="F182" r:id="rId17" display="https://podminky.urs.cz/item/CS_URS_2023_01/272311126"/>
    <hyperlink ref="F188" r:id="rId18" display="https://podminky.urs.cz/item/CS_URS_2023_01/272311191"/>
    <hyperlink ref="F201" r:id="rId19" display="https://podminky.urs.cz/item/CS_URS_2023_01/273321191"/>
    <hyperlink ref="F225" r:id="rId20" display="https://podminky.urs.cz/item/CS_URS_2023_01/274321117"/>
    <hyperlink ref="F231" r:id="rId21" display="https://podminky.urs.cz/item/CS_URS_2023_01/274354111"/>
    <hyperlink ref="F237" r:id="rId22" display="https://podminky.urs.cz/item/CS_URS_2023_01/274354211"/>
    <hyperlink ref="F242" r:id="rId23" display="https://podminky.urs.cz/item/CS_URS_2023_01/317353121"/>
    <hyperlink ref="F246" r:id="rId24" display="https://podminky.urs.cz/item/CS_URS_2023_01/317353221"/>
    <hyperlink ref="F250" r:id="rId25" display="https://podminky.urs.cz/item/CS_URS_2023_01/341321610"/>
    <hyperlink ref="F256" r:id="rId26" display="https://podminky.urs.cz/item/CS_URS_2023_01/341351111"/>
    <hyperlink ref="F262" r:id="rId27" display="https://podminky.urs.cz/item/CS_URS_2023_01/341351112"/>
    <hyperlink ref="F266" r:id="rId28" display="https://podminky.urs.cz/item/CS_URS_2023_01/341361821"/>
    <hyperlink ref="F270" r:id="rId29" display="https://podminky.urs.cz/item/CS_URS_2023_01/389121111"/>
    <hyperlink ref="F275" r:id="rId30" display="https://podminky.urs.cz/item/CS_URS_2023_01/451312111"/>
    <hyperlink ref="F279" r:id="rId31" display="https://podminky.urs.cz/item/CS_URS_2023_01/458311121"/>
    <hyperlink ref="F283" r:id="rId32" display="https://podminky.urs.cz/item/CS_URS_2023_01/463211141"/>
    <hyperlink ref="F290" r:id="rId33" display="https://podminky.urs.cz/item/CS_URS_2023_01/465513157"/>
    <hyperlink ref="F317" r:id="rId34" display="https://podminky.urs.cz/item/CS_URS_2023_01/922501117"/>
    <hyperlink ref="F337" r:id="rId35" display="https://podminky.urs.cz/item/CS_URS_2023_01/963021112"/>
    <hyperlink ref="F348" r:id="rId36" display="https://podminky.urs.cz/item/CS_URS_2023_01/997211119"/>
    <hyperlink ref="F358" r:id="rId37" display="https://podminky.urs.cz/item/CS_URS_2023_01/99722187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1160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1338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ROUND((SUM(BE91:BE122)),2)</f>
        <v>0</v>
      </c>
      <c r="G35" s="39"/>
      <c r="H35" s="39"/>
      <c r="I35" s="158">
        <v>0.21</v>
      </c>
      <c r="J35" s="157">
        <f>ROUND(((SUM(BE91:BE122))*I35),2)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ROUND((SUM(BF91:BF122)),2)</f>
        <v>0</v>
      </c>
      <c r="G36" s="39"/>
      <c r="H36" s="39"/>
      <c r="I36" s="158">
        <v>0.15</v>
      </c>
      <c r="J36" s="157">
        <f>ROUND(((SUM(BF91:BF122))*I36),2)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ROUND((SUM(BG91:BG122)),2)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ROUND((SUM(BH91:BH122)),2)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ROUND((SUM(BI91:BI122)),2)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1160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 - Vedlejší rozpočtové náklady - oprava propustku v km 77,324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654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655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656</v>
      </c>
      <c r="E66" s="183"/>
      <c r="F66" s="183"/>
      <c r="G66" s="183"/>
      <c r="H66" s="183"/>
      <c r="I66" s="183"/>
      <c r="J66" s="184">
        <f>J100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657</v>
      </c>
      <c r="E67" s="183"/>
      <c r="F67" s="183"/>
      <c r="G67" s="183"/>
      <c r="H67" s="183"/>
      <c r="I67" s="183"/>
      <c r="J67" s="184">
        <f>J111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658</v>
      </c>
      <c r="E68" s="183"/>
      <c r="F68" s="183"/>
      <c r="G68" s="183"/>
      <c r="H68" s="183"/>
      <c r="I68" s="183"/>
      <c r="J68" s="184">
        <f>J115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659</v>
      </c>
      <c r="E69" s="183"/>
      <c r="F69" s="183"/>
      <c r="G69" s="183"/>
      <c r="H69" s="183"/>
      <c r="I69" s="183"/>
      <c r="J69" s="184">
        <f>J119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131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Oprava propustků na trati Rožná - Nedvědice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120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1160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122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VRN - Vedlejší rozpočtové náklady - oprava propustku v km 77,324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29. 5. 2023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 xml:space="preserve"> </v>
      </c>
      <c r="G87" s="41"/>
      <c r="H87" s="41"/>
      <c r="I87" s="33" t="s">
        <v>30</v>
      </c>
      <c r="J87" s="37" t="str">
        <f>E23</f>
        <v xml:space="preserve">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28</v>
      </c>
      <c r="D88" s="41"/>
      <c r="E88" s="41"/>
      <c r="F88" s="28" t="str">
        <f>IF(E20="","",E20)</f>
        <v>Vyplň údaj</v>
      </c>
      <c r="G88" s="41"/>
      <c r="H88" s="41"/>
      <c r="I88" s="33" t="s">
        <v>32</v>
      </c>
      <c r="J88" s="37" t="str">
        <f>E26</f>
        <v xml:space="preserve">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132</v>
      </c>
      <c r="D90" s="189" t="s">
        <v>54</v>
      </c>
      <c r="E90" s="189" t="s">
        <v>50</v>
      </c>
      <c r="F90" s="189" t="s">
        <v>51</v>
      </c>
      <c r="G90" s="189" t="s">
        <v>133</v>
      </c>
      <c r="H90" s="189" t="s">
        <v>134</v>
      </c>
      <c r="I90" s="189" t="s">
        <v>135</v>
      </c>
      <c r="J90" s="189" t="s">
        <v>126</v>
      </c>
      <c r="K90" s="190" t="s">
        <v>136</v>
      </c>
      <c r="L90" s="191"/>
      <c r="M90" s="93" t="s">
        <v>19</v>
      </c>
      <c r="N90" s="94" t="s">
        <v>39</v>
      </c>
      <c r="O90" s="94" t="s">
        <v>137</v>
      </c>
      <c r="P90" s="94" t="s">
        <v>138</v>
      </c>
      <c r="Q90" s="94" t="s">
        <v>139</v>
      </c>
      <c r="R90" s="94" t="s">
        <v>140</v>
      </c>
      <c r="S90" s="94" t="s">
        <v>141</v>
      </c>
      <c r="T90" s="95" t="s">
        <v>142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143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</v>
      </c>
      <c r="S91" s="97"/>
      <c r="T91" s="195">
        <f>T92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68</v>
      </c>
      <c r="AU91" s="18" t="s">
        <v>127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68</v>
      </c>
      <c r="E92" s="200" t="s">
        <v>86</v>
      </c>
      <c r="F92" s="200" t="s">
        <v>660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P93+P100+P111+P115+P119</f>
        <v>0</v>
      </c>
      <c r="Q92" s="205"/>
      <c r="R92" s="206">
        <f>R93+R100+R111+R115+R119</f>
        <v>0</v>
      </c>
      <c r="S92" s="205"/>
      <c r="T92" s="207">
        <f>T93+T100+T111+T115+T119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147</v>
      </c>
      <c r="AT92" s="209" t="s">
        <v>68</v>
      </c>
      <c r="AU92" s="209" t="s">
        <v>69</v>
      </c>
      <c r="AY92" s="208" t="s">
        <v>146</v>
      </c>
      <c r="BK92" s="210">
        <f>BK93+BK100+BK111+BK115+BK119</f>
        <v>0</v>
      </c>
    </row>
    <row r="93" spans="1:63" s="12" customFormat="1" ht="22.8" customHeight="1">
      <c r="A93" s="12"/>
      <c r="B93" s="197"/>
      <c r="C93" s="198"/>
      <c r="D93" s="199" t="s">
        <v>68</v>
      </c>
      <c r="E93" s="211" t="s">
        <v>661</v>
      </c>
      <c r="F93" s="211" t="s">
        <v>662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SUM(P94:P99)</f>
        <v>0</v>
      </c>
      <c r="Q93" s="205"/>
      <c r="R93" s="206">
        <f>SUM(R94:R99)</f>
        <v>0</v>
      </c>
      <c r="S93" s="205"/>
      <c r="T93" s="207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147</v>
      </c>
      <c r="AT93" s="209" t="s">
        <v>68</v>
      </c>
      <c r="AU93" s="209" t="s">
        <v>76</v>
      </c>
      <c r="AY93" s="208" t="s">
        <v>146</v>
      </c>
      <c r="BK93" s="210">
        <f>SUM(BK94:BK99)</f>
        <v>0</v>
      </c>
    </row>
    <row r="94" spans="1:65" s="2" customFormat="1" ht="16.5" customHeight="1">
      <c r="A94" s="39"/>
      <c r="B94" s="40"/>
      <c r="C94" s="213" t="s">
        <v>76</v>
      </c>
      <c r="D94" s="213" t="s">
        <v>149</v>
      </c>
      <c r="E94" s="214" t="s">
        <v>663</v>
      </c>
      <c r="F94" s="215" t="s">
        <v>664</v>
      </c>
      <c r="G94" s="216" t="s">
        <v>643</v>
      </c>
      <c r="H94" s="217">
        <v>1</v>
      </c>
      <c r="I94" s="218"/>
      <c r="J94" s="219">
        <f>ROUND(I94*H94,2)</f>
        <v>0</v>
      </c>
      <c r="K94" s="215" t="s">
        <v>275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666</v>
      </c>
      <c r="AT94" s="224" t="s">
        <v>149</v>
      </c>
      <c r="AU94" s="224" t="s">
        <v>78</v>
      </c>
      <c r="AY94" s="18" t="s">
        <v>146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666</v>
      </c>
      <c r="BM94" s="224" t="s">
        <v>1339</v>
      </c>
    </row>
    <row r="95" spans="1:47" s="2" customFormat="1" ht="12">
      <c r="A95" s="39"/>
      <c r="B95" s="40"/>
      <c r="C95" s="41"/>
      <c r="D95" s="226" t="s">
        <v>156</v>
      </c>
      <c r="E95" s="41"/>
      <c r="F95" s="227" t="s">
        <v>664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156</v>
      </c>
      <c r="AU95" s="18" t="s">
        <v>78</v>
      </c>
    </row>
    <row r="96" spans="1:47" s="2" customFormat="1" ht="12">
      <c r="A96" s="39"/>
      <c r="B96" s="40"/>
      <c r="C96" s="41"/>
      <c r="D96" s="277" t="s">
        <v>278</v>
      </c>
      <c r="E96" s="41"/>
      <c r="F96" s="278" t="s">
        <v>984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278</v>
      </c>
      <c r="AU96" s="18" t="s">
        <v>78</v>
      </c>
    </row>
    <row r="97" spans="1:65" s="2" customFormat="1" ht="16.5" customHeight="1">
      <c r="A97" s="39"/>
      <c r="B97" s="40"/>
      <c r="C97" s="213" t="s">
        <v>78</v>
      </c>
      <c r="D97" s="213" t="s">
        <v>149</v>
      </c>
      <c r="E97" s="214" t="s">
        <v>668</v>
      </c>
      <c r="F97" s="215" t="s">
        <v>669</v>
      </c>
      <c r="G97" s="216" t="s">
        <v>643</v>
      </c>
      <c r="H97" s="217">
        <v>1</v>
      </c>
      <c r="I97" s="218"/>
      <c r="J97" s="219">
        <f>ROUND(I97*H97,2)</f>
        <v>0</v>
      </c>
      <c r="K97" s="215" t="s">
        <v>985</v>
      </c>
      <c r="L97" s="45"/>
      <c r="M97" s="220" t="s">
        <v>19</v>
      </c>
      <c r="N97" s="221" t="s">
        <v>40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666</v>
      </c>
      <c r="AT97" s="224" t="s">
        <v>149</v>
      </c>
      <c r="AU97" s="224" t="s">
        <v>78</v>
      </c>
      <c r="AY97" s="18" t="s">
        <v>146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666</v>
      </c>
      <c r="BM97" s="224" t="s">
        <v>1340</v>
      </c>
    </row>
    <row r="98" spans="1:47" s="2" customFormat="1" ht="12">
      <c r="A98" s="39"/>
      <c r="B98" s="40"/>
      <c r="C98" s="41"/>
      <c r="D98" s="226" t="s">
        <v>156</v>
      </c>
      <c r="E98" s="41"/>
      <c r="F98" s="227" t="s">
        <v>672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156</v>
      </c>
      <c r="AU98" s="18" t="s">
        <v>78</v>
      </c>
    </row>
    <row r="99" spans="1:47" s="2" customFormat="1" ht="12">
      <c r="A99" s="39"/>
      <c r="B99" s="40"/>
      <c r="C99" s="41"/>
      <c r="D99" s="277" t="s">
        <v>278</v>
      </c>
      <c r="E99" s="41"/>
      <c r="F99" s="278" t="s">
        <v>987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278</v>
      </c>
      <c r="AU99" s="18" t="s">
        <v>78</v>
      </c>
    </row>
    <row r="100" spans="1:63" s="12" customFormat="1" ht="22.8" customHeight="1">
      <c r="A100" s="12"/>
      <c r="B100" s="197"/>
      <c r="C100" s="198"/>
      <c r="D100" s="199" t="s">
        <v>68</v>
      </c>
      <c r="E100" s="211" t="s">
        <v>673</v>
      </c>
      <c r="F100" s="211" t="s">
        <v>674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SUM(P101:P110)</f>
        <v>0</v>
      </c>
      <c r="Q100" s="205"/>
      <c r="R100" s="206">
        <f>SUM(R101:R110)</f>
        <v>0</v>
      </c>
      <c r="S100" s="205"/>
      <c r="T100" s="207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147</v>
      </c>
      <c r="AT100" s="209" t="s">
        <v>68</v>
      </c>
      <c r="AU100" s="209" t="s">
        <v>76</v>
      </c>
      <c r="AY100" s="208" t="s">
        <v>146</v>
      </c>
      <c r="BK100" s="210">
        <f>SUM(BK101:BK110)</f>
        <v>0</v>
      </c>
    </row>
    <row r="101" spans="1:65" s="2" customFormat="1" ht="16.5" customHeight="1">
      <c r="A101" s="39"/>
      <c r="B101" s="40"/>
      <c r="C101" s="213" t="s">
        <v>168</v>
      </c>
      <c r="D101" s="213" t="s">
        <v>149</v>
      </c>
      <c r="E101" s="214" t="s">
        <v>675</v>
      </c>
      <c r="F101" s="215" t="s">
        <v>674</v>
      </c>
      <c r="G101" s="216" t="s">
        <v>643</v>
      </c>
      <c r="H101" s="217">
        <v>1</v>
      </c>
      <c r="I101" s="218"/>
      <c r="J101" s="219">
        <f>ROUND(I101*H101,2)</f>
        <v>0</v>
      </c>
      <c r="K101" s="215" t="s">
        <v>985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666</v>
      </c>
      <c r="AT101" s="224" t="s">
        <v>149</v>
      </c>
      <c r="AU101" s="224" t="s">
        <v>78</v>
      </c>
      <c r="AY101" s="18" t="s">
        <v>146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666</v>
      </c>
      <c r="BM101" s="224" t="s">
        <v>1341</v>
      </c>
    </row>
    <row r="102" spans="1:47" s="2" customFormat="1" ht="12">
      <c r="A102" s="39"/>
      <c r="B102" s="40"/>
      <c r="C102" s="41"/>
      <c r="D102" s="226" t="s">
        <v>156</v>
      </c>
      <c r="E102" s="41"/>
      <c r="F102" s="227" t="s">
        <v>677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156</v>
      </c>
      <c r="AU102" s="18" t="s">
        <v>78</v>
      </c>
    </row>
    <row r="103" spans="1:47" s="2" customFormat="1" ht="12">
      <c r="A103" s="39"/>
      <c r="B103" s="40"/>
      <c r="C103" s="41"/>
      <c r="D103" s="277" t="s">
        <v>278</v>
      </c>
      <c r="E103" s="41"/>
      <c r="F103" s="278" t="s">
        <v>989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278</v>
      </c>
      <c r="AU103" s="18" t="s">
        <v>78</v>
      </c>
    </row>
    <row r="104" spans="1:51" s="13" customFormat="1" ht="12">
      <c r="A104" s="13"/>
      <c r="B104" s="232"/>
      <c r="C104" s="233"/>
      <c r="D104" s="226" t="s">
        <v>165</v>
      </c>
      <c r="E104" s="234" t="s">
        <v>19</v>
      </c>
      <c r="F104" s="235" t="s">
        <v>76</v>
      </c>
      <c r="G104" s="233"/>
      <c r="H104" s="236">
        <v>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165</v>
      </c>
      <c r="AU104" s="242" t="s">
        <v>78</v>
      </c>
      <c r="AV104" s="13" t="s">
        <v>78</v>
      </c>
      <c r="AW104" s="13" t="s">
        <v>31</v>
      </c>
      <c r="AX104" s="13" t="s">
        <v>76</v>
      </c>
      <c r="AY104" s="242" t="s">
        <v>146</v>
      </c>
    </row>
    <row r="105" spans="1:65" s="2" customFormat="1" ht="16.5" customHeight="1">
      <c r="A105" s="39"/>
      <c r="B105" s="40"/>
      <c r="C105" s="213" t="s">
        <v>154</v>
      </c>
      <c r="D105" s="213" t="s">
        <v>149</v>
      </c>
      <c r="E105" s="214" t="s">
        <v>678</v>
      </c>
      <c r="F105" s="215" t="s">
        <v>679</v>
      </c>
      <c r="G105" s="216" t="s">
        <v>643</v>
      </c>
      <c r="H105" s="217">
        <v>1</v>
      </c>
      <c r="I105" s="218"/>
      <c r="J105" s="219">
        <f>ROUND(I105*H105,2)</f>
        <v>0</v>
      </c>
      <c r="K105" s="215" t="s">
        <v>985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666</v>
      </c>
      <c r="AT105" s="224" t="s">
        <v>149</v>
      </c>
      <c r="AU105" s="224" t="s">
        <v>78</v>
      </c>
      <c r="AY105" s="18" t="s">
        <v>146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666</v>
      </c>
      <c r="BM105" s="224" t="s">
        <v>1342</v>
      </c>
    </row>
    <row r="106" spans="1:47" s="2" customFormat="1" ht="12">
      <c r="A106" s="39"/>
      <c r="B106" s="40"/>
      <c r="C106" s="41"/>
      <c r="D106" s="226" t="s">
        <v>156</v>
      </c>
      <c r="E106" s="41"/>
      <c r="F106" s="227" t="s">
        <v>679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156</v>
      </c>
      <c r="AU106" s="18" t="s">
        <v>78</v>
      </c>
    </row>
    <row r="107" spans="1:47" s="2" customFormat="1" ht="12">
      <c r="A107" s="39"/>
      <c r="B107" s="40"/>
      <c r="C107" s="41"/>
      <c r="D107" s="277" t="s">
        <v>278</v>
      </c>
      <c r="E107" s="41"/>
      <c r="F107" s="278" t="s">
        <v>991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278</v>
      </c>
      <c r="AU107" s="18" t="s">
        <v>78</v>
      </c>
    </row>
    <row r="108" spans="1:65" s="2" customFormat="1" ht="16.5" customHeight="1">
      <c r="A108" s="39"/>
      <c r="B108" s="40"/>
      <c r="C108" s="213" t="s">
        <v>147</v>
      </c>
      <c r="D108" s="213" t="s">
        <v>149</v>
      </c>
      <c r="E108" s="214" t="s">
        <v>681</v>
      </c>
      <c r="F108" s="215" t="s">
        <v>682</v>
      </c>
      <c r="G108" s="216" t="s">
        <v>643</v>
      </c>
      <c r="H108" s="217">
        <v>1</v>
      </c>
      <c r="I108" s="218"/>
      <c r="J108" s="219">
        <f>ROUND(I108*H108,2)</f>
        <v>0</v>
      </c>
      <c r="K108" s="215" t="s">
        <v>985</v>
      </c>
      <c r="L108" s="45"/>
      <c r="M108" s="220" t="s">
        <v>19</v>
      </c>
      <c r="N108" s="221" t="s">
        <v>40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666</v>
      </c>
      <c r="AT108" s="224" t="s">
        <v>149</v>
      </c>
      <c r="AU108" s="224" t="s">
        <v>78</v>
      </c>
      <c r="AY108" s="18" t="s">
        <v>146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76</v>
      </c>
      <c r="BK108" s="225">
        <f>ROUND(I108*H108,2)</f>
        <v>0</v>
      </c>
      <c r="BL108" s="18" t="s">
        <v>666</v>
      </c>
      <c r="BM108" s="224" t="s">
        <v>1343</v>
      </c>
    </row>
    <row r="109" spans="1:47" s="2" customFormat="1" ht="12">
      <c r="A109" s="39"/>
      <c r="B109" s="40"/>
      <c r="C109" s="41"/>
      <c r="D109" s="226" t="s">
        <v>156</v>
      </c>
      <c r="E109" s="41"/>
      <c r="F109" s="227" t="s">
        <v>682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156</v>
      </c>
      <c r="AU109" s="18" t="s">
        <v>78</v>
      </c>
    </row>
    <row r="110" spans="1:47" s="2" customFormat="1" ht="12">
      <c r="A110" s="39"/>
      <c r="B110" s="40"/>
      <c r="C110" s="41"/>
      <c r="D110" s="277" t="s">
        <v>278</v>
      </c>
      <c r="E110" s="41"/>
      <c r="F110" s="278" t="s">
        <v>993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278</v>
      </c>
      <c r="AU110" s="18" t="s">
        <v>78</v>
      </c>
    </row>
    <row r="111" spans="1:63" s="12" customFormat="1" ht="22.8" customHeight="1">
      <c r="A111" s="12"/>
      <c r="B111" s="197"/>
      <c r="C111" s="198"/>
      <c r="D111" s="199" t="s">
        <v>68</v>
      </c>
      <c r="E111" s="211" t="s">
        <v>684</v>
      </c>
      <c r="F111" s="211" t="s">
        <v>685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SUM(P112:P114)</f>
        <v>0</v>
      </c>
      <c r="Q111" s="205"/>
      <c r="R111" s="206">
        <f>SUM(R112:R114)</f>
        <v>0</v>
      </c>
      <c r="S111" s="205"/>
      <c r="T111" s="207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147</v>
      </c>
      <c r="AT111" s="209" t="s">
        <v>68</v>
      </c>
      <c r="AU111" s="209" t="s">
        <v>76</v>
      </c>
      <c r="AY111" s="208" t="s">
        <v>146</v>
      </c>
      <c r="BK111" s="210">
        <f>SUM(BK112:BK114)</f>
        <v>0</v>
      </c>
    </row>
    <row r="112" spans="1:65" s="2" customFormat="1" ht="16.5" customHeight="1">
      <c r="A112" s="39"/>
      <c r="B112" s="40"/>
      <c r="C112" s="213" t="s">
        <v>184</v>
      </c>
      <c r="D112" s="213" t="s">
        <v>149</v>
      </c>
      <c r="E112" s="214" t="s">
        <v>686</v>
      </c>
      <c r="F112" s="215" t="s">
        <v>687</v>
      </c>
      <c r="G112" s="216" t="s">
        <v>643</v>
      </c>
      <c r="H112" s="217">
        <v>2</v>
      </c>
      <c r="I112" s="218"/>
      <c r="J112" s="219">
        <f>ROUND(I112*H112,2)</f>
        <v>0</v>
      </c>
      <c r="K112" s="215" t="s">
        <v>985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666</v>
      </c>
      <c r="AT112" s="224" t="s">
        <v>149</v>
      </c>
      <c r="AU112" s="224" t="s">
        <v>78</v>
      </c>
      <c r="AY112" s="18" t="s">
        <v>146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666</v>
      </c>
      <c r="BM112" s="224" t="s">
        <v>1344</v>
      </c>
    </row>
    <row r="113" spans="1:47" s="2" customFormat="1" ht="12">
      <c r="A113" s="39"/>
      <c r="B113" s="40"/>
      <c r="C113" s="41"/>
      <c r="D113" s="226" t="s">
        <v>156</v>
      </c>
      <c r="E113" s="41"/>
      <c r="F113" s="227" t="s">
        <v>689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156</v>
      </c>
      <c r="AU113" s="18" t="s">
        <v>78</v>
      </c>
    </row>
    <row r="114" spans="1:47" s="2" customFormat="1" ht="12">
      <c r="A114" s="39"/>
      <c r="B114" s="40"/>
      <c r="C114" s="41"/>
      <c r="D114" s="277" t="s">
        <v>278</v>
      </c>
      <c r="E114" s="41"/>
      <c r="F114" s="278" t="s">
        <v>995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278</v>
      </c>
      <c r="AU114" s="18" t="s">
        <v>78</v>
      </c>
    </row>
    <row r="115" spans="1:63" s="12" customFormat="1" ht="22.8" customHeight="1">
      <c r="A115" s="12"/>
      <c r="B115" s="197"/>
      <c r="C115" s="198"/>
      <c r="D115" s="199" t="s">
        <v>68</v>
      </c>
      <c r="E115" s="211" t="s">
        <v>690</v>
      </c>
      <c r="F115" s="211" t="s">
        <v>691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SUM(P116:P118)</f>
        <v>0</v>
      </c>
      <c r="Q115" s="205"/>
      <c r="R115" s="206">
        <f>SUM(R116:R118)</f>
        <v>0</v>
      </c>
      <c r="S115" s="205"/>
      <c r="T115" s="207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147</v>
      </c>
      <c r="AT115" s="209" t="s">
        <v>68</v>
      </c>
      <c r="AU115" s="209" t="s">
        <v>76</v>
      </c>
      <c r="AY115" s="208" t="s">
        <v>146</v>
      </c>
      <c r="BK115" s="210">
        <f>SUM(BK116:BK118)</f>
        <v>0</v>
      </c>
    </row>
    <row r="116" spans="1:65" s="2" customFormat="1" ht="16.5" customHeight="1">
      <c r="A116" s="39"/>
      <c r="B116" s="40"/>
      <c r="C116" s="213" t="s">
        <v>189</v>
      </c>
      <c r="D116" s="213" t="s">
        <v>149</v>
      </c>
      <c r="E116" s="214" t="s">
        <v>692</v>
      </c>
      <c r="F116" s="215" t="s">
        <v>693</v>
      </c>
      <c r="G116" s="216" t="s">
        <v>694</v>
      </c>
      <c r="H116" s="217">
        <v>1</v>
      </c>
      <c r="I116" s="218"/>
      <c r="J116" s="219">
        <f>ROUND(I116*H116,2)</f>
        <v>0</v>
      </c>
      <c r="K116" s="215" t="s">
        <v>985</v>
      </c>
      <c r="L116" s="45"/>
      <c r="M116" s="220" t="s">
        <v>19</v>
      </c>
      <c r="N116" s="221" t="s">
        <v>40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666</v>
      </c>
      <c r="AT116" s="224" t="s">
        <v>149</v>
      </c>
      <c r="AU116" s="224" t="s">
        <v>78</v>
      </c>
      <c r="AY116" s="18" t="s">
        <v>146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76</v>
      </c>
      <c r="BK116" s="225">
        <f>ROUND(I116*H116,2)</f>
        <v>0</v>
      </c>
      <c r="BL116" s="18" t="s">
        <v>666</v>
      </c>
      <c r="BM116" s="224" t="s">
        <v>1345</v>
      </c>
    </row>
    <row r="117" spans="1:47" s="2" customFormat="1" ht="12">
      <c r="A117" s="39"/>
      <c r="B117" s="40"/>
      <c r="C117" s="41"/>
      <c r="D117" s="226" t="s">
        <v>156</v>
      </c>
      <c r="E117" s="41"/>
      <c r="F117" s="227" t="s">
        <v>696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156</v>
      </c>
      <c r="AU117" s="18" t="s">
        <v>78</v>
      </c>
    </row>
    <row r="118" spans="1:47" s="2" customFormat="1" ht="12">
      <c r="A118" s="39"/>
      <c r="B118" s="40"/>
      <c r="C118" s="41"/>
      <c r="D118" s="277" t="s">
        <v>278</v>
      </c>
      <c r="E118" s="41"/>
      <c r="F118" s="278" t="s">
        <v>997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278</v>
      </c>
      <c r="AU118" s="18" t="s">
        <v>78</v>
      </c>
    </row>
    <row r="119" spans="1:63" s="12" customFormat="1" ht="22.8" customHeight="1">
      <c r="A119" s="12"/>
      <c r="B119" s="197"/>
      <c r="C119" s="198"/>
      <c r="D119" s="199" t="s">
        <v>68</v>
      </c>
      <c r="E119" s="211" t="s">
        <v>697</v>
      </c>
      <c r="F119" s="211" t="s">
        <v>698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SUM(P120:P122)</f>
        <v>0</v>
      </c>
      <c r="Q119" s="205"/>
      <c r="R119" s="206">
        <f>SUM(R120:R122)</f>
        <v>0</v>
      </c>
      <c r="S119" s="205"/>
      <c r="T119" s="207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147</v>
      </c>
      <c r="AT119" s="209" t="s">
        <v>68</v>
      </c>
      <c r="AU119" s="209" t="s">
        <v>76</v>
      </c>
      <c r="AY119" s="208" t="s">
        <v>146</v>
      </c>
      <c r="BK119" s="210">
        <f>SUM(BK120:BK122)</f>
        <v>0</v>
      </c>
    </row>
    <row r="120" spans="1:65" s="2" customFormat="1" ht="16.5" customHeight="1">
      <c r="A120" s="39"/>
      <c r="B120" s="40"/>
      <c r="C120" s="213" t="s">
        <v>196</v>
      </c>
      <c r="D120" s="213" t="s">
        <v>149</v>
      </c>
      <c r="E120" s="214" t="s">
        <v>699</v>
      </c>
      <c r="F120" s="215" t="s">
        <v>700</v>
      </c>
      <c r="G120" s="216" t="s">
        <v>694</v>
      </c>
      <c r="H120" s="217">
        <v>1</v>
      </c>
      <c r="I120" s="218"/>
      <c r="J120" s="219">
        <f>ROUND(I120*H120,2)</f>
        <v>0</v>
      </c>
      <c r="K120" s="215" t="s">
        <v>985</v>
      </c>
      <c r="L120" s="45"/>
      <c r="M120" s="220" t="s">
        <v>19</v>
      </c>
      <c r="N120" s="221" t="s">
        <v>40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666</v>
      </c>
      <c r="AT120" s="224" t="s">
        <v>149</v>
      </c>
      <c r="AU120" s="224" t="s">
        <v>78</v>
      </c>
      <c r="AY120" s="18" t="s">
        <v>146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76</v>
      </c>
      <c r="BK120" s="225">
        <f>ROUND(I120*H120,2)</f>
        <v>0</v>
      </c>
      <c r="BL120" s="18" t="s">
        <v>666</v>
      </c>
      <c r="BM120" s="224" t="s">
        <v>1346</v>
      </c>
    </row>
    <row r="121" spans="1:47" s="2" customFormat="1" ht="12">
      <c r="A121" s="39"/>
      <c r="B121" s="40"/>
      <c r="C121" s="41"/>
      <c r="D121" s="226" t="s">
        <v>156</v>
      </c>
      <c r="E121" s="41"/>
      <c r="F121" s="227" t="s">
        <v>702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156</v>
      </c>
      <c r="AU121" s="18" t="s">
        <v>78</v>
      </c>
    </row>
    <row r="122" spans="1:47" s="2" customFormat="1" ht="12">
      <c r="A122" s="39"/>
      <c r="B122" s="40"/>
      <c r="C122" s="41"/>
      <c r="D122" s="277" t="s">
        <v>278</v>
      </c>
      <c r="E122" s="41"/>
      <c r="F122" s="278" t="s">
        <v>999</v>
      </c>
      <c r="G122" s="41"/>
      <c r="H122" s="41"/>
      <c r="I122" s="228"/>
      <c r="J122" s="41"/>
      <c r="K122" s="41"/>
      <c r="L122" s="45"/>
      <c r="M122" s="279"/>
      <c r="N122" s="280"/>
      <c r="O122" s="281"/>
      <c r="P122" s="281"/>
      <c r="Q122" s="281"/>
      <c r="R122" s="281"/>
      <c r="S122" s="281"/>
      <c r="T122" s="282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278</v>
      </c>
      <c r="AU122" s="18" t="s">
        <v>78</v>
      </c>
    </row>
    <row r="123" spans="1:31" s="2" customFormat="1" ht="6.95" customHeight="1">
      <c r="A123" s="39"/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90:K1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2_02/012303000"/>
    <hyperlink ref="F99" r:id="rId2" display="https://podminky.urs.cz/item/CS_URS_2022_01/013254000"/>
    <hyperlink ref="F103" r:id="rId3" display="https://podminky.urs.cz/item/CS_URS_2022_01/030001000"/>
    <hyperlink ref="F107" r:id="rId4" display="https://podminky.urs.cz/item/CS_URS_2022_01/032403000"/>
    <hyperlink ref="F110" r:id="rId5" display="https://podminky.urs.cz/item/CS_URS_2022_01/035103001"/>
    <hyperlink ref="F114" r:id="rId6" display="https://podminky.urs.cz/item/CS_URS_2022_01/043194000"/>
    <hyperlink ref="F118" r:id="rId7" display="https://podminky.urs.cz/item/CS_URS_2022_01/065002000"/>
    <hyperlink ref="F122" r:id="rId8" display="https://podminky.urs.cz/item/CS_URS_2022_01/07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3" customWidth="1"/>
    <col min="2" max="2" width="1.7109375" style="283" customWidth="1"/>
    <col min="3" max="4" width="5.00390625" style="283" customWidth="1"/>
    <col min="5" max="5" width="11.7109375" style="283" customWidth="1"/>
    <col min="6" max="6" width="9.140625" style="283" customWidth="1"/>
    <col min="7" max="7" width="5.00390625" style="283" customWidth="1"/>
    <col min="8" max="8" width="77.8515625" style="283" customWidth="1"/>
    <col min="9" max="10" width="20.00390625" style="283" customWidth="1"/>
    <col min="11" max="11" width="1.7109375" style="283" customWidth="1"/>
  </cols>
  <sheetData>
    <row r="1" s="1" customFormat="1" ht="37.5" customHeight="1"/>
    <row r="2" spans="2:11" s="1" customFormat="1" ht="7.5" customHeight="1">
      <c r="B2" s="284"/>
      <c r="C2" s="285"/>
      <c r="D2" s="285"/>
      <c r="E2" s="285"/>
      <c r="F2" s="285"/>
      <c r="G2" s="285"/>
      <c r="H2" s="285"/>
      <c r="I2" s="285"/>
      <c r="J2" s="285"/>
      <c r="K2" s="286"/>
    </row>
    <row r="3" spans="2:11" s="16" customFormat="1" ht="45" customHeight="1">
      <c r="B3" s="287"/>
      <c r="C3" s="288" t="s">
        <v>1347</v>
      </c>
      <c r="D3" s="288"/>
      <c r="E3" s="288"/>
      <c r="F3" s="288"/>
      <c r="G3" s="288"/>
      <c r="H3" s="288"/>
      <c r="I3" s="288"/>
      <c r="J3" s="288"/>
      <c r="K3" s="289"/>
    </row>
    <row r="4" spans="2:11" s="1" customFormat="1" ht="25.5" customHeight="1">
      <c r="B4" s="290"/>
      <c r="C4" s="291" t="s">
        <v>1348</v>
      </c>
      <c r="D4" s="291"/>
      <c r="E4" s="291"/>
      <c r="F4" s="291"/>
      <c r="G4" s="291"/>
      <c r="H4" s="291"/>
      <c r="I4" s="291"/>
      <c r="J4" s="291"/>
      <c r="K4" s="292"/>
    </row>
    <row r="5" spans="2:11" s="1" customFormat="1" ht="5.25" customHeight="1">
      <c r="B5" s="290"/>
      <c r="C5" s="293"/>
      <c r="D5" s="293"/>
      <c r="E5" s="293"/>
      <c r="F5" s="293"/>
      <c r="G5" s="293"/>
      <c r="H5" s="293"/>
      <c r="I5" s="293"/>
      <c r="J5" s="293"/>
      <c r="K5" s="292"/>
    </row>
    <row r="6" spans="2:11" s="1" customFormat="1" ht="15" customHeight="1">
      <c r="B6" s="290"/>
      <c r="C6" s="294" t="s">
        <v>1349</v>
      </c>
      <c r="D6" s="294"/>
      <c r="E6" s="294"/>
      <c r="F6" s="294"/>
      <c r="G6" s="294"/>
      <c r="H6" s="294"/>
      <c r="I6" s="294"/>
      <c r="J6" s="294"/>
      <c r="K6" s="292"/>
    </row>
    <row r="7" spans="2:11" s="1" customFormat="1" ht="15" customHeight="1">
      <c r="B7" s="295"/>
      <c r="C7" s="294" t="s">
        <v>1350</v>
      </c>
      <c r="D7" s="294"/>
      <c r="E7" s="294"/>
      <c r="F7" s="294"/>
      <c r="G7" s="294"/>
      <c r="H7" s="294"/>
      <c r="I7" s="294"/>
      <c r="J7" s="294"/>
      <c r="K7" s="292"/>
    </row>
    <row r="8" spans="2:11" s="1" customFormat="1" ht="12.75" customHeight="1">
      <c r="B8" s="295"/>
      <c r="C8" s="294"/>
      <c r="D8" s="294"/>
      <c r="E8" s="294"/>
      <c r="F8" s="294"/>
      <c r="G8" s="294"/>
      <c r="H8" s="294"/>
      <c r="I8" s="294"/>
      <c r="J8" s="294"/>
      <c r="K8" s="292"/>
    </row>
    <row r="9" spans="2:11" s="1" customFormat="1" ht="15" customHeight="1">
      <c r="B9" s="295"/>
      <c r="C9" s="294" t="s">
        <v>1351</v>
      </c>
      <c r="D9" s="294"/>
      <c r="E9" s="294"/>
      <c r="F9" s="294"/>
      <c r="G9" s="294"/>
      <c r="H9" s="294"/>
      <c r="I9" s="294"/>
      <c r="J9" s="294"/>
      <c r="K9" s="292"/>
    </row>
    <row r="10" spans="2:11" s="1" customFormat="1" ht="15" customHeight="1">
      <c r="B10" s="295"/>
      <c r="C10" s="294"/>
      <c r="D10" s="294" t="s">
        <v>1352</v>
      </c>
      <c r="E10" s="294"/>
      <c r="F10" s="294"/>
      <c r="G10" s="294"/>
      <c r="H10" s="294"/>
      <c r="I10" s="294"/>
      <c r="J10" s="294"/>
      <c r="K10" s="292"/>
    </row>
    <row r="11" spans="2:11" s="1" customFormat="1" ht="15" customHeight="1">
      <c r="B11" s="295"/>
      <c r="C11" s="296"/>
      <c r="D11" s="294" t="s">
        <v>1353</v>
      </c>
      <c r="E11" s="294"/>
      <c r="F11" s="294"/>
      <c r="G11" s="294"/>
      <c r="H11" s="294"/>
      <c r="I11" s="294"/>
      <c r="J11" s="294"/>
      <c r="K11" s="292"/>
    </row>
    <row r="12" spans="2:11" s="1" customFormat="1" ht="15" customHeight="1">
      <c r="B12" s="295"/>
      <c r="C12" s="296"/>
      <c r="D12" s="294"/>
      <c r="E12" s="294"/>
      <c r="F12" s="294"/>
      <c r="G12" s="294"/>
      <c r="H12" s="294"/>
      <c r="I12" s="294"/>
      <c r="J12" s="294"/>
      <c r="K12" s="292"/>
    </row>
    <row r="13" spans="2:11" s="1" customFormat="1" ht="15" customHeight="1">
      <c r="B13" s="295"/>
      <c r="C13" s="296"/>
      <c r="D13" s="297" t="s">
        <v>1354</v>
      </c>
      <c r="E13" s="294"/>
      <c r="F13" s="294"/>
      <c r="G13" s="294"/>
      <c r="H13" s="294"/>
      <c r="I13" s="294"/>
      <c r="J13" s="294"/>
      <c r="K13" s="292"/>
    </row>
    <row r="14" spans="2:11" s="1" customFormat="1" ht="12.75" customHeight="1">
      <c r="B14" s="295"/>
      <c r="C14" s="296"/>
      <c r="D14" s="296"/>
      <c r="E14" s="296"/>
      <c r="F14" s="296"/>
      <c r="G14" s="296"/>
      <c r="H14" s="296"/>
      <c r="I14" s="296"/>
      <c r="J14" s="296"/>
      <c r="K14" s="292"/>
    </row>
    <row r="15" spans="2:11" s="1" customFormat="1" ht="15" customHeight="1">
      <c r="B15" s="295"/>
      <c r="C15" s="296"/>
      <c r="D15" s="294" t="s">
        <v>1355</v>
      </c>
      <c r="E15" s="294"/>
      <c r="F15" s="294"/>
      <c r="G15" s="294"/>
      <c r="H15" s="294"/>
      <c r="I15" s="294"/>
      <c r="J15" s="294"/>
      <c r="K15" s="292"/>
    </row>
    <row r="16" spans="2:11" s="1" customFormat="1" ht="15" customHeight="1">
      <c r="B16" s="295"/>
      <c r="C16" s="296"/>
      <c r="D16" s="294" t="s">
        <v>1356</v>
      </c>
      <c r="E16" s="294"/>
      <c r="F16" s="294"/>
      <c r="G16" s="294"/>
      <c r="H16" s="294"/>
      <c r="I16" s="294"/>
      <c r="J16" s="294"/>
      <c r="K16" s="292"/>
    </row>
    <row r="17" spans="2:11" s="1" customFormat="1" ht="15" customHeight="1">
      <c r="B17" s="295"/>
      <c r="C17" s="296"/>
      <c r="D17" s="294" t="s">
        <v>1357</v>
      </c>
      <c r="E17" s="294"/>
      <c r="F17" s="294"/>
      <c r="G17" s="294"/>
      <c r="H17" s="294"/>
      <c r="I17" s="294"/>
      <c r="J17" s="294"/>
      <c r="K17" s="292"/>
    </row>
    <row r="18" spans="2:11" s="1" customFormat="1" ht="15" customHeight="1">
      <c r="B18" s="295"/>
      <c r="C18" s="296"/>
      <c r="D18" s="296"/>
      <c r="E18" s="298" t="s">
        <v>75</v>
      </c>
      <c r="F18" s="294" t="s">
        <v>1358</v>
      </c>
      <c r="G18" s="294"/>
      <c r="H18" s="294"/>
      <c r="I18" s="294"/>
      <c r="J18" s="294"/>
      <c r="K18" s="292"/>
    </row>
    <row r="19" spans="2:11" s="1" customFormat="1" ht="15" customHeight="1">
      <c r="B19" s="295"/>
      <c r="C19" s="296"/>
      <c r="D19" s="296"/>
      <c r="E19" s="298" t="s">
        <v>1359</v>
      </c>
      <c r="F19" s="294" t="s">
        <v>1360</v>
      </c>
      <c r="G19" s="294"/>
      <c r="H19" s="294"/>
      <c r="I19" s="294"/>
      <c r="J19" s="294"/>
      <c r="K19" s="292"/>
    </row>
    <row r="20" spans="2:11" s="1" customFormat="1" ht="15" customHeight="1">
      <c r="B20" s="295"/>
      <c r="C20" s="296"/>
      <c r="D20" s="296"/>
      <c r="E20" s="298" t="s">
        <v>1361</v>
      </c>
      <c r="F20" s="294" t="s">
        <v>1362</v>
      </c>
      <c r="G20" s="294"/>
      <c r="H20" s="294"/>
      <c r="I20" s="294"/>
      <c r="J20" s="294"/>
      <c r="K20" s="292"/>
    </row>
    <row r="21" spans="2:11" s="1" customFormat="1" ht="15" customHeight="1">
      <c r="B21" s="295"/>
      <c r="C21" s="296"/>
      <c r="D21" s="296"/>
      <c r="E21" s="298" t="s">
        <v>1363</v>
      </c>
      <c r="F21" s="294" t="s">
        <v>1364</v>
      </c>
      <c r="G21" s="294"/>
      <c r="H21" s="294"/>
      <c r="I21" s="294"/>
      <c r="J21" s="294"/>
      <c r="K21" s="292"/>
    </row>
    <row r="22" spans="2:11" s="1" customFormat="1" ht="15" customHeight="1">
      <c r="B22" s="295"/>
      <c r="C22" s="296"/>
      <c r="D22" s="296"/>
      <c r="E22" s="298" t="s">
        <v>232</v>
      </c>
      <c r="F22" s="294" t="s">
        <v>233</v>
      </c>
      <c r="G22" s="294"/>
      <c r="H22" s="294"/>
      <c r="I22" s="294"/>
      <c r="J22" s="294"/>
      <c r="K22" s="292"/>
    </row>
    <row r="23" spans="2:11" s="1" customFormat="1" ht="15" customHeight="1">
      <c r="B23" s="295"/>
      <c r="C23" s="296"/>
      <c r="D23" s="296"/>
      <c r="E23" s="298" t="s">
        <v>82</v>
      </c>
      <c r="F23" s="294" t="s">
        <v>1365</v>
      </c>
      <c r="G23" s="294"/>
      <c r="H23" s="294"/>
      <c r="I23" s="294"/>
      <c r="J23" s="294"/>
      <c r="K23" s="292"/>
    </row>
    <row r="24" spans="2:11" s="1" customFormat="1" ht="12.75" customHeight="1">
      <c r="B24" s="295"/>
      <c r="C24" s="296"/>
      <c r="D24" s="296"/>
      <c r="E24" s="296"/>
      <c r="F24" s="296"/>
      <c r="G24" s="296"/>
      <c r="H24" s="296"/>
      <c r="I24" s="296"/>
      <c r="J24" s="296"/>
      <c r="K24" s="292"/>
    </row>
    <row r="25" spans="2:11" s="1" customFormat="1" ht="15" customHeight="1">
      <c r="B25" s="295"/>
      <c r="C25" s="294" t="s">
        <v>1366</v>
      </c>
      <c r="D25" s="294"/>
      <c r="E25" s="294"/>
      <c r="F25" s="294"/>
      <c r="G25" s="294"/>
      <c r="H25" s="294"/>
      <c r="I25" s="294"/>
      <c r="J25" s="294"/>
      <c r="K25" s="292"/>
    </row>
    <row r="26" spans="2:11" s="1" customFormat="1" ht="15" customHeight="1">
      <c r="B26" s="295"/>
      <c r="C26" s="294" t="s">
        <v>1367</v>
      </c>
      <c r="D26" s="294"/>
      <c r="E26" s="294"/>
      <c r="F26" s="294"/>
      <c r="G26" s="294"/>
      <c r="H26" s="294"/>
      <c r="I26" s="294"/>
      <c r="J26" s="294"/>
      <c r="K26" s="292"/>
    </row>
    <row r="27" spans="2:11" s="1" customFormat="1" ht="15" customHeight="1">
      <c r="B27" s="295"/>
      <c r="C27" s="294"/>
      <c r="D27" s="294" t="s">
        <v>1368</v>
      </c>
      <c r="E27" s="294"/>
      <c r="F27" s="294"/>
      <c r="G27" s="294"/>
      <c r="H27" s="294"/>
      <c r="I27" s="294"/>
      <c r="J27" s="294"/>
      <c r="K27" s="292"/>
    </row>
    <row r="28" spans="2:11" s="1" customFormat="1" ht="15" customHeight="1">
      <c r="B28" s="295"/>
      <c r="C28" s="296"/>
      <c r="D28" s="294" t="s">
        <v>1369</v>
      </c>
      <c r="E28" s="294"/>
      <c r="F28" s="294"/>
      <c r="G28" s="294"/>
      <c r="H28" s="294"/>
      <c r="I28" s="294"/>
      <c r="J28" s="294"/>
      <c r="K28" s="292"/>
    </row>
    <row r="29" spans="2:11" s="1" customFormat="1" ht="12.75" customHeight="1">
      <c r="B29" s="295"/>
      <c r="C29" s="296"/>
      <c r="D29" s="296"/>
      <c r="E29" s="296"/>
      <c r="F29" s="296"/>
      <c r="G29" s="296"/>
      <c r="H29" s="296"/>
      <c r="I29" s="296"/>
      <c r="J29" s="296"/>
      <c r="K29" s="292"/>
    </row>
    <row r="30" spans="2:11" s="1" customFormat="1" ht="15" customHeight="1">
      <c r="B30" s="295"/>
      <c r="C30" s="296"/>
      <c r="D30" s="294" t="s">
        <v>1370</v>
      </c>
      <c r="E30" s="294"/>
      <c r="F30" s="294"/>
      <c r="G30" s="294"/>
      <c r="H30" s="294"/>
      <c r="I30" s="294"/>
      <c r="J30" s="294"/>
      <c r="K30" s="292"/>
    </row>
    <row r="31" spans="2:11" s="1" customFormat="1" ht="15" customHeight="1">
      <c r="B31" s="295"/>
      <c r="C31" s="296"/>
      <c r="D31" s="294" t="s">
        <v>1371</v>
      </c>
      <c r="E31" s="294"/>
      <c r="F31" s="294"/>
      <c r="G31" s="294"/>
      <c r="H31" s="294"/>
      <c r="I31" s="294"/>
      <c r="J31" s="294"/>
      <c r="K31" s="292"/>
    </row>
    <row r="32" spans="2:11" s="1" customFormat="1" ht="12.75" customHeight="1">
      <c r="B32" s="295"/>
      <c r="C32" s="296"/>
      <c r="D32" s="296"/>
      <c r="E32" s="296"/>
      <c r="F32" s="296"/>
      <c r="G32" s="296"/>
      <c r="H32" s="296"/>
      <c r="I32" s="296"/>
      <c r="J32" s="296"/>
      <c r="K32" s="292"/>
    </row>
    <row r="33" spans="2:11" s="1" customFormat="1" ht="15" customHeight="1">
      <c r="B33" s="295"/>
      <c r="C33" s="296"/>
      <c r="D33" s="294" t="s">
        <v>1372</v>
      </c>
      <c r="E33" s="294"/>
      <c r="F33" s="294"/>
      <c r="G33" s="294"/>
      <c r="H33" s="294"/>
      <c r="I33" s="294"/>
      <c r="J33" s="294"/>
      <c r="K33" s="292"/>
    </row>
    <row r="34" spans="2:11" s="1" customFormat="1" ht="15" customHeight="1">
      <c r="B34" s="295"/>
      <c r="C34" s="296"/>
      <c r="D34" s="294" t="s">
        <v>1373</v>
      </c>
      <c r="E34" s="294"/>
      <c r="F34" s="294"/>
      <c r="G34" s="294"/>
      <c r="H34" s="294"/>
      <c r="I34" s="294"/>
      <c r="J34" s="294"/>
      <c r="K34" s="292"/>
    </row>
    <row r="35" spans="2:11" s="1" customFormat="1" ht="15" customHeight="1">
      <c r="B35" s="295"/>
      <c r="C35" s="296"/>
      <c r="D35" s="294" t="s">
        <v>1374</v>
      </c>
      <c r="E35" s="294"/>
      <c r="F35" s="294"/>
      <c r="G35" s="294"/>
      <c r="H35" s="294"/>
      <c r="I35" s="294"/>
      <c r="J35" s="294"/>
      <c r="K35" s="292"/>
    </row>
    <row r="36" spans="2:11" s="1" customFormat="1" ht="15" customHeight="1">
      <c r="B36" s="295"/>
      <c r="C36" s="296"/>
      <c r="D36" s="294"/>
      <c r="E36" s="297" t="s">
        <v>132</v>
      </c>
      <c r="F36" s="294"/>
      <c r="G36" s="294" t="s">
        <v>1375</v>
      </c>
      <c r="H36" s="294"/>
      <c r="I36" s="294"/>
      <c r="J36" s="294"/>
      <c r="K36" s="292"/>
    </row>
    <row r="37" spans="2:11" s="1" customFormat="1" ht="30.75" customHeight="1">
      <c r="B37" s="295"/>
      <c r="C37" s="296"/>
      <c r="D37" s="294"/>
      <c r="E37" s="297" t="s">
        <v>1376</v>
      </c>
      <c r="F37" s="294"/>
      <c r="G37" s="294" t="s">
        <v>1377</v>
      </c>
      <c r="H37" s="294"/>
      <c r="I37" s="294"/>
      <c r="J37" s="294"/>
      <c r="K37" s="292"/>
    </row>
    <row r="38" spans="2:11" s="1" customFormat="1" ht="15" customHeight="1">
      <c r="B38" s="295"/>
      <c r="C38" s="296"/>
      <c r="D38" s="294"/>
      <c r="E38" s="297" t="s">
        <v>50</v>
      </c>
      <c r="F38" s="294"/>
      <c r="G38" s="294" t="s">
        <v>1378</v>
      </c>
      <c r="H38" s="294"/>
      <c r="I38" s="294"/>
      <c r="J38" s="294"/>
      <c r="K38" s="292"/>
    </row>
    <row r="39" spans="2:11" s="1" customFormat="1" ht="15" customHeight="1">
      <c r="B39" s="295"/>
      <c r="C39" s="296"/>
      <c r="D39" s="294"/>
      <c r="E39" s="297" t="s">
        <v>51</v>
      </c>
      <c r="F39" s="294"/>
      <c r="G39" s="294" t="s">
        <v>1379</v>
      </c>
      <c r="H39" s="294"/>
      <c r="I39" s="294"/>
      <c r="J39" s="294"/>
      <c r="K39" s="292"/>
    </row>
    <row r="40" spans="2:11" s="1" customFormat="1" ht="15" customHeight="1">
      <c r="B40" s="295"/>
      <c r="C40" s="296"/>
      <c r="D40" s="294"/>
      <c r="E40" s="297" t="s">
        <v>133</v>
      </c>
      <c r="F40" s="294"/>
      <c r="G40" s="294" t="s">
        <v>1380</v>
      </c>
      <c r="H40" s="294"/>
      <c r="I40" s="294"/>
      <c r="J40" s="294"/>
      <c r="K40" s="292"/>
    </row>
    <row r="41" spans="2:11" s="1" customFormat="1" ht="15" customHeight="1">
      <c r="B41" s="295"/>
      <c r="C41" s="296"/>
      <c r="D41" s="294"/>
      <c r="E41" s="297" t="s">
        <v>134</v>
      </c>
      <c r="F41" s="294"/>
      <c r="G41" s="294" t="s">
        <v>1381</v>
      </c>
      <c r="H41" s="294"/>
      <c r="I41" s="294"/>
      <c r="J41" s="294"/>
      <c r="K41" s="292"/>
    </row>
    <row r="42" spans="2:11" s="1" customFormat="1" ht="15" customHeight="1">
      <c r="B42" s="295"/>
      <c r="C42" s="296"/>
      <c r="D42" s="294"/>
      <c r="E42" s="297" t="s">
        <v>1382</v>
      </c>
      <c r="F42" s="294"/>
      <c r="G42" s="294" t="s">
        <v>1383</v>
      </c>
      <c r="H42" s="294"/>
      <c r="I42" s="294"/>
      <c r="J42" s="294"/>
      <c r="K42" s="292"/>
    </row>
    <row r="43" spans="2:11" s="1" customFormat="1" ht="15" customHeight="1">
      <c r="B43" s="295"/>
      <c r="C43" s="296"/>
      <c r="D43" s="294"/>
      <c r="E43" s="297"/>
      <c r="F43" s="294"/>
      <c r="G43" s="294" t="s">
        <v>1384</v>
      </c>
      <c r="H43" s="294"/>
      <c r="I43" s="294"/>
      <c r="J43" s="294"/>
      <c r="K43" s="292"/>
    </row>
    <row r="44" spans="2:11" s="1" customFormat="1" ht="15" customHeight="1">
      <c r="B44" s="295"/>
      <c r="C44" s="296"/>
      <c r="D44" s="294"/>
      <c r="E44" s="297" t="s">
        <v>1385</v>
      </c>
      <c r="F44" s="294"/>
      <c r="G44" s="294" t="s">
        <v>1386</v>
      </c>
      <c r="H44" s="294"/>
      <c r="I44" s="294"/>
      <c r="J44" s="294"/>
      <c r="K44" s="292"/>
    </row>
    <row r="45" spans="2:11" s="1" customFormat="1" ht="15" customHeight="1">
      <c r="B45" s="295"/>
      <c r="C45" s="296"/>
      <c r="D45" s="294"/>
      <c r="E45" s="297" t="s">
        <v>136</v>
      </c>
      <c r="F45" s="294"/>
      <c r="G45" s="294" t="s">
        <v>1387</v>
      </c>
      <c r="H45" s="294"/>
      <c r="I45" s="294"/>
      <c r="J45" s="294"/>
      <c r="K45" s="292"/>
    </row>
    <row r="46" spans="2:11" s="1" customFormat="1" ht="12.75" customHeight="1">
      <c r="B46" s="295"/>
      <c r="C46" s="296"/>
      <c r="D46" s="294"/>
      <c r="E46" s="294"/>
      <c r="F46" s="294"/>
      <c r="G46" s="294"/>
      <c r="H46" s="294"/>
      <c r="I46" s="294"/>
      <c r="J46" s="294"/>
      <c r="K46" s="292"/>
    </row>
    <row r="47" spans="2:11" s="1" customFormat="1" ht="15" customHeight="1">
      <c r="B47" s="295"/>
      <c r="C47" s="296"/>
      <c r="D47" s="294" t="s">
        <v>1388</v>
      </c>
      <c r="E47" s="294"/>
      <c r="F47" s="294"/>
      <c r="G47" s="294"/>
      <c r="H47" s="294"/>
      <c r="I47" s="294"/>
      <c r="J47" s="294"/>
      <c r="K47" s="292"/>
    </row>
    <row r="48" spans="2:11" s="1" customFormat="1" ht="15" customHeight="1">
      <c r="B48" s="295"/>
      <c r="C48" s="296"/>
      <c r="D48" s="296"/>
      <c r="E48" s="294" t="s">
        <v>1389</v>
      </c>
      <c r="F48" s="294"/>
      <c r="G48" s="294"/>
      <c r="H48" s="294"/>
      <c r="I48" s="294"/>
      <c r="J48" s="294"/>
      <c r="K48" s="292"/>
    </row>
    <row r="49" spans="2:11" s="1" customFormat="1" ht="15" customHeight="1">
      <c r="B49" s="295"/>
      <c r="C49" s="296"/>
      <c r="D49" s="296"/>
      <c r="E49" s="294" t="s">
        <v>1390</v>
      </c>
      <c r="F49" s="294"/>
      <c r="G49" s="294"/>
      <c r="H49" s="294"/>
      <c r="I49" s="294"/>
      <c r="J49" s="294"/>
      <c r="K49" s="292"/>
    </row>
    <row r="50" spans="2:11" s="1" customFormat="1" ht="15" customHeight="1">
      <c r="B50" s="295"/>
      <c r="C50" s="296"/>
      <c r="D50" s="296"/>
      <c r="E50" s="294" t="s">
        <v>1391</v>
      </c>
      <c r="F50" s="294"/>
      <c r="G50" s="294"/>
      <c r="H50" s="294"/>
      <c r="I50" s="294"/>
      <c r="J50" s="294"/>
      <c r="K50" s="292"/>
    </row>
    <row r="51" spans="2:11" s="1" customFormat="1" ht="15" customHeight="1">
      <c r="B51" s="295"/>
      <c r="C51" s="296"/>
      <c r="D51" s="294" t="s">
        <v>1392</v>
      </c>
      <c r="E51" s="294"/>
      <c r="F51" s="294"/>
      <c r="G51" s="294"/>
      <c r="H51" s="294"/>
      <c r="I51" s="294"/>
      <c r="J51" s="294"/>
      <c r="K51" s="292"/>
    </row>
    <row r="52" spans="2:11" s="1" customFormat="1" ht="25.5" customHeight="1">
      <c r="B52" s="290"/>
      <c r="C52" s="291" t="s">
        <v>1393</v>
      </c>
      <c r="D52" s="291"/>
      <c r="E52" s="291"/>
      <c r="F52" s="291"/>
      <c r="G52" s="291"/>
      <c r="H52" s="291"/>
      <c r="I52" s="291"/>
      <c r="J52" s="291"/>
      <c r="K52" s="292"/>
    </row>
    <row r="53" spans="2:11" s="1" customFormat="1" ht="5.25" customHeight="1">
      <c r="B53" s="290"/>
      <c r="C53" s="293"/>
      <c r="D53" s="293"/>
      <c r="E53" s="293"/>
      <c r="F53" s="293"/>
      <c r="G53" s="293"/>
      <c r="H53" s="293"/>
      <c r="I53" s="293"/>
      <c r="J53" s="293"/>
      <c r="K53" s="292"/>
    </row>
    <row r="54" spans="2:11" s="1" customFormat="1" ht="15" customHeight="1">
      <c r="B54" s="290"/>
      <c r="C54" s="294" t="s">
        <v>1394</v>
      </c>
      <c r="D54" s="294"/>
      <c r="E54" s="294"/>
      <c r="F54" s="294"/>
      <c r="G54" s="294"/>
      <c r="H54" s="294"/>
      <c r="I54" s="294"/>
      <c r="J54" s="294"/>
      <c r="K54" s="292"/>
    </row>
    <row r="55" spans="2:11" s="1" customFormat="1" ht="15" customHeight="1">
      <c r="B55" s="290"/>
      <c r="C55" s="294" t="s">
        <v>1395</v>
      </c>
      <c r="D55" s="294"/>
      <c r="E55" s="294"/>
      <c r="F55" s="294"/>
      <c r="G55" s="294"/>
      <c r="H55" s="294"/>
      <c r="I55" s="294"/>
      <c r="J55" s="294"/>
      <c r="K55" s="292"/>
    </row>
    <row r="56" spans="2:11" s="1" customFormat="1" ht="12.75" customHeight="1">
      <c r="B56" s="290"/>
      <c r="C56" s="294"/>
      <c r="D56" s="294"/>
      <c r="E56" s="294"/>
      <c r="F56" s="294"/>
      <c r="G56" s="294"/>
      <c r="H56" s="294"/>
      <c r="I56" s="294"/>
      <c r="J56" s="294"/>
      <c r="K56" s="292"/>
    </row>
    <row r="57" spans="2:11" s="1" customFormat="1" ht="15" customHeight="1">
      <c r="B57" s="290"/>
      <c r="C57" s="294" t="s">
        <v>1396</v>
      </c>
      <c r="D57" s="294"/>
      <c r="E57" s="294"/>
      <c r="F57" s="294"/>
      <c r="G57" s="294"/>
      <c r="H57" s="294"/>
      <c r="I57" s="294"/>
      <c r="J57" s="294"/>
      <c r="K57" s="292"/>
    </row>
    <row r="58" spans="2:11" s="1" customFormat="1" ht="15" customHeight="1">
      <c r="B58" s="290"/>
      <c r="C58" s="296"/>
      <c r="D58" s="294" t="s">
        <v>1397</v>
      </c>
      <c r="E58" s="294"/>
      <c r="F58" s="294"/>
      <c r="G58" s="294"/>
      <c r="H58" s="294"/>
      <c r="I58" s="294"/>
      <c r="J58" s="294"/>
      <c r="K58" s="292"/>
    </row>
    <row r="59" spans="2:11" s="1" customFormat="1" ht="15" customHeight="1">
      <c r="B59" s="290"/>
      <c r="C59" s="296"/>
      <c r="D59" s="294" t="s">
        <v>1398</v>
      </c>
      <c r="E59" s="294"/>
      <c r="F59" s="294"/>
      <c r="G59" s="294"/>
      <c r="H59" s="294"/>
      <c r="I59" s="294"/>
      <c r="J59" s="294"/>
      <c r="K59" s="292"/>
    </row>
    <row r="60" spans="2:11" s="1" customFormat="1" ht="15" customHeight="1">
      <c r="B60" s="290"/>
      <c r="C60" s="296"/>
      <c r="D60" s="294" t="s">
        <v>1399</v>
      </c>
      <c r="E60" s="294"/>
      <c r="F60" s="294"/>
      <c r="G60" s="294"/>
      <c r="H60" s="294"/>
      <c r="I60" s="294"/>
      <c r="J60" s="294"/>
      <c r="K60" s="292"/>
    </row>
    <row r="61" spans="2:11" s="1" customFormat="1" ht="15" customHeight="1">
      <c r="B61" s="290"/>
      <c r="C61" s="296"/>
      <c r="D61" s="294" t="s">
        <v>1400</v>
      </c>
      <c r="E61" s="294"/>
      <c r="F61" s="294"/>
      <c r="G61" s="294"/>
      <c r="H61" s="294"/>
      <c r="I61" s="294"/>
      <c r="J61" s="294"/>
      <c r="K61" s="292"/>
    </row>
    <row r="62" spans="2:11" s="1" customFormat="1" ht="15" customHeight="1">
      <c r="B62" s="290"/>
      <c r="C62" s="296"/>
      <c r="D62" s="299" t="s">
        <v>1401</v>
      </c>
      <c r="E62" s="299"/>
      <c r="F62" s="299"/>
      <c r="G62" s="299"/>
      <c r="H62" s="299"/>
      <c r="I62" s="299"/>
      <c r="J62" s="299"/>
      <c r="K62" s="292"/>
    </row>
    <row r="63" spans="2:11" s="1" customFormat="1" ht="15" customHeight="1">
      <c r="B63" s="290"/>
      <c r="C63" s="296"/>
      <c r="D63" s="294" t="s">
        <v>1402</v>
      </c>
      <c r="E63" s="294"/>
      <c r="F63" s="294"/>
      <c r="G63" s="294"/>
      <c r="H63" s="294"/>
      <c r="I63" s="294"/>
      <c r="J63" s="294"/>
      <c r="K63" s="292"/>
    </row>
    <row r="64" spans="2:11" s="1" customFormat="1" ht="12.75" customHeight="1">
      <c r="B64" s="290"/>
      <c r="C64" s="296"/>
      <c r="D64" s="296"/>
      <c r="E64" s="300"/>
      <c r="F64" s="296"/>
      <c r="G64" s="296"/>
      <c r="H64" s="296"/>
      <c r="I64" s="296"/>
      <c r="J64" s="296"/>
      <c r="K64" s="292"/>
    </row>
    <row r="65" spans="2:11" s="1" customFormat="1" ht="15" customHeight="1">
      <c r="B65" s="290"/>
      <c r="C65" s="296"/>
      <c r="D65" s="294" t="s">
        <v>1403</v>
      </c>
      <c r="E65" s="294"/>
      <c r="F65" s="294"/>
      <c r="G65" s="294"/>
      <c r="H65" s="294"/>
      <c r="I65" s="294"/>
      <c r="J65" s="294"/>
      <c r="K65" s="292"/>
    </row>
    <row r="66" spans="2:11" s="1" customFormat="1" ht="15" customHeight="1">
      <c r="B66" s="290"/>
      <c r="C66" s="296"/>
      <c r="D66" s="299" t="s">
        <v>1404</v>
      </c>
      <c r="E66" s="299"/>
      <c r="F66" s="299"/>
      <c r="G66" s="299"/>
      <c r="H66" s="299"/>
      <c r="I66" s="299"/>
      <c r="J66" s="299"/>
      <c r="K66" s="292"/>
    </row>
    <row r="67" spans="2:11" s="1" customFormat="1" ht="15" customHeight="1">
      <c r="B67" s="290"/>
      <c r="C67" s="296"/>
      <c r="D67" s="294" t="s">
        <v>1405</v>
      </c>
      <c r="E67" s="294"/>
      <c r="F67" s="294"/>
      <c r="G67" s="294"/>
      <c r="H67" s="294"/>
      <c r="I67" s="294"/>
      <c r="J67" s="294"/>
      <c r="K67" s="292"/>
    </row>
    <row r="68" spans="2:11" s="1" customFormat="1" ht="15" customHeight="1">
      <c r="B68" s="290"/>
      <c r="C68" s="296"/>
      <c r="D68" s="294" t="s">
        <v>1406</v>
      </c>
      <c r="E68" s="294"/>
      <c r="F68" s="294"/>
      <c r="G68" s="294"/>
      <c r="H68" s="294"/>
      <c r="I68" s="294"/>
      <c r="J68" s="294"/>
      <c r="K68" s="292"/>
    </row>
    <row r="69" spans="2:11" s="1" customFormat="1" ht="15" customHeight="1">
      <c r="B69" s="290"/>
      <c r="C69" s="296"/>
      <c r="D69" s="294" t="s">
        <v>1407</v>
      </c>
      <c r="E69" s="294"/>
      <c r="F69" s="294"/>
      <c r="G69" s="294"/>
      <c r="H69" s="294"/>
      <c r="I69" s="294"/>
      <c r="J69" s="294"/>
      <c r="K69" s="292"/>
    </row>
    <row r="70" spans="2:11" s="1" customFormat="1" ht="15" customHeight="1">
      <c r="B70" s="290"/>
      <c r="C70" s="296"/>
      <c r="D70" s="294" t="s">
        <v>1408</v>
      </c>
      <c r="E70" s="294"/>
      <c r="F70" s="294"/>
      <c r="G70" s="294"/>
      <c r="H70" s="294"/>
      <c r="I70" s="294"/>
      <c r="J70" s="294"/>
      <c r="K70" s="292"/>
    </row>
    <row r="71" spans="2:11" s="1" customFormat="1" ht="12.75" customHeight="1">
      <c r="B71" s="301"/>
      <c r="C71" s="302"/>
      <c r="D71" s="302"/>
      <c r="E71" s="302"/>
      <c r="F71" s="302"/>
      <c r="G71" s="302"/>
      <c r="H71" s="302"/>
      <c r="I71" s="302"/>
      <c r="J71" s="302"/>
      <c r="K71" s="303"/>
    </row>
    <row r="72" spans="2:11" s="1" customFormat="1" ht="18.75" customHeight="1">
      <c r="B72" s="304"/>
      <c r="C72" s="304"/>
      <c r="D72" s="304"/>
      <c r="E72" s="304"/>
      <c r="F72" s="304"/>
      <c r="G72" s="304"/>
      <c r="H72" s="304"/>
      <c r="I72" s="304"/>
      <c r="J72" s="304"/>
      <c r="K72" s="305"/>
    </row>
    <row r="73" spans="2:11" s="1" customFormat="1" ht="18.75" customHeight="1">
      <c r="B73" s="305"/>
      <c r="C73" s="305"/>
      <c r="D73" s="305"/>
      <c r="E73" s="305"/>
      <c r="F73" s="305"/>
      <c r="G73" s="305"/>
      <c r="H73" s="305"/>
      <c r="I73" s="305"/>
      <c r="J73" s="305"/>
      <c r="K73" s="305"/>
    </row>
    <row r="74" spans="2:11" s="1" customFormat="1" ht="7.5" customHeight="1">
      <c r="B74" s="306"/>
      <c r="C74" s="307"/>
      <c r="D74" s="307"/>
      <c r="E74" s="307"/>
      <c r="F74" s="307"/>
      <c r="G74" s="307"/>
      <c r="H74" s="307"/>
      <c r="I74" s="307"/>
      <c r="J74" s="307"/>
      <c r="K74" s="308"/>
    </row>
    <row r="75" spans="2:11" s="1" customFormat="1" ht="45" customHeight="1">
      <c r="B75" s="309"/>
      <c r="C75" s="310" t="s">
        <v>1409</v>
      </c>
      <c r="D75" s="310"/>
      <c r="E75" s="310"/>
      <c r="F75" s="310"/>
      <c r="G75" s="310"/>
      <c r="H75" s="310"/>
      <c r="I75" s="310"/>
      <c r="J75" s="310"/>
      <c r="K75" s="311"/>
    </row>
    <row r="76" spans="2:11" s="1" customFormat="1" ht="17.25" customHeight="1">
      <c r="B76" s="309"/>
      <c r="C76" s="312" t="s">
        <v>1410</v>
      </c>
      <c r="D76" s="312"/>
      <c r="E76" s="312"/>
      <c r="F76" s="312" t="s">
        <v>1411</v>
      </c>
      <c r="G76" s="313"/>
      <c r="H76" s="312" t="s">
        <v>51</v>
      </c>
      <c r="I76" s="312" t="s">
        <v>54</v>
      </c>
      <c r="J76" s="312" t="s">
        <v>1412</v>
      </c>
      <c r="K76" s="311"/>
    </row>
    <row r="77" spans="2:11" s="1" customFormat="1" ht="17.25" customHeight="1">
      <c r="B77" s="309"/>
      <c r="C77" s="314" t="s">
        <v>1413</v>
      </c>
      <c r="D77" s="314"/>
      <c r="E77" s="314"/>
      <c r="F77" s="315" t="s">
        <v>1414</v>
      </c>
      <c r="G77" s="316"/>
      <c r="H77" s="314"/>
      <c r="I77" s="314"/>
      <c r="J77" s="314" t="s">
        <v>1415</v>
      </c>
      <c r="K77" s="311"/>
    </row>
    <row r="78" spans="2:11" s="1" customFormat="1" ht="5.25" customHeight="1">
      <c r="B78" s="309"/>
      <c r="C78" s="317"/>
      <c r="D78" s="317"/>
      <c r="E78" s="317"/>
      <c r="F78" s="317"/>
      <c r="G78" s="318"/>
      <c r="H78" s="317"/>
      <c r="I78" s="317"/>
      <c r="J78" s="317"/>
      <c r="K78" s="311"/>
    </row>
    <row r="79" spans="2:11" s="1" customFormat="1" ht="15" customHeight="1">
      <c r="B79" s="309"/>
      <c r="C79" s="297" t="s">
        <v>50</v>
      </c>
      <c r="D79" s="319"/>
      <c r="E79" s="319"/>
      <c r="F79" s="320" t="s">
        <v>1416</v>
      </c>
      <c r="G79" s="321"/>
      <c r="H79" s="297" t="s">
        <v>1417</v>
      </c>
      <c r="I79" s="297" t="s">
        <v>1418</v>
      </c>
      <c r="J79" s="297">
        <v>20</v>
      </c>
      <c r="K79" s="311"/>
    </row>
    <row r="80" spans="2:11" s="1" customFormat="1" ht="15" customHeight="1">
      <c r="B80" s="309"/>
      <c r="C80" s="297" t="s">
        <v>1419</v>
      </c>
      <c r="D80" s="297"/>
      <c r="E80" s="297"/>
      <c r="F80" s="320" t="s">
        <v>1416</v>
      </c>
      <c r="G80" s="321"/>
      <c r="H80" s="297" t="s">
        <v>1420</v>
      </c>
      <c r="I80" s="297" t="s">
        <v>1418</v>
      </c>
      <c r="J80" s="297">
        <v>120</v>
      </c>
      <c r="K80" s="311"/>
    </row>
    <row r="81" spans="2:11" s="1" customFormat="1" ht="15" customHeight="1">
      <c r="B81" s="322"/>
      <c r="C81" s="297" t="s">
        <v>1421</v>
      </c>
      <c r="D81" s="297"/>
      <c r="E81" s="297"/>
      <c r="F81" s="320" t="s">
        <v>1422</v>
      </c>
      <c r="G81" s="321"/>
      <c r="H81" s="297" t="s">
        <v>1423</v>
      </c>
      <c r="I81" s="297" t="s">
        <v>1418</v>
      </c>
      <c r="J81" s="297">
        <v>50</v>
      </c>
      <c r="K81" s="311"/>
    </row>
    <row r="82" spans="2:11" s="1" customFormat="1" ht="15" customHeight="1">
      <c r="B82" s="322"/>
      <c r="C82" s="297" t="s">
        <v>1424</v>
      </c>
      <c r="D82" s="297"/>
      <c r="E82" s="297"/>
      <c r="F82" s="320" t="s">
        <v>1416</v>
      </c>
      <c r="G82" s="321"/>
      <c r="H82" s="297" t="s">
        <v>1425</v>
      </c>
      <c r="I82" s="297" t="s">
        <v>1426</v>
      </c>
      <c r="J82" s="297"/>
      <c r="K82" s="311"/>
    </row>
    <row r="83" spans="2:11" s="1" customFormat="1" ht="15" customHeight="1">
      <c r="B83" s="322"/>
      <c r="C83" s="323" t="s">
        <v>1427</v>
      </c>
      <c r="D83" s="323"/>
      <c r="E83" s="323"/>
      <c r="F83" s="324" t="s">
        <v>1422</v>
      </c>
      <c r="G83" s="323"/>
      <c r="H83" s="323" t="s">
        <v>1428</v>
      </c>
      <c r="I83" s="323" t="s">
        <v>1418</v>
      </c>
      <c r="J83" s="323">
        <v>15</v>
      </c>
      <c r="K83" s="311"/>
    </row>
    <row r="84" spans="2:11" s="1" customFormat="1" ht="15" customHeight="1">
      <c r="B84" s="322"/>
      <c r="C84" s="323" t="s">
        <v>1429</v>
      </c>
      <c r="D84" s="323"/>
      <c r="E84" s="323"/>
      <c r="F84" s="324" t="s">
        <v>1422</v>
      </c>
      <c r="G84" s="323"/>
      <c r="H84" s="323" t="s">
        <v>1430</v>
      </c>
      <c r="I84" s="323" t="s">
        <v>1418</v>
      </c>
      <c r="J84" s="323">
        <v>15</v>
      </c>
      <c r="K84" s="311"/>
    </row>
    <row r="85" spans="2:11" s="1" customFormat="1" ht="15" customHeight="1">
      <c r="B85" s="322"/>
      <c r="C85" s="323" t="s">
        <v>1431</v>
      </c>
      <c r="D85" s="323"/>
      <c r="E85" s="323"/>
      <c r="F85" s="324" t="s">
        <v>1422</v>
      </c>
      <c r="G85" s="323"/>
      <c r="H85" s="323" t="s">
        <v>1432</v>
      </c>
      <c r="I85" s="323" t="s">
        <v>1418</v>
      </c>
      <c r="J85" s="323">
        <v>20</v>
      </c>
      <c r="K85" s="311"/>
    </row>
    <row r="86" spans="2:11" s="1" customFormat="1" ht="15" customHeight="1">
      <c r="B86" s="322"/>
      <c r="C86" s="323" t="s">
        <v>1433</v>
      </c>
      <c r="D86" s="323"/>
      <c r="E86" s="323"/>
      <c r="F86" s="324" t="s">
        <v>1422</v>
      </c>
      <c r="G86" s="323"/>
      <c r="H86" s="323" t="s">
        <v>1434</v>
      </c>
      <c r="I86" s="323" t="s">
        <v>1418</v>
      </c>
      <c r="J86" s="323">
        <v>20</v>
      </c>
      <c r="K86" s="311"/>
    </row>
    <row r="87" spans="2:11" s="1" customFormat="1" ht="15" customHeight="1">
      <c r="B87" s="322"/>
      <c r="C87" s="297" t="s">
        <v>1435</v>
      </c>
      <c r="D87" s="297"/>
      <c r="E87" s="297"/>
      <c r="F87" s="320" t="s">
        <v>1422</v>
      </c>
      <c r="G87" s="321"/>
      <c r="H87" s="297" t="s">
        <v>1436</v>
      </c>
      <c r="I87" s="297" t="s">
        <v>1418</v>
      </c>
      <c r="J87" s="297">
        <v>50</v>
      </c>
      <c r="K87" s="311"/>
    </row>
    <row r="88" spans="2:11" s="1" customFormat="1" ht="15" customHeight="1">
      <c r="B88" s="322"/>
      <c r="C88" s="297" t="s">
        <v>1437</v>
      </c>
      <c r="D88" s="297"/>
      <c r="E88" s="297"/>
      <c r="F88" s="320" t="s">
        <v>1422</v>
      </c>
      <c r="G88" s="321"/>
      <c r="H88" s="297" t="s">
        <v>1438</v>
      </c>
      <c r="I88" s="297" t="s">
        <v>1418</v>
      </c>
      <c r="J88" s="297">
        <v>20</v>
      </c>
      <c r="K88" s="311"/>
    </row>
    <row r="89" spans="2:11" s="1" customFormat="1" ht="15" customHeight="1">
      <c r="B89" s="322"/>
      <c r="C89" s="297" t="s">
        <v>1439</v>
      </c>
      <c r="D89" s="297"/>
      <c r="E89" s="297"/>
      <c r="F89" s="320" t="s">
        <v>1422</v>
      </c>
      <c r="G89" s="321"/>
      <c r="H89" s="297" t="s">
        <v>1440</v>
      </c>
      <c r="I89" s="297" t="s">
        <v>1418</v>
      </c>
      <c r="J89" s="297">
        <v>20</v>
      </c>
      <c r="K89" s="311"/>
    </row>
    <row r="90" spans="2:11" s="1" customFormat="1" ht="15" customHeight="1">
      <c r="B90" s="322"/>
      <c r="C90" s="297" t="s">
        <v>1441</v>
      </c>
      <c r="D90" s="297"/>
      <c r="E90" s="297"/>
      <c r="F90" s="320" t="s">
        <v>1422</v>
      </c>
      <c r="G90" s="321"/>
      <c r="H90" s="297" t="s">
        <v>1442</v>
      </c>
      <c r="I90" s="297" t="s">
        <v>1418</v>
      </c>
      <c r="J90" s="297">
        <v>50</v>
      </c>
      <c r="K90" s="311"/>
    </row>
    <row r="91" spans="2:11" s="1" customFormat="1" ht="15" customHeight="1">
      <c r="B91" s="322"/>
      <c r="C91" s="297" t="s">
        <v>1443</v>
      </c>
      <c r="D91" s="297"/>
      <c r="E91" s="297"/>
      <c r="F91" s="320" t="s">
        <v>1422</v>
      </c>
      <c r="G91" s="321"/>
      <c r="H91" s="297" t="s">
        <v>1443</v>
      </c>
      <c r="I91" s="297" t="s">
        <v>1418</v>
      </c>
      <c r="J91" s="297">
        <v>50</v>
      </c>
      <c r="K91" s="311"/>
    </row>
    <row r="92" spans="2:11" s="1" customFormat="1" ht="15" customHeight="1">
      <c r="B92" s="322"/>
      <c r="C92" s="297" t="s">
        <v>1444</v>
      </c>
      <c r="D92" s="297"/>
      <c r="E92" s="297"/>
      <c r="F92" s="320" t="s">
        <v>1422</v>
      </c>
      <c r="G92" s="321"/>
      <c r="H92" s="297" t="s">
        <v>1445</v>
      </c>
      <c r="I92" s="297" t="s">
        <v>1418</v>
      </c>
      <c r="J92" s="297">
        <v>255</v>
      </c>
      <c r="K92" s="311"/>
    </row>
    <row r="93" spans="2:11" s="1" customFormat="1" ht="15" customHeight="1">
      <c r="B93" s="322"/>
      <c r="C93" s="297" t="s">
        <v>1446</v>
      </c>
      <c r="D93" s="297"/>
      <c r="E93" s="297"/>
      <c r="F93" s="320" t="s">
        <v>1416</v>
      </c>
      <c r="G93" s="321"/>
      <c r="H93" s="297" t="s">
        <v>1447</v>
      </c>
      <c r="I93" s="297" t="s">
        <v>1448</v>
      </c>
      <c r="J93" s="297"/>
      <c r="K93" s="311"/>
    </row>
    <row r="94" spans="2:11" s="1" customFormat="1" ht="15" customHeight="1">
      <c r="B94" s="322"/>
      <c r="C94" s="297" t="s">
        <v>1449</v>
      </c>
      <c r="D94" s="297"/>
      <c r="E94" s="297"/>
      <c r="F94" s="320" t="s">
        <v>1416</v>
      </c>
      <c r="G94" s="321"/>
      <c r="H94" s="297" t="s">
        <v>1450</v>
      </c>
      <c r="I94" s="297" t="s">
        <v>1451</v>
      </c>
      <c r="J94" s="297"/>
      <c r="K94" s="311"/>
    </row>
    <row r="95" spans="2:11" s="1" customFormat="1" ht="15" customHeight="1">
      <c r="B95" s="322"/>
      <c r="C95" s="297" t="s">
        <v>1452</v>
      </c>
      <c r="D95" s="297"/>
      <c r="E95" s="297"/>
      <c r="F95" s="320" t="s">
        <v>1416</v>
      </c>
      <c r="G95" s="321"/>
      <c r="H95" s="297" t="s">
        <v>1452</v>
      </c>
      <c r="I95" s="297" t="s">
        <v>1451</v>
      </c>
      <c r="J95" s="297"/>
      <c r="K95" s="311"/>
    </row>
    <row r="96" spans="2:11" s="1" customFormat="1" ht="15" customHeight="1">
      <c r="B96" s="322"/>
      <c r="C96" s="297" t="s">
        <v>35</v>
      </c>
      <c r="D96" s="297"/>
      <c r="E96" s="297"/>
      <c r="F96" s="320" t="s">
        <v>1416</v>
      </c>
      <c r="G96" s="321"/>
      <c r="H96" s="297" t="s">
        <v>1453</v>
      </c>
      <c r="I96" s="297" t="s">
        <v>1451</v>
      </c>
      <c r="J96" s="297"/>
      <c r="K96" s="311"/>
    </row>
    <row r="97" spans="2:11" s="1" customFormat="1" ht="15" customHeight="1">
      <c r="B97" s="322"/>
      <c r="C97" s="297" t="s">
        <v>45</v>
      </c>
      <c r="D97" s="297"/>
      <c r="E97" s="297"/>
      <c r="F97" s="320" t="s">
        <v>1416</v>
      </c>
      <c r="G97" s="321"/>
      <c r="H97" s="297" t="s">
        <v>1454</v>
      </c>
      <c r="I97" s="297" t="s">
        <v>1451</v>
      </c>
      <c r="J97" s="297"/>
      <c r="K97" s="311"/>
    </row>
    <row r="98" spans="2:11" s="1" customFormat="1" ht="15" customHeight="1">
      <c r="B98" s="325"/>
      <c r="C98" s="326"/>
      <c r="D98" s="326"/>
      <c r="E98" s="326"/>
      <c r="F98" s="326"/>
      <c r="G98" s="326"/>
      <c r="H98" s="326"/>
      <c r="I98" s="326"/>
      <c r="J98" s="326"/>
      <c r="K98" s="327"/>
    </row>
    <row r="99" spans="2:11" s="1" customFormat="1" ht="18.75" customHeight="1">
      <c r="B99" s="328"/>
      <c r="C99" s="329"/>
      <c r="D99" s="329"/>
      <c r="E99" s="329"/>
      <c r="F99" s="329"/>
      <c r="G99" s="329"/>
      <c r="H99" s="329"/>
      <c r="I99" s="329"/>
      <c r="J99" s="329"/>
      <c r="K99" s="328"/>
    </row>
    <row r="100" spans="2:11" s="1" customFormat="1" ht="18.75" customHeight="1">
      <c r="B100" s="305"/>
      <c r="C100" s="305"/>
      <c r="D100" s="305"/>
      <c r="E100" s="305"/>
      <c r="F100" s="305"/>
      <c r="G100" s="305"/>
      <c r="H100" s="305"/>
      <c r="I100" s="305"/>
      <c r="J100" s="305"/>
      <c r="K100" s="305"/>
    </row>
    <row r="101" spans="2:11" s="1" customFormat="1" ht="7.5" customHeight="1">
      <c r="B101" s="306"/>
      <c r="C101" s="307"/>
      <c r="D101" s="307"/>
      <c r="E101" s="307"/>
      <c r="F101" s="307"/>
      <c r="G101" s="307"/>
      <c r="H101" s="307"/>
      <c r="I101" s="307"/>
      <c r="J101" s="307"/>
      <c r="K101" s="308"/>
    </row>
    <row r="102" spans="2:11" s="1" customFormat="1" ht="45" customHeight="1">
      <c r="B102" s="309"/>
      <c r="C102" s="310" t="s">
        <v>1455</v>
      </c>
      <c r="D102" s="310"/>
      <c r="E102" s="310"/>
      <c r="F102" s="310"/>
      <c r="G102" s="310"/>
      <c r="H102" s="310"/>
      <c r="I102" s="310"/>
      <c r="J102" s="310"/>
      <c r="K102" s="311"/>
    </row>
    <row r="103" spans="2:11" s="1" customFormat="1" ht="17.25" customHeight="1">
      <c r="B103" s="309"/>
      <c r="C103" s="312" t="s">
        <v>1410</v>
      </c>
      <c r="D103" s="312"/>
      <c r="E103" s="312"/>
      <c r="F103" s="312" t="s">
        <v>1411</v>
      </c>
      <c r="G103" s="313"/>
      <c r="H103" s="312" t="s">
        <v>51</v>
      </c>
      <c r="I103" s="312" t="s">
        <v>54</v>
      </c>
      <c r="J103" s="312" t="s">
        <v>1412</v>
      </c>
      <c r="K103" s="311"/>
    </row>
    <row r="104" spans="2:11" s="1" customFormat="1" ht="17.25" customHeight="1">
      <c r="B104" s="309"/>
      <c r="C104" s="314" t="s">
        <v>1413</v>
      </c>
      <c r="D104" s="314"/>
      <c r="E104" s="314"/>
      <c r="F104" s="315" t="s">
        <v>1414</v>
      </c>
      <c r="G104" s="316"/>
      <c r="H104" s="314"/>
      <c r="I104" s="314"/>
      <c r="J104" s="314" t="s">
        <v>1415</v>
      </c>
      <c r="K104" s="311"/>
    </row>
    <row r="105" spans="2:11" s="1" customFormat="1" ht="5.25" customHeight="1">
      <c r="B105" s="309"/>
      <c r="C105" s="312"/>
      <c r="D105" s="312"/>
      <c r="E105" s="312"/>
      <c r="F105" s="312"/>
      <c r="G105" s="330"/>
      <c r="H105" s="312"/>
      <c r="I105" s="312"/>
      <c r="J105" s="312"/>
      <c r="K105" s="311"/>
    </row>
    <row r="106" spans="2:11" s="1" customFormat="1" ht="15" customHeight="1">
      <c r="B106" s="309"/>
      <c r="C106" s="297" t="s">
        <v>50</v>
      </c>
      <c r="D106" s="319"/>
      <c r="E106" s="319"/>
      <c r="F106" s="320" t="s">
        <v>1416</v>
      </c>
      <c r="G106" s="297"/>
      <c r="H106" s="297" t="s">
        <v>1456</v>
      </c>
      <c r="I106" s="297" t="s">
        <v>1418</v>
      </c>
      <c r="J106" s="297">
        <v>20</v>
      </c>
      <c r="K106" s="311"/>
    </row>
    <row r="107" spans="2:11" s="1" customFormat="1" ht="15" customHeight="1">
      <c r="B107" s="309"/>
      <c r="C107" s="297" t="s">
        <v>1419</v>
      </c>
      <c r="D107" s="297"/>
      <c r="E107" s="297"/>
      <c r="F107" s="320" t="s">
        <v>1416</v>
      </c>
      <c r="G107" s="297"/>
      <c r="H107" s="297" t="s">
        <v>1456</v>
      </c>
      <c r="I107" s="297" t="s">
        <v>1418</v>
      </c>
      <c r="J107" s="297">
        <v>120</v>
      </c>
      <c r="K107" s="311"/>
    </row>
    <row r="108" spans="2:11" s="1" customFormat="1" ht="15" customHeight="1">
      <c r="B108" s="322"/>
      <c r="C108" s="297" t="s">
        <v>1421</v>
      </c>
      <c r="D108" s="297"/>
      <c r="E108" s="297"/>
      <c r="F108" s="320" t="s">
        <v>1422</v>
      </c>
      <c r="G108" s="297"/>
      <c r="H108" s="297" t="s">
        <v>1456</v>
      </c>
      <c r="I108" s="297" t="s">
        <v>1418</v>
      </c>
      <c r="J108" s="297">
        <v>50</v>
      </c>
      <c r="K108" s="311"/>
    </row>
    <row r="109" spans="2:11" s="1" customFormat="1" ht="15" customHeight="1">
      <c r="B109" s="322"/>
      <c r="C109" s="297" t="s">
        <v>1424</v>
      </c>
      <c r="D109" s="297"/>
      <c r="E109" s="297"/>
      <c r="F109" s="320" t="s">
        <v>1416</v>
      </c>
      <c r="G109" s="297"/>
      <c r="H109" s="297" t="s">
        <v>1456</v>
      </c>
      <c r="I109" s="297" t="s">
        <v>1426</v>
      </c>
      <c r="J109" s="297"/>
      <c r="K109" s="311"/>
    </row>
    <row r="110" spans="2:11" s="1" customFormat="1" ht="15" customHeight="1">
      <c r="B110" s="322"/>
      <c r="C110" s="297" t="s">
        <v>1435</v>
      </c>
      <c r="D110" s="297"/>
      <c r="E110" s="297"/>
      <c r="F110" s="320" t="s">
        <v>1422</v>
      </c>
      <c r="G110" s="297"/>
      <c r="H110" s="297" t="s">
        <v>1456</v>
      </c>
      <c r="I110" s="297" t="s">
        <v>1418</v>
      </c>
      <c r="J110" s="297">
        <v>50</v>
      </c>
      <c r="K110" s="311"/>
    </row>
    <row r="111" spans="2:11" s="1" customFormat="1" ht="15" customHeight="1">
      <c r="B111" s="322"/>
      <c r="C111" s="297" t="s">
        <v>1443</v>
      </c>
      <c r="D111" s="297"/>
      <c r="E111" s="297"/>
      <c r="F111" s="320" t="s">
        <v>1422</v>
      </c>
      <c r="G111" s="297"/>
      <c r="H111" s="297" t="s">
        <v>1456</v>
      </c>
      <c r="I111" s="297" t="s">
        <v>1418</v>
      </c>
      <c r="J111" s="297">
        <v>50</v>
      </c>
      <c r="K111" s="311"/>
    </row>
    <row r="112" spans="2:11" s="1" customFormat="1" ht="15" customHeight="1">
      <c r="B112" s="322"/>
      <c r="C112" s="297" t="s">
        <v>1441</v>
      </c>
      <c r="D112" s="297"/>
      <c r="E112" s="297"/>
      <c r="F112" s="320" t="s">
        <v>1422</v>
      </c>
      <c r="G112" s="297"/>
      <c r="H112" s="297" t="s">
        <v>1456</v>
      </c>
      <c r="I112" s="297" t="s">
        <v>1418</v>
      </c>
      <c r="J112" s="297">
        <v>50</v>
      </c>
      <c r="K112" s="311"/>
    </row>
    <row r="113" spans="2:11" s="1" customFormat="1" ht="15" customHeight="1">
      <c r="B113" s="322"/>
      <c r="C113" s="297" t="s">
        <v>50</v>
      </c>
      <c r="D113" s="297"/>
      <c r="E113" s="297"/>
      <c r="F113" s="320" t="s">
        <v>1416</v>
      </c>
      <c r="G113" s="297"/>
      <c r="H113" s="297" t="s">
        <v>1457</v>
      </c>
      <c r="I113" s="297" t="s">
        <v>1418</v>
      </c>
      <c r="J113" s="297">
        <v>20</v>
      </c>
      <c r="K113" s="311"/>
    </row>
    <row r="114" spans="2:11" s="1" customFormat="1" ht="15" customHeight="1">
      <c r="B114" s="322"/>
      <c r="C114" s="297" t="s">
        <v>1458</v>
      </c>
      <c r="D114" s="297"/>
      <c r="E114" s="297"/>
      <c r="F114" s="320" t="s">
        <v>1416</v>
      </c>
      <c r="G114" s="297"/>
      <c r="H114" s="297" t="s">
        <v>1459</v>
      </c>
      <c r="I114" s="297" t="s">
        <v>1418</v>
      </c>
      <c r="J114" s="297">
        <v>120</v>
      </c>
      <c r="K114" s="311"/>
    </row>
    <row r="115" spans="2:11" s="1" customFormat="1" ht="15" customHeight="1">
      <c r="B115" s="322"/>
      <c r="C115" s="297" t="s">
        <v>35</v>
      </c>
      <c r="D115" s="297"/>
      <c r="E115" s="297"/>
      <c r="F115" s="320" t="s">
        <v>1416</v>
      </c>
      <c r="G115" s="297"/>
      <c r="H115" s="297" t="s">
        <v>1460</v>
      </c>
      <c r="I115" s="297" t="s">
        <v>1451</v>
      </c>
      <c r="J115" s="297"/>
      <c r="K115" s="311"/>
    </row>
    <row r="116" spans="2:11" s="1" customFormat="1" ht="15" customHeight="1">
      <c r="B116" s="322"/>
      <c r="C116" s="297" t="s">
        <v>45</v>
      </c>
      <c r="D116" s="297"/>
      <c r="E116" s="297"/>
      <c r="F116" s="320" t="s">
        <v>1416</v>
      </c>
      <c r="G116" s="297"/>
      <c r="H116" s="297" t="s">
        <v>1461</v>
      </c>
      <c r="I116" s="297" t="s">
        <v>1451</v>
      </c>
      <c r="J116" s="297"/>
      <c r="K116" s="311"/>
    </row>
    <row r="117" spans="2:11" s="1" customFormat="1" ht="15" customHeight="1">
      <c r="B117" s="322"/>
      <c r="C117" s="297" t="s">
        <v>54</v>
      </c>
      <c r="D117" s="297"/>
      <c r="E117" s="297"/>
      <c r="F117" s="320" t="s">
        <v>1416</v>
      </c>
      <c r="G117" s="297"/>
      <c r="H117" s="297" t="s">
        <v>1462</v>
      </c>
      <c r="I117" s="297" t="s">
        <v>1463</v>
      </c>
      <c r="J117" s="297"/>
      <c r="K117" s="311"/>
    </row>
    <row r="118" spans="2:11" s="1" customFormat="1" ht="15" customHeight="1">
      <c r="B118" s="325"/>
      <c r="C118" s="331"/>
      <c r="D118" s="331"/>
      <c r="E118" s="331"/>
      <c r="F118" s="331"/>
      <c r="G118" s="331"/>
      <c r="H118" s="331"/>
      <c r="I118" s="331"/>
      <c r="J118" s="331"/>
      <c r="K118" s="327"/>
    </row>
    <row r="119" spans="2:11" s="1" customFormat="1" ht="18.75" customHeight="1">
      <c r="B119" s="332"/>
      <c r="C119" s="333"/>
      <c r="D119" s="333"/>
      <c r="E119" s="333"/>
      <c r="F119" s="334"/>
      <c r="G119" s="333"/>
      <c r="H119" s="333"/>
      <c r="I119" s="333"/>
      <c r="J119" s="333"/>
      <c r="K119" s="332"/>
    </row>
    <row r="120" spans="2:11" s="1" customFormat="1" ht="18.75" customHeight="1"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2:11" s="1" customFormat="1" ht="7.5" customHeight="1">
      <c r="B121" s="335"/>
      <c r="C121" s="336"/>
      <c r="D121" s="336"/>
      <c r="E121" s="336"/>
      <c r="F121" s="336"/>
      <c r="G121" s="336"/>
      <c r="H121" s="336"/>
      <c r="I121" s="336"/>
      <c r="J121" s="336"/>
      <c r="K121" s="337"/>
    </row>
    <row r="122" spans="2:11" s="1" customFormat="1" ht="45" customHeight="1">
      <c r="B122" s="338"/>
      <c r="C122" s="288" t="s">
        <v>1464</v>
      </c>
      <c r="D122" s="288"/>
      <c r="E122" s="288"/>
      <c r="F122" s="288"/>
      <c r="G122" s="288"/>
      <c r="H122" s="288"/>
      <c r="I122" s="288"/>
      <c r="J122" s="288"/>
      <c r="K122" s="339"/>
    </row>
    <row r="123" spans="2:11" s="1" customFormat="1" ht="17.25" customHeight="1">
      <c r="B123" s="340"/>
      <c r="C123" s="312" t="s">
        <v>1410</v>
      </c>
      <c r="D123" s="312"/>
      <c r="E123" s="312"/>
      <c r="F123" s="312" t="s">
        <v>1411</v>
      </c>
      <c r="G123" s="313"/>
      <c r="H123" s="312" t="s">
        <v>51</v>
      </c>
      <c r="I123" s="312" t="s">
        <v>54</v>
      </c>
      <c r="J123" s="312" t="s">
        <v>1412</v>
      </c>
      <c r="K123" s="341"/>
    </row>
    <row r="124" spans="2:11" s="1" customFormat="1" ht="17.25" customHeight="1">
      <c r="B124" s="340"/>
      <c r="C124" s="314" t="s">
        <v>1413</v>
      </c>
      <c r="D124" s="314"/>
      <c r="E124" s="314"/>
      <c r="F124" s="315" t="s">
        <v>1414</v>
      </c>
      <c r="G124" s="316"/>
      <c r="H124" s="314"/>
      <c r="I124" s="314"/>
      <c r="J124" s="314" t="s">
        <v>1415</v>
      </c>
      <c r="K124" s="341"/>
    </row>
    <row r="125" spans="2:11" s="1" customFormat="1" ht="5.25" customHeight="1">
      <c r="B125" s="342"/>
      <c r="C125" s="317"/>
      <c r="D125" s="317"/>
      <c r="E125" s="317"/>
      <c r="F125" s="317"/>
      <c r="G125" s="343"/>
      <c r="H125" s="317"/>
      <c r="I125" s="317"/>
      <c r="J125" s="317"/>
      <c r="K125" s="344"/>
    </row>
    <row r="126" spans="2:11" s="1" customFormat="1" ht="15" customHeight="1">
      <c r="B126" s="342"/>
      <c r="C126" s="297" t="s">
        <v>1419</v>
      </c>
      <c r="D126" s="319"/>
      <c r="E126" s="319"/>
      <c r="F126" s="320" t="s">
        <v>1416</v>
      </c>
      <c r="G126" s="297"/>
      <c r="H126" s="297" t="s">
        <v>1456</v>
      </c>
      <c r="I126" s="297" t="s">
        <v>1418</v>
      </c>
      <c r="J126" s="297">
        <v>120</v>
      </c>
      <c r="K126" s="345"/>
    </row>
    <row r="127" spans="2:11" s="1" customFormat="1" ht="15" customHeight="1">
      <c r="B127" s="342"/>
      <c r="C127" s="297" t="s">
        <v>1465</v>
      </c>
      <c r="D127" s="297"/>
      <c r="E127" s="297"/>
      <c r="F127" s="320" t="s">
        <v>1416</v>
      </c>
      <c r="G127" s="297"/>
      <c r="H127" s="297" t="s">
        <v>1466</v>
      </c>
      <c r="I127" s="297" t="s">
        <v>1418</v>
      </c>
      <c r="J127" s="297" t="s">
        <v>1467</v>
      </c>
      <c r="K127" s="345"/>
    </row>
    <row r="128" spans="2:11" s="1" customFormat="1" ht="15" customHeight="1">
      <c r="B128" s="342"/>
      <c r="C128" s="297" t="s">
        <v>82</v>
      </c>
      <c r="D128" s="297"/>
      <c r="E128" s="297"/>
      <c r="F128" s="320" t="s">
        <v>1416</v>
      </c>
      <c r="G128" s="297"/>
      <c r="H128" s="297" t="s">
        <v>1468</v>
      </c>
      <c r="I128" s="297" t="s">
        <v>1418</v>
      </c>
      <c r="J128" s="297" t="s">
        <v>1467</v>
      </c>
      <c r="K128" s="345"/>
    </row>
    <row r="129" spans="2:11" s="1" customFormat="1" ht="15" customHeight="1">
      <c r="B129" s="342"/>
      <c r="C129" s="297" t="s">
        <v>1427</v>
      </c>
      <c r="D129" s="297"/>
      <c r="E129" s="297"/>
      <c r="F129" s="320" t="s">
        <v>1422</v>
      </c>
      <c r="G129" s="297"/>
      <c r="H129" s="297" t="s">
        <v>1428</v>
      </c>
      <c r="I129" s="297" t="s">
        <v>1418</v>
      </c>
      <c r="J129" s="297">
        <v>15</v>
      </c>
      <c r="K129" s="345"/>
    </row>
    <row r="130" spans="2:11" s="1" customFormat="1" ht="15" customHeight="1">
      <c r="B130" s="342"/>
      <c r="C130" s="323" t="s">
        <v>1429</v>
      </c>
      <c r="D130" s="323"/>
      <c r="E130" s="323"/>
      <c r="F130" s="324" t="s">
        <v>1422</v>
      </c>
      <c r="G130" s="323"/>
      <c r="H130" s="323" t="s">
        <v>1430</v>
      </c>
      <c r="I130" s="323" t="s">
        <v>1418</v>
      </c>
      <c r="J130" s="323">
        <v>15</v>
      </c>
      <c r="K130" s="345"/>
    </row>
    <row r="131" spans="2:11" s="1" customFormat="1" ht="15" customHeight="1">
      <c r="B131" s="342"/>
      <c r="C131" s="323" t="s">
        <v>1431</v>
      </c>
      <c r="D131" s="323"/>
      <c r="E131" s="323"/>
      <c r="F131" s="324" t="s">
        <v>1422</v>
      </c>
      <c r="G131" s="323"/>
      <c r="H131" s="323" t="s">
        <v>1432</v>
      </c>
      <c r="I131" s="323" t="s">
        <v>1418</v>
      </c>
      <c r="J131" s="323">
        <v>20</v>
      </c>
      <c r="K131" s="345"/>
    </row>
    <row r="132" spans="2:11" s="1" customFormat="1" ht="15" customHeight="1">
      <c r="B132" s="342"/>
      <c r="C132" s="323" t="s">
        <v>1433</v>
      </c>
      <c r="D132" s="323"/>
      <c r="E132" s="323"/>
      <c r="F132" s="324" t="s">
        <v>1422</v>
      </c>
      <c r="G132" s="323"/>
      <c r="H132" s="323" t="s">
        <v>1434</v>
      </c>
      <c r="I132" s="323" t="s">
        <v>1418</v>
      </c>
      <c r="J132" s="323">
        <v>20</v>
      </c>
      <c r="K132" s="345"/>
    </row>
    <row r="133" spans="2:11" s="1" customFormat="1" ht="15" customHeight="1">
      <c r="B133" s="342"/>
      <c r="C133" s="297" t="s">
        <v>1421</v>
      </c>
      <c r="D133" s="297"/>
      <c r="E133" s="297"/>
      <c r="F133" s="320" t="s">
        <v>1422</v>
      </c>
      <c r="G133" s="297"/>
      <c r="H133" s="297" t="s">
        <v>1456</v>
      </c>
      <c r="I133" s="297" t="s">
        <v>1418</v>
      </c>
      <c r="J133" s="297">
        <v>50</v>
      </c>
      <c r="K133" s="345"/>
    </row>
    <row r="134" spans="2:11" s="1" customFormat="1" ht="15" customHeight="1">
      <c r="B134" s="342"/>
      <c r="C134" s="297" t="s">
        <v>1435</v>
      </c>
      <c r="D134" s="297"/>
      <c r="E134" s="297"/>
      <c r="F134" s="320" t="s">
        <v>1422</v>
      </c>
      <c r="G134" s="297"/>
      <c r="H134" s="297" t="s">
        <v>1456</v>
      </c>
      <c r="I134" s="297" t="s">
        <v>1418</v>
      </c>
      <c r="J134" s="297">
        <v>50</v>
      </c>
      <c r="K134" s="345"/>
    </row>
    <row r="135" spans="2:11" s="1" customFormat="1" ht="15" customHeight="1">
      <c r="B135" s="342"/>
      <c r="C135" s="297" t="s">
        <v>1441</v>
      </c>
      <c r="D135" s="297"/>
      <c r="E135" s="297"/>
      <c r="F135" s="320" t="s">
        <v>1422</v>
      </c>
      <c r="G135" s="297"/>
      <c r="H135" s="297" t="s">
        <v>1456</v>
      </c>
      <c r="I135" s="297" t="s">
        <v>1418</v>
      </c>
      <c r="J135" s="297">
        <v>50</v>
      </c>
      <c r="K135" s="345"/>
    </row>
    <row r="136" spans="2:11" s="1" customFormat="1" ht="15" customHeight="1">
      <c r="B136" s="342"/>
      <c r="C136" s="297" t="s">
        <v>1443</v>
      </c>
      <c r="D136" s="297"/>
      <c r="E136" s="297"/>
      <c r="F136" s="320" t="s">
        <v>1422</v>
      </c>
      <c r="G136" s="297"/>
      <c r="H136" s="297" t="s">
        <v>1456</v>
      </c>
      <c r="I136" s="297" t="s">
        <v>1418</v>
      </c>
      <c r="J136" s="297">
        <v>50</v>
      </c>
      <c r="K136" s="345"/>
    </row>
    <row r="137" spans="2:11" s="1" customFormat="1" ht="15" customHeight="1">
      <c r="B137" s="342"/>
      <c r="C137" s="297" t="s">
        <v>1444</v>
      </c>
      <c r="D137" s="297"/>
      <c r="E137" s="297"/>
      <c r="F137" s="320" t="s">
        <v>1422</v>
      </c>
      <c r="G137" s="297"/>
      <c r="H137" s="297" t="s">
        <v>1469</v>
      </c>
      <c r="I137" s="297" t="s">
        <v>1418</v>
      </c>
      <c r="J137" s="297">
        <v>255</v>
      </c>
      <c r="K137" s="345"/>
    </row>
    <row r="138" spans="2:11" s="1" customFormat="1" ht="15" customHeight="1">
      <c r="B138" s="342"/>
      <c r="C138" s="297" t="s">
        <v>1446</v>
      </c>
      <c r="D138" s="297"/>
      <c r="E138" s="297"/>
      <c r="F138" s="320" t="s">
        <v>1416</v>
      </c>
      <c r="G138" s="297"/>
      <c r="H138" s="297" t="s">
        <v>1470</v>
      </c>
      <c r="I138" s="297" t="s">
        <v>1448</v>
      </c>
      <c r="J138" s="297"/>
      <c r="K138" s="345"/>
    </row>
    <row r="139" spans="2:11" s="1" customFormat="1" ht="15" customHeight="1">
      <c r="B139" s="342"/>
      <c r="C139" s="297" t="s">
        <v>1449</v>
      </c>
      <c r="D139" s="297"/>
      <c r="E139" s="297"/>
      <c r="F139" s="320" t="s">
        <v>1416</v>
      </c>
      <c r="G139" s="297"/>
      <c r="H139" s="297" t="s">
        <v>1471</v>
      </c>
      <c r="I139" s="297" t="s">
        <v>1451</v>
      </c>
      <c r="J139" s="297"/>
      <c r="K139" s="345"/>
    </row>
    <row r="140" spans="2:11" s="1" customFormat="1" ht="15" customHeight="1">
      <c r="B140" s="342"/>
      <c r="C140" s="297" t="s">
        <v>1452</v>
      </c>
      <c r="D140" s="297"/>
      <c r="E140" s="297"/>
      <c r="F140" s="320" t="s">
        <v>1416</v>
      </c>
      <c r="G140" s="297"/>
      <c r="H140" s="297" t="s">
        <v>1452</v>
      </c>
      <c r="I140" s="297" t="s">
        <v>1451</v>
      </c>
      <c r="J140" s="297"/>
      <c r="K140" s="345"/>
    </row>
    <row r="141" spans="2:11" s="1" customFormat="1" ht="15" customHeight="1">
      <c r="B141" s="342"/>
      <c r="C141" s="297" t="s">
        <v>35</v>
      </c>
      <c r="D141" s="297"/>
      <c r="E141" s="297"/>
      <c r="F141" s="320" t="s">
        <v>1416</v>
      </c>
      <c r="G141" s="297"/>
      <c r="H141" s="297" t="s">
        <v>1472</v>
      </c>
      <c r="I141" s="297" t="s">
        <v>1451</v>
      </c>
      <c r="J141" s="297"/>
      <c r="K141" s="345"/>
    </row>
    <row r="142" spans="2:11" s="1" customFormat="1" ht="15" customHeight="1">
      <c r="B142" s="342"/>
      <c r="C142" s="297" t="s">
        <v>1473</v>
      </c>
      <c r="D142" s="297"/>
      <c r="E142" s="297"/>
      <c r="F142" s="320" t="s">
        <v>1416</v>
      </c>
      <c r="G142" s="297"/>
      <c r="H142" s="297" t="s">
        <v>1474</v>
      </c>
      <c r="I142" s="297" t="s">
        <v>1451</v>
      </c>
      <c r="J142" s="297"/>
      <c r="K142" s="345"/>
    </row>
    <row r="143" spans="2:11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pans="2:11" s="1" customFormat="1" ht="18.75" customHeight="1">
      <c r="B144" s="333"/>
      <c r="C144" s="333"/>
      <c r="D144" s="333"/>
      <c r="E144" s="333"/>
      <c r="F144" s="334"/>
      <c r="G144" s="333"/>
      <c r="H144" s="333"/>
      <c r="I144" s="333"/>
      <c r="J144" s="333"/>
      <c r="K144" s="333"/>
    </row>
    <row r="145" spans="2:11" s="1" customFormat="1" ht="18.75" customHeight="1">
      <c r="B145" s="305"/>
      <c r="C145" s="305"/>
      <c r="D145" s="305"/>
      <c r="E145" s="305"/>
      <c r="F145" s="305"/>
      <c r="G145" s="305"/>
      <c r="H145" s="305"/>
      <c r="I145" s="305"/>
      <c r="J145" s="305"/>
      <c r="K145" s="305"/>
    </row>
    <row r="146" spans="2:11" s="1" customFormat="1" ht="7.5" customHeight="1">
      <c r="B146" s="306"/>
      <c r="C146" s="307"/>
      <c r="D146" s="307"/>
      <c r="E146" s="307"/>
      <c r="F146" s="307"/>
      <c r="G146" s="307"/>
      <c r="H146" s="307"/>
      <c r="I146" s="307"/>
      <c r="J146" s="307"/>
      <c r="K146" s="308"/>
    </row>
    <row r="147" spans="2:11" s="1" customFormat="1" ht="45" customHeight="1">
      <c r="B147" s="309"/>
      <c r="C147" s="310" t="s">
        <v>1475</v>
      </c>
      <c r="D147" s="310"/>
      <c r="E147" s="310"/>
      <c r="F147" s="310"/>
      <c r="G147" s="310"/>
      <c r="H147" s="310"/>
      <c r="I147" s="310"/>
      <c r="J147" s="310"/>
      <c r="K147" s="311"/>
    </row>
    <row r="148" spans="2:11" s="1" customFormat="1" ht="17.25" customHeight="1">
      <c r="B148" s="309"/>
      <c r="C148" s="312" t="s">
        <v>1410</v>
      </c>
      <c r="D148" s="312"/>
      <c r="E148" s="312"/>
      <c r="F148" s="312" t="s">
        <v>1411</v>
      </c>
      <c r="G148" s="313"/>
      <c r="H148" s="312" t="s">
        <v>51</v>
      </c>
      <c r="I148" s="312" t="s">
        <v>54</v>
      </c>
      <c r="J148" s="312" t="s">
        <v>1412</v>
      </c>
      <c r="K148" s="311"/>
    </row>
    <row r="149" spans="2:11" s="1" customFormat="1" ht="17.25" customHeight="1">
      <c r="B149" s="309"/>
      <c r="C149" s="314" t="s">
        <v>1413</v>
      </c>
      <c r="D149" s="314"/>
      <c r="E149" s="314"/>
      <c r="F149" s="315" t="s">
        <v>1414</v>
      </c>
      <c r="G149" s="316"/>
      <c r="H149" s="314"/>
      <c r="I149" s="314"/>
      <c r="J149" s="314" t="s">
        <v>1415</v>
      </c>
      <c r="K149" s="311"/>
    </row>
    <row r="150" spans="2:11" s="1" customFormat="1" ht="5.25" customHeight="1">
      <c r="B150" s="322"/>
      <c r="C150" s="317"/>
      <c r="D150" s="317"/>
      <c r="E150" s="317"/>
      <c r="F150" s="317"/>
      <c r="G150" s="318"/>
      <c r="H150" s="317"/>
      <c r="I150" s="317"/>
      <c r="J150" s="317"/>
      <c r="K150" s="345"/>
    </row>
    <row r="151" spans="2:11" s="1" customFormat="1" ht="15" customHeight="1">
      <c r="B151" s="322"/>
      <c r="C151" s="349" t="s">
        <v>1419</v>
      </c>
      <c r="D151" s="297"/>
      <c r="E151" s="297"/>
      <c r="F151" s="350" t="s">
        <v>1416</v>
      </c>
      <c r="G151" s="297"/>
      <c r="H151" s="349" t="s">
        <v>1456</v>
      </c>
      <c r="I151" s="349" t="s">
        <v>1418</v>
      </c>
      <c r="J151" s="349">
        <v>120</v>
      </c>
      <c r="K151" s="345"/>
    </row>
    <row r="152" spans="2:11" s="1" customFormat="1" ht="15" customHeight="1">
      <c r="B152" s="322"/>
      <c r="C152" s="349" t="s">
        <v>1465</v>
      </c>
      <c r="D152" s="297"/>
      <c r="E152" s="297"/>
      <c r="F152" s="350" t="s">
        <v>1416</v>
      </c>
      <c r="G152" s="297"/>
      <c r="H152" s="349" t="s">
        <v>1476</v>
      </c>
      <c r="I152" s="349" t="s">
        <v>1418</v>
      </c>
      <c r="J152" s="349" t="s">
        <v>1467</v>
      </c>
      <c r="K152" s="345"/>
    </row>
    <row r="153" spans="2:11" s="1" customFormat="1" ht="15" customHeight="1">
      <c r="B153" s="322"/>
      <c r="C153" s="349" t="s">
        <v>82</v>
      </c>
      <c r="D153" s="297"/>
      <c r="E153" s="297"/>
      <c r="F153" s="350" t="s">
        <v>1416</v>
      </c>
      <c r="G153" s="297"/>
      <c r="H153" s="349" t="s">
        <v>1477</v>
      </c>
      <c r="I153" s="349" t="s">
        <v>1418</v>
      </c>
      <c r="J153" s="349" t="s">
        <v>1467</v>
      </c>
      <c r="K153" s="345"/>
    </row>
    <row r="154" spans="2:11" s="1" customFormat="1" ht="15" customHeight="1">
      <c r="B154" s="322"/>
      <c r="C154" s="349" t="s">
        <v>1421</v>
      </c>
      <c r="D154" s="297"/>
      <c r="E154" s="297"/>
      <c r="F154" s="350" t="s">
        <v>1422</v>
      </c>
      <c r="G154" s="297"/>
      <c r="H154" s="349" t="s">
        <v>1456</v>
      </c>
      <c r="I154" s="349" t="s">
        <v>1418</v>
      </c>
      <c r="J154" s="349">
        <v>50</v>
      </c>
      <c r="K154" s="345"/>
    </row>
    <row r="155" spans="2:11" s="1" customFormat="1" ht="15" customHeight="1">
      <c r="B155" s="322"/>
      <c r="C155" s="349" t="s">
        <v>1424</v>
      </c>
      <c r="D155" s="297"/>
      <c r="E155" s="297"/>
      <c r="F155" s="350" t="s">
        <v>1416</v>
      </c>
      <c r="G155" s="297"/>
      <c r="H155" s="349" t="s">
        <v>1456</v>
      </c>
      <c r="I155" s="349" t="s">
        <v>1426</v>
      </c>
      <c r="J155" s="349"/>
      <c r="K155" s="345"/>
    </row>
    <row r="156" spans="2:11" s="1" customFormat="1" ht="15" customHeight="1">
      <c r="B156" s="322"/>
      <c r="C156" s="349" t="s">
        <v>1435</v>
      </c>
      <c r="D156" s="297"/>
      <c r="E156" s="297"/>
      <c r="F156" s="350" t="s">
        <v>1422</v>
      </c>
      <c r="G156" s="297"/>
      <c r="H156" s="349" t="s">
        <v>1456</v>
      </c>
      <c r="I156" s="349" t="s">
        <v>1418</v>
      </c>
      <c r="J156" s="349">
        <v>50</v>
      </c>
      <c r="K156" s="345"/>
    </row>
    <row r="157" spans="2:11" s="1" customFormat="1" ht="15" customHeight="1">
      <c r="B157" s="322"/>
      <c r="C157" s="349" t="s">
        <v>1443</v>
      </c>
      <c r="D157" s="297"/>
      <c r="E157" s="297"/>
      <c r="F157" s="350" t="s">
        <v>1422</v>
      </c>
      <c r="G157" s="297"/>
      <c r="H157" s="349" t="s">
        <v>1456</v>
      </c>
      <c r="I157" s="349" t="s">
        <v>1418</v>
      </c>
      <c r="J157" s="349">
        <v>50</v>
      </c>
      <c r="K157" s="345"/>
    </row>
    <row r="158" spans="2:11" s="1" customFormat="1" ht="15" customHeight="1">
      <c r="B158" s="322"/>
      <c r="C158" s="349" t="s">
        <v>1441</v>
      </c>
      <c r="D158" s="297"/>
      <c r="E158" s="297"/>
      <c r="F158" s="350" t="s">
        <v>1422</v>
      </c>
      <c r="G158" s="297"/>
      <c r="H158" s="349" t="s">
        <v>1456</v>
      </c>
      <c r="I158" s="349" t="s">
        <v>1418</v>
      </c>
      <c r="J158" s="349">
        <v>50</v>
      </c>
      <c r="K158" s="345"/>
    </row>
    <row r="159" spans="2:11" s="1" customFormat="1" ht="15" customHeight="1">
      <c r="B159" s="322"/>
      <c r="C159" s="349" t="s">
        <v>125</v>
      </c>
      <c r="D159" s="297"/>
      <c r="E159" s="297"/>
      <c r="F159" s="350" t="s">
        <v>1416</v>
      </c>
      <c r="G159" s="297"/>
      <c r="H159" s="349" t="s">
        <v>1478</v>
      </c>
      <c r="I159" s="349" t="s">
        <v>1418</v>
      </c>
      <c r="J159" s="349" t="s">
        <v>1479</v>
      </c>
      <c r="K159" s="345"/>
    </row>
    <row r="160" spans="2:11" s="1" customFormat="1" ht="15" customHeight="1">
      <c r="B160" s="322"/>
      <c r="C160" s="349" t="s">
        <v>1480</v>
      </c>
      <c r="D160" s="297"/>
      <c r="E160" s="297"/>
      <c r="F160" s="350" t="s">
        <v>1416</v>
      </c>
      <c r="G160" s="297"/>
      <c r="H160" s="349" t="s">
        <v>1481</v>
      </c>
      <c r="I160" s="349" t="s">
        <v>1451</v>
      </c>
      <c r="J160" s="349"/>
      <c r="K160" s="345"/>
    </row>
    <row r="161" spans="2:11" s="1" customFormat="1" ht="15" customHeight="1">
      <c r="B161" s="351"/>
      <c r="C161" s="331"/>
      <c r="D161" s="331"/>
      <c r="E161" s="331"/>
      <c r="F161" s="331"/>
      <c r="G161" s="331"/>
      <c r="H161" s="331"/>
      <c r="I161" s="331"/>
      <c r="J161" s="331"/>
      <c r="K161" s="352"/>
    </row>
    <row r="162" spans="2:11" s="1" customFormat="1" ht="18.75" customHeight="1">
      <c r="B162" s="333"/>
      <c r="C162" s="343"/>
      <c r="D162" s="343"/>
      <c r="E162" s="343"/>
      <c r="F162" s="353"/>
      <c r="G162" s="343"/>
      <c r="H162" s="343"/>
      <c r="I162" s="343"/>
      <c r="J162" s="343"/>
      <c r="K162" s="333"/>
    </row>
    <row r="163" spans="2:11" s="1" customFormat="1" ht="18.75" customHeight="1">
      <c r="B163" s="305"/>
      <c r="C163" s="305"/>
      <c r="D163" s="305"/>
      <c r="E163" s="305"/>
      <c r="F163" s="305"/>
      <c r="G163" s="305"/>
      <c r="H163" s="305"/>
      <c r="I163" s="305"/>
      <c r="J163" s="305"/>
      <c r="K163" s="305"/>
    </row>
    <row r="164" spans="2:11" s="1" customFormat="1" ht="7.5" customHeight="1">
      <c r="B164" s="284"/>
      <c r="C164" s="285"/>
      <c r="D164" s="285"/>
      <c r="E164" s="285"/>
      <c r="F164" s="285"/>
      <c r="G164" s="285"/>
      <c r="H164" s="285"/>
      <c r="I164" s="285"/>
      <c r="J164" s="285"/>
      <c r="K164" s="286"/>
    </row>
    <row r="165" spans="2:11" s="1" customFormat="1" ht="45" customHeight="1">
      <c r="B165" s="287"/>
      <c r="C165" s="288" t="s">
        <v>1482</v>
      </c>
      <c r="D165" s="288"/>
      <c r="E165" s="288"/>
      <c r="F165" s="288"/>
      <c r="G165" s="288"/>
      <c r="H165" s="288"/>
      <c r="I165" s="288"/>
      <c r="J165" s="288"/>
      <c r="K165" s="289"/>
    </row>
    <row r="166" spans="2:11" s="1" customFormat="1" ht="17.25" customHeight="1">
      <c r="B166" s="287"/>
      <c r="C166" s="312" t="s">
        <v>1410</v>
      </c>
      <c r="D166" s="312"/>
      <c r="E166" s="312"/>
      <c r="F166" s="312" t="s">
        <v>1411</v>
      </c>
      <c r="G166" s="354"/>
      <c r="H166" s="355" t="s">
        <v>51</v>
      </c>
      <c r="I166" s="355" t="s">
        <v>54</v>
      </c>
      <c r="J166" s="312" t="s">
        <v>1412</v>
      </c>
      <c r="K166" s="289"/>
    </row>
    <row r="167" spans="2:11" s="1" customFormat="1" ht="17.25" customHeight="1">
      <c r="B167" s="290"/>
      <c r="C167" s="314" t="s">
        <v>1413</v>
      </c>
      <c r="D167" s="314"/>
      <c r="E167" s="314"/>
      <c r="F167" s="315" t="s">
        <v>1414</v>
      </c>
      <c r="G167" s="356"/>
      <c r="H167" s="357"/>
      <c r="I167" s="357"/>
      <c r="J167" s="314" t="s">
        <v>1415</v>
      </c>
      <c r="K167" s="292"/>
    </row>
    <row r="168" spans="2:11" s="1" customFormat="1" ht="5.25" customHeight="1">
      <c r="B168" s="322"/>
      <c r="C168" s="317"/>
      <c r="D168" s="317"/>
      <c r="E168" s="317"/>
      <c r="F168" s="317"/>
      <c r="G168" s="318"/>
      <c r="H168" s="317"/>
      <c r="I168" s="317"/>
      <c r="J168" s="317"/>
      <c r="K168" s="345"/>
    </row>
    <row r="169" spans="2:11" s="1" customFormat="1" ht="15" customHeight="1">
      <c r="B169" s="322"/>
      <c r="C169" s="297" t="s">
        <v>1419</v>
      </c>
      <c r="D169" s="297"/>
      <c r="E169" s="297"/>
      <c r="F169" s="320" t="s">
        <v>1416</v>
      </c>
      <c r="G169" s="297"/>
      <c r="H169" s="297" t="s">
        <v>1456</v>
      </c>
      <c r="I169" s="297" t="s">
        <v>1418</v>
      </c>
      <c r="J169" s="297">
        <v>120</v>
      </c>
      <c r="K169" s="345"/>
    </row>
    <row r="170" spans="2:11" s="1" customFormat="1" ht="15" customHeight="1">
      <c r="B170" s="322"/>
      <c r="C170" s="297" t="s">
        <v>1465</v>
      </c>
      <c r="D170" s="297"/>
      <c r="E170" s="297"/>
      <c r="F170" s="320" t="s">
        <v>1416</v>
      </c>
      <c r="G170" s="297"/>
      <c r="H170" s="297" t="s">
        <v>1466</v>
      </c>
      <c r="I170" s="297" t="s">
        <v>1418</v>
      </c>
      <c r="J170" s="297" t="s">
        <v>1467</v>
      </c>
      <c r="K170" s="345"/>
    </row>
    <row r="171" spans="2:11" s="1" customFormat="1" ht="15" customHeight="1">
      <c r="B171" s="322"/>
      <c r="C171" s="297" t="s">
        <v>82</v>
      </c>
      <c r="D171" s="297"/>
      <c r="E171" s="297"/>
      <c r="F171" s="320" t="s">
        <v>1416</v>
      </c>
      <c r="G171" s="297"/>
      <c r="H171" s="297" t="s">
        <v>1483</v>
      </c>
      <c r="I171" s="297" t="s">
        <v>1418</v>
      </c>
      <c r="J171" s="297" t="s">
        <v>1467</v>
      </c>
      <c r="K171" s="345"/>
    </row>
    <row r="172" spans="2:11" s="1" customFormat="1" ht="15" customHeight="1">
      <c r="B172" s="322"/>
      <c r="C172" s="297" t="s">
        <v>1421</v>
      </c>
      <c r="D172" s="297"/>
      <c r="E172" s="297"/>
      <c r="F172" s="320" t="s">
        <v>1422</v>
      </c>
      <c r="G172" s="297"/>
      <c r="H172" s="297" t="s">
        <v>1483</v>
      </c>
      <c r="I172" s="297" t="s">
        <v>1418</v>
      </c>
      <c r="J172" s="297">
        <v>50</v>
      </c>
      <c r="K172" s="345"/>
    </row>
    <row r="173" spans="2:11" s="1" customFormat="1" ht="15" customHeight="1">
      <c r="B173" s="322"/>
      <c r="C173" s="297" t="s">
        <v>1424</v>
      </c>
      <c r="D173" s="297"/>
      <c r="E173" s="297"/>
      <c r="F173" s="320" t="s">
        <v>1416</v>
      </c>
      <c r="G173" s="297"/>
      <c r="H173" s="297" t="s">
        <v>1483</v>
      </c>
      <c r="I173" s="297" t="s">
        <v>1426</v>
      </c>
      <c r="J173" s="297"/>
      <c r="K173" s="345"/>
    </row>
    <row r="174" spans="2:11" s="1" customFormat="1" ht="15" customHeight="1">
      <c r="B174" s="322"/>
      <c r="C174" s="297" t="s">
        <v>1435</v>
      </c>
      <c r="D174" s="297"/>
      <c r="E174" s="297"/>
      <c r="F174" s="320" t="s">
        <v>1422</v>
      </c>
      <c r="G174" s="297"/>
      <c r="H174" s="297" t="s">
        <v>1483</v>
      </c>
      <c r="I174" s="297" t="s">
        <v>1418</v>
      </c>
      <c r="J174" s="297">
        <v>50</v>
      </c>
      <c r="K174" s="345"/>
    </row>
    <row r="175" spans="2:11" s="1" customFormat="1" ht="15" customHeight="1">
      <c r="B175" s="322"/>
      <c r="C175" s="297" t="s">
        <v>1443</v>
      </c>
      <c r="D175" s="297"/>
      <c r="E175" s="297"/>
      <c r="F175" s="320" t="s">
        <v>1422</v>
      </c>
      <c r="G175" s="297"/>
      <c r="H175" s="297" t="s">
        <v>1483</v>
      </c>
      <c r="I175" s="297" t="s">
        <v>1418</v>
      </c>
      <c r="J175" s="297">
        <v>50</v>
      </c>
      <c r="K175" s="345"/>
    </row>
    <row r="176" spans="2:11" s="1" customFormat="1" ht="15" customHeight="1">
      <c r="B176" s="322"/>
      <c r="C176" s="297" t="s">
        <v>1441</v>
      </c>
      <c r="D176" s="297"/>
      <c r="E176" s="297"/>
      <c r="F176" s="320" t="s">
        <v>1422</v>
      </c>
      <c r="G176" s="297"/>
      <c r="H176" s="297" t="s">
        <v>1483</v>
      </c>
      <c r="I176" s="297" t="s">
        <v>1418</v>
      </c>
      <c r="J176" s="297">
        <v>50</v>
      </c>
      <c r="K176" s="345"/>
    </row>
    <row r="177" spans="2:11" s="1" customFormat="1" ht="15" customHeight="1">
      <c r="B177" s="322"/>
      <c r="C177" s="297" t="s">
        <v>132</v>
      </c>
      <c r="D177" s="297"/>
      <c r="E177" s="297"/>
      <c r="F177" s="320" t="s">
        <v>1416</v>
      </c>
      <c r="G177" s="297"/>
      <c r="H177" s="297" t="s">
        <v>1484</v>
      </c>
      <c r="I177" s="297" t="s">
        <v>1485</v>
      </c>
      <c r="J177" s="297"/>
      <c r="K177" s="345"/>
    </row>
    <row r="178" spans="2:11" s="1" customFormat="1" ht="15" customHeight="1">
      <c r="B178" s="322"/>
      <c r="C178" s="297" t="s">
        <v>54</v>
      </c>
      <c r="D178" s="297"/>
      <c r="E178" s="297"/>
      <c r="F178" s="320" t="s">
        <v>1416</v>
      </c>
      <c r="G178" s="297"/>
      <c r="H178" s="297" t="s">
        <v>1486</v>
      </c>
      <c r="I178" s="297" t="s">
        <v>1487</v>
      </c>
      <c r="J178" s="297">
        <v>1</v>
      </c>
      <c r="K178" s="345"/>
    </row>
    <row r="179" spans="2:11" s="1" customFormat="1" ht="15" customHeight="1">
      <c r="B179" s="322"/>
      <c r="C179" s="297" t="s">
        <v>50</v>
      </c>
      <c r="D179" s="297"/>
      <c r="E179" s="297"/>
      <c r="F179" s="320" t="s">
        <v>1416</v>
      </c>
      <c r="G179" s="297"/>
      <c r="H179" s="297" t="s">
        <v>1488</v>
      </c>
      <c r="I179" s="297" t="s">
        <v>1418</v>
      </c>
      <c r="J179" s="297">
        <v>20</v>
      </c>
      <c r="K179" s="345"/>
    </row>
    <row r="180" spans="2:11" s="1" customFormat="1" ht="15" customHeight="1">
      <c r="B180" s="322"/>
      <c r="C180" s="297" t="s">
        <v>51</v>
      </c>
      <c r="D180" s="297"/>
      <c r="E180" s="297"/>
      <c r="F180" s="320" t="s">
        <v>1416</v>
      </c>
      <c r="G180" s="297"/>
      <c r="H180" s="297" t="s">
        <v>1489</v>
      </c>
      <c r="I180" s="297" t="s">
        <v>1418</v>
      </c>
      <c r="J180" s="297">
        <v>255</v>
      </c>
      <c r="K180" s="345"/>
    </row>
    <row r="181" spans="2:11" s="1" customFormat="1" ht="15" customHeight="1">
      <c r="B181" s="322"/>
      <c r="C181" s="297" t="s">
        <v>133</v>
      </c>
      <c r="D181" s="297"/>
      <c r="E181" s="297"/>
      <c r="F181" s="320" t="s">
        <v>1416</v>
      </c>
      <c r="G181" s="297"/>
      <c r="H181" s="297" t="s">
        <v>1380</v>
      </c>
      <c r="I181" s="297" t="s">
        <v>1418</v>
      </c>
      <c r="J181" s="297">
        <v>10</v>
      </c>
      <c r="K181" s="345"/>
    </row>
    <row r="182" spans="2:11" s="1" customFormat="1" ht="15" customHeight="1">
      <c r="B182" s="322"/>
      <c r="C182" s="297" t="s">
        <v>134</v>
      </c>
      <c r="D182" s="297"/>
      <c r="E182" s="297"/>
      <c r="F182" s="320" t="s">
        <v>1416</v>
      </c>
      <c r="G182" s="297"/>
      <c r="H182" s="297" t="s">
        <v>1490</v>
      </c>
      <c r="I182" s="297" t="s">
        <v>1451</v>
      </c>
      <c r="J182" s="297"/>
      <c r="K182" s="345"/>
    </row>
    <row r="183" spans="2:11" s="1" customFormat="1" ht="15" customHeight="1">
      <c r="B183" s="322"/>
      <c r="C183" s="297" t="s">
        <v>1491</v>
      </c>
      <c r="D183" s="297"/>
      <c r="E183" s="297"/>
      <c r="F183" s="320" t="s">
        <v>1416</v>
      </c>
      <c r="G183" s="297"/>
      <c r="H183" s="297" t="s">
        <v>1492</v>
      </c>
      <c r="I183" s="297" t="s">
        <v>1451</v>
      </c>
      <c r="J183" s="297"/>
      <c r="K183" s="345"/>
    </row>
    <row r="184" spans="2:11" s="1" customFormat="1" ht="15" customHeight="1">
      <c r="B184" s="322"/>
      <c r="C184" s="297" t="s">
        <v>1480</v>
      </c>
      <c r="D184" s="297"/>
      <c r="E184" s="297"/>
      <c r="F184" s="320" t="s">
        <v>1416</v>
      </c>
      <c r="G184" s="297"/>
      <c r="H184" s="297" t="s">
        <v>1493</v>
      </c>
      <c r="I184" s="297" t="s">
        <v>1451</v>
      </c>
      <c r="J184" s="297"/>
      <c r="K184" s="345"/>
    </row>
    <row r="185" spans="2:11" s="1" customFormat="1" ht="15" customHeight="1">
      <c r="B185" s="322"/>
      <c r="C185" s="297" t="s">
        <v>136</v>
      </c>
      <c r="D185" s="297"/>
      <c r="E185" s="297"/>
      <c r="F185" s="320" t="s">
        <v>1422</v>
      </c>
      <c r="G185" s="297"/>
      <c r="H185" s="297" t="s">
        <v>1494</v>
      </c>
      <c r="I185" s="297" t="s">
        <v>1418</v>
      </c>
      <c r="J185" s="297">
        <v>50</v>
      </c>
      <c r="K185" s="345"/>
    </row>
    <row r="186" spans="2:11" s="1" customFormat="1" ht="15" customHeight="1">
      <c r="B186" s="322"/>
      <c r="C186" s="297" t="s">
        <v>1495</v>
      </c>
      <c r="D186" s="297"/>
      <c r="E186" s="297"/>
      <c r="F186" s="320" t="s">
        <v>1422</v>
      </c>
      <c r="G186" s="297"/>
      <c r="H186" s="297" t="s">
        <v>1496</v>
      </c>
      <c r="I186" s="297" t="s">
        <v>1497</v>
      </c>
      <c r="J186" s="297"/>
      <c r="K186" s="345"/>
    </row>
    <row r="187" spans="2:11" s="1" customFormat="1" ht="15" customHeight="1">
      <c r="B187" s="322"/>
      <c r="C187" s="297" t="s">
        <v>1498</v>
      </c>
      <c r="D187" s="297"/>
      <c r="E187" s="297"/>
      <c r="F187" s="320" t="s">
        <v>1422</v>
      </c>
      <c r="G187" s="297"/>
      <c r="H187" s="297" t="s">
        <v>1499</v>
      </c>
      <c r="I187" s="297" t="s">
        <v>1497</v>
      </c>
      <c r="J187" s="297"/>
      <c r="K187" s="345"/>
    </row>
    <row r="188" spans="2:11" s="1" customFormat="1" ht="15" customHeight="1">
      <c r="B188" s="322"/>
      <c r="C188" s="297" t="s">
        <v>1500</v>
      </c>
      <c r="D188" s="297"/>
      <c r="E188" s="297"/>
      <c r="F188" s="320" t="s">
        <v>1422</v>
      </c>
      <c r="G188" s="297"/>
      <c r="H188" s="297" t="s">
        <v>1501</v>
      </c>
      <c r="I188" s="297" t="s">
        <v>1497</v>
      </c>
      <c r="J188" s="297"/>
      <c r="K188" s="345"/>
    </row>
    <row r="189" spans="2:11" s="1" customFormat="1" ht="15" customHeight="1">
      <c r="B189" s="322"/>
      <c r="C189" s="358" t="s">
        <v>1502</v>
      </c>
      <c r="D189" s="297"/>
      <c r="E189" s="297"/>
      <c r="F189" s="320" t="s">
        <v>1422</v>
      </c>
      <c r="G189" s="297"/>
      <c r="H189" s="297" t="s">
        <v>1503</v>
      </c>
      <c r="I189" s="297" t="s">
        <v>1504</v>
      </c>
      <c r="J189" s="359" t="s">
        <v>1505</v>
      </c>
      <c r="K189" s="345"/>
    </row>
    <row r="190" spans="2:11" s="1" customFormat="1" ht="15" customHeight="1">
      <c r="B190" s="322"/>
      <c r="C190" s="358" t="s">
        <v>39</v>
      </c>
      <c r="D190" s="297"/>
      <c r="E190" s="297"/>
      <c r="F190" s="320" t="s">
        <v>1416</v>
      </c>
      <c r="G190" s="297"/>
      <c r="H190" s="294" t="s">
        <v>1506</v>
      </c>
      <c r="I190" s="297" t="s">
        <v>1507</v>
      </c>
      <c r="J190" s="297"/>
      <c r="K190" s="345"/>
    </row>
    <row r="191" spans="2:11" s="1" customFormat="1" ht="15" customHeight="1">
      <c r="B191" s="322"/>
      <c r="C191" s="358" t="s">
        <v>1508</v>
      </c>
      <c r="D191" s="297"/>
      <c r="E191" s="297"/>
      <c r="F191" s="320" t="s">
        <v>1416</v>
      </c>
      <c r="G191" s="297"/>
      <c r="H191" s="297" t="s">
        <v>1509</v>
      </c>
      <c r="I191" s="297" t="s">
        <v>1451</v>
      </c>
      <c r="J191" s="297"/>
      <c r="K191" s="345"/>
    </row>
    <row r="192" spans="2:11" s="1" customFormat="1" ht="15" customHeight="1">
      <c r="B192" s="322"/>
      <c r="C192" s="358" t="s">
        <v>1510</v>
      </c>
      <c r="D192" s="297"/>
      <c r="E192" s="297"/>
      <c r="F192" s="320" t="s">
        <v>1416</v>
      </c>
      <c r="G192" s="297"/>
      <c r="H192" s="297" t="s">
        <v>1511</v>
      </c>
      <c r="I192" s="297" t="s">
        <v>1451</v>
      </c>
      <c r="J192" s="297"/>
      <c r="K192" s="345"/>
    </row>
    <row r="193" spans="2:11" s="1" customFormat="1" ht="15" customHeight="1">
      <c r="B193" s="322"/>
      <c r="C193" s="358" t="s">
        <v>1512</v>
      </c>
      <c r="D193" s="297"/>
      <c r="E193" s="297"/>
      <c r="F193" s="320" t="s">
        <v>1422</v>
      </c>
      <c r="G193" s="297"/>
      <c r="H193" s="297" t="s">
        <v>1513</v>
      </c>
      <c r="I193" s="297" t="s">
        <v>1451</v>
      </c>
      <c r="J193" s="297"/>
      <c r="K193" s="345"/>
    </row>
    <row r="194" spans="2:11" s="1" customFormat="1" ht="15" customHeight="1">
      <c r="B194" s="351"/>
      <c r="C194" s="360"/>
      <c r="D194" s="331"/>
      <c r="E194" s="331"/>
      <c r="F194" s="331"/>
      <c r="G194" s="331"/>
      <c r="H194" s="331"/>
      <c r="I194" s="331"/>
      <c r="J194" s="331"/>
      <c r="K194" s="352"/>
    </row>
    <row r="195" spans="2:11" s="1" customFormat="1" ht="18.75" customHeight="1">
      <c r="B195" s="333"/>
      <c r="C195" s="343"/>
      <c r="D195" s="343"/>
      <c r="E195" s="343"/>
      <c r="F195" s="353"/>
      <c r="G195" s="343"/>
      <c r="H195" s="343"/>
      <c r="I195" s="343"/>
      <c r="J195" s="343"/>
      <c r="K195" s="333"/>
    </row>
    <row r="196" spans="2:11" s="1" customFormat="1" ht="18.75" customHeight="1">
      <c r="B196" s="333"/>
      <c r="C196" s="343"/>
      <c r="D196" s="343"/>
      <c r="E196" s="343"/>
      <c r="F196" s="353"/>
      <c r="G196" s="343"/>
      <c r="H196" s="343"/>
      <c r="I196" s="343"/>
      <c r="J196" s="343"/>
      <c r="K196" s="333"/>
    </row>
    <row r="197" spans="2:11" s="1" customFormat="1" ht="18.75" customHeight="1">
      <c r="B197" s="305"/>
      <c r="C197" s="305"/>
      <c r="D197" s="305"/>
      <c r="E197" s="305"/>
      <c r="F197" s="305"/>
      <c r="G197" s="305"/>
      <c r="H197" s="305"/>
      <c r="I197" s="305"/>
      <c r="J197" s="305"/>
      <c r="K197" s="305"/>
    </row>
    <row r="198" spans="2:11" s="1" customFormat="1" ht="13.5">
      <c r="B198" s="284"/>
      <c r="C198" s="285"/>
      <c r="D198" s="285"/>
      <c r="E198" s="285"/>
      <c r="F198" s="285"/>
      <c r="G198" s="285"/>
      <c r="H198" s="285"/>
      <c r="I198" s="285"/>
      <c r="J198" s="285"/>
      <c r="K198" s="286"/>
    </row>
    <row r="199" spans="2:11" s="1" customFormat="1" ht="21">
      <c r="B199" s="287"/>
      <c r="C199" s="288" t="s">
        <v>1514</v>
      </c>
      <c r="D199" s="288"/>
      <c r="E199" s="288"/>
      <c r="F199" s="288"/>
      <c r="G199" s="288"/>
      <c r="H199" s="288"/>
      <c r="I199" s="288"/>
      <c r="J199" s="288"/>
      <c r="K199" s="289"/>
    </row>
    <row r="200" spans="2:11" s="1" customFormat="1" ht="25.5" customHeight="1">
      <c r="B200" s="287"/>
      <c r="C200" s="361" t="s">
        <v>1515</v>
      </c>
      <c r="D200" s="361"/>
      <c r="E200" s="361"/>
      <c r="F200" s="361" t="s">
        <v>1516</v>
      </c>
      <c r="G200" s="362"/>
      <c r="H200" s="361" t="s">
        <v>1517</v>
      </c>
      <c r="I200" s="361"/>
      <c r="J200" s="361"/>
      <c r="K200" s="289"/>
    </row>
    <row r="201" spans="2:11" s="1" customFormat="1" ht="5.25" customHeight="1">
      <c r="B201" s="322"/>
      <c r="C201" s="317"/>
      <c r="D201" s="317"/>
      <c r="E201" s="317"/>
      <c r="F201" s="317"/>
      <c r="G201" s="343"/>
      <c r="H201" s="317"/>
      <c r="I201" s="317"/>
      <c r="J201" s="317"/>
      <c r="K201" s="345"/>
    </row>
    <row r="202" spans="2:11" s="1" customFormat="1" ht="15" customHeight="1">
      <c r="B202" s="322"/>
      <c r="C202" s="297" t="s">
        <v>1507</v>
      </c>
      <c r="D202" s="297"/>
      <c r="E202" s="297"/>
      <c r="F202" s="320" t="s">
        <v>40</v>
      </c>
      <c r="G202" s="297"/>
      <c r="H202" s="297" t="s">
        <v>1518</v>
      </c>
      <c r="I202" s="297"/>
      <c r="J202" s="297"/>
      <c r="K202" s="345"/>
    </row>
    <row r="203" spans="2:11" s="1" customFormat="1" ht="15" customHeight="1">
      <c r="B203" s="322"/>
      <c r="C203" s="297"/>
      <c r="D203" s="297"/>
      <c r="E203" s="297"/>
      <c r="F203" s="320" t="s">
        <v>41</v>
      </c>
      <c r="G203" s="297"/>
      <c r="H203" s="297" t="s">
        <v>1519</v>
      </c>
      <c r="I203" s="297"/>
      <c r="J203" s="297"/>
      <c r="K203" s="345"/>
    </row>
    <row r="204" spans="2:11" s="1" customFormat="1" ht="15" customHeight="1">
      <c r="B204" s="322"/>
      <c r="C204" s="297"/>
      <c r="D204" s="297"/>
      <c r="E204" s="297"/>
      <c r="F204" s="320" t="s">
        <v>44</v>
      </c>
      <c r="G204" s="297"/>
      <c r="H204" s="297" t="s">
        <v>1520</v>
      </c>
      <c r="I204" s="297"/>
      <c r="J204" s="297"/>
      <c r="K204" s="345"/>
    </row>
    <row r="205" spans="2:11" s="1" customFormat="1" ht="15" customHeight="1">
      <c r="B205" s="322"/>
      <c r="C205" s="297"/>
      <c r="D205" s="297"/>
      <c r="E205" s="297"/>
      <c r="F205" s="320" t="s">
        <v>42</v>
      </c>
      <c r="G205" s="297"/>
      <c r="H205" s="297" t="s">
        <v>1521</v>
      </c>
      <c r="I205" s="297"/>
      <c r="J205" s="297"/>
      <c r="K205" s="345"/>
    </row>
    <row r="206" spans="2:11" s="1" customFormat="1" ht="15" customHeight="1">
      <c r="B206" s="322"/>
      <c r="C206" s="297"/>
      <c r="D206" s="297"/>
      <c r="E206" s="297"/>
      <c r="F206" s="320" t="s">
        <v>43</v>
      </c>
      <c r="G206" s="297"/>
      <c r="H206" s="297" t="s">
        <v>1522</v>
      </c>
      <c r="I206" s="297"/>
      <c r="J206" s="297"/>
      <c r="K206" s="345"/>
    </row>
    <row r="207" spans="2:11" s="1" customFormat="1" ht="15" customHeight="1">
      <c r="B207" s="322"/>
      <c r="C207" s="297"/>
      <c r="D207" s="297"/>
      <c r="E207" s="297"/>
      <c r="F207" s="320"/>
      <c r="G207" s="297"/>
      <c r="H207" s="297"/>
      <c r="I207" s="297"/>
      <c r="J207" s="297"/>
      <c r="K207" s="345"/>
    </row>
    <row r="208" spans="2:11" s="1" customFormat="1" ht="15" customHeight="1">
      <c r="B208" s="322"/>
      <c r="C208" s="297" t="s">
        <v>1463</v>
      </c>
      <c r="D208" s="297"/>
      <c r="E208" s="297"/>
      <c r="F208" s="320" t="s">
        <v>75</v>
      </c>
      <c r="G208" s="297"/>
      <c r="H208" s="297" t="s">
        <v>1523</v>
      </c>
      <c r="I208" s="297"/>
      <c r="J208" s="297"/>
      <c r="K208" s="345"/>
    </row>
    <row r="209" spans="2:11" s="1" customFormat="1" ht="15" customHeight="1">
      <c r="B209" s="322"/>
      <c r="C209" s="297"/>
      <c r="D209" s="297"/>
      <c r="E209" s="297"/>
      <c r="F209" s="320" t="s">
        <v>1361</v>
      </c>
      <c r="G209" s="297"/>
      <c r="H209" s="297" t="s">
        <v>1362</v>
      </c>
      <c r="I209" s="297"/>
      <c r="J209" s="297"/>
      <c r="K209" s="345"/>
    </row>
    <row r="210" spans="2:11" s="1" customFormat="1" ht="15" customHeight="1">
      <c r="B210" s="322"/>
      <c r="C210" s="297"/>
      <c r="D210" s="297"/>
      <c r="E210" s="297"/>
      <c r="F210" s="320" t="s">
        <v>1359</v>
      </c>
      <c r="G210" s="297"/>
      <c r="H210" s="297" t="s">
        <v>1524</v>
      </c>
      <c r="I210" s="297"/>
      <c r="J210" s="297"/>
      <c r="K210" s="345"/>
    </row>
    <row r="211" spans="2:11" s="1" customFormat="1" ht="15" customHeight="1">
      <c r="B211" s="363"/>
      <c r="C211" s="297"/>
      <c r="D211" s="297"/>
      <c r="E211" s="297"/>
      <c r="F211" s="320" t="s">
        <v>1363</v>
      </c>
      <c r="G211" s="358"/>
      <c r="H211" s="349" t="s">
        <v>1364</v>
      </c>
      <c r="I211" s="349"/>
      <c r="J211" s="349"/>
      <c r="K211" s="364"/>
    </row>
    <row r="212" spans="2:11" s="1" customFormat="1" ht="15" customHeight="1">
      <c r="B212" s="363"/>
      <c r="C212" s="297"/>
      <c r="D212" s="297"/>
      <c r="E212" s="297"/>
      <c r="F212" s="320" t="s">
        <v>232</v>
      </c>
      <c r="G212" s="358"/>
      <c r="H212" s="349" t="s">
        <v>1525</v>
      </c>
      <c r="I212" s="349"/>
      <c r="J212" s="349"/>
      <c r="K212" s="364"/>
    </row>
    <row r="213" spans="2:11" s="1" customFormat="1" ht="15" customHeight="1">
      <c r="B213" s="363"/>
      <c r="C213" s="297"/>
      <c r="D213" s="297"/>
      <c r="E213" s="297"/>
      <c r="F213" s="320"/>
      <c r="G213" s="358"/>
      <c r="H213" s="349"/>
      <c r="I213" s="349"/>
      <c r="J213" s="349"/>
      <c r="K213" s="364"/>
    </row>
    <row r="214" spans="2:11" s="1" customFormat="1" ht="15" customHeight="1">
      <c r="B214" s="363"/>
      <c r="C214" s="297" t="s">
        <v>1487</v>
      </c>
      <c r="D214" s="297"/>
      <c r="E214" s="297"/>
      <c r="F214" s="320">
        <v>1</v>
      </c>
      <c r="G214" s="358"/>
      <c r="H214" s="349" t="s">
        <v>1526</v>
      </c>
      <c r="I214" s="349"/>
      <c r="J214" s="349"/>
      <c r="K214" s="364"/>
    </row>
    <row r="215" spans="2:11" s="1" customFormat="1" ht="15" customHeight="1">
      <c r="B215" s="363"/>
      <c r="C215" s="297"/>
      <c r="D215" s="297"/>
      <c r="E215" s="297"/>
      <c r="F215" s="320">
        <v>2</v>
      </c>
      <c r="G215" s="358"/>
      <c r="H215" s="349" t="s">
        <v>1527</v>
      </c>
      <c r="I215" s="349"/>
      <c r="J215" s="349"/>
      <c r="K215" s="364"/>
    </row>
    <row r="216" spans="2:11" s="1" customFormat="1" ht="15" customHeight="1">
      <c r="B216" s="363"/>
      <c r="C216" s="297"/>
      <c r="D216" s="297"/>
      <c r="E216" s="297"/>
      <c r="F216" s="320">
        <v>3</v>
      </c>
      <c r="G216" s="358"/>
      <c r="H216" s="349" t="s">
        <v>1528</v>
      </c>
      <c r="I216" s="349"/>
      <c r="J216" s="349"/>
      <c r="K216" s="364"/>
    </row>
    <row r="217" spans="2:11" s="1" customFormat="1" ht="15" customHeight="1">
      <c r="B217" s="363"/>
      <c r="C217" s="297"/>
      <c r="D217" s="297"/>
      <c r="E217" s="297"/>
      <c r="F217" s="320">
        <v>4</v>
      </c>
      <c r="G217" s="358"/>
      <c r="H217" s="349" t="s">
        <v>1529</v>
      </c>
      <c r="I217" s="349"/>
      <c r="J217" s="349"/>
      <c r="K217" s="364"/>
    </row>
    <row r="218" spans="2:11" s="1" customFormat="1" ht="12.75" customHeight="1">
      <c r="B218" s="365"/>
      <c r="C218" s="366"/>
      <c r="D218" s="366"/>
      <c r="E218" s="366"/>
      <c r="F218" s="366"/>
      <c r="G218" s="366"/>
      <c r="H218" s="366"/>
      <c r="I218" s="366"/>
      <c r="J218" s="366"/>
      <c r="K218" s="36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121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123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ROUND((SUM(BE88:BE146)),2)</f>
        <v>0</v>
      </c>
      <c r="G35" s="39"/>
      <c r="H35" s="39"/>
      <c r="I35" s="158">
        <v>0.21</v>
      </c>
      <c r="J35" s="157">
        <f>ROUND(((SUM(BE88:BE146))*I35),2)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ROUND((SUM(BF88:BF146)),2)</f>
        <v>0</v>
      </c>
      <c r="G36" s="39"/>
      <c r="H36" s="39"/>
      <c r="I36" s="158">
        <v>0.15</v>
      </c>
      <c r="J36" s="157">
        <f>ROUND(((SUM(BF88:BF146))*I36),2)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ROUND((SUM(BG88:BG146)),2)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ROUND((SUM(BH88:BH146)),2)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ROUND((SUM(BI88:BI146)),2)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101 - Železniční svršek na propustku v km 71,700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129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130</v>
      </c>
      <c r="E66" s="178"/>
      <c r="F66" s="178"/>
      <c r="G66" s="178"/>
      <c r="H66" s="178"/>
      <c r="I66" s="178"/>
      <c r="J66" s="179">
        <f>J133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131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Oprava propustků na trati Rožná - Nedvědice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120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121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122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SO 101 - Železniční svršek na propustku v km 71,700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 xml:space="preserve"> </v>
      </c>
      <c r="G82" s="41"/>
      <c r="H82" s="41"/>
      <c r="I82" s="33" t="s">
        <v>23</v>
      </c>
      <c r="J82" s="73" t="str">
        <f>IF(J14="","",J14)</f>
        <v>29. 5. 2023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 xml:space="preserve"> </v>
      </c>
      <c r="G84" s="41"/>
      <c r="H84" s="41"/>
      <c r="I84" s="33" t="s">
        <v>30</v>
      </c>
      <c r="J84" s="37" t="str">
        <f>E23</f>
        <v xml:space="preserve">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IF(E20="","",E20)</f>
        <v>Vyplň údaj</v>
      </c>
      <c r="G85" s="41"/>
      <c r="H85" s="41"/>
      <c r="I85" s="33" t="s">
        <v>32</v>
      </c>
      <c r="J85" s="37" t="str">
        <f>E26</f>
        <v xml:space="preserve"> 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132</v>
      </c>
      <c r="D87" s="189" t="s">
        <v>54</v>
      </c>
      <c r="E87" s="189" t="s">
        <v>50</v>
      </c>
      <c r="F87" s="189" t="s">
        <v>51</v>
      </c>
      <c r="G87" s="189" t="s">
        <v>133</v>
      </c>
      <c r="H87" s="189" t="s">
        <v>134</v>
      </c>
      <c r="I87" s="189" t="s">
        <v>135</v>
      </c>
      <c r="J87" s="189" t="s">
        <v>126</v>
      </c>
      <c r="K87" s="190" t="s">
        <v>136</v>
      </c>
      <c r="L87" s="191"/>
      <c r="M87" s="93" t="s">
        <v>19</v>
      </c>
      <c r="N87" s="94" t="s">
        <v>39</v>
      </c>
      <c r="O87" s="94" t="s">
        <v>137</v>
      </c>
      <c r="P87" s="94" t="s">
        <v>138</v>
      </c>
      <c r="Q87" s="94" t="s">
        <v>139</v>
      </c>
      <c r="R87" s="94" t="s">
        <v>140</v>
      </c>
      <c r="S87" s="94" t="s">
        <v>141</v>
      </c>
      <c r="T87" s="95" t="s">
        <v>142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143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P89+P133</f>
        <v>0</v>
      </c>
      <c r="Q88" s="97"/>
      <c r="R88" s="194">
        <f>R89+R133</f>
        <v>72.4632</v>
      </c>
      <c r="S88" s="97"/>
      <c r="T88" s="195">
        <f>T89+T133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127</v>
      </c>
      <c r="BK88" s="196">
        <f>BK89+BK133</f>
        <v>0</v>
      </c>
    </row>
    <row r="89" spans="1:63" s="12" customFormat="1" ht="25.9" customHeight="1">
      <c r="A89" s="12"/>
      <c r="B89" s="197"/>
      <c r="C89" s="198"/>
      <c r="D89" s="199" t="s">
        <v>68</v>
      </c>
      <c r="E89" s="200" t="s">
        <v>144</v>
      </c>
      <c r="F89" s="200" t="s">
        <v>145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72.4632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76</v>
      </c>
      <c r="AT89" s="209" t="s">
        <v>68</v>
      </c>
      <c r="AU89" s="209" t="s">
        <v>69</v>
      </c>
      <c r="AY89" s="208" t="s">
        <v>146</v>
      </c>
      <c r="BK89" s="210">
        <f>BK90</f>
        <v>0</v>
      </c>
    </row>
    <row r="90" spans="1:63" s="12" customFormat="1" ht="22.8" customHeight="1">
      <c r="A90" s="12"/>
      <c r="B90" s="197"/>
      <c r="C90" s="198"/>
      <c r="D90" s="199" t="s">
        <v>68</v>
      </c>
      <c r="E90" s="211" t="s">
        <v>147</v>
      </c>
      <c r="F90" s="211" t="s">
        <v>148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SUM(P91:P132)</f>
        <v>0</v>
      </c>
      <c r="Q90" s="205"/>
      <c r="R90" s="206">
        <f>SUM(R91:R132)</f>
        <v>72.4632</v>
      </c>
      <c r="S90" s="205"/>
      <c r="T90" s="207">
        <f>SUM(T91:T132)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76</v>
      </c>
      <c r="AT90" s="209" t="s">
        <v>68</v>
      </c>
      <c r="AU90" s="209" t="s">
        <v>76</v>
      </c>
      <c r="AY90" s="208" t="s">
        <v>146</v>
      </c>
      <c r="BK90" s="210">
        <f>SUM(BK91:BK132)</f>
        <v>0</v>
      </c>
    </row>
    <row r="91" spans="1:65" s="2" customFormat="1" ht="16.5" customHeight="1">
      <c r="A91" s="39"/>
      <c r="B91" s="40"/>
      <c r="C91" s="213" t="s">
        <v>76</v>
      </c>
      <c r="D91" s="213" t="s">
        <v>149</v>
      </c>
      <c r="E91" s="214" t="s">
        <v>150</v>
      </c>
      <c r="F91" s="215" t="s">
        <v>151</v>
      </c>
      <c r="G91" s="216" t="s">
        <v>152</v>
      </c>
      <c r="H91" s="217">
        <v>0.35</v>
      </c>
      <c r="I91" s="218"/>
      <c r="J91" s="219">
        <f>ROUND(I91*H91,2)</f>
        <v>0</v>
      </c>
      <c r="K91" s="215" t="s">
        <v>153</v>
      </c>
      <c r="L91" s="45"/>
      <c r="M91" s="220" t="s">
        <v>19</v>
      </c>
      <c r="N91" s="221" t="s">
        <v>40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154</v>
      </c>
      <c r="AT91" s="224" t="s">
        <v>149</v>
      </c>
      <c r="AU91" s="224" t="s">
        <v>78</v>
      </c>
      <c r="AY91" s="18" t="s">
        <v>146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76</v>
      </c>
      <c r="BK91" s="225">
        <f>ROUND(I91*H91,2)</f>
        <v>0</v>
      </c>
      <c r="BL91" s="18" t="s">
        <v>154</v>
      </c>
      <c r="BM91" s="224" t="s">
        <v>155</v>
      </c>
    </row>
    <row r="92" spans="1:47" s="2" customFormat="1" ht="12">
      <c r="A92" s="39"/>
      <c r="B92" s="40"/>
      <c r="C92" s="41"/>
      <c r="D92" s="226" t="s">
        <v>156</v>
      </c>
      <c r="E92" s="41"/>
      <c r="F92" s="227" t="s">
        <v>157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156</v>
      </c>
      <c r="AU92" s="18" t="s">
        <v>78</v>
      </c>
    </row>
    <row r="93" spans="1:65" s="2" customFormat="1" ht="16.5" customHeight="1">
      <c r="A93" s="39"/>
      <c r="B93" s="40"/>
      <c r="C93" s="213" t="s">
        <v>78</v>
      </c>
      <c r="D93" s="213" t="s">
        <v>149</v>
      </c>
      <c r="E93" s="214" t="s">
        <v>158</v>
      </c>
      <c r="F93" s="215" t="s">
        <v>159</v>
      </c>
      <c r="G93" s="216" t="s">
        <v>160</v>
      </c>
      <c r="H93" s="217">
        <v>34.2</v>
      </c>
      <c r="I93" s="218"/>
      <c r="J93" s="219">
        <f>ROUND(I93*H93,2)</f>
        <v>0</v>
      </c>
      <c r="K93" s="215" t="s">
        <v>19</v>
      </c>
      <c r="L93" s="45"/>
      <c r="M93" s="220" t="s">
        <v>19</v>
      </c>
      <c r="N93" s="221" t="s">
        <v>40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154</v>
      </c>
      <c r="AT93" s="224" t="s">
        <v>149</v>
      </c>
      <c r="AU93" s="224" t="s">
        <v>78</v>
      </c>
      <c r="AY93" s="18" t="s">
        <v>146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76</v>
      </c>
      <c r="BK93" s="225">
        <f>ROUND(I93*H93,2)</f>
        <v>0</v>
      </c>
      <c r="BL93" s="18" t="s">
        <v>154</v>
      </c>
      <c r="BM93" s="224" t="s">
        <v>161</v>
      </c>
    </row>
    <row r="94" spans="1:47" s="2" customFormat="1" ht="12">
      <c r="A94" s="39"/>
      <c r="B94" s="40"/>
      <c r="C94" s="41"/>
      <c r="D94" s="226" t="s">
        <v>156</v>
      </c>
      <c r="E94" s="41"/>
      <c r="F94" s="227" t="s">
        <v>162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156</v>
      </c>
      <c r="AU94" s="18" t="s">
        <v>78</v>
      </c>
    </row>
    <row r="95" spans="1:47" s="2" customFormat="1" ht="12">
      <c r="A95" s="39"/>
      <c r="B95" s="40"/>
      <c r="C95" s="41"/>
      <c r="D95" s="226" t="s">
        <v>163</v>
      </c>
      <c r="E95" s="41"/>
      <c r="F95" s="231" t="s">
        <v>164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163</v>
      </c>
      <c r="AU95" s="18" t="s">
        <v>78</v>
      </c>
    </row>
    <row r="96" spans="1:51" s="13" customFormat="1" ht="12">
      <c r="A96" s="13"/>
      <c r="B96" s="232"/>
      <c r="C96" s="233"/>
      <c r="D96" s="226" t="s">
        <v>165</v>
      </c>
      <c r="E96" s="234" t="s">
        <v>19</v>
      </c>
      <c r="F96" s="235" t="s">
        <v>166</v>
      </c>
      <c r="G96" s="233"/>
      <c r="H96" s="236">
        <v>34.2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165</v>
      </c>
      <c r="AU96" s="242" t="s">
        <v>78</v>
      </c>
      <c r="AV96" s="13" t="s">
        <v>78</v>
      </c>
      <c r="AW96" s="13" t="s">
        <v>31</v>
      </c>
      <c r="AX96" s="13" t="s">
        <v>69</v>
      </c>
      <c r="AY96" s="242" t="s">
        <v>146</v>
      </c>
    </row>
    <row r="97" spans="1:51" s="14" customFormat="1" ht="12">
      <c r="A97" s="14"/>
      <c r="B97" s="243"/>
      <c r="C97" s="244"/>
      <c r="D97" s="226" t="s">
        <v>165</v>
      </c>
      <c r="E97" s="245" t="s">
        <v>19</v>
      </c>
      <c r="F97" s="246" t="s">
        <v>167</v>
      </c>
      <c r="G97" s="244"/>
      <c r="H97" s="247">
        <v>34.2</v>
      </c>
      <c r="I97" s="248"/>
      <c r="J97" s="244"/>
      <c r="K97" s="244"/>
      <c r="L97" s="249"/>
      <c r="M97" s="250"/>
      <c r="N97" s="251"/>
      <c r="O97" s="251"/>
      <c r="P97" s="251"/>
      <c r="Q97" s="251"/>
      <c r="R97" s="251"/>
      <c r="S97" s="251"/>
      <c r="T97" s="252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53" t="s">
        <v>165</v>
      </c>
      <c r="AU97" s="253" t="s">
        <v>78</v>
      </c>
      <c r="AV97" s="14" t="s">
        <v>154</v>
      </c>
      <c r="AW97" s="14" t="s">
        <v>31</v>
      </c>
      <c r="AX97" s="14" t="s">
        <v>76</v>
      </c>
      <c r="AY97" s="253" t="s">
        <v>146</v>
      </c>
    </row>
    <row r="98" spans="1:65" s="2" customFormat="1" ht="16.5" customHeight="1">
      <c r="A98" s="39"/>
      <c r="B98" s="40"/>
      <c r="C98" s="213" t="s">
        <v>168</v>
      </c>
      <c r="D98" s="213" t="s">
        <v>149</v>
      </c>
      <c r="E98" s="214" t="s">
        <v>169</v>
      </c>
      <c r="F98" s="215" t="s">
        <v>170</v>
      </c>
      <c r="G98" s="216" t="s">
        <v>160</v>
      </c>
      <c r="H98" s="217">
        <v>34.2</v>
      </c>
      <c r="I98" s="218"/>
      <c r="J98" s="219">
        <f>ROUND(I98*H98,2)</f>
        <v>0</v>
      </c>
      <c r="K98" s="215" t="s">
        <v>153</v>
      </c>
      <c r="L98" s="45"/>
      <c r="M98" s="220" t="s">
        <v>19</v>
      </c>
      <c r="N98" s="221" t="s">
        <v>40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154</v>
      </c>
      <c r="AT98" s="224" t="s">
        <v>149</v>
      </c>
      <c r="AU98" s="224" t="s">
        <v>78</v>
      </c>
      <c r="AY98" s="18" t="s">
        <v>146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76</v>
      </c>
      <c r="BK98" s="225">
        <f>ROUND(I98*H98,2)</f>
        <v>0</v>
      </c>
      <c r="BL98" s="18" t="s">
        <v>154</v>
      </c>
      <c r="BM98" s="224" t="s">
        <v>171</v>
      </c>
    </row>
    <row r="99" spans="1:47" s="2" customFormat="1" ht="12">
      <c r="A99" s="39"/>
      <c r="B99" s="40"/>
      <c r="C99" s="41"/>
      <c r="D99" s="226" t="s">
        <v>156</v>
      </c>
      <c r="E99" s="41"/>
      <c r="F99" s="227" t="s">
        <v>172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156</v>
      </c>
      <c r="AU99" s="18" t="s">
        <v>78</v>
      </c>
    </row>
    <row r="100" spans="1:51" s="13" customFormat="1" ht="12">
      <c r="A100" s="13"/>
      <c r="B100" s="232"/>
      <c r="C100" s="233"/>
      <c r="D100" s="226" t="s">
        <v>165</v>
      </c>
      <c r="E100" s="234" t="s">
        <v>19</v>
      </c>
      <c r="F100" s="235" t="s">
        <v>173</v>
      </c>
      <c r="G100" s="233"/>
      <c r="H100" s="236">
        <v>34.2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165</v>
      </c>
      <c r="AU100" s="242" t="s">
        <v>78</v>
      </c>
      <c r="AV100" s="13" t="s">
        <v>78</v>
      </c>
      <c r="AW100" s="13" t="s">
        <v>31</v>
      </c>
      <c r="AX100" s="13" t="s">
        <v>76</v>
      </c>
      <c r="AY100" s="242" t="s">
        <v>146</v>
      </c>
    </row>
    <row r="101" spans="1:65" s="2" customFormat="1" ht="16.5" customHeight="1">
      <c r="A101" s="39"/>
      <c r="B101" s="40"/>
      <c r="C101" s="213" t="s">
        <v>154</v>
      </c>
      <c r="D101" s="213" t="s">
        <v>149</v>
      </c>
      <c r="E101" s="214" t="s">
        <v>174</v>
      </c>
      <c r="F101" s="215" t="s">
        <v>175</v>
      </c>
      <c r="G101" s="216" t="s">
        <v>160</v>
      </c>
      <c r="H101" s="217">
        <v>25</v>
      </c>
      <c r="I101" s="218"/>
      <c r="J101" s="219">
        <f>ROUND(I101*H101,2)</f>
        <v>0</v>
      </c>
      <c r="K101" s="215" t="s">
        <v>153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154</v>
      </c>
      <c r="AT101" s="224" t="s">
        <v>149</v>
      </c>
      <c r="AU101" s="224" t="s">
        <v>78</v>
      </c>
      <c r="AY101" s="18" t="s">
        <v>146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154</v>
      </c>
      <c r="BM101" s="224" t="s">
        <v>176</v>
      </c>
    </row>
    <row r="102" spans="1:47" s="2" customFormat="1" ht="12">
      <c r="A102" s="39"/>
      <c r="B102" s="40"/>
      <c r="C102" s="41"/>
      <c r="D102" s="226" t="s">
        <v>156</v>
      </c>
      <c r="E102" s="41"/>
      <c r="F102" s="227" t="s">
        <v>177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156</v>
      </c>
      <c r="AU102" s="18" t="s">
        <v>78</v>
      </c>
    </row>
    <row r="103" spans="1:51" s="13" customFormat="1" ht="12">
      <c r="A103" s="13"/>
      <c r="B103" s="232"/>
      <c r="C103" s="233"/>
      <c r="D103" s="226" t="s">
        <v>165</v>
      </c>
      <c r="E103" s="234" t="s">
        <v>19</v>
      </c>
      <c r="F103" s="235" t="s">
        <v>178</v>
      </c>
      <c r="G103" s="233"/>
      <c r="H103" s="236">
        <v>25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165</v>
      </c>
      <c r="AU103" s="242" t="s">
        <v>78</v>
      </c>
      <c r="AV103" s="13" t="s">
        <v>78</v>
      </c>
      <c r="AW103" s="13" t="s">
        <v>31</v>
      </c>
      <c r="AX103" s="13" t="s">
        <v>76</v>
      </c>
      <c r="AY103" s="242" t="s">
        <v>146</v>
      </c>
    </row>
    <row r="104" spans="1:65" s="2" customFormat="1" ht="16.5" customHeight="1">
      <c r="A104" s="39"/>
      <c r="B104" s="40"/>
      <c r="C104" s="213" t="s">
        <v>147</v>
      </c>
      <c r="D104" s="213" t="s">
        <v>149</v>
      </c>
      <c r="E104" s="214" t="s">
        <v>179</v>
      </c>
      <c r="F104" s="215" t="s">
        <v>180</v>
      </c>
      <c r="G104" s="216" t="s">
        <v>152</v>
      </c>
      <c r="H104" s="217">
        <v>0.025</v>
      </c>
      <c r="I104" s="218"/>
      <c r="J104" s="219">
        <f>ROUND(I104*H104,2)</f>
        <v>0</v>
      </c>
      <c r="K104" s="215" t="s">
        <v>153</v>
      </c>
      <c r="L104" s="45"/>
      <c r="M104" s="220" t="s">
        <v>19</v>
      </c>
      <c r="N104" s="221" t="s">
        <v>40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154</v>
      </c>
      <c r="AT104" s="224" t="s">
        <v>149</v>
      </c>
      <c r="AU104" s="224" t="s">
        <v>78</v>
      </c>
      <c r="AY104" s="18" t="s">
        <v>146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76</v>
      </c>
      <c r="BK104" s="225">
        <f>ROUND(I104*H104,2)</f>
        <v>0</v>
      </c>
      <c r="BL104" s="18" t="s">
        <v>154</v>
      </c>
      <c r="BM104" s="224" t="s">
        <v>181</v>
      </c>
    </row>
    <row r="105" spans="1:47" s="2" customFormat="1" ht="12">
      <c r="A105" s="39"/>
      <c r="B105" s="40"/>
      <c r="C105" s="41"/>
      <c r="D105" s="226" t="s">
        <v>156</v>
      </c>
      <c r="E105" s="41"/>
      <c r="F105" s="227" t="s">
        <v>182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156</v>
      </c>
      <c r="AU105" s="18" t="s">
        <v>78</v>
      </c>
    </row>
    <row r="106" spans="1:51" s="13" customFormat="1" ht="12">
      <c r="A106" s="13"/>
      <c r="B106" s="232"/>
      <c r="C106" s="233"/>
      <c r="D106" s="226" t="s">
        <v>165</v>
      </c>
      <c r="E106" s="234" t="s">
        <v>19</v>
      </c>
      <c r="F106" s="235" t="s">
        <v>183</v>
      </c>
      <c r="G106" s="233"/>
      <c r="H106" s="236">
        <v>0.025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165</v>
      </c>
      <c r="AU106" s="242" t="s">
        <v>78</v>
      </c>
      <c r="AV106" s="13" t="s">
        <v>78</v>
      </c>
      <c r="AW106" s="13" t="s">
        <v>31</v>
      </c>
      <c r="AX106" s="13" t="s">
        <v>76</v>
      </c>
      <c r="AY106" s="242" t="s">
        <v>146</v>
      </c>
    </row>
    <row r="107" spans="1:65" s="2" customFormat="1" ht="16.5" customHeight="1">
      <c r="A107" s="39"/>
      <c r="B107" s="40"/>
      <c r="C107" s="213" t="s">
        <v>184</v>
      </c>
      <c r="D107" s="213" t="s">
        <v>149</v>
      </c>
      <c r="E107" s="214" t="s">
        <v>185</v>
      </c>
      <c r="F107" s="215" t="s">
        <v>186</v>
      </c>
      <c r="G107" s="216" t="s">
        <v>152</v>
      </c>
      <c r="H107" s="217">
        <v>0.025</v>
      </c>
      <c r="I107" s="218"/>
      <c r="J107" s="219">
        <f>ROUND(I107*H107,2)</f>
        <v>0</v>
      </c>
      <c r="K107" s="215" t="s">
        <v>153</v>
      </c>
      <c r="L107" s="45"/>
      <c r="M107" s="220" t="s">
        <v>19</v>
      </c>
      <c r="N107" s="221" t="s">
        <v>40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154</v>
      </c>
      <c r="AT107" s="224" t="s">
        <v>149</v>
      </c>
      <c r="AU107" s="224" t="s">
        <v>78</v>
      </c>
      <c r="AY107" s="18" t="s">
        <v>146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76</v>
      </c>
      <c r="BK107" s="225">
        <f>ROUND(I107*H107,2)</f>
        <v>0</v>
      </c>
      <c r="BL107" s="18" t="s">
        <v>154</v>
      </c>
      <c r="BM107" s="224" t="s">
        <v>187</v>
      </c>
    </row>
    <row r="108" spans="1:47" s="2" customFormat="1" ht="12">
      <c r="A108" s="39"/>
      <c r="B108" s="40"/>
      <c r="C108" s="41"/>
      <c r="D108" s="226" t="s">
        <v>156</v>
      </c>
      <c r="E108" s="41"/>
      <c r="F108" s="227" t="s">
        <v>188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156</v>
      </c>
      <c r="AU108" s="18" t="s">
        <v>78</v>
      </c>
    </row>
    <row r="109" spans="1:51" s="13" customFormat="1" ht="12">
      <c r="A109" s="13"/>
      <c r="B109" s="232"/>
      <c r="C109" s="233"/>
      <c r="D109" s="226" t="s">
        <v>165</v>
      </c>
      <c r="E109" s="234" t="s">
        <v>19</v>
      </c>
      <c r="F109" s="235" t="s">
        <v>183</v>
      </c>
      <c r="G109" s="233"/>
      <c r="H109" s="236">
        <v>0.025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165</v>
      </c>
      <c r="AU109" s="242" t="s">
        <v>78</v>
      </c>
      <c r="AV109" s="13" t="s">
        <v>78</v>
      </c>
      <c r="AW109" s="13" t="s">
        <v>31</v>
      </c>
      <c r="AX109" s="13" t="s">
        <v>76</v>
      </c>
      <c r="AY109" s="242" t="s">
        <v>146</v>
      </c>
    </row>
    <row r="110" spans="1:65" s="2" customFormat="1" ht="16.5" customHeight="1">
      <c r="A110" s="39"/>
      <c r="B110" s="40"/>
      <c r="C110" s="213" t="s">
        <v>189</v>
      </c>
      <c r="D110" s="213" t="s">
        <v>149</v>
      </c>
      <c r="E110" s="214" t="s">
        <v>190</v>
      </c>
      <c r="F110" s="215" t="s">
        <v>191</v>
      </c>
      <c r="G110" s="216" t="s">
        <v>192</v>
      </c>
      <c r="H110" s="217">
        <v>4</v>
      </c>
      <c r="I110" s="218"/>
      <c r="J110" s="219">
        <f>ROUND(I110*H110,2)</f>
        <v>0</v>
      </c>
      <c r="K110" s="215" t="s">
        <v>193</v>
      </c>
      <c r="L110" s="45"/>
      <c r="M110" s="220" t="s">
        <v>19</v>
      </c>
      <c r="N110" s="221" t="s">
        <v>40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154</v>
      </c>
      <c r="AT110" s="224" t="s">
        <v>149</v>
      </c>
      <c r="AU110" s="224" t="s">
        <v>78</v>
      </c>
      <c r="AY110" s="18" t="s">
        <v>146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154</v>
      </c>
      <c r="BM110" s="224" t="s">
        <v>194</v>
      </c>
    </row>
    <row r="111" spans="1:47" s="2" customFormat="1" ht="12">
      <c r="A111" s="39"/>
      <c r="B111" s="40"/>
      <c r="C111" s="41"/>
      <c r="D111" s="226" t="s">
        <v>156</v>
      </c>
      <c r="E111" s="41"/>
      <c r="F111" s="227" t="s">
        <v>195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156</v>
      </c>
      <c r="AU111" s="18" t="s">
        <v>78</v>
      </c>
    </row>
    <row r="112" spans="1:51" s="13" customFormat="1" ht="12">
      <c r="A112" s="13"/>
      <c r="B112" s="232"/>
      <c r="C112" s="233"/>
      <c r="D112" s="226" t="s">
        <v>165</v>
      </c>
      <c r="E112" s="234" t="s">
        <v>19</v>
      </c>
      <c r="F112" s="235" t="s">
        <v>154</v>
      </c>
      <c r="G112" s="233"/>
      <c r="H112" s="236">
        <v>4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165</v>
      </c>
      <c r="AU112" s="242" t="s">
        <v>78</v>
      </c>
      <c r="AV112" s="13" t="s">
        <v>78</v>
      </c>
      <c r="AW112" s="13" t="s">
        <v>31</v>
      </c>
      <c r="AX112" s="13" t="s">
        <v>76</v>
      </c>
      <c r="AY112" s="242" t="s">
        <v>146</v>
      </c>
    </row>
    <row r="113" spans="1:65" s="2" customFormat="1" ht="16.5" customHeight="1">
      <c r="A113" s="39"/>
      <c r="B113" s="40"/>
      <c r="C113" s="254" t="s">
        <v>196</v>
      </c>
      <c r="D113" s="254" t="s">
        <v>197</v>
      </c>
      <c r="E113" s="255" t="s">
        <v>198</v>
      </c>
      <c r="F113" s="256" t="s">
        <v>199</v>
      </c>
      <c r="G113" s="257" t="s">
        <v>192</v>
      </c>
      <c r="H113" s="258">
        <v>8</v>
      </c>
      <c r="I113" s="259"/>
      <c r="J113" s="260">
        <f>ROUND(I113*H113,2)</f>
        <v>0</v>
      </c>
      <c r="K113" s="256" t="s">
        <v>193</v>
      </c>
      <c r="L113" s="261"/>
      <c r="M113" s="262" t="s">
        <v>19</v>
      </c>
      <c r="N113" s="263" t="s">
        <v>40</v>
      </c>
      <c r="O113" s="85"/>
      <c r="P113" s="222">
        <f>O113*H113</f>
        <v>0</v>
      </c>
      <c r="Q113" s="222">
        <v>0.00917</v>
      </c>
      <c r="R113" s="222">
        <f>Q113*H113</f>
        <v>0.07336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196</v>
      </c>
      <c r="AT113" s="224" t="s">
        <v>197</v>
      </c>
      <c r="AU113" s="224" t="s">
        <v>78</v>
      </c>
      <c r="AY113" s="18" t="s">
        <v>146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154</v>
      </c>
      <c r="BM113" s="224" t="s">
        <v>200</v>
      </c>
    </row>
    <row r="114" spans="1:47" s="2" customFormat="1" ht="12">
      <c r="A114" s="39"/>
      <c r="B114" s="40"/>
      <c r="C114" s="41"/>
      <c r="D114" s="226" t="s">
        <v>156</v>
      </c>
      <c r="E114" s="41"/>
      <c r="F114" s="227" t="s">
        <v>199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156</v>
      </c>
      <c r="AU114" s="18" t="s">
        <v>78</v>
      </c>
    </row>
    <row r="115" spans="1:65" s="2" customFormat="1" ht="16.5" customHeight="1">
      <c r="A115" s="39"/>
      <c r="B115" s="40"/>
      <c r="C115" s="254" t="s">
        <v>201</v>
      </c>
      <c r="D115" s="254" t="s">
        <v>197</v>
      </c>
      <c r="E115" s="255" t="s">
        <v>202</v>
      </c>
      <c r="F115" s="256" t="s">
        <v>203</v>
      </c>
      <c r="G115" s="257" t="s">
        <v>192</v>
      </c>
      <c r="H115" s="258">
        <v>16</v>
      </c>
      <c r="I115" s="259"/>
      <c r="J115" s="260">
        <f>ROUND(I115*H115,2)</f>
        <v>0</v>
      </c>
      <c r="K115" s="256" t="s">
        <v>153</v>
      </c>
      <c r="L115" s="261"/>
      <c r="M115" s="262" t="s">
        <v>19</v>
      </c>
      <c r="N115" s="263" t="s">
        <v>40</v>
      </c>
      <c r="O115" s="85"/>
      <c r="P115" s="222">
        <f>O115*H115</f>
        <v>0</v>
      </c>
      <c r="Q115" s="222">
        <v>0.00012</v>
      </c>
      <c r="R115" s="222">
        <f>Q115*H115</f>
        <v>0.00192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196</v>
      </c>
      <c r="AT115" s="224" t="s">
        <v>197</v>
      </c>
      <c r="AU115" s="224" t="s">
        <v>78</v>
      </c>
      <c r="AY115" s="18" t="s">
        <v>146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154</v>
      </c>
      <c r="BM115" s="224" t="s">
        <v>204</v>
      </c>
    </row>
    <row r="116" spans="1:47" s="2" customFormat="1" ht="12">
      <c r="A116" s="39"/>
      <c r="B116" s="40"/>
      <c r="C116" s="41"/>
      <c r="D116" s="226" t="s">
        <v>156</v>
      </c>
      <c r="E116" s="41"/>
      <c r="F116" s="227" t="s">
        <v>203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78</v>
      </c>
    </row>
    <row r="117" spans="1:65" s="2" customFormat="1" ht="16.5" customHeight="1">
      <c r="A117" s="39"/>
      <c r="B117" s="40"/>
      <c r="C117" s="254" t="s">
        <v>205</v>
      </c>
      <c r="D117" s="254" t="s">
        <v>197</v>
      </c>
      <c r="E117" s="255" t="s">
        <v>206</v>
      </c>
      <c r="F117" s="256" t="s">
        <v>207</v>
      </c>
      <c r="G117" s="257" t="s">
        <v>192</v>
      </c>
      <c r="H117" s="258">
        <v>16</v>
      </c>
      <c r="I117" s="259"/>
      <c r="J117" s="260">
        <f>ROUND(I117*H117,2)</f>
        <v>0</v>
      </c>
      <c r="K117" s="256" t="s">
        <v>153</v>
      </c>
      <c r="L117" s="261"/>
      <c r="M117" s="262" t="s">
        <v>19</v>
      </c>
      <c r="N117" s="263" t="s">
        <v>40</v>
      </c>
      <c r="O117" s="85"/>
      <c r="P117" s="222">
        <f>O117*H117</f>
        <v>0</v>
      </c>
      <c r="Q117" s="222">
        <v>0.00053</v>
      </c>
      <c r="R117" s="222">
        <f>Q117*H117</f>
        <v>0.00848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196</v>
      </c>
      <c r="AT117" s="224" t="s">
        <v>197</v>
      </c>
      <c r="AU117" s="224" t="s">
        <v>78</v>
      </c>
      <c r="AY117" s="18" t="s">
        <v>146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76</v>
      </c>
      <c r="BK117" s="225">
        <f>ROUND(I117*H117,2)</f>
        <v>0</v>
      </c>
      <c r="BL117" s="18" t="s">
        <v>154</v>
      </c>
      <c r="BM117" s="224" t="s">
        <v>208</v>
      </c>
    </row>
    <row r="118" spans="1:47" s="2" customFormat="1" ht="12">
      <c r="A118" s="39"/>
      <c r="B118" s="40"/>
      <c r="C118" s="41"/>
      <c r="D118" s="226" t="s">
        <v>156</v>
      </c>
      <c r="E118" s="41"/>
      <c r="F118" s="227" t="s">
        <v>207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156</v>
      </c>
      <c r="AU118" s="18" t="s">
        <v>78</v>
      </c>
    </row>
    <row r="119" spans="1:65" s="2" customFormat="1" ht="16.5" customHeight="1">
      <c r="A119" s="39"/>
      <c r="B119" s="40"/>
      <c r="C119" s="254" t="s">
        <v>209</v>
      </c>
      <c r="D119" s="254" t="s">
        <v>197</v>
      </c>
      <c r="E119" s="255" t="s">
        <v>210</v>
      </c>
      <c r="F119" s="256" t="s">
        <v>211</v>
      </c>
      <c r="G119" s="257" t="s">
        <v>192</v>
      </c>
      <c r="H119" s="258">
        <v>16</v>
      </c>
      <c r="I119" s="259"/>
      <c r="J119" s="260">
        <f>ROUND(I119*H119,2)</f>
        <v>0</v>
      </c>
      <c r="K119" s="256" t="s">
        <v>153</v>
      </c>
      <c r="L119" s="261"/>
      <c r="M119" s="262" t="s">
        <v>19</v>
      </c>
      <c r="N119" s="263" t="s">
        <v>40</v>
      </c>
      <c r="O119" s="85"/>
      <c r="P119" s="222">
        <f>O119*H119</f>
        <v>0</v>
      </c>
      <c r="Q119" s="222">
        <v>9E-05</v>
      </c>
      <c r="R119" s="222">
        <f>Q119*H119</f>
        <v>0.00144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196</v>
      </c>
      <c r="AT119" s="224" t="s">
        <v>197</v>
      </c>
      <c r="AU119" s="224" t="s">
        <v>78</v>
      </c>
      <c r="AY119" s="18" t="s">
        <v>146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76</v>
      </c>
      <c r="BK119" s="225">
        <f>ROUND(I119*H119,2)</f>
        <v>0</v>
      </c>
      <c r="BL119" s="18" t="s">
        <v>154</v>
      </c>
      <c r="BM119" s="224" t="s">
        <v>212</v>
      </c>
    </row>
    <row r="120" spans="1:47" s="2" customFormat="1" ht="12">
      <c r="A120" s="39"/>
      <c r="B120" s="40"/>
      <c r="C120" s="41"/>
      <c r="D120" s="226" t="s">
        <v>156</v>
      </c>
      <c r="E120" s="41"/>
      <c r="F120" s="227" t="s">
        <v>211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156</v>
      </c>
      <c r="AU120" s="18" t="s">
        <v>78</v>
      </c>
    </row>
    <row r="121" spans="1:65" s="2" customFormat="1" ht="16.5" customHeight="1">
      <c r="A121" s="39"/>
      <c r="B121" s="40"/>
      <c r="C121" s="213" t="s">
        <v>213</v>
      </c>
      <c r="D121" s="213" t="s">
        <v>149</v>
      </c>
      <c r="E121" s="214" t="s">
        <v>214</v>
      </c>
      <c r="F121" s="215" t="s">
        <v>215</v>
      </c>
      <c r="G121" s="216" t="s">
        <v>152</v>
      </c>
      <c r="H121" s="217">
        <v>0.35</v>
      </c>
      <c r="I121" s="218"/>
      <c r="J121" s="219">
        <f>ROUND(I121*H121,2)</f>
        <v>0</v>
      </c>
      <c r="K121" s="215" t="s">
        <v>153</v>
      </c>
      <c r="L121" s="45"/>
      <c r="M121" s="220" t="s">
        <v>19</v>
      </c>
      <c r="N121" s="221" t="s">
        <v>40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154</v>
      </c>
      <c r="AT121" s="224" t="s">
        <v>149</v>
      </c>
      <c r="AU121" s="224" t="s">
        <v>78</v>
      </c>
      <c r="AY121" s="18" t="s">
        <v>146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76</v>
      </c>
      <c r="BK121" s="225">
        <f>ROUND(I121*H121,2)</f>
        <v>0</v>
      </c>
      <c r="BL121" s="18" t="s">
        <v>154</v>
      </c>
      <c r="BM121" s="224" t="s">
        <v>216</v>
      </c>
    </row>
    <row r="122" spans="1:47" s="2" customFormat="1" ht="12">
      <c r="A122" s="39"/>
      <c r="B122" s="40"/>
      <c r="C122" s="41"/>
      <c r="D122" s="226" t="s">
        <v>156</v>
      </c>
      <c r="E122" s="41"/>
      <c r="F122" s="227" t="s">
        <v>217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156</v>
      </c>
      <c r="AU122" s="18" t="s">
        <v>78</v>
      </c>
    </row>
    <row r="123" spans="1:47" s="2" customFormat="1" ht="12">
      <c r="A123" s="39"/>
      <c r="B123" s="40"/>
      <c r="C123" s="41"/>
      <c r="D123" s="226" t="s">
        <v>163</v>
      </c>
      <c r="E123" s="41"/>
      <c r="F123" s="231" t="s">
        <v>218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163</v>
      </c>
      <c r="AU123" s="18" t="s">
        <v>78</v>
      </c>
    </row>
    <row r="124" spans="1:51" s="13" customFormat="1" ht="12">
      <c r="A124" s="13"/>
      <c r="B124" s="232"/>
      <c r="C124" s="233"/>
      <c r="D124" s="226" t="s">
        <v>165</v>
      </c>
      <c r="E124" s="234" t="s">
        <v>19</v>
      </c>
      <c r="F124" s="235" t="s">
        <v>219</v>
      </c>
      <c r="G124" s="233"/>
      <c r="H124" s="236">
        <v>0.35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165</v>
      </c>
      <c r="AU124" s="242" t="s">
        <v>78</v>
      </c>
      <c r="AV124" s="13" t="s">
        <v>78</v>
      </c>
      <c r="AW124" s="13" t="s">
        <v>31</v>
      </c>
      <c r="AX124" s="13" t="s">
        <v>76</v>
      </c>
      <c r="AY124" s="242" t="s">
        <v>146</v>
      </c>
    </row>
    <row r="125" spans="1:65" s="2" customFormat="1" ht="16.5" customHeight="1">
      <c r="A125" s="39"/>
      <c r="B125" s="40"/>
      <c r="C125" s="254" t="s">
        <v>220</v>
      </c>
      <c r="D125" s="254" t="s">
        <v>197</v>
      </c>
      <c r="E125" s="255" t="s">
        <v>221</v>
      </c>
      <c r="F125" s="256" t="s">
        <v>222</v>
      </c>
      <c r="G125" s="257" t="s">
        <v>192</v>
      </c>
      <c r="H125" s="258">
        <v>100</v>
      </c>
      <c r="I125" s="259"/>
      <c r="J125" s="260">
        <f>ROUND(I125*H125,2)</f>
        <v>0</v>
      </c>
      <c r="K125" s="256" t="s">
        <v>153</v>
      </c>
      <c r="L125" s="261"/>
      <c r="M125" s="262" t="s">
        <v>19</v>
      </c>
      <c r="N125" s="263" t="s">
        <v>40</v>
      </c>
      <c r="O125" s="85"/>
      <c r="P125" s="222">
        <f>O125*H125</f>
        <v>0</v>
      </c>
      <c r="Q125" s="222">
        <v>0.00018</v>
      </c>
      <c r="R125" s="222">
        <f>Q125*H125</f>
        <v>0.018000000000000002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196</v>
      </c>
      <c r="AT125" s="224" t="s">
        <v>197</v>
      </c>
      <c r="AU125" s="224" t="s">
        <v>78</v>
      </c>
      <c r="AY125" s="18" t="s">
        <v>146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76</v>
      </c>
      <c r="BK125" s="225">
        <f>ROUND(I125*H125,2)</f>
        <v>0</v>
      </c>
      <c r="BL125" s="18" t="s">
        <v>154</v>
      </c>
      <c r="BM125" s="224" t="s">
        <v>223</v>
      </c>
    </row>
    <row r="126" spans="1:47" s="2" customFormat="1" ht="12">
      <c r="A126" s="39"/>
      <c r="B126" s="40"/>
      <c r="C126" s="41"/>
      <c r="D126" s="226" t="s">
        <v>156</v>
      </c>
      <c r="E126" s="41"/>
      <c r="F126" s="227" t="s">
        <v>222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156</v>
      </c>
      <c r="AU126" s="18" t="s">
        <v>78</v>
      </c>
    </row>
    <row r="127" spans="1:51" s="13" customFormat="1" ht="12">
      <c r="A127" s="13"/>
      <c r="B127" s="232"/>
      <c r="C127" s="233"/>
      <c r="D127" s="226" t="s">
        <v>165</v>
      </c>
      <c r="E127" s="234" t="s">
        <v>19</v>
      </c>
      <c r="F127" s="235" t="s">
        <v>224</v>
      </c>
      <c r="G127" s="233"/>
      <c r="H127" s="236">
        <v>100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165</v>
      </c>
      <c r="AU127" s="242" t="s">
        <v>78</v>
      </c>
      <c r="AV127" s="13" t="s">
        <v>78</v>
      </c>
      <c r="AW127" s="13" t="s">
        <v>31</v>
      </c>
      <c r="AX127" s="13" t="s">
        <v>76</v>
      </c>
      <c r="AY127" s="242" t="s">
        <v>146</v>
      </c>
    </row>
    <row r="128" spans="1:65" s="2" customFormat="1" ht="16.5" customHeight="1">
      <c r="A128" s="39"/>
      <c r="B128" s="40"/>
      <c r="C128" s="254" t="s">
        <v>225</v>
      </c>
      <c r="D128" s="254" t="s">
        <v>197</v>
      </c>
      <c r="E128" s="255" t="s">
        <v>226</v>
      </c>
      <c r="F128" s="256" t="s">
        <v>227</v>
      </c>
      <c r="G128" s="257" t="s">
        <v>228</v>
      </c>
      <c r="H128" s="258">
        <v>72.36</v>
      </c>
      <c r="I128" s="259"/>
      <c r="J128" s="260">
        <f>ROUND(I128*H128,2)</f>
        <v>0</v>
      </c>
      <c r="K128" s="256" t="s">
        <v>153</v>
      </c>
      <c r="L128" s="261"/>
      <c r="M128" s="262" t="s">
        <v>19</v>
      </c>
      <c r="N128" s="263" t="s">
        <v>40</v>
      </c>
      <c r="O128" s="85"/>
      <c r="P128" s="222">
        <f>O128*H128</f>
        <v>0</v>
      </c>
      <c r="Q128" s="222">
        <v>1</v>
      </c>
      <c r="R128" s="222">
        <f>Q128*H128</f>
        <v>72.36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196</v>
      </c>
      <c r="AT128" s="224" t="s">
        <v>197</v>
      </c>
      <c r="AU128" s="224" t="s">
        <v>78</v>
      </c>
      <c r="AY128" s="18" t="s">
        <v>146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76</v>
      </c>
      <c r="BK128" s="225">
        <f>ROUND(I128*H128,2)</f>
        <v>0</v>
      </c>
      <c r="BL128" s="18" t="s">
        <v>154</v>
      </c>
      <c r="BM128" s="224" t="s">
        <v>229</v>
      </c>
    </row>
    <row r="129" spans="1:47" s="2" customFormat="1" ht="12">
      <c r="A129" s="39"/>
      <c r="B129" s="40"/>
      <c r="C129" s="41"/>
      <c r="D129" s="226" t="s">
        <v>156</v>
      </c>
      <c r="E129" s="41"/>
      <c r="F129" s="227" t="s">
        <v>227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156</v>
      </c>
      <c r="AU129" s="18" t="s">
        <v>78</v>
      </c>
    </row>
    <row r="130" spans="1:51" s="13" customFormat="1" ht="12">
      <c r="A130" s="13"/>
      <c r="B130" s="232"/>
      <c r="C130" s="233"/>
      <c r="D130" s="226" t="s">
        <v>165</v>
      </c>
      <c r="E130" s="234" t="s">
        <v>19</v>
      </c>
      <c r="F130" s="235" t="s">
        <v>230</v>
      </c>
      <c r="G130" s="233"/>
      <c r="H130" s="236">
        <v>27.36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165</v>
      </c>
      <c r="AU130" s="242" t="s">
        <v>78</v>
      </c>
      <c r="AV130" s="13" t="s">
        <v>78</v>
      </c>
      <c r="AW130" s="13" t="s">
        <v>31</v>
      </c>
      <c r="AX130" s="13" t="s">
        <v>69</v>
      </c>
      <c r="AY130" s="242" t="s">
        <v>146</v>
      </c>
    </row>
    <row r="131" spans="1:51" s="13" customFormat="1" ht="12">
      <c r="A131" s="13"/>
      <c r="B131" s="232"/>
      <c r="C131" s="233"/>
      <c r="D131" s="226" t="s">
        <v>165</v>
      </c>
      <c r="E131" s="234" t="s">
        <v>19</v>
      </c>
      <c r="F131" s="235" t="s">
        <v>231</v>
      </c>
      <c r="G131" s="233"/>
      <c r="H131" s="236">
        <v>45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165</v>
      </c>
      <c r="AU131" s="242" t="s">
        <v>78</v>
      </c>
      <c r="AV131" s="13" t="s">
        <v>78</v>
      </c>
      <c r="AW131" s="13" t="s">
        <v>31</v>
      </c>
      <c r="AX131" s="13" t="s">
        <v>69</v>
      </c>
      <c r="AY131" s="242" t="s">
        <v>146</v>
      </c>
    </row>
    <row r="132" spans="1:51" s="14" customFormat="1" ht="12">
      <c r="A132" s="14"/>
      <c r="B132" s="243"/>
      <c r="C132" s="244"/>
      <c r="D132" s="226" t="s">
        <v>165</v>
      </c>
      <c r="E132" s="245" t="s">
        <v>19</v>
      </c>
      <c r="F132" s="246" t="s">
        <v>167</v>
      </c>
      <c r="G132" s="244"/>
      <c r="H132" s="247">
        <v>72.36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165</v>
      </c>
      <c r="AU132" s="253" t="s">
        <v>78</v>
      </c>
      <c r="AV132" s="14" t="s">
        <v>154</v>
      </c>
      <c r="AW132" s="14" t="s">
        <v>31</v>
      </c>
      <c r="AX132" s="14" t="s">
        <v>76</v>
      </c>
      <c r="AY132" s="253" t="s">
        <v>146</v>
      </c>
    </row>
    <row r="133" spans="1:63" s="12" customFormat="1" ht="25.9" customHeight="1">
      <c r="A133" s="12"/>
      <c r="B133" s="197"/>
      <c r="C133" s="198"/>
      <c r="D133" s="199" t="s">
        <v>68</v>
      </c>
      <c r="E133" s="200" t="s">
        <v>232</v>
      </c>
      <c r="F133" s="200" t="s">
        <v>233</v>
      </c>
      <c r="G133" s="198"/>
      <c r="H133" s="198"/>
      <c r="I133" s="201"/>
      <c r="J133" s="202">
        <f>BK133</f>
        <v>0</v>
      </c>
      <c r="K133" s="198"/>
      <c r="L133" s="203"/>
      <c r="M133" s="204"/>
      <c r="N133" s="205"/>
      <c r="O133" s="205"/>
      <c r="P133" s="206">
        <f>SUM(P134:P146)</f>
        <v>0</v>
      </c>
      <c r="Q133" s="205"/>
      <c r="R133" s="206">
        <f>SUM(R134:R146)</f>
        <v>0</v>
      </c>
      <c r="S133" s="205"/>
      <c r="T133" s="207">
        <f>SUM(T134:T146)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8" t="s">
        <v>154</v>
      </c>
      <c r="AT133" s="209" t="s">
        <v>68</v>
      </c>
      <c r="AU133" s="209" t="s">
        <v>69</v>
      </c>
      <c r="AY133" s="208" t="s">
        <v>146</v>
      </c>
      <c r="BK133" s="210">
        <f>SUM(BK134:BK146)</f>
        <v>0</v>
      </c>
    </row>
    <row r="134" spans="1:65" s="2" customFormat="1" ht="24.15" customHeight="1">
      <c r="A134" s="39"/>
      <c r="B134" s="40"/>
      <c r="C134" s="213" t="s">
        <v>8</v>
      </c>
      <c r="D134" s="213" t="s">
        <v>149</v>
      </c>
      <c r="E134" s="214" t="s">
        <v>234</v>
      </c>
      <c r="F134" s="215" t="s">
        <v>235</v>
      </c>
      <c r="G134" s="216" t="s">
        <v>228</v>
      </c>
      <c r="H134" s="217">
        <v>164.88</v>
      </c>
      <c r="I134" s="218"/>
      <c r="J134" s="219">
        <f>ROUND(I134*H134,2)</f>
        <v>0</v>
      </c>
      <c r="K134" s="215" t="s">
        <v>153</v>
      </c>
      <c r="L134" s="45"/>
      <c r="M134" s="220" t="s">
        <v>19</v>
      </c>
      <c r="N134" s="221" t="s">
        <v>40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236</v>
      </c>
      <c r="AT134" s="224" t="s">
        <v>149</v>
      </c>
      <c r="AU134" s="224" t="s">
        <v>76</v>
      </c>
      <c r="AY134" s="18" t="s">
        <v>146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236</v>
      </c>
      <c r="BM134" s="224" t="s">
        <v>237</v>
      </c>
    </row>
    <row r="135" spans="1:47" s="2" customFormat="1" ht="12">
      <c r="A135" s="39"/>
      <c r="B135" s="40"/>
      <c r="C135" s="41"/>
      <c r="D135" s="226" t="s">
        <v>156</v>
      </c>
      <c r="E135" s="41"/>
      <c r="F135" s="227" t="s">
        <v>238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76</v>
      </c>
    </row>
    <row r="136" spans="1:51" s="15" customFormat="1" ht="12">
      <c r="A136" s="15"/>
      <c r="B136" s="264"/>
      <c r="C136" s="265"/>
      <c r="D136" s="226" t="s">
        <v>165</v>
      </c>
      <c r="E136" s="266" t="s">
        <v>19</v>
      </c>
      <c r="F136" s="267" t="s">
        <v>239</v>
      </c>
      <c r="G136" s="265"/>
      <c r="H136" s="266" t="s">
        <v>19</v>
      </c>
      <c r="I136" s="268"/>
      <c r="J136" s="265"/>
      <c r="K136" s="265"/>
      <c r="L136" s="269"/>
      <c r="M136" s="270"/>
      <c r="N136" s="271"/>
      <c r="O136" s="271"/>
      <c r="P136" s="271"/>
      <c r="Q136" s="271"/>
      <c r="R136" s="271"/>
      <c r="S136" s="271"/>
      <c r="T136" s="27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73" t="s">
        <v>165</v>
      </c>
      <c r="AU136" s="273" t="s">
        <v>76</v>
      </c>
      <c r="AV136" s="15" t="s">
        <v>76</v>
      </c>
      <c r="AW136" s="15" t="s">
        <v>31</v>
      </c>
      <c r="AX136" s="15" t="s">
        <v>69</v>
      </c>
      <c r="AY136" s="273" t="s">
        <v>146</v>
      </c>
    </row>
    <row r="137" spans="1:51" s="13" customFormat="1" ht="12">
      <c r="A137" s="13"/>
      <c r="B137" s="232"/>
      <c r="C137" s="233"/>
      <c r="D137" s="226" t="s">
        <v>165</v>
      </c>
      <c r="E137" s="234" t="s">
        <v>19</v>
      </c>
      <c r="F137" s="235" t="s">
        <v>240</v>
      </c>
      <c r="G137" s="233"/>
      <c r="H137" s="236">
        <v>164.88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165</v>
      </c>
      <c r="AU137" s="242" t="s">
        <v>76</v>
      </c>
      <c r="AV137" s="13" t="s">
        <v>78</v>
      </c>
      <c r="AW137" s="13" t="s">
        <v>31</v>
      </c>
      <c r="AX137" s="13" t="s">
        <v>76</v>
      </c>
      <c r="AY137" s="242" t="s">
        <v>146</v>
      </c>
    </row>
    <row r="138" spans="1:65" s="2" customFormat="1" ht="16.5" customHeight="1">
      <c r="A138" s="39"/>
      <c r="B138" s="40"/>
      <c r="C138" s="213" t="s">
        <v>241</v>
      </c>
      <c r="D138" s="213" t="s">
        <v>149</v>
      </c>
      <c r="E138" s="214" t="s">
        <v>242</v>
      </c>
      <c r="F138" s="215" t="s">
        <v>243</v>
      </c>
      <c r="G138" s="216" t="s">
        <v>192</v>
      </c>
      <c r="H138" s="217">
        <v>1</v>
      </c>
      <c r="I138" s="218"/>
      <c r="J138" s="219">
        <f>ROUND(I138*H138,2)</f>
        <v>0</v>
      </c>
      <c r="K138" s="215" t="s">
        <v>153</v>
      </c>
      <c r="L138" s="45"/>
      <c r="M138" s="220" t="s">
        <v>19</v>
      </c>
      <c r="N138" s="221" t="s">
        <v>40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236</v>
      </c>
      <c r="AT138" s="224" t="s">
        <v>149</v>
      </c>
      <c r="AU138" s="224" t="s">
        <v>76</v>
      </c>
      <c r="AY138" s="18" t="s">
        <v>146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76</v>
      </c>
      <c r="BK138" s="225">
        <f>ROUND(I138*H138,2)</f>
        <v>0</v>
      </c>
      <c r="BL138" s="18" t="s">
        <v>236</v>
      </c>
      <c r="BM138" s="224" t="s">
        <v>244</v>
      </c>
    </row>
    <row r="139" spans="1:47" s="2" customFormat="1" ht="12">
      <c r="A139" s="39"/>
      <c r="B139" s="40"/>
      <c r="C139" s="41"/>
      <c r="D139" s="226" t="s">
        <v>156</v>
      </c>
      <c r="E139" s="41"/>
      <c r="F139" s="227" t="s">
        <v>245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156</v>
      </c>
      <c r="AU139" s="18" t="s">
        <v>76</v>
      </c>
    </row>
    <row r="140" spans="1:51" s="13" customFormat="1" ht="12">
      <c r="A140" s="13"/>
      <c r="B140" s="232"/>
      <c r="C140" s="233"/>
      <c r="D140" s="226" t="s">
        <v>165</v>
      </c>
      <c r="E140" s="234" t="s">
        <v>19</v>
      </c>
      <c r="F140" s="235" t="s">
        <v>246</v>
      </c>
      <c r="G140" s="233"/>
      <c r="H140" s="236">
        <v>1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165</v>
      </c>
      <c r="AU140" s="242" t="s">
        <v>76</v>
      </c>
      <c r="AV140" s="13" t="s">
        <v>78</v>
      </c>
      <c r="AW140" s="13" t="s">
        <v>31</v>
      </c>
      <c r="AX140" s="13" t="s">
        <v>76</v>
      </c>
      <c r="AY140" s="242" t="s">
        <v>146</v>
      </c>
    </row>
    <row r="141" spans="1:65" s="2" customFormat="1" ht="16.5" customHeight="1">
      <c r="A141" s="39"/>
      <c r="B141" s="40"/>
      <c r="C141" s="213" t="s">
        <v>247</v>
      </c>
      <c r="D141" s="213" t="s">
        <v>149</v>
      </c>
      <c r="E141" s="214" t="s">
        <v>248</v>
      </c>
      <c r="F141" s="215" t="s">
        <v>249</v>
      </c>
      <c r="G141" s="216" t="s">
        <v>192</v>
      </c>
      <c r="H141" s="217">
        <v>1</v>
      </c>
      <c r="I141" s="218"/>
      <c r="J141" s="219">
        <f>ROUND(I141*H141,2)</f>
        <v>0</v>
      </c>
      <c r="K141" s="215" t="s">
        <v>153</v>
      </c>
      <c r="L141" s="45"/>
      <c r="M141" s="220" t="s">
        <v>19</v>
      </c>
      <c r="N141" s="221" t="s">
        <v>40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236</v>
      </c>
      <c r="AT141" s="224" t="s">
        <v>149</v>
      </c>
      <c r="AU141" s="224" t="s">
        <v>76</v>
      </c>
      <c r="AY141" s="18" t="s">
        <v>146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76</v>
      </c>
      <c r="BK141" s="225">
        <f>ROUND(I141*H141,2)</f>
        <v>0</v>
      </c>
      <c r="BL141" s="18" t="s">
        <v>236</v>
      </c>
      <c r="BM141" s="224" t="s">
        <v>250</v>
      </c>
    </row>
    <row r="142" spans="1:47" s="2" customFormat="1" ht="12">
      <c r="A142" s="39"/>
      <c r="B142" s="40"/>
      <c r="C142" s="41"/>
      <c r="D142" s="226" t="s">
        <v>156</v>
      </c>
      <c r="E142" s="41"/>
      <c r="F142" s="227" t="s">
        <v>251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156</v>
      </c>
      <c r="AU142" s="18" t="s">
        <v>76</v>
      </c>
    </row>
    <row r="143" spans="1:51" s="13" customFormat="1" ht="12">
      <c r="A143" s="13"/>
      <c r="B143" s="232"/>
      <c r="C143" s="233"/>
      <c r="D143" s="226" t="s">
        <v>165</v>
      </c>
      <c r="E143" s="234" t="s">
        <v>19</v>
      </c>
      <c r="F143" s="235" t="s">
        <v>252</v>
      </c>
      <c r="G143" s="233"/>
      <c r="H143" s="236">
        <v>1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165</v>
      </c>
      <c r="AU143" s="242" t="s">
        <v>76</v>
      </c>
      <c r="AV143" s="13" t="s">
        <v>78</v>
      </c>
      <c r="AW143" s="13" t="s">
        <v>31</v>
      </c>
      <c r="AX143" s="13" t="s">
        <v>76</v>
      </c>
      <c r="AY143" s="242" t="s">
        <v>146</v>
      </c>
    </row>
    <row r="144" spans="1:65" s="2" customFormat="1" ht="16.5" customHeight="1">
      <c r="A144" s="39"/>
      <c r="B144" s="40"/>
      <c r="C144" s="213" t="s">
        <v>253</v>
      </c>
      <c r="D144" s="213" t="s">
        <v>149</v>
      </c>
      <c r="E144" s="214" t="s">
        <v>254</v>
      </c>
      <c r="F144" s="215" t="s">
        <v>255</v>
      </c>
      <c r="G144" s="216" t="s">
        <v>228</v>
      </c>
      <c r="H144" s="217">
        <v>61.56</v>
      </c>
      <c r="I144" s="218"/>
      <c r="J144" s="219">
        <f>ROUND(I144*H144,2)</f>
        <v>0</v>
      </c>
      <c r="K144" s="215" t="s">
        <v>153</v>
      </c>
      <c r="L144" s="45"/>
      <c r="M144" s="220" t="s">
        <v>19</v>
      </c>
      <c r="N144" s="221" t="s">
        <v>40</v>
      </c>
      <c r="O144" s="85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236</v>
      </c>
      <c r="AT144" s="224" t="s">
        <v>149</v>
      </c>
      <c r="AU144" s="224" t="s">
        <v>76</v>
      </c>
      <c r="AY144" s="18" t="s">
        <v>146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236</v>
      </c>
      <c r="BM144" s="224" t="s">
        <v>256</v>
      </c>
    </row>
    <row r="145" spans="1:47" s="2" customFormat="1" ht="12">
      <c r="A145" s="39"/>
      <c r="B145" s="40"/>
      <c r="C145" s="41"/>
      <c r="D145" s="226" t="s">
        <v>156</v>
      </c>
      <c r="E145" s="41"/>
      <c r="F145" s="227" t="s">
        <v>257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156</v>
      </c>
      <c r="AU145" s="18" t="s">
        <v>76</v>
      </c>
    </row>
    <row r="146" spans="1:51" s="13" customFormat="1" ht="12">
      <c r="A146" s="13"/>
      <c r="B146" s="232"/>
      <c r="C146" s="233"/>
      <c r="D146" s="226" t="s">
        <v>165</v>
      </c>
      <c r="E146" s="234" t="s">
        <v>19</v>
      </c>
      <c r="F146" s="235" t="s">
        <v>258</v>
      </c>
      <c r="G146" s="233"/>
      <c r="H146" s="236">
        <v>61.56</v>
      </c>
      <c r="I146" s="237"/>
      <c r="J146" s="233"/>
      <c r="K146" s="233"/>
      <c r="L146" s="238"/>
      <c r="M146" s="274"/>
      <c r="N146" s="275"/>
      <c r="O146" s="275"/>
      <c r="P146" s="275"/>
      <c r="Q146" s="275"/>
      <c r="R146" s="275"/>
      <c r="S146" s="275"/>
      <c r="T146" s="27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165</v>
      </c>
      <c r="AU146" s="242" t="s">
        <v>76</v>
      </c>
      <c r="AV146" s="13" t="s">
        <v>78</v>
      </c>
      <c r="AW146" s="13" t="s">
        <v>31</v>
      </c>
      <c r="AX146" s="13" t="s">
        <v>76</v>
      </c>
      <c r="AY146" s="242" t="s">
        <v>146</v>
      </c>
    </row>
    <row r="147" spans="1:31" s="2" customFormat="1" ht="6.95" customHeight="1">
      <c r="A147" s="39"/>
      <c r="B147" s="60"/>
      <c r="C147" s="61"/>
      <c r="D147" s="61"/>
      <c r="E147" s="61"/>
      <c r="F147" s="61"/>
      <c r="G147" s="61"/>
      <c r="H147" s="61"/>
      <c r="I147" s="61"/>
      <c r="J147" s="61"/>
      <c r="K147" s="61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password="CC35" sheet="1" objects="1" scenarios="1" formatColumns="0" formatRows="0" autoFilter="0"/>
  <autoFilter ref="C87:K14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121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259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ROUND((SUM(BE97:BE341)),2)</f>
        <v>0</v>
      </c>
      <c r="G35" s="39"/>
      <c r="H35" s="39"/>
      <c r="I35" s="158">
        <v>0.21</v>
      </c>
      <c r="J35" s="157">
        <f>ROUND(((SUM(BE97:BE341))*I35),2)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ROUND((SUM(BF97:BF341)),2)</f>
        <v>0</v>
      </c>
      <c r="G36" s="39"/>
      <c r="H36" s="39"/>
      <c r="I36" s="158">
        <v>0.15</v>
      </c>
      <c r="J36" s="157">
        <f>ROUND(((SUM(BF97:BF341))*I36),2)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ROUND((SUM(BG97:BG341)),2)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ROUND((SUM(BH97:BH341)),2)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ROUND((SUM(BI97:BI341)),2)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102 - Oprava propustku v km 71,700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260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261</v>
      </c>
      <c r="E65" s="178"/>
      <c r="F65" s="178"/>
      <c r="G65" s="178"/>
      <c r="H65" s="178"/>
      <c r="I65" s="178"/>
      <c r="J65" s="179">
        <f>J189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1"/>
      <c r="C66" s="126"/>
      <c r="D66" s="182" t="s">
        <v>262</v>
      </c>
      <c r="E66" s="183"/>
      <c r="F66" s="183"/>
      <c r="G66" s="183"/>
      <c r="H66" s="183"/>
      <c r="I66" s="183"/>
      <c r="J66" s="184">
        <f>J230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263</v>
      </c>
      <c r="E67" s="178"/>
      <c r="F67" s="178"/>
      <c r="G67" s="178"/>
      <c r="H67" s="178"/>
      <c r="I67" s="178"/>
      <c r="J67" s="179">
        <f>J248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264</v>
      </c>
      <c r="E68" s="178"/>
      <c r="F68" s="178"/>
      <c r="G68" s="178"/>
      <c r="H68" s="178"/>
      <c r="I68" s="178"/>
      <c r="J68" s="179">
        <f>J261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265</v>
      </c>
      <c r="E69" s="178"/>
      <c r="F69" s="178"/>
      <c r="G69" s="178"/>
      <c r="H69" s="178"/>
      <c r="I69" s="178"/>
      <c r="J69" s="179">
        <f>J277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266</v>
      </c>
      <c r="E70" s="178"/>
      <c r="F70" s="178"/>
      <c r="G70" s="178"/>
      <c r="H70" s="178"/>
      <c r="I70" s="178"/>
      <c r="J70" s="179">
        <f>J302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267</v>
      </c>
      <c r="E71" s="178"/>
      <c r="F71" s="178"/>
      <c r="G71" s="178"/>
      <c r="H71" s="178"/>
      <c r="I71" s="178"/>
      <c r="J71" s="179">
        <f>J310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268</v>
      </c>
      <c r="E72" s="178"/>
      <c r="F72" s="178"/>
      <c r="G72" s="178"/>
      <c r="H72" s="178"/>
      <c r="I72" s="178"/>
      <c r="J72" s="179">
        <f>J314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269</v>
      </c>
      <c r="E73" s="178"/>
      <c r="F73" s="178"/>
      <c r="G73" s="178"/>
      <c r="H73" s="178"/>
      <c r="I73" s="178"/>
      <c r="J73" s="179">
        <f>J331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130</v>
      </c>
      <c r="E74" s="178"/>
      <c r="F74" s="178"/>
      <c r="G74" s="178"/>
      <c r="H74" s="178"/>
      <c r="I74" s="178"/>
      <c r="J74" s="179">
        <f>J334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270</v>
      </c>
      <c r="E75" s="183"/>
      <c r="F75" s="183"/>
      <c r="G75" s="183"/>
      <c r="H75" s="183"/>
      <c r="I75" s="183"/>
      <c r="J75" s="184">
        <f>J335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0" t="str">
        <f>E7</f>
        <v>Oprava propustků na trati Rožná - Nedvědice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121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SO 102 - Oprava propustku v km 71,700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73" t="str">
        <f>IF(J14="","",J14)</f>
        <v>29. 5. 2023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132</v>
      </c>
      <c r="D96" s="189" t="s">
        <v>54</v>
      </c>
      <c r="E96" s="189" t="s">
        <v>50</v>
      </c>
      <c r="F96" s="189" t="s">
        <v>51</v>
      </c>
      <c r="G96" s="189" t="s">
        <v>133</v>
      </c>
      <c r="H96" s="189" t="s">
        <v>134</v>
      </c>
      <c r="I96" s="189" t="s">
        <v>135</v>
      </c>
      <c r="J96" s="189" t="s">
        <v>126</v>
      </c>
      <c r="K96" s="190" t="s">
        <v>136</v>
      </c>
      <c r="L96" s="191"/>
      <c r="M96" s="93" t="s">
        <v>19</v>
      </c>
      <c r="N96" s="94" t="s">
        <v>39</v>
      </c>
      <c r="O96" s="94" t="s">
        <v>137</v>
      </c>
      <c r="P96" s="94" t="s">
        <v>138</v>
      </c>
      <c r="Q96" s="94" t="s">
        <v>139</v>
      </c>
      <c r="R96" s="94" t="s">
        <v>140</v>
      </c>
      <c r="S96" s="94" t="s">
        <v>141</v>
      </c>
      <c r="T96" s="95" t="s">
        <v>142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143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P98+P189+P248+P261+P277+P302+P310+P314+P331+P334</f>
        <v>0</v>
      </c>
      <c r="Q97" s="97"/>
      <c r="R97" s="194">
        <f>R98+R189+R248+R261+R277+R302+R310+R314+R331+R334</f>
        <v>216.4357112667</v>
      </c>
      <c r="S97" s="97"/>
      <c r="T97" s="195">
        <f>T98+T189+T248+T261+T277+T302+T310+T314+T331+T334</f>
        <v>49.638630000000006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68</v>
      </c>
      <c r="AU97" s="18" t="s">
        <v>127</v>
      </c>
      <c r="BK97" s="196">
        <f>BK98+BK189+BK248+BK261+BK277+BK302+BK310+BK314+BK331+BK334</f>
        <v>0</v>
      </c>
    </row>
    <row r="98" spans="1:63" s="12" customFormat="1" ht="25.9" customHeight="1">
      <c r="A98" s="12"/>
      <c r="B98" s="197"/>
      <c r="C98" s="198"/>
      <c r="D98" s="199" t="s">
        <v>68</v>
      </c>
      <c r="E98" s="200" t="s">
        <v>76</v>
      </c>
      <c r="F98" s="200" t="s">
        <v>271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SUM(P99:P188)</f>
        <v>0</v>
      </c>
      <c r="Q98" s="205"/>
      <c r="R98" s="206">
        <f>SUM(R99:R188)</f>
        <v>150.36157667999998</v>
      </c>
      <c r="S98" s="205"/>
      <c r="T98" s="207">
        <f>SUM(T99:T188)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76</v>
      </c>
      <c r="AT98" s="209" t="s">
        <v>68</v>
      </c>
      <c r="AU98" s="209" t="s">
        <v>69</v>
      </c>
      <c r="AY98" s="208" t="s">
        <v>146</v>
      </c>
      <c r="BK98" s="210">
        <f>SUM(BK99:BK188)</f>
        <v>0</v>
      </c>
    </row>
    <row r="99" spans="1:65" s="2" customFormat="1" ht="24.15" customHeight="1">
      <c r="A99" s="39"/>
      <c r="B99" s="40"/>
      <c r="C99" s="213" t="s">
        <v>76</v>
      </c>
      <c r="D99" s="213" t="s">
        <v>149</v>
      </c>
      <c r="E99" s="214" t="s">
        <v>272</v>
      </c>
      <c r="F99" s="215" t="s">
        <v>273</v>
      </c>
      <c r="G99" s="216" t="s">
        <v>274</v>
      </c>
      <c r="H99" s="217">
        <v>110</v>
      </c>
      <c r="I99" s="218"/>
      <c r="J99" s="219">
        <f>ROUND(I99*H99,2)</f>
        <v>0</v>
      </c>
      <c r="K99" s="215" t="s">
        <v>275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154</v>
      </c>
      <c r="AT99" s="224" t="s">
        <v>149</v>
      </c>
      <c r="AU99" s="224" t="s">
        <v>76</v>
      </c>
      <c r="AY99" s="18" t="s">
        <v>146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154</v>
      </c>
      <c r="BM99" s="224" t="s">
        <v>276</v>
      </c>
    </row>
    <row r="100" spans="1:47" s="2" customFormat="1" ht="12">
      <c r="A100" s="39"/>
      <c r="B100" s="40"/>
      <c r="C100" s="41"/>
      <c r="D100" s="226" t="s">
        <v>156</v>
      </c>
      <c r="E100" s="41"/>
      <c r="F100" s="227" t="s">
        <v>277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156</v>
      </c>
      <c r="AU100" s="18" t="s">
        <v>76</v>
      </c>
    </row>
    <row r="101" spans="1:47" s="2" customFormat="1" ht="12">
      <c r="A101" s="39"/>
      <c r="B101" s="40"/>
      <c r="C101" s="41"/>
      <c r="D101" s="277" t="s">
        <v>278</v>
      </c>
      <c r="E101" s="41"/>
      <c r="F101" s="278" t="s">
        <v>279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278</v>
      </c>
      <c r="AU101" s="18" t="s">
        <v>76</v>
      </c>
    </row>
    <row r="102" spans="1:51" s="13" customFormat="1" ht="12">
      <c r="A102" s="13"/>
      <c r="B102" s="232"/>
      <c r="C102" s="233"/>
      <c r="D102" s="226" t="s">
        <v>165</v>
      </c>
      <c r="E102" s="234" t="s">
        <v>19</v>
      </c>
      <c r="F102" s="235" t="s">
        <v>280</v>
      </c>
      <c r="G102" s="233"/>
      <c r="H102" s="236">
        <v>110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165</v>
      </c>
      <c r="AU102" s="242" t="s">
        <v>76</v>
      </c>
      <c r="AV102" s="13" t="s">
        <v>78</v>
      </c>
      <c r="AW102" s="13" t="s">
        <v>31</v>
      </c>
      <c r="AX102" s="13" t="s">
        <v>76</v>
      </c>
      <c r="AY102" s="242" t="s">
        <v>146</v>
      </c>
    </row>
    <row r="103" spans="1:65" s="2" customFormat="1" ht="16.5" customHeight="1">
      <c r="A103" s="39"/>
      <c r="B103" s="40"/>
      <c r="C103" s="213" t="s">
        <v>78</v>
      </c>
      <c r="D103" s="213" t="s">
        <v>149</v>
      </c>
      <c r="E103" s="214" t="s">
        <v>281</v>
      </c>
      <c r="F103" s="215" t="s">
        <v>282</v>
      </c>
      <c r="G103" s="216" t="s">
        <v>283</v>
      </c>
      <c r="H103" s="217">
        <v>16</v>
      </c>
      <c r="I103" s="218"/>
      <c r="J103" s="219">
        <f>ROUND(I103*H103,2)</f>
        <v>0</v>
      </c>
      <c r="K103" s="215" t="s">
        <v>19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4.07925E-05</v>
      </c>
      <c r="R103" s="222">
        <f>Q103*H103</f>
        <v>0.00065268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154</v>
      </c>
      <c r="AT103" s="224" t="s">
        <v>149</v>
      </c>
      <c r="AU103" s="224" t="s">
        <v>76</v>
      </c>
      <c r="AY103" s="18" t="s">
        <v>146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154</v>
      </c>
      <c r="BM103" s="224" t="s">
        <v>284</v>
      </c>
    </row>
    <row r="104" spans="1:47" s="2" customFormat="1" ht="12">
      <c r="A104" s="39"/>
      <c r="B104" s="40"/>
      <c r="C104" s="41"/>
      <c r="D104" s="226" t="s">
        <v>156</v>
      </c>
      <c r="E104" s="41"/>
      <c r="F104" s="227" t="s">
        <v>285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156</v>
      </c>
      <c r="AU104" s="18" t="s">
        <v>76</v>
      </c>
    </row>
    <row r="105" spans="1:51" s="13" customFormat="1" ht="12">
      <c r="A105" s="13"/>
      <c r="B105" s="232"/>
      <c r="C105" s="233"/>
      <c r="D105" s="226" t="s">
        <v>165</v>
      </c>
      <c r="E105" s="234" t="s">
        <v>19</v>
      </c>
      <c r="F105" s="235" t="s">
        <v>286</v>
      </c>
      <c r="G105" s="233"/>
      <c r="H105" s="236">
        <v>16</v>
      </c>
      <c r="I105" s="237"/>
      <c r="J105" s="233"/>
      <c r="K105" s="233"/>
      <c r="L105" s="238"/>
      <c r="M105" s="239"/>
      <c r="N105" s="240"/>
      <c r="O105" s="240"/>
      <c r="P105" s="240"/>
      <c r="Q105" s="240"/>
      <c r="R105" s="240"/>
      <c r="S105" s="240"/>
      <c r="T105" s="241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2" t="s">
        <v>165</v>
      </c>
      <c r="AU105" s="242" t="s">
        <v>76</v>
      </c>
      <c r="AV105" s="13" t="s">
        <v>78</v>
      </c>
      <c r="AW105" s="13" t="s">
        <v>31</v>
      </c>
      <c r="AX105" s="13" t="s">
        <v>76</v>
      </c>
      <c r="AY105" s="242" t="s">
        <v>146</v>
      </c>
    </row>
    <row r="106" spans="1:65" s="2" customFormat="1" ht="16.5" customHeight="1">
      <c r="A106" s="39"/>
      <c r="B106" s="40"/>
      <c r="C106" s="213" t="s">
        <v>168</v>
      </c>
      <c r="D106" s="213" t="s">
        <v>149</v>
      </c>
      <c r="E106" s="214" t="s">
        <v>287</v>
      </c>
      <c r="F106" s="215" t="s">
        <v>288</v>
      </c>
      <c r="G106" s="216" t="s">
        <v>289</v>
      </c>
      <c r="H106" s="217">
        <v>7</v>
      </c>
      <c r="I106" s="218"/>
      <c r="J106" s="219">
        <f>ROUND(I106*H106,2)</f>
        <v>0</v>
      </c>
      <c r="K106" s="215" t="s">
        <v>19</v>
      </c>
      <c r="L106" s="45"/>
      <c r="M106" s="220" t="s">
        <v>19</v>
      </c>
      <c r="N106" s="221" t="s">
        <v>40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154</v>
      </c>
      <c r="AT106" s="224" t="s">
        <v>149</v>
      </c>
      <c r="AU106" s="224" t="s">
        <v>76</v>
      </c>
      <c r="AY106" s="18" t="s">
        <v>146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76</v>
      </c>
      <c r="BK106" s="225">
        <f>ROUND(I106*H106,2)</f>
        <v>0</v>
      </c>
      <c r="BL106" s="18" t="s">
        <v>154</v>
      </c>
      <c r="BM106" s="224" t="s">
        <v>290</v>
      </c>
    </row>
    <row r="107" spans="1:47" s="2" customFormat="1" ht="12">
      <c r="A107" s="39"/>
      <c r="B107" s="40"/>
      <c r="C107" s="41"/>
      <c r="D107" s="226" t="s">
        <v>156</v>
      </c>
      <c r="E107" s="41"/>
      <c r="F107" s="227" t="s">
        <v>291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156</v>
      </c>
      <c r="AU107" s="18" t="s">
        <v>76</v>
      </c>
    </row>
    <row r="108" spans="1:51" s="13" customFormat="1" ht="12">
      <c r="A108" s="13"/>
      <c r="B108" s="232"/>
      <c r="C108" s="233"/>
      <c r="D108" s="226" t="s">
        <v>165</v>
      </c>
      <c r="E108" s="234" t="s">
        <v>19</v>
      </c>
      <c r="F108" s="235" t="s">
        <v>189</v>
      </c>
      <c r="G108" s="233"/>
      <c r="H108" s="236">
        <v>7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165</v>
      </c>
      <c r="AU108" s="242" t="s">
        <v>76</v>
      </c>
      <c r="AV108" s="13" t="s">
        <v>78</v>
      </c>
      <c r="AW108" s="13" t="s">
        <v>31</v>
      </c>
      <c r="AX108" s="13" t="s">
        <v>76</v>
      </c>
      <c r="AY108" s="242" t="s">
        <v>146</v>
      </c>
    </row>
    <row r="109" spans="1:65" s="2" customFormat="1" ht="16.5" customHeight="1">
      <c r="A109" s="39"/>
      <c r="B109" s="40"/>
      <c r="C109" s="213" t="s">
        <v>154</v>
      </c>
      <c r="D109" s="213" t="s">
        <v>149</v>
      </c>
      <c r="E109" s="214" t="s">
        <v>292</v>
      </c>
      <c r="F109" s="215" t="s">
        <v>293</v>
      </c>
      <c r="G109" s="216" t="s">
        <v>294</v>
      </c>
      <c r="H109" s="217">
        <v>24</v>
      </c>
      <c r="I109" s="218"/>
      <c r="J109" s="219">
        <f>ROUND(I109*H109,2)</f>
        <v>0</v>
      </c>
      <c r="K109" s="215" t="s">
        <v>275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0.0369043</v>
      </c>
      <c r="R109" s="222">
        <f>Q109*H109</f>
        <v>0.8857032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154</v>
      </c>
      <c r="AT109" s="224" t="s">
        <v>149</v>
      </c>
      <c r="AU109" s="224" t="s">
        <v>76</v>
      </c>
      <c r="AY109" s="18" t="s">
        <v>146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154</v>
      </c>
      <c r="BM109" s="224" t="s">
        <v>295</v>
      </c>
    </row>
    <row r="110" spans="1:47" s="2" customFormat="1" ht="12">
      <c r="A110" s="39"/>
      <c r="B110" s="40"/>
      <c r="C110" s="41"/>
      <c r="D110" s="226" t="s">
        <v>156</v>
      </c>
      <c r="E110" s="41"/>
      <c r="F110" s="227" t="s">
        <v>296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156</v>
      </c>
      <c r="AU110" s="18" t="s">
        <v>76</v>
      </c>
    </row>
    <row r="111" spans="1:47" s="2" customFormat="1" ht="12">
      <c r="A111" s="39"/>
      <c r="B111" s="40"/>
      <c r="C111" s="41"/>
      <c r="D111" s="277" t="s">
        <v>278</v>
      </c>
      <c r="E111" s="41"/>
      <c r="F111" s="278" t="s">
        <v>297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278</v>
      </c>
      <c r="AU111" s="18" t="s">
        <v>76</v>
      </c>
    </row>
    <row r="112" spans="1:51" s="13" customFormat="1" ht="12">
      <c r="A112" s="13"/>
      <c r="B112" s="232"/>
      <c r="C112" s="233"/>
      <c r="D112" s="226" t="s">
        <v>165</v>
      </c>
      <c r="E112" s="234" t="s">
        <v>19</v>
      </c>
      <c r="F112" s="235" t="s">
        <v>298</v>
      </c>
      <c r="G112" s="233"/>
      <c r="H112" s="236">
        <v>24</v>
      </c>
      <c r="I112" s="237"/>
      <c r="J112" s="233"/>
      <c r="K112" s="233"/>
      <c r="L112" s="238"/>
      <c r="M112" s="239"/>
      <c r="N112" s="240"/>
      <c r="O112" s="240"/>
      <c r="P112" s="240"/>
      <c r="Q112" s="240"/>
      <c r="R112" s="240"/>
      <c r="S112" s="240"/>
      <c r="T112" s="24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2" t="s">
        <v>165</v>
      </c>
      <c r="AU112" s="242" t="s">
        <v>76</v>
      </c>
      <c r="AV112" s="13" t="s">
        <v>78</v>
      </c>
      <c r="AW112" s="13" t="s">
        <v>31</v>
      </c>
      <c r="AX112" s="13" t="s">
        <v>76</v>
      </c>
      <c r="AY112" s="242" t="s">
        <v>146</v>
      </c>
    </row>
    <row r="113" spans="1:65" s="2" customFormat="1" ht="16.5" customHeight="1">
      <c r="A113" s="39"/>
      <c r="B113" s="40"/>
      <c r="C113" s="213" t="s">
        <v>147</v>
      </c>
      <c r="D113" s="213" t="s">
        <v>149</v>
      </c>
      <c r="E113" s="214" t="s">
        <v>299</v>
      </c>
      <c r="F113" s="215" t="s">
        <v>300</v>
      </c>
      <c r="G113" s="216" t="s">
        <v>160</v>
      </c>
      <c r="H113" s="217">
        <v>15</v>
      </c>
      <c r="I113" s="218"/>
      <c r="J113" s="219">
        <f>ROUND(I113*H113,2)</f>
        <v>0</v>
      </c>
      <c r="K113" s="215" t="s">
        <v>275</v>
      </c>
      <c r="L113" s="45"/>
      <c r="M113" s="220" t="s">
        <v>19</v>
      </c>
      <c r="N113" s="221" t="s">
        <v>40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154</v>
      </c>
      <c r="AT113" s="224" t="s">
        <v>149</v>
      </c>
      <c r="AU113" s="224" t="s">
        <v>76</v>
      </c>
      <c r="AY113" s="18" t="s">
        <v>146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154</v>
      </c>
      <c r="BM113" s="224" t="s">
        <v>301</v>
      </c>
    </row>
    <row r="114" spans="1:47" s="2" customFormat="1" ht="12">
      <c r="A114" s="39"/>
      <c r="B114" s="40"/>
      <c r="C114" s="41"/>
      <c r="D114" s="226" t="s">
        <v>156</v>
      </c>
      <c r="E114" s="41"/>
      <c r="F114" s="227" t="s">
        <v>302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156</v>
      </c>
      <c r="AU114" s="18" t="s">
        <v>76</v>
      </c>
    </row>
    <row r="115" spans="1:47" s="2" customFormat="1" ht="12">
      <c r="A115" s="39"/>
      <c r="B115" s="40"/>
      <c r="C115" s="41"/>
      <c r="D115" s="277" t="s">
        <v>278</v>
      </c>
      <c r="E115" s="41"/>
      <c r="F115" s="278" t="s">
        <v>303</v>
      </c>
      <c r="G115" s="41"/>
      <c r="H115" s="41"/>
      <c r="I115" s="228"/>
      <c r="J115" s="41"/>
      <c r="K115" s="41"/>
      <c r="L115" s="45"/>
      <c r="M115" s="229"/>
      <c r="N115" s="230"/>
      <c r="O115" s="85"/>
      <c r="P115" s="85"/>
      <c r="Q115" s="85"/>
      <c r="R115" s="85"/>
      <c r="S115" s="85"/>
      <c r="T115" s="86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T115" s="18" t="s">
        <v>278</v>
      </c>
      <c r="AU115" s="18" t="s">
        <v>76</v>
      </c>
    </row>
    <row r="116" spans="1:51" s="15" customFormat="1" ht="12">
      <c r="A116" s="15"/>
      <c r="B116" s="264"/>
      <c r="C116" s="265"/>
      <c r="D116" s="226" t="s">
        <v>165</v>
      </c>
      <c r="E116" s="266" t="s">
        <v>19</v>
      </c>
      <c r="F116" s="267" t="s">
        <v>304</v>
      </c>
      <c r="G116" s="265"/>
      <c r="H116" s="266" t="s">
        <v>19</v>
      </c>
      <c r="I116" s="268"/>
      <c r="J116" s="265"/>
      <c r="K116" s="265"/>
      <c r="L116" s="269"/>
      <c r="M116" s="270"/>
      <c r="N116" s="271"/>
      <c r="O116" s="271"/>
      <c r="P116" s="271"/>
      <c r="Q116" s="271"/>
      <c r="R116" s="271"/>
      <c r="S116" s="271"/>
      <c r="T116" s="272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73" t="s">
        <v>165</v>
      </c>
      <c r="AU116" s="273" t="s">
        <v>76</v>
      </c>
      <c r="AV116" s="15" t="s">
        <v>76</v>
      </c>
      <c r="AW116" s="15" t="s">
        <v>31</v>
      </c>
      <c r="AX116" s="15" t="s">
        <v>69</v>
      </c>
      <c r="AY116" s="273" t="s">
        <v>146</v>
      </c>
    </row>
    <row r="117" spans="1:51" s="13" customFormat="1" ht="12">
      <c r="A117" s="13"/>
      <c r="B117" s="232"/>
      <c r="C117" s="233"/>
      <c r="D117" s="226" t="s">
        <v>165</v>
      </c>
      <c r="E117" s="234" t="s">
        <v>19</v>
      </c>
      <c r="F117" s="235" t="s">
        <v>305</v>
      </c>
      <c r="G117" s="233"/>
      <c r="H117" s="236">
        <v>10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165</v>
      </c>
      <c r="AU117" s="242" t="s">
        <v>76</v>
      </c>
      <c r="AV117" s="13" t="s">
        <v>78</v>
      </c>
      <c r="AW117" s="13" t="s">
        <v>31</v>
      </c>
      <c r="AX117" s="13" t="s">
        <v>69</v>
      </c>
      <c r="AY117" s="242" t="s">
        <v>146</v>
      </c>
    </row>
    <row r="118" spans="1:51" s="13" customFormat="1" ht="12">
      <c r="A118" s="13"/>
      <c r="B118" s="232"/>
      <c r="C118" s="233"/>
      <c r="D118" s="226" t="s">
        <v>165</v>
      </c>
      <c r="E118" s="234" t="s">
        <v>19</v>
      </c>
      <c r="F118" s="235" t="s">
        <v>306</v>
      </c>
      <c r="G118" s="233"/>
      <c r="H118" s="236">
        <v>5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165</v>
      </c>
      <c r="AU118" s="242" t="s">
        <v>76</v>
      </c>
      <c r="AV118" s="13" t="s">
        <v>78</v>
      </c>
      <c r="AW118" s="13" t="s">
        <v>31</v>
      </c>
      <c r="AX118" s="13" t="s">
        <v>69</v>
      </c>
      <c r="AY118" s="242" t="s">
        <v>146</v>
      </c>
    </row>
    <row r="119" spans="1:51" s="14" customFormat="1" ht="12">
      <c r="A119" s="14"/>
      <c r="B119" s="243"/>
      <c r="C119" s="244"/>
      <c r="D119" s="226" t="s">
        <v>165</v>
      </c>
      <c r="E119" s="245" t="s">
        <v>19</v>
      </c>
      <c r="F119" s="246" t="s">
        <v>167</v>
      </c>
      <c r="G119" s="244"/>
      <c r="H119" s="247">
        <v>15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3" t="s">
        <v>165</v>
      </c>
      <c r="AU119" s="253" t="s">
        <v>76</v>
      </c>
      <c r="AV119" s="14" t="s">
        <v>154</v>
      </c>
      <c r="AW119" s="14" t="s">
        <v>31</v>
      </c>
      <c r="AX119" s="14" t="s">
        <v>76</v>
      </c>
      <c r="AY119" s="253" t="s">
        <v>146</v>
      </c>
    </row>
    <row r="120" spans="1:65" s="2" customFormat="1" ht="16.5" customHeight="1">
      <c r="A120" s="39"/>
      <c r="B120" s="40"/>
      <c r="C120" s="213" t="s">
        <v>184</v>
      </c>
      <c r="D120" s="213" t="s">
        <v>149</v>
      </c>
      <c r="E120" s="214" t="s">
        <v>307</v>
      </c>
      <c r="F120" s="215" t="s">
        <v>308</v>
      </c>
      <c r="G120" s="216" t="s">
        <v>160</v>
      </c>
      <c r="H120" s="217">
        <v>170.244</v>
      </c>
      <c r="I120" s="218"/>
      <c r="J120" s="219">
        <f>ROUND(I120*H120,2)</f>
        <v>0</v>
      </c>
      <c r="K120" s="215" t="s">
        <v>275</v>
      </c>
      <c r="L120" s="45"/>
      <c r="M120" s="220" t="s">
        <v>19</v>
      </c>
      <c r="N120" s="221" t="s">
        <v>40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154</v>
      </c>
      <c r="AT120" s="224" t="s">
        <v>149</v>
      </c>
      <c r="AU120" s="224" t="s">
        <v>76</v>
      </c>
      <c r="AY120" s="18" t="s">
        <v>146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76</v>
      </c>
      <c r="BK120" s="225">
        <f>ROUND(I120*H120,2)</f>
        <v>0</v>
      </c>
      <c r="BL120" s="18" t="s">
        <v>154</v>
      </c>
      <c r="BM120" s="224" t="s">
        <v>309</v>
      </c>
    </row>
    <row r="121" spans="1:47" s="2" customFormat="1" ht="12">
      <c r="A121" s="39"/>
      <c r="B121" s="40"/>
      <c r="C121" s="41"/>
      <c r="D121" s="226" t="s">
        <v>156</v>
      </c>
      <c r="E121" s="41"/>
      <c r="F121" s="227" t="s">
        <v>310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156</v>
      </c>
      <c r="AU121" s="18" t="s">
        <v>76</v>
      </c>
    </row>
    <row r="122" spans="1:47" s="2" customFormat="1" ht="12">
      <c r="A122" s="39"/>
      <c r="B122" s="40"/>
      <c r="C122" s="41"/>
      <c r="D122" s="277" t="s">
        <v>278</v>
      </c>
      <c r="E122" s="41"/>
      <c r="F122" s="278" t="s">
        <v>311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278</v>
      </c>
      <c r="AU122" s="18" t="s">
        <v>76</v>
      </c>
    </row>
    <row r="123" spans="1:51" s="13" customFormat="1" ht="12">
      <c r="A123" s="13"/>
      <c r="B123" s="232"/>
      <c r="C123" s="233"/>
      <c r="D123" s="226" t="s">
        <v>165</v>
      </c>
      <c r="E123" s="234" t="s">
        <v>19</v>
      </c>
      <c r="F123" s="235" t="s">
        <v>312</v>
      </c>
      <c r="G123" s="233"/>
      <c r="H123" s="236">
        <v>-27.9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165</v>
      </c>
      <c r="AU123" s="242" t="s">
        <v>76</v>
      </c>
      <c r="AV123" s="13" t="s">
        <v>78</v>
      </c>
      <c r="AW123" s="13" t="s">
        <v>31</v>
      </c>
      <c r="AX123" s="13" t="s">
        <v>69</v>
      </c>
      <c r="AY123" s="242" t="s">
        <v>146</v>
      </c>
    </row>
    <row r="124" spans="1:51" s="13" customFormat="1" ht="12">
      <c r="A124" s="13"/>
      <c r="B124" s="232"/>
      <c r="C124" s="233"/>
      <c r="D124" s="226" t="s">
        <v>165</v>
      </c>
      <c r="E124" s="234" t="s">
        <v>19</v>
      </c>
      <c r="F124" s="235" t="s">
        <v>313</v>
      </c>
      <c r="G124" s="233"/>
      <c r="H124" s="236">
        <v>198.144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165</v>
      </c>
      <c r="AU124" s="242" t="s">
        <v>76</v>
      </c>
      <c r="AV124" s="13" t="s">
        <v>78</v>
      </c>
      <c r="AW124" s="13" t="s">
        <v>31</v>
      </c>
      <c r="AX124" s="13" t="s">
        <v>69</v>
      </c>
      <c r="AY124" s="242" t="s">
        <v>146</v>
      </c>
    </row>
    <row r="125" spans="1:51" s="14" customFormat="1" ht="12">
      <c r="A125" s="14"/>
      <c r="B125" s="243"/>
      <c r="C125" s="244"/>
      <c r="D125" s="226" t="s">
        <v>165</v>
      </c>
      <c r="E125" s="245" t="s">
        <v>19</v>
      </c>
      <c r="F125" s="246" t="s">
        <v>167</v>
      </c>
      <c r="G125" s="244"/>
      <c r="H125" s="247">
        <v>170.244</v>
      </c>
      <c r="I125" s="248"/>
      <c r="J125" s="244"/>
      <c r="K125" s="244"/>
      <c r="L125" s="249"/>
      <c r="M125" s="250"/>
      <c r="N125" s="251"/>
      <c r="O125" s="251"/>
      <c r="P125" s="251"/>
      <c r="Q125" s="251"/>
      <c r="R125" s="251"/>
      <c r="S125" s="251"/>
      <c r="T125" s="252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3" t="s">
        <v>165</v>
      </c>
      <c r="AU125" s="253" t="s">
        <v>76</v>
      </c>
      <c r="AV125" s="14" t="s">
        <v>154</v>
      </c>
      <c r="AW125" s="14" t="s">
        <v>31</v>
      </c>
      <c r="AX125" s="14" t="s">
        <v>76</v>
      </c>
      <c r="AY125" s="253" t="s">
        <v>146</v>
      </c>
    </row>
    <row r="126" spans="1:65" s="2" customFormat="1" ht="16.5" customHeight="1">
      <c r="A126" s="39"/>
      <c r="B126" s="40"/>
      <c r="C126" s="213" t="s">
        <v>189</v>
      </c>
      <c r="D126" s="213" t="s">
        <v>149</v>
      </c>
      <c r="E126" s="214" t="s">
        <v>314</v>
      </c>
      <c r="F126" s="215" t="s">
        <v>315</v>
      </c>
      <c r="G126" s="216" t="s">
        <v>160</v>
      </c>
      <c r="H126" s="217">
        <v>185.244</v>
      </c>
      <c r="I126" s="218"/>
      <c r="J126" s="219">
        <f>ROUND(I126*H126,2)</f>
        <v>0</v>
      </c>
      <c r="K126" s="215" t="s">
        <v>275</v>
      </c>
      <c r="L126" s="45"/>
      <c r="M126" s="220" t="s">
        <v>19</v>
      </c>
      <c r="N126" s="221" t="s">
        <v>40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154</v>
      </c>
      <c r="AT126" s="224" t="s">
        <v>149</v>
      </c>
      <c r="AU126" s="224" t="s">
        <v>76</v>
      </c>
      <c r="AY126" s="18" t="s">
        <v>146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76</v>
      </c>
      <c r="BK126" s="225">
        <f>ROUND(I126*H126,2)</f>
        <v>0</v>
      </c>
      <c r="BL126" s="18" t="s">
        <v>154</v>
      </c>
      <c r="BM126" s="224" t="s">
        <v>316</v>
      </c>
    </row>
    <row r="127" spans="1:47" s="2" customFormat="1" ht="12">
      <c r="A127" s="39"/>
      <c r="B127" s="40"/>
      <c r="C127" s="41"/>
      <c r="D127" s="226" t="s">
        <v>156</v>
      </c>
      <c r="E127" s="41"/>
      <c r="F127" s="227" t="s">
        <v>317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156</v>
      </c>
      <c r="AU127" s="18" t="s">
        <v>76</v>
      </c>
    </row>
    <row r="128" spans="1:47" s="2" customFormat="1" ht="12">
      <c r="A128" s="39"/>
      <c r="B128" s="40"/>
      <c r="C128" s="41"/>
      <c r="D128" s="277" t="s">
        <v>278</v>
      </c>
      <c r="E128" s="41"/>
      <c r="F128" s="278" t="s">
        <v>318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278</v>
      </c>
      <c r="AU128" s="18" t="s">
        <v>76</v>
      </c>
    </row>
    <row r="129" spans="1:51" s="13" customFormat="1" ht="12">
      <c r="A129" s="13"/>
      <c r="B129" s="232"/>
      <c r="C129" s="233"/>
      <c r="D129" s="226" t="s">
        <v>165</v>
      </c>
      <c r="E129" s="234" t="s">
        <v>19</v>
      </c>
      <c r="F129" s="235" t="s">
        <v>319</v>
      </c>
      <c r="G129" s="233"/>
      <c r="H129" s="236">
        <v>185.244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165</v>
      </c>
      <c r="AU129" s="242" t="s">
        <v>76</v>
      </c>
      <c r="AV129" s="13" t="s">
        <v>78</v>
      </c>
      <c r="AW129" s="13" t="s">
        <v>31</v>
      </c>
      <c r="AX129" s="13" t="s">
        <v>76</v>
      </c>
      <c r="AY129" s="242" t="s">
        <v>146</v>
      </c>
    </row>
    <row r="130" spans="1:65" s="2" customFormat="1" ht="21.75" customHeight="1">
      <c r="A130" s="39"/>
      <c r="B130" s="40"/>
      <c r="C130" s="213" t="s">
        <v>196</v>
      </c>
      <c r="D130" s="213" t="s">
        <v>149</v>
      </c>
      <c r="E130" s="214" t="s">
        <v>320</v>
      </c>
      <c r="F130" s="215" t="s">
        <v>321</v>
      </c>
      <c r="G130" s="216" t="s">
        <v>160</v>
      </c>
      <c r="H130" s="217">
        <v>185.244</v>
      </c>
      <c r="I130" s="218"/>
      <c r="J130" s="219">
        <f>ROUND(I130*H130,2)</f>
        <v>0</v>
      </c>
      <c r="K130" s="215" t="s">
        <v>275</v>
      </c>
      <c r="L130" s="45"/>
      <c r="M130" s="220" t="s">
        <v>19</v>
      </c>
      <c r="N130" s="221" t="s">
        <v>40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154</v>
      </c>
      <c r="AT130" s="224" t="s">
        <v>149</v>
      </c>
      <c r="AU130" s="224" t="s">
        <v>76</v>
      </c>
      <c r="AY130" s="18" t="s">
        <v>146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76</v>
      </c>
      <c r="BK130" s="225">
        <f>ROUND(I130*H130,2)</f>
        <v>0</v>
      </c>
      <c r="BL130" s="18" t="s">
        <v>154</v>
      </c>
      <c r="BM130" s="224" t="s">
        <v>322</v>
      </c>
    </row>
    <row r="131" spans="1:47" s="2" customFormat="1" ht="12">
      <c r="A131" s="39"/>
      <c r="B131" s="40"/>
      <c r="C131" s="41"/>
      <c r="D131" s="226" t="s">
        <v>156</v>
      </c>
      <c r="E131" s="41"/>
      <c r="F131" s="227" t="s">
        <v>323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156</v>
      </c>
      <c r="AU131" s="18" t="s">
        <v>76</v>
      </c>
    </row>
    <row r="132" spans="1:47" s="2" customFormat="1" ht="12">
      <c r="A132" s="39"/>
      <c r="B132" s="40"/>
      <c r="C132" s="41"/>
      <c r="D132" s="277" t="s">
        <v>278</v>
      </c>
      <c r="E132" s="41"/>
      <c r="F132" s="278" t="s">
        <v>324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278</v>
      </c>
      <c r="AU132" s="18" t="s">
        <v>76</v>
      </c>
    </row>
    <row r="133" spans="1:51" s="13" customFormat="1" ht="12">
      <c r="A133" s="13"/>
      <c r="B133" s="232"/>
      <c r="C133" s="233"/>
      <c r="D133" s="226" t="s">
        <v>165</v>
      </c>
      <c r="E133" s="234" t="s">
        <v>19</v>
      </c>
      <c r="F133" s="235" t="s">
        <v>325</v>
      </c>
      <c r="G133" s="233"/>
      <c r="H133" s="236">
        <v>185.244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165</v>
      </c>
      <c r="AU133" s="242" t="s">
        <v>76</v>
      </c>
      <c r="AV133" s="13" t="s">
        <v>78</v>
      </c>
      <c r="AW133" s="13" t="s">
        <v>31</v>
      </c>
      <c r="AX133" s="13" t="s">
        <v>76</v>
      </c>
      <c r="AY133" s="242" t="s">
        <v>146</v>
      </c>
    </row>
    <row r="134" spans="1:65" s="2" customFormat="1" ht="24.15" customHeight="1">
      <c r="A134" s="39"/>
      <c r="B134" s="40"/>
      <c r="C134" s="213" t="s">
        <v>201</v>
      </c>
      <c r="D134" s="213" t="s">
        <v>149</v>
      </c>
      <c r="E134" s="214" t="s">
        <v>326</v>
      </c>
      <c r="F134" s="215" t="s">
        <v>327</v>
      </c>
      <c r="G134" s="216" t="s">
        <v>160</v>
      </c>
      <c r="H134" s="217">
        <v>2553.66</v>
      </c>
      <c r="I134" s="218"/>
      <c r="J134" s="219">
        <f>ROUND(I134*H134,2)</f>
        <v>0</v>
      </c>
      <c r="K134" s="215" t="s">
        <v>275</v>
      </c>
      <c r="L134" s="45"/>
      <c r="M134" s="220" t="s">
        <v>19</v>
      </c>
      <c r="N134" s="221" t="s">
        <v>40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154</v>
      </c>
      <c r="AT134" s="224" t="s">
        <v>149</v>
      </c>
      <c r="AU134" s="224" t="s">
        <v>76</v>
      </c>
      <c r="AY134" s="18" t="s">
        <v>146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154</v>
      </c>
      <c r="BM134" s="224" t="s">
        <v>328</v>
      </c>
    </row>
    <row r="135" spans="1:47" s="2" customFormat="1" ht="12">
      <c r="A135" s="39"/>
      <c r="B135" s="40"/>
      <c r="C135" s="41"/>
      <c r="D135" s="226" t="s">
        <v>156</v>
      </c>
      <c r="E135" s="41"/>
      <c r="F135" s="227" t="s">
        <v>329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76</v>
      </c>
    </row>
    <row r="136" spans="1:47" s="2" customFormat="1" ht="12">
      <c r="A136" s="39"/>
      <c r="B136" s="40"/>
      <c r="C136" s="41"/>
      <c r="D136" s="277" t="s">
        <v>278</v>
      </c>
      <c r="E136" s="41"/>
      <c r="F136" s="278" t="s">
        <v>330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278</v>
      </c>
      <c r="AU136" s="18" t="s">
        <v>76</v>
      </c>
    </row>
    <row r="137" spans="1:51" s="13" customFormat="1" ht="12">
      <c r="A137" s="13"/>
      <c r="B137" s="232"/>
      <c r="C137" s="233"/>
      <c r="D137" s="226" t="s">
        <v>165</v>
      </c>
      <c r="E137" s="234" t="s">
        <v>19</v>
      </c>
      <c r="F137" s="235" t="s">
        <v>331</v>
      </c>
      <c r="G137" s="233"/>
      <c r="H137" s="236">
        <v>2553.66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165</v>
      </c>
      <c r="AU137" s="242" t="s">
        <v>76</v>
      </c>
      <c r="AV137" s="13" t="s">
        <v>78</v>
      </c>
      <c r="AW137" s="13" t="s">
        <v>31</v>
      </c>
      <c r="AX137" s="13" t="s">
        <v>76</v>
      </c>
      <c r="AY137" s="242" t="s">
        <v>146</v>
      </c>
    </row>
    <row r="138" spans="1:65" s="2" customFormat="1" ht="16.5" customHeight="1">
      <c r="A138" s="39"/>
      <c r="B138" s="40"/>
      <c r="C138" s="213" t="s">
        <v>205</v>
      </c>
      <c r="D138" s="213" t="s">
        <v>149</v>
      </c>
      <c r="E138" s="214" t="s">
        <v>332</v>
      </c>
      <c r="F138" s="215" t="s">
        <v>333</v>
      </c>
      <c r="G138" s="216" t="s">
        <v>160</v>
      </c>
      <c r="H138" s="217">
        <v>185.244</v>
      </c>
      <c r="I138" s="218"/>
      <c r="J138" s="219">
        <f>ROUND(I138*H138,2)</f>
        <v>0</v>
      </c>
      <c r="K138" s="215" t="s">
        <v>275</v>
      </c>
      <c r="L138" s="45"/>
      <c r="M138" s="220" t="s">
        <v>19</v>
      </c>
      <c r="N138" s="221" t="s">
        <v>40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154</v>
      </c>
      <c r="AT138" s="224" t="s">
        <v>149</v>
      </c>
      <c r="AU138" s="224" t="s">
        <v>76</v>
      </c>
      <c r="AY138" s="18" t="s">
        <v>146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76</v>
      </c>
      <c r="BK138" s="225">
        <f>ROUND(I138*H138,2)</f>
        <v>0</v>
      </c>
      <c r="BL138" s="18" t="s">
        <v>154</v>
      </c>
      <c r="BM138" s="224" t="s">
        <v>334</v>
      </c>
    </row>
    <row r="139" spans="1:47" s="2" customFormat="1" ht="12">
      <c r="A139" s="39"/>
      <c r="B139" s="40"/>
      <c r="C139" s="41"/>
      <c r="D139" s="226" t="s">
        <v>156</v>
      </c>
      <c r="E139" s="41"/>
      <c r="F139" s="227" t="s">
        <v>335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156</v>
      </c>
      <c r="AU139" s="18" t="s">
        <v>76</v>
      </c>
    </row>
    <row r="140" spans="1:47" s="2" customFormat="1" ht="12">
      <c r="A140" s="39"/>
      <c r="B140" s="40"/>
      <c r="C140" s="41"/>
      <c r="D140" s="277" t="s">
        <v>278</v>
      </c>
      <c r="E140" s="41"/>
      <c r="F140" s="278" t="s">
        <v>336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278</v>
      </c>
      <c r="AU140" s="18" t="s">
        <v>76</v>
      </c>
    </row>
    <row r="141" spans="1:51" s="13" customFormat="1" ht="12">
      <c r="A141" s="13"/>
      <c r="B141" s="232"/>
      <c r="C141" s="233"/>
      <c r="D141" s="226" t="s">
        <v>165</v>
      </c>
      <c r="E141" s="234" t="s">
        <v>19</v>
      </c>
      <c r="F141" s="235" t="s">
        <v>337</v>
      </c>
      <c r="G141" s="233"/>
      <c r="H141" s="236">
        <v>185.244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165</v>
      </c>
      <c r="AU141" s="242" t="s">
        <v>76</v>
      </c>
      <c r="AV141" s="13" t="s">
        <v>78</v>
      </c>
      <c r="AW141" s="13" t="s">
        <v>31</v>
      </c>
      <c r="AX141" s="13" t="s">
        <v>76</v>
      </c>
      <c r="AY141" s="242" t="s">
        <v>146</v>
      </c>
    </row>
    <row r="142" spans="1:65" s="2" customFormat="1" ht="21.75" customHeight="1">
      <c r="A142" s="39"/>
      <c r="B142" s="40"/>
      <c r="C142" s="213" t="s">
        <v>209</v>
      </c>
      <c r="D142" s="213" t="s">
        <v>149</v>
      </c>
      <c r="E142" s="214" t="s">
        <v>338</v>
      </c>
      <c r="F142" s="215" t="s">
        <v>339</v>
      </c>
      <c r="G142" s="216" t="s">
        <v>160</v>
      </c>
      <c r="H142" s="217">
        <v>165.266</v>
      </c>
      <c r="I142" s="218"/>
      <c r="J142" s="219">
        <f>ROUND(I142*H142,2)</f>
        <v>0</v>
      </c>
      <c r="K142" s="215" t="s">
        <v>275</v>
      </c>
      <c r="L142" s="45"/>
      <c r="M142" s="220" t="s">
        <v>19</v>
      </c>
      <c r="N142" s="221" t="s">
        <v>40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154</v>
      </c>
      <c r="AT142" s="224" t="s">
        <v>149</v>
      </c>
      <c r="AU142" s="224" t="s">
        <v>76</v>
      </c>
      <c r="AY142" s="18" t="s">
        <v>146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76</v>
      </c>
      <c r="BK142" s="225">
        <f>ROUND(I142*H142,2)</f>
        <v>0</v>
      </c>
      <c r="BL142" s="18" t="s">
        <v>154</v>
      </c>
      <c r="BM142" s="224" t="s">
        <v>340</v>
      </c>
    </row>
    <row r="143" spans="1:47" s="2" customFormat="1" ht="12">
      <c r="A143" s="39"/>
      <c r="B143" s="40"/>
      <c r="C143" s="41"/>
      <c r="D143" s="226" t="s">
        <v>156</v>
      </c>
      <c r="E143" s="41"/>
      <c r="F143" s="227" t="s">
        <v>341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156</v>
      </c>
      <c r="AU143" s="18" t="s">
        <v>76</v>
      </c>
    </row>
    <row r="144" spans="1:47" s="2" customFormat="1" ht="12">
      <c r="A144" s="39"/>
      <c r="B144" s="40"/>
      <c r="C144" s="41"/>
      <c r="D144" s="277" t="s">
        <v>278</v>
      </c>
      <c r="E144" s="41"/>
      <c r="F144" s="278" t="s">
        <v>342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278</v>
      </c>
      <c r="AU144" s="18" t="s">
        <v>76</v>
      </c>
    </row>
    <row r="145" spans="1:51" s="13" customFormat="1" ht="12">
      <c r="A145" s="13"/>
      <c r="B145" s="232"/>
      <c r="C145" s="233"/>
      <c r="D145" s="226" t="s">
        <v>165</v>
      </c>
      <c r="E145" s="234" t="s">
        <v>19</v>
      </c>
      <c r="F145" s="235" t="s">
        <v>343</v>
      </c>
      <c r="G145" s="233"/>
      <c r="H145" s="236">
        <v>-32.878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165</v>
      </c>
      <c r="AU145" s="242" t="s">
        <v>76</v>
      </c>
      <c r="AV145" s="13" t="s">
        <v>78</v>
      </c>
      <c r="AW145" s="13" t="s">
        <v>31</v>
      </c>
      <c r="AX145" s="13" t="s">
        <v>69</v>
      </c>
      <c r="AY145" s="242" t="s">
        <v>146</v>
      </c>
    </row>
    <row r="146" spans="1:51" s="13" customFormat="1" ht="12">
      <c r="A146" s="13"/>
      <c r="B146" s="232"/>
      <c r="C146" s="233"/>
      <c r="D146" s="226" t="s">
        <v>165</v>
      </c>
      <c r="E146" s="234" t="s">
        <v>19</v>
      </c>
      <c r="F146" s="235" t="s">
        <v>313</v>
      </c>
      <c r="G146" s="233"/>
      <c r="H146" s="236">
        <v>198.144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165</v>
      </c>
      <c r="AU146" s="242" t="s">
        <v>76</v>
      </c>
      <c r="AV146" s="13" t="s">
        <v>78</v>
      </c>
      <c r="AW146" s="13" t="s">
        <v>31</v>
      </c>
      <c r="AX146" s="13" t="s">
        <v>69</v>
      </c>
      <c r="AY146" s="242" t="s">
        <v>146</v>
      </c>
    </row>
    <row r="147" spans="1:51" s="14" customFormat="1" ht="12">
      <c r="A147" s="14"/>
      <c r="B147" s="243"/>
      <c r="C147" s="244"/>
      <c r="D147" s="226" t="s">
        <v>165</v>
      </c>
      <c r="E147" s="245" t="s">
        <v>19</v>
      </c>
      <c r="F147" s="246" t="s">
        <v>167</v>
      </c>
      <c r="G147" s="244"/>
      <c r="H147" s="247">
        <v>165.266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165</v>
      </c>
      <c r="AU147" s="253" t="s">
        <v>76</v>
      </c>
      <c r="AV147" s="14" t="s">
        <v>154</v>
      </c>
      <c r="AW147" s="14" t="s">
        <v>31</v>
      </c>
      <c r="AX147" s="14" t="s">
        <v>76</v>
      </c>
      <c r="AY147" s="253" t="s">
        <v>146</v>
      </c>
    </row>
    <row r="148" spans="1:65" s="2" customFormat="1" ht="16.5" customHeight="1">
      <c r="A148" s="39"/>
      <c r="B148" s="40"/>
      <c r="C148" s="213" t="s">
        <v>213</v>
      </c>
      <c r="D148" s="213" t="s">
        <v>149</v>
      </c>
      <c r="E148" s="214" t="s">
        <v>344</v>
      </c>
      <c r="F148" s="215" t="s">
        <v>345</v>
      </c>
      <c r="G148" s="216" t="s">
        <v>274</v>
      </c>
      <c r="H148" s="217">
        <v>184</v>
      </c>
      <c r="I148" s="218"/>
      <c r="J148" s="219">
        <f>ROUND(I148*H148,2)</f>
        <v>0</v>
      </c>
      <c r="K148" s="215" t="s">
        <v>19</v>
      </c>
      <c r="L148" s="45"/>
      <c r="M148" s="220" t="s">
        <v>19</v>
      </c>
      <c r="N148" s="221" t="s">
        <v>40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154</v>
      </c>
      <c r="AT148" s="224" t="s">
        <v>149</v>
      </c>
      <c r="AU148" s="224" t="s">
        <v>76</v>
      </c>
      <c r="AY148" s="18" t="s">
        <v>146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76</v>
      </c>
      <c r="BK148" s="225">
        <f>ROUND(I148*H148,2)</f>
        <v>0</v>
      </c>
      <c r="BL148" s="18" t="s">
        <v>154</v>
      </c>
      <c r="BM148" s="224" t="s">
        <v>346</v>
      </c>
    </row>
    <row r="149" spans="1:47" s="2" customFormat="1" ht="12">
      <c r="A149" s="39"/>
      <c r="B149" s="40"/>
      <c r="C149" s="41"/>
      <c r="D149" s="226" t="s">
        <v>156</v>
      </c>
      <c r="E149" s="41"/>
      <c r="F149" s="227" t="s">
        <v>347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156</v>
      </c>
      <c r="AU149" s="18" t="s">
        <v>76</v>
      </c>
    </row>
    <row r="150" spans="1:51" s="13" customFormat="1" ht="12">
      <c r="A150" s="13"/>
      <c r="B150" s="232"/>
      <c r="C150" s="233"/>
      <c r="D150" s="226" t="s">
        <v>165</v>
      </c>
      <c r="E150" s="234" t="s">
        <v>19</v>
      </c>
      <c r="F150" s="235" t="s">
        <v>348</v>
      </c>
      <c r="G150" s="233"/>
      <c r="H150" s="236">
        <v>96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165</v>
      </c>
      <c r="AU150" s="242" t="s">
        <v>76</v>
      </c>
      <c r="AV150" s="13" t="s">
        <v>78</v>
      </c>
      <c r="AW150" s="13" t="s">
        <v>31</v>
      </c>
      <c r="AX150" s="13" t="s">
        <v>69</v>
      </c>
      <c r="AY150" s="242" t="s">
        <v>146</v>
      </c>
    </row>
    <row r="151" spans="1:51" s="13" customFormat="1" ht="12">
      <c r="A151" s="13"/>
      <c r="B151" s="232"/>
      <c r="C151" s="233"/>
      <c r="D151" s="226" t="s">
        <v>165</v>
      </c>
      <c r="E151" s="234" t="s">
        <v>19</v>
      </c>
      <c r="F151" s="235" t="s">
        <v>349</v>
      </c>
      <c r="G151" s="233"/>
      <c r="H151" s="236">
        <v>88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165</v>
      </c>
      <c r="AU151" s="242" t="s">
        <v>76</v>
      </c>
      <c r="AV151" s="13" t="s">
        <v>78</v>
      </c>
      <c r="AW151" s="13" t="s">
        <v>31</v>
      </c>
      <c r="AX151" s="13" t="s">
        <v>69</v>
      </c>
      <c r="AY151" s="242" t="s">
        <v>146</v>
      </c>
    </row>
    <row r="152" spans="1:51" s="14" customFormat="1" ht="12">
      <c r="A152" s="14"/>
      <c r="B152" s="243"/>
      <c r="C152" s="244"/>
      <c r="D152" s="226" t="s">
        <v>165</v>
      </c>
      <c r="E152" s="245" t="s">
        <v>19</v>
      </c>
      <c r="F152" s="246" t="s">
        <v>167</v>
      </c>
      <c r="G152" s="244"/>
      <c r="H152" s="247">
        <v>184</v>
      </c>
      <c r="I152" s="248"/>
      <c r="J152" s="244"/>
      <c r="K152" s="244"/>
      <c r="L152" s="249"/>
      <c r="M152" s="250"/>
      <c r="N152" s="251"/>
      <c r="O152" s="251"/>
      <c r="P152" s="251"/>
      <c r="Q152" s="251"/>
      <c r="R152" s="251"/>
      <c r="S152" s="251"/>
      <c r="T152" s="252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3" t="s">
        <v>165</v>
      </c>
      <c r="AU152" s="253" t="s">
        <v>76</v>
      </c>
      <c r="AV152" s="14" t="s">
        <v>154</v>
      </c>
      <c r="AW152" s="14" t="s">
        <v>31</v>
      </c>
      <c r="AX152" s="14" t="s">
        <v>76</v>
      </c>
      <c r="AY152" s="253" t="s">
        <v>146</v>
      </c>
    </row>
    <row r="153" spans="1:65" s="2" customFormat="1" ht="16.5" customHeight="1">
      <c r="A153" s="39"/>
      <c r="B153" s="40"/>
      <c r="C153" s="254" t="s">
        <v>220</v>
      </c>
      <c r="D153" s="254" t="s">
        <v>197</v>
      </c>
      <c r="E153" s="255" t="s">
        <v>350</v>
      </c>
      <c r="F153" s="256" t="s">
        <v>351</v>
      </c>
      <c r="G153" s="257" t="s">
        <v>228</v>
      </c>
      <c r="H153" s="258">
        <v>148.739</v>
      </c>
      <c r="I153" s="259"/>
      <c r="J153" s="260">
        <f>ROUND(I153*H153,2)</f>
        <v>0</v>
      </c>
      <c r="K153" s="256" t="s">
        <v>275</v>
      </c>
      <c r="L153" s="261"/>
      <c r="M153" s="262" t="s">
        <v>19</v>
      </c>
      <c r="N153" s="263" t="s">
        <v>40</v>
      </c>
      <c r="O153" s="85"/>
      <c r="P153" s="222">
        <f>O153*H153</f>
        <v>0</v>
      </c>
      <c r="Q153" s="222">
        <v>1</v>
      </c>
      <c r="R153" s="222">
        <f>Q153*H153</f>
        <v>148.739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196</v>
      </c>
      <c r="AT153" s="224" t="s">
        <v>197</v>
      </c>
      <c r="AU153" s="224" t="s">
        <v>76</v>
      </c>
      <c r="AY153" s="18" t="s">
        <v>146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154</v>
      </c>
      <c r="BM153" s="224" t="s">
        <v>352</v>
      </c>
    </row>
    <row r="154" spans="1:47" s="2" customFormat="1" ht="12">
      <c r="A154" s="39"/>
      <c r="B154" s="40"/>
      <c r="C154" s="41"/>
      <c r="D154" s="226" t="s">
        <v>156</v>
      </c>
      <c r="E154" s="41"/>
      <c r="F154" s="227" t="s">
        <v>351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156</v>
      </c>
      <c r="AU154" s="18" t="s">
        <v>76</v>
      </c>
    </row>
    <row r="155" spans="1:51" s="13" customFormat="1" ht="12">
      <c r="A155" s="13"/>
      <c r="B155" s="232"/>
      <c r="C155" s="233"/>
      <c r="D155" s="226" t="s">
        <v>165</v>
      </c>
      <c r="E155" s="234" t="s">
        <v>19</v>
      </c>
      <c r="F155" s="235" t="s">
        <v>353</v>
      </c>
      <c r="G155" s="233"/>
      <c r="H155" s="236">
        <v>148.739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165</v>
      </c>
      <c r="AU155" s="242" t="s">
        <v>76</v>
      </c>
      <c r="AV155" s="13" t="s">
        <v>78</v>
      </c>
      <c r="AW155" s="13" t="s">
        <v>31</v>
      </c>
      <c r="AX155" s="13" t="s">
        <v>76</v>
      </c>
      <c r="AY155" s="242" t="s">
        <v>146</v>
      </c>
    </row>
    <row r="156" spans="1:65" s="2" customFormat="1" ht="16.5" customHeight="1">
      <c r="A156" s="39"/>
      <c r="B156" s="40"/>
      <c r="C156" s="213" t="s">
        <v>225</v>
      </c>
      <c r="D156" s="213" t="s">
        <v>149</v>
      </c>
      <c r="E156" s="214" t="s">
        <v>354</v>
      </c>
      <c r="F156" s="215" t="s">
        <v>355</v>
      </c>
      <c r="G156" s="216" t="s">
        <v>228</v>
      </c>
      <c r="H156" s="217">
        <v>153.22</v>
      </c>
      <c r="I156" s="218"/>
      <c r="J156" s="219">
        <f>ROUND(I156*H156,2)</f>
        <v>0</v>
      </c>
      <c r="K156" s="215" t="s">
        <v>275</v>
      </c>
      <c r="L156" s="45"/>
      <c r="M156" s="220" t="s">
        <v>19</v>
      </c>
      <c r="N156" s="221" t="s">
        <v>40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154</v>
      </c>
      <c r="AT156" s="224" t="s">
        <v>149</v>
      </c>
      <c r="AU156" s="224" t="s">
        <v>76</v>
      </c>
      <c r="AY156" s="18" t="s">
        <v>146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76</v>
      </c>
      <c r="BK156" s="225">
        <f>ROUND(I156*H156,2)</f>
        <v>0</v>
      </c>
      <c r="BL156" s="18" t="s">
        <v>154</v>
      </c>
      <c r="BM156" s="224" t="s">
        <v>356</v>
      </c>
    </row>
    <row r="157" spans="1:47" s="2" customFormat="1" ht="12">
      <c r="A157" s="39"/>
      <c r="B157" s="40"/>
      <c r="C157" s="41"/>
      <c r="D157" s="226" t="s">
        <v>156</v>
      </c>
      <c r="E157" s="41"/>
      <c r="F157" s="227" t="s">
        <v>357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156</v>
      </c>
      <c r="AU157" s="18" t="s">
        <v>76</v>
      </c>
    </row>
    <row r="158" spans="1:47" s="2" customFormat="1" ht="12">
      <c r="A158" s="39"/>
      <c r="B158" s="40"/>
      <c r="C158" s="41"/>
      <c r="D158" s="277" t="s">
        <v>278</v>
      </c>
      <c r="E158" s="41"/>
      <c r="F158" s="278" t="s">
        <v>358</v>
      </c>
      <c r="G158" s="41"/>
      <c r="H158" s="41"/>
      <c r="I158" s="228"/>
      <c r="J158" s="41"/>
      <c r="K158" s="41"/>
      <c r="L158" s="45"/>
      <c r="M158" s="229"/>
      <c r="N158" s="230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278</v>
      </c>
      <c r="AU158" s="18" t="s">
        <v>76</v>
      </c>
    </row>
    <row r="159" spans="1:51" s="13" customFormat="1" ht="12">
      <c r="A159" s="13"/>
      <c r="B159" s="232"/>
      <c r="C159" s="233"/>
      <c r="D159" s="226" t="s">
        <v>165</v>
      </c>
      <c r="E159" s="234" t="s">
        <v>19</v>
      </c>
      <c r="F159" s="235" t="s">
        <v>359</v>
      </c>
      <c r="G159" s="233"/>
      <c r="H159" s="236">
        <v>153.22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165</v>
      </c>
      <c r="AU159" s="242" t="s">
        <v>76</v>
      </c>
      <c r="AV159" s="13" t="s">
        <v>78</v>
      </c>
      <c r="AW159" s="13" t="s">
        <v>31</v>
      </c>
      <c r="AX159" s="13" t="s">
        <v>76</v>
      </c>
      <c r="AY159" s="242" t="s">
        <v>146</v>
      </c>
    </row>
    <row r="160" spans="1:65" s="2" customFormat="1" ht="16.5" customHeight="1">
      <c r="A160" s="39"/>
      <c r="B160" s="40"/>
      <c r="C160" s="213" t="s">
        <v>8</v>
      </c>
      <c r="D160" s="213" t="s">
        <v>149</v>
      </c>
      <c r="E160" s="214" t="s">
        <v>360</v>
      </c>
      <c r="F160" s="215" t="s">
        <v>361</v>
      </c>
      <c r="G160" s="216" t="s">
        <v>274</v>
      </c>
      <c r="H160" s="217">
        <v>33</v>
      </c>
      <c r="I160" s="218"/>
      <c r="J160" s="219">
        <f>ROUND(I160*H160,2)</f>
        <v>0</v>
      </c>
      <c r="K160" s="215" t="s">
        <v>275</v>
      </c>
      <c r="L160" s="45"/>
      <c r="M160" s="220" t="s">
        <v>19</v>
      </c>
      <c r="N160" s="221" t="s">
        <v>40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154</v>
      </c>
      <c r="AT160" s="224" t="s">
        <v>149</v>
      </c>
      <c r="AU160" s="224" t="s">
        <v>76</v>
      </c>
      <c r="AY160" s="18" t="s">
        <v>146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76</v>
      </c>
      <c r="BK160" s="225">
        <f>ROUND(I160*H160,2)</f>
        <v>0</v>
      </c>
      <c r="BL160" s="18" t="s">
        <v>154</v>
      </c>
      <c r="BM160" s="224" t="s">
        <v>362</v>
      </c>
    </row>
    <row r="161" spans="1:47" s="2" customFormat="1" ht="12">
      <c r="A161" s="39"/>
      <c r="B161" s="40"/>
      <c r="C161" s="41"/>
      <c r="D161" s="226" t="s">
        <v>156</v>
      </c>
      <c r="E161" s="41"/>
      <c r="F161" s="227" t="s">
        <v>363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156</v>
      </c>
      <c r="AU161" s="18" t="s">
        <v>76</v>
      </c>
    </row>
    <row r="162" spans="1:47" s="2" customFormat="1" ht="12">
      <c r="A162" s="39"/>
      <c r="B162" s="40"/>
      <c r="C162" s="41"/>
      <c r="D162" s="277" t="s">
        <v>278</v>
      </c>
      <c r="E162" s="41"/>
      <c r="F162" s="278" t="s">
        <v>364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278</v>
      </c>
      <c r="AU162" s="18" t="s">
        <v>76</v>
      </c>
    </row>
    <row r="163" spans="1:51" s="13" customFormat="1" ht="12">
      <c r="A163" s="13"/>
      <c r="B163" s="232"/>
      <c r="C163" s="233"/>
      <c r="D163" s="226" t="s">
        <v>165</v>
      </c>
      <c r="E163" s="234" t="s">
        <v>19</v>
      </c>
      <c r="F163" s="235" t="s">
        <v>365</v>
      </c>
      <c r="G163" s="233"/>
      <c r="H163" s="236">
        <v>33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165</v>
      </c>
      <c r="AU163" s="242" t="s">
        <v>76</v>
      </c>
      <c r="AV163" s="13" t="s">
        <v>78</v>
      </c>
      <c r="AW163" s="13" t="s">
        <v>31</v>
      </c>
      <c r="AX163" s="13" t="s">
        <v>76</v>
      </c>
      <c r="AY163" s="242" t="s">
        <v>146</v>
      </c>
    </row>
    <row r="164" spans="1:65" s="2" customFormat="1" ht="16.5" customHeight="1">
      <c r="A164" s="39"/>
      <c r="B164" s="40"/>
      <c r="C164" s="213" t="s">
        <v>241</v>
      </c>
      <c r="D164" s="213" t="s">
        <v>149</v>
      </c>
      <c r="E164" s="214" t="s">
        <v>366</v>
      </c>
      <c r="F164" s="215" t="s">
        <v>367</v>
      </c>
      <c r="G164" s="216" t="s">
        <v>274</v>
      </c>
      <c r="H164" s="217">
        <v>60</v>
      </c>
      <c r="I164" s="218"/>
      <c r="J164" s="219">
        <f>ROUND(I164*H164,2)</f>
        <v>0</v>
      </c>
      <c r="K164" s="215" t="s">
        <v>275</v>
      </c>
      <c r="L164" s="45"/>
      <c r="M164" s="220" t="s">
        <v>19</v>
      </c>
      <c r="N164" s="221" t="s">
        <v>40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154</v>
      </c>
      <c r="AT164" s="224" t="s">
        <v>149</v>
      </c>
      <c r="AU164" s="224" t="s">
        <v>76</v>
      </c>
      <c r="AY164" s="18" t="s">
        <v>146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76</v>
      </c>
      <c r="BK164" s="225">
        <f>ROUND(I164*H164,2)</f>
        <v>0</v>
      </c>
      <c r="BL164" s="18" t="s">
        <v>154</v>
      </c>
      <c r="BM164" s="224" t="s">
        <v>368</v>
      </c>
    </row>
    <row r="165" spans="1:47" s="2" customFormat="1" ht="12">
      <c r="A165" s="39"/>
      <c r="B165" s="40"/>
      <c r="C165" s="41"/>
      <c r="D165" s="226" t="s">
        <v>156</v>
      </c>
      <c r="E165" s="41"/>
      <c r="F165" s="227" t="s">
        <v>369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156</v>
      </c>
      <c r="AU165" s="18" t="s">
        <v>76</v>
      </c>
    </row>
    <row r="166" spans="1:47" s="2" customFormat="1" ht="12">
      <c r="A166" s="39"/>
      <c r="B166" s="40"/>
      <c r="C166" s="41"/>
      <c r="D166" s="277" t="s">
        <v>278</v>
      </c>
      <c r="E166" s="41"/>
      <c r="F166" s="278" t="s">
        <v>370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278</v>
      </c>
      <c r="AU166" s="18" t="s">
        <v>76</v>
      </c>
    </row>
    <row r="167" spans="1:51" s="13" customFormat="1" ht="12">
      <c r="A167" s="13"/>
      <c r="B167" s="232"/>
      <c r="C167" s="233"/>
      <c r="D167" s="226" t="s">
        <v>165</v>
      </c>
      <c r="E167" s="234" t="s">
        <v>19</v>
      </c>
      <c r="F167" s="235" t="s">
        <v>371</v>
      </c>
      <c r="G167" s="233"/>
      <c r="H167" s="236">
        <v>60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165</v>
      </c>
      <c r="AU167" s="242" t="s">
        <v>76</v>
      </c>
      <c r="AV167" s="13" t="s">
        <v>78</v>
      </c>
      <c r="AW167" s="13" t="s">
        <v>31</v>
      </c>
      <c r="AX167" s="13" t="s">
        <v>76</v>
      </c>
      <c r="AY167" s="242" t="s">
        <v>146</v>
      </c>
    </row>
    <row r="168" spans="1:65" s="2" customFormat="1" ht="16.5" customHeight="1">
      <c r="A168" s="39"/>
      <c r="B168" s="40"/>
      <c r="C168" s="213" t="s">
        <v>247</v>
      </c>
      <c r="D168" s="213" t="s">
        <v>149</v>
      </c>
      <c r="E168" s="214" t="s">
        <v>372</v>
      </c>
      <c r="F168" s="215" t="s">
        <v>373</v>
      </c>
      <c r="G168" s="216" t="s">
        <v>274</v>
      </c>
      <c r="H168" s="217">
        <v>184</v>
      </c>
      <c r="I168" s="218"/>
      <c r="J168" s="219">
        <f>ROUND(I168*H168,2)</f>
        <v>0</v>
      </c>
      <c r="K168" s="215" t="s">
        <v>275</v>
      </c>
      <c r="L168" s="45"/>
      <c r="M168" s="220" t="s">
        <v>19</v>
      </c>
      <c r="N168" s="221" t="s">
        <v>40</v>
      </c>
      <c r="O168" s="85"/>
      <c r="P168" s="222">
        <f>O168*H168</f>
        <v>0</v>
      </c>
      <c r="Q168" s="222">
        <v>0</v>
      </c>
      <c r="R168" s="222">
        <f>Q168*H168</f>
        <v>0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154</v>
      </c>
      <c r="AT168" s="224" t="s">
        <v>149</v>
      </c>
      <c r="AU168" s="224" t="s">
        <v>76</v>
      </c>
      <c r="AY168" s="18" t="s">
        <v>146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76</v>
      </c>
      <c r="BK168" s="225">
        <f>ROUND(I168*H168,2)</f>
        <v>0</v>
      </c>
      <c r="BL168" s="18" t="s">
        <v>154</v>
      </c>
      <c r="BM168" s="224" t="s">
        <v>374</v>
      </c>
    </row>
    <row r="169" spans="1:47" s="2" customFormat="1" ht="12">
      <c r="A169" s="39"/>
      <c r="B169" s="40"/>
      <c r="C169" s="41"/>
      <c r="D169" s="226" t="s">
        <v>156</v>
      </c>
      <c r="E169" s="41"/>
      <c r="F169" s="227" t="s">
        <v>375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156</v>
      </c>
      <c r="AU169" s="18" t="s">
        <v>76</v>
      </c>
    </row>
    <row r="170" spans="1:47" s="2" customFormat="1" ht="12">
      <c r="A170" s="39"/>
      <c r="B170" s="40"/>
      <c r="C170" s="41"/>
      <c r="D170" s="277" t="s">
        <v>278</v>
      </c>
      <c r="E170" s="41"/>
      <c r="F170" s="278" t="s">
        <v>376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278</v>
      </c>
      <c r="AU170" s="18" t="s">
        <v>76</v>
      </c>
    </row>
    <row r="171" spans="1:51" s="13" customFormat="1" ht="12">
      <c r="A171" s="13"/>
      <c r="B171" s="232"/>
      <c r="C171" s="233"/>
      <c r="D171" s="226" t="s">
        <v>165</v>
      </c>
      <c r="E171" s="234" t="s">
        <v>19</v>
      </c>
      <c r="F171" s="235" t="s">
        <v>348</v>
      </c>
      <c r="G171" s="233"/>
      <c r="H171" s="236">
        <v>96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165</v>
      </c>
      <c r="AU171" s="242" t="s">
        <v>76</v>
      </c>
      <c r="AV171" s="13" t="s">
        <v>78</v>
      </c>
      <c r="AW171" s="13" t="s">
        <v>31</v>
      </c>
      <c r="AX171" s="13" t="s">
        <v>69</v>
      </c>
      <c r="AY171" s="242" t="s">
        <v>146</v>
      </c>
    </row>
    <row r="172" spans="1:51" s="13" customFormat="1" ht="12">
      <c r="A172" s="13"/>
      <c r="B172" s="232"/>
      <c r="C172" s="233"/>
      <c r="D172" s="226" t="s">
        <v>165</v>
      </c>
      <c r="E172" s="234" t="s">
        <v>19</v>
      </c>
      <c r="F172" s="235" t="s">
        <v>349</v>
      </c>
      <c r="G172" s="233"/>
      <c r="H172" s="236">
        <v>88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165</v>
      </c>
      <c r="AU172" s="242" t="s">
        <v>76</v>
      </c>
      <c r="AV172" s="13" t="s">
        <v>78</v>
      </c>
      <c r="AW172" s="13" t="s">
        <v>31</v>
      </c>
      <c r="AX172" s="13" t="s">
        <v>69</v>
      </c>
      <c r="AY172" s="242" t="s">
        <v>146</v>
      </c>
    </row>
    <row r="173" spans="1:51" s="14" customFormat="1" ht="12">
      <c r="A173" s="14"/>
      <c r="B173" s="243"/>
      <c r="C173" s="244"/>
      <c r="D173" s="226" t="s">
        <v>165</v>
      </c>
      <c r="E173" s="245" t="s">
        <v>19</v>
      </c>
      <c r="F173" s="246" t="s">
        <v>167</v>
      </c>
      <c r="G173" s="244"/>
      <c r="H173" s="247">
        <v>184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165</v>
      </c>
      <c r="AU173" s="253" t="s">
        <v>76</v>
      </c>
      <c r="AV173" s="14" t="s">
        <v>154</v>
      </c>
      <c r="AW173" s="14" t="s">
        <v>31</v>
      </c>
      <c r="AX173" s="14" t="s">
        <v>76</v>
      </c>
      <c r="AY173" s="253" t="s">
        <v>146</v>
      </c>
    </row>
    <row r="174" spans="1:65" s="2" customFormat="1" ht="16.5" customHeight="1">
      <c r="A174" s="39"/>
      <c r="B174" s="40"/>
      <c r="C174" s="213" t="s">
        <v>253</v>
      </c>
      <c r="D174" s="213" t="s">
        <v>149</v>
      </c>
      <c r="E174" s="214" t="s">
        <v>377</v>
      </c>
      <c r="F174" s="215" t="s">
        <v>378</v>
      </c>
      <c r="G174" s="216" t="s">
        <v>274</v>
      </c>
      <c r="H174" s="217">
        <v>184</v>
      </c>
      <c r="I174" s="218"/>
      <c r="J174" s="219">
        <f>ROUND(I174*H174,2)</f>
        <v>0</v>
      </c>
      <c r="K174" s="215" t="s">
        <v>275</v>
      </c>
      <c r="L174" s="45"/>
      <c r="M174" s="220" t="s">
        <v>19</v>
      </c>
      <c r="N174" s="221" t="s">
        <v>40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154</v>
      </c>
      <c r="AT174" s="224" t="s">
        <v>149</v>
      </c>
      <c r="AU174" s="224" t="s">
        <v>76</v>
      </c>
      <c r="AY174" s="18" t="s">
        <v>146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76</v>
      </c>
      <c r="BK174" s="225">
        <f>ROUND(I174*H174,2)</f>
        <v>0</v>
      </c>
      <c r="BL174" s="18" t="s">
        <v>154</v>
      </c>
      <c r="BM174" s="224" t="s">
        <v>379</v>
      </c>
    </row>
    <row r="175" spans="1:47" s="2" customFormat="1" ht="12">
      <c r="A175" s="39"/>
      <c r="B175" s="40"/>
      <c r="C175" s="41"/>
      <c r="D175" s="226" t="s">
        <v>156</v>
      </c>
      <c r="E175" s="41"/>
      <c r="F175" s="227" t="s">
        <v>380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156</v>
      </c>
      <c r="AU175" s="18" t="s">
        <v>76</v>
      </c>
    </row>
    <row r="176" spans="1:47" s="2" customFormat="1" ht="12">
      <c r="A176" s="39"/>
      <c r="B176" s="40"/>
      <c r="C176" s="41"/>
      <c r="D176" s="277" t="s">
        <v>278</v>
      </c>
      <c r="E176" s="41"/>
      <c r="F176" s="278" t="s">
        <v>381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278</v>
      </c>
      <c r="AU176" s="18" t="s">
        <v>76</v>
      </c>
    </row>
    <row r="177" spans="1:51" s="13" customFormat="1" ht="12">
      <c r="A177" s="13"/>
      <c r="B177" s="232"/>
      <c r="C177" s="233"/>
      <c r="D177" s="226" t="s">
        <v>165</v>
      </c>
      <c r="E177" s="234" t="s">
        <v>19</v>
      </c>
      <c r="F177" s="235" t="s">
        <v>348</v>
      </c>
      <c r="G177" s="233"/>
      <c r="H177" s="236">
        <v>96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165</v>
      </c>
      <c r="AU177" s="242" t="s">
        <v>76</v>
      </c>
      <c r="AV177" s="13" t="s">
        <v>78</v>
      </c>
      <c r="AW177" s="13" t="s">
        <v>31</v>
      </c>
      <c r="AX177" s="13" t="s">
        <v>69</v>
      </c>
      <c r="AY177" s="242" t="s">
        <v>146</v>
      </c>
    </row>
    <row r="178" spans="1:51" s="13" customFormat="1" ht="12">
      <c r="A178" s="13"/>
      <c r="B178" s="232"/>
      <c r="C178" s="233"/>
      <c r="D178" s="226" t="s">
        <v>165</v>
      </c>
      <c r="E178" s="234" t="s">
        <v>19</v>
      </c>
      <c r="F178" s="235" t="s">
        <v>349</v>
      </c>
      <c r="G178" s="233"/>
      <c r="H178" s="236">
        <v>88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165</v>
      </c>
      <c r="AU178" s="242" t="s">
        <v>76</v>
      </c>
      <c r="AV178" s="13" t="s">
        <v>78</v>
      </c>
      <c r="AW178" s="13" t="s">
        <v>31</v>
      </c>
      <c r="AX178" s="13" t="s">
        <v>69</v>
      </c>
      <c r="AY178" s="242" t="s">
        <v>146</v>
      </c>
    </row>
    <row r="179" spans="1:51" s="14" customFormat="1" ht="12">
      <c r="A179" s="14"/>
      <c r="B179" s="243"/>
      <c r="C179" s="244"/>
      <c r="D179" s="226" t="s">
        <v>165</v>
      </c>
      <c r="E179" s="245" t="s">
        <v>19</v>
      </c>
      <c r="F179" s="246" t="s">
        <v>167</v>
      </c>
      <c r="G179" s="244"/>
      <c r="H179" s="247">
        <v>184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165</v>
      </c>
      <c r="AU179" s="253" t="s">
        <v>76</v>
      </c>
      <c r="AV179" s="14" t="s">
        <v>154</v>
      </c>
      <c r="AW179" s="14" t="s">
        <v>31</v>
      </c>
      <c r="AX179" s="14" t="s">
        <v>76</v>
      </c>
      <c r="AY179" s="253" t="s">
        <v>146</v>
      </c>
    </row>
    <row r="180" spans="1:65" s="2" customFormat="1" ht="16.5" customHeight="1">
      <c r="A180" s="39"/>
      <c r="B180" s="40"/>
      <c r="C180" s="213" t="s">
        <v>382</v>
      </c>
      <c r="D180" s="213" t="s">
        <v>149</v>
      </c>
      <c r="E180" s="214" t="s">
        <v>383</v>
      </c>
      <c r="F180" s="215" t="s">
        <v>384</v>
      </c>
      <c r="G180" s="216" t="s">
        <v>274</v>
      </c>
      <c r="H180" s="217">
        <v>184</v>
      </c>
      <c r="I180" s="218"/>
      <c r="J180" s="219">
        <f>ROUND(I180*H180,2)</f>
        <v>0</v>
      </c>
      <c r="K180" s="215" t="s">
        <v>275</v>
      </c>
      <c r="L180" s="45"/>
      <c r="M180" s="220" t="s">
        <v>19</v>
      </c>
      <c r="N180" s="221" t="s">
        <v>40</v>
      </c>
      <c r="O180" s="85"/>
      <c r="P180" s="222">
        <f>O180*H180</f>
        <v>0</v>
      </c>
      <c r="Q180" s="222">
        <v>0.0039712</v>
      </c>
      <c r="R180" s="222">
        <f>Q180*H180</f>
        <v>0.7307008</v>
      </c>
      <c r="S180" s="222">
        <v>0</v>
      </c>
      <c r="T180" s="223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4" t="s">
        <v>154</v>
      </c>
      <c r="AT180" s="224" t="s">
        <v>149</v>
      </c>
      <c r="AU180" s="224" t="s">
        <v>76</v>
      </c>
      <c r="AY180" s="18" t="s">
        <v>146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8" t="s">
        <v>76</v>
      </c>
      <c r="BK180" s="225">
        <f>ROUND(I180*H180,2)</f>
        <v>0</v>
      </c>
      <c r="BL180" s="18" t="s">
        <v>154</v>
      </c>
      <c r="BM180" s="224" t="s">
        <v>385</v>
      </c>
    </row>
    <row r="181" spans="1:47" s="2" customFormat="1" ht="12">
      <c r="A181" s="39"/>
      <c r="B181" s="40"/>
      <c r="C181" s="41"/>
      <c r="D181" s="226" t="s">
        <v>156</v>
      </c>
      <c r="E181" s="41"/>
      <c r="F181" s="227" t="s">
        <v>384</v>
      </c>
      <c r="G181" s="41"/>
      <c r="H181" s="41"/>
      <c r="I181" s="228"/>
      <c r="J181" s="41"/>
      <c r="K181" s="41"/>
      <c r="L181" s="45"/>
      <c r="M181" s="229"/>
      <c r="N181" s="230"/>
      <c r="O181" s="85"/>
      <c r="P181" s="85"/>
      <c r="Q181" s="85"/>
      <c r="R181" s="85"/>
      <c r="S181" s="85"/>
      <c r="T181" s="86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156</v>
      </c>
      <c r="AU181" s="18" t="s">
        <v>76</v>
      </c>
    </row>
    <row r="182" spans="1:47" s="2" customFormat="1" ht="12">
      <c r="A182" s="39"/>
      <c r="B182" s="40"/>
      <c r="C182" s="41"/>
      <c r="D182" s="277" t="s">
        <v>278</v>
      </c>
      <c r="E182" s="41"/>
      <c r="F182" s="278" t="s">
        <v>386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278</v>
      </c>
      <c r="AU182" s="18" t="s">
        <v>76</v>
      </c>
    </row>
    <row r="183" spans="1:51" s="13" customFormat="1" ht="12">
      <c r="A183" s="13"/>
      <c r="B183" s="232"/>
      <c r="C183" s="233"/>
      <c r="D183" s="226" t="s">
        <v>165</v>
      </c>
      <c r="E183" s="234" t="s">
        <v>19</v>
      </c>
      <c r="F183" s="235" t="s">
        <v>348</v>
      </c>
      <c r="G183" s="233"/>
      <c r="H183" s="236">
        <v>96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165</v>
      </c>
      <c r="AU183" s="242" t="s">
        <v>76</v>
      </c>
      <c r="AV183" s="13" t="s">
        <v>78</v>
      </c>
      <c r="AW183" s="13" t="s">
        <v>31</v>
      </c>
      <c r="AX183" s="13" t="s">
        <v>69</v>
      </c>
      <c r="AY183" s="242" t="s">
        <v>146</v>
      </c>
    </row>
    <row r="184" spans="1:51" s="13" customFormat="1" ht="12">
      <c r="A184" s="13"/>
      <c r="B184" s="232"/>
      <c r="C184" s="233"/>
      <c r="D184" s="226" t="s">
        <v>165</v>
      </c>
      <c r="E184" s="234" t="s">
        <v>19</v>
      </c>
      <c r="F184" s="235" t="s">
        <v>349</v>
      </c>
      <c r="G184" s="233"/>
      <c r="H184" s="236">
        <v>88</v>
      </c>
      <c r="I184" s="237"/>
      <c r="J184" s="233"/>
      <c r="K184" s="233"/>
      <c r="L184" s="238"/>
      <c r="M184" s="239"/>
      <c r="N184" s="240"/>
      <c r="O184" s="240"/>
      <c r="P184" s="240"/>
      <c r="Q184" s="240"/>
      <c r="R184" s="240"/>
      <c r="S184" s="240"/>
      <c r="T184" s="241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2" t="s">
        <v>165</v>
      </c>
      <c r="AU184" s="242" t="s">
        <v>76</v>
      </c>
      <c r="AV184" s="13" t="s">
        <v>78</v>
      </c>
      <c r="AW184" s="13" t="s">
        <v>31</v>
      </c>
      <c r="AX184" s="13" t="s">
        <v>69</v>
      </c>
      <c r="AY184" s="242" t="s">
        <v>146</v>
      </c>
    </row>
    <row r="185" spans="1:51" s="14" customFormat="1" ht="12">
      <c r="A185" s="14"/>
      <c r="B185" s="243"/>
      <c r="C185" s="244"/>
      <c r="D185" s="226" t="s">
        <v>165</v>
      </c>
      <c r="E185" s="245" t="s">
        <v>19</v>
      </c>
      <c r="F185" s="246" t="s">
        <v>167</v>
      </c>
      <c r="G185" s="244"/>
      <c r="H185" s="247">
        <v>184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165</v>
      </c>
      <c r="AU185" s="253" t="s">
        <v>76</v>
      </c>
      <c r="AV185" s="14" t="s">
        <v>154</v>
      </c>
      <c r="AW185" s="14" t="s">
        <v>31</v>
      </c>
      <c r="AX185" s="14" t="s">
        <v>76</v>
      </c>
      <c r="AY185" s="253" t="s">
        <v>146</v>
      </c>
    </row>
    <row r="186" spans="1:65" s="2" customFormat="1" ht="16.5" customHeight="1">
      <c r="A186" s="39"/>
      <c r="B186" s="40"/>
      <c r="C186" s="254" t="s">
        <v>387</v>
      </c>
      <c r="D186" s="254" t="s">
        <v>197</v>
      </c>
      <c r="E186" s="255" t="s">
        <v>388</v>
      </c>
      <c r="F186" s="256" t="s">
        <v>389</v>
      </c>
      <c r="G186" s="257" t="s">
        <v>390</v>
      </c>
      <c r="H186" s="258">
        <v>5.52</v>
      </c>
      <c r="I186" s="259"/>
      <c r="J186" s="260">
        <f>ROUND(I186*H186,2)</f>
        <v>0</v>
      </c>
      <c r="K186" s="256" t="s">
        <v>275</v>
      </c>
      <c r="L186" s="261"/>
      <c r="M186" s="262" t="s">
        <v>19</v>
      </c>
      <c r="N186" s="263" t="s">
        <v>40</v>
      </c>
      <c r="O186" s="85"/>
      <c r="P186" s="222">
        <f>O186*H186</f>
        <v>0</v>
      </c>
      <c r="Q186" s="222">
        <v>0.001</v>
      </c>
      <c r="R186" s="222">
        <f>Q186*H186</f>
        <v>0.00552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196</v>
      </c>
      <c r="AT186" s="224" t="s">
        <v>197</v>
      </c>
      <c r="AU186" s="224" t="s">
        <v>76</v>
      </c>
      <c r="AY186" s="18" t="s">
        <v>146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76</v>
      </c>
      <c r="BK186" s="225">
        <f>ROUND(I186*H186,2)</f>
        <v>0</v>
      </c>
      <c r="BL186" s="18" t="s">
        <v>154</v>
      </c>
      <c r="BM186" s="224" t="s">
        <v>391</v>
      </c>
    </row>
    <row r="187" spans="1:47" s="2" customFormat="1" ht="12">
      <c r="A187" s="39"/>
      <c r="B187" s="40"/>
      <c r="C187" s="41"/>
      <c r="D187" s="226" t="s">
        <v>156</v>
      </c>
      <c r="E187" s="41"/>
      <c r="F187" s="227" t="s">
        <v>389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156</v>
      </c>
      <c r="AU187" s="18" t="s">
        <v>76</v>
      </c>
    </row>
    <row r="188" spans="1:51" s="13" customFormat="1" ht="12">
      <c r="A188" s="13"/>
      <c r="B188" s="232"/>
      <c r="C188" s="233"/>
      <c r="D188" s="226" t="s">
        <v>165</v>
      </c>
      <c r="E188" s="234" t="s">
        <v>19</v>
      </c>
      <c r="F188" s="235" t="s">
        <v>392</v>
      </c>
      <c r="G188" s="233"/>
      <c r="H188" s="236">
        <v>5.52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165</v>
      </c>
      <c r="AU188" s="242" t="s">
        <v>76</v>
      </c>
      <c r="AV188" s="13" t="s">
        <v>78</v>
      </c>
      <c r="AW188" s="13" t="s">
        <v>31</v>
      </c>
      <c r="AX188" s="13" t="s">
        <v>76</v>
      </c>
      <c r="AY188" s="242" t="s">
        <v>146</v>
      </c>
    </row>
    <row r="189" spans="1:63" s="12" customFormat="1" ht="25.9" customHeight="1">
      <c r="A189" s="12"/>
      <c r="B189" s="197"/>
      <c r="C189" s="198"/>
      <c r="D189" s="199" t="s">
        <v>68</v>
      </c>
      <c r="E189" s="200" t="s">
        <v>78</v>
      </c>
      <c r="F189" s="200" t="s">
        <v>393</v>
      </c>
      <c r="G189" s="198"/>
      <c r="H189" s="198"/>
      <c r="I189" s="201"/>
      <c r="J189" s="202">
        <f>BK189</f>
        <v>0</v>
      </c>
      <c r="K189" s="198"/>
      <c r="L189" s="203"/>
      <c r="M189" s="204"/>
      <c r="N189" s="205"/>
      <c r="O189" s="205"/>
      <c r="P189" s="206">
        <f>P190+SUM(P191:P230)</f>
        <v>0</v>
      </c>
      <c r="Q189" s="205"/>
      <c r="R189" s="206">
        <f>R190+SUM(R191:R230)</f>
        <v>14.0857221747</v>
      </c>
      <c r="S189" s="205"/>
      <c r="T189" s="207">
        <f>T190+SUM(T191:T230)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08" t="s">
        <v>76</v>
      </c>
      <c r="AT189" s="209" t="s">
        <v>68</v>
      </c>
      <c r="AU189" s="209" t="s">
        <v>69</v>
      </c>
      <c r="AY189" s="208" t="s">
        <v>146</v>
      </c>
      <c r="BK189" s="210">
        <f>BK190+SUM(BK191:BK230)</f>
        <v>0</v>
      </c>
    </row>
    <row r="190" spans="1:65" s="2" customFormat="1" ht="16.5" customHeight="1">
      <c r="A190" s="39"/>
      <c r="B190" s="40"/>
      <c r="C190" s="213" t="s">
        <v>7</v>
      </c>
      <c r="D190" s="213" t="s">
        <v>149</v>
      </c>
      <c r="E190" s="214" t="s">
        <v>394</v>
      </c>
      <c r="F190" s="215" t="s">
        <v>395</v>
      </c>
      <c r="G190" s="216" t="s">
        <v>160</v>
      </c>
      <c r="H190" s="217">
        <v>3.19</v>
      </c>
      <c r="I190" s="218"/>
      <c r="J190" s="219">
        <f>ROUND(I190*H190,2)</f>
        <v>0</v>
      </c>
      <c r="K190" s="215" t="s">
        <v>275</v>
      </c>
      <c r="L190" s="45"/>
      <c r="M190" s="220" t="s">
        <v>19</v>
      </c>
      <c r="N190" s="221" t="s">
        <v>40</v>
      </c>
      <c r="O190" s="85"/>
      <c r="P190" s="222">
        <f>O190*H190</f>
        <v>0</v>
      </c>
      <c r="Q190" s="222">
        <v>2.16</v>
      </c>
      <c r="R190" s="222">
        <f>Q190*H190</f>
        <v>6.8904000000000005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154</v>
      </c>
      <c r="AT190" s="224" t="s">
        <v>149</v>
      </c>
      <c r="AU190" s="224" t="s">
        <v>76</v>
      </c>
      <c r="AY190" s="18" t="s">
        <v>146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76</v>
      </c>
      <c r="BK190" s="225">
        <f>ROUND(I190*H190,2)</f>
        <v>0</v>
      </c>
      <c r="BL190" s="18" t="s">
        <v>154</v>
      </c>
      <c r="BM190" s="224" t="s">
        <v>396</v>
      </c>
    </row>
    <row r="191" spans="1:47" s="2" customFormat="1" ht="12">
      <c r="A191" s="39"/>
      <c r="B191" s="40"/>
      <c r="C191" s="41"/>
      <c r="D191" s="226" t="s">
        <v>156</v>
      </c>
      <c r="E191" s="41"/>
      <c r="F191" s="227" t="s">
        <v>397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156</v>
      </c>
      <c r="AU191" s="18" t="s">
        <v>76</v>
      </c>
    </row>
    <row r="192" spans="1:47" s="2" customFormat="1" ht="12">
      <c r="A192" s="39"/>
      <c r="B192" s="40"/>
      <c r="C192" s="41"/>
      <c r="D192" s="277" t="s">
        <v>278</v>
      </c>
      <c r="E192" s="41"/>
      <c r="F192" s="278" t="s">
        <v>398</v>
      </c>
      <c r="G192" s="41"/>
      <c r="H192" s="41"/>
      <c r="I192" s="228"/>
      <c r="J192" s="41"/>
      <c r="K192" s="41"/>
      <c r="L192" s="45"/>
      <c r="M192" s="229"/>
      <c r="N192" s="230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278</v>
      </c>
      <c r="AU192" s="18" t="s">
        <v>76</v>
      </c>
    </row>
    <row r="193" spans="1:51" s="13" customFormat="1" ht="12">
      <c r="A193" s="13"/>
      <c r="B193" s="232"/>
      <c r="C193" s="233"/>
      <c r="D193" s="226" t="s">
        <v>165</v>
      </c>
      <c r="E193" s="234" t="s">
        <v>19</v>
      </c>
      <c r="F193" s="235" t="s">
        <v>399</v>
      </c>
      <c r="G193" s="233"/>
      <c r="H193" s="236">
        <v>3.19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165</v>
      </c>
      <c r="AU193" s="242" t="s">
        <v>76</v>
      </c>
      <c r="AV193" s="13" t="s">
        <v>78</v>
      </c>
      <c r="AW193" s="13" t="s">
        <v>31</v>
      </c>
      <c r="AX193" s="13" t="s">
        <v>76</v>
      </c>
      <c r="AY193" s="242" t="s">
        <v>146</v>
      </c>
    </row>
    <row r="194" spans="1:65" s="2" customFormat="1" ht="16.5" customHeight="1">
      <c r="A194" s="39"/>
      <c r="B194" s="40"/>
      <c r="C194" s="213" t="s">
        <v>400</v>
      </c>
      <c r="D194" s="213" t="s">
        <v>149</v>
      </c>
      <c r="E194" s="214" t="s">
        <v>401</v>
      </c>
      <c r="F194" s="215" t="s">
        <v>402</v>
      </c>
      <c r="G194" s="216" t="s">
        <v>160</v>
      </c>
      <c r="H194" s="217">
        <v>2</v>
      </c>
      <c r="I194" s="218"/>
      <c r="J194" s="219">
        <f>ROUND(I194*H194,2)</f>
        <v>0</v>
      </c>
      <c r="K194" s="215" t="s">
        <v>19</v>
      </c>
      <c r="L194" s="45"/>
      <c r="M194" s="220" t="s">
        <v>19</v>
      </c>
      <c r="N194" s="221" t="s">
        <v>40</v>
      </c>
      <c r="O194" s="85"/>
      <c r="P194" s="222">
        <f>O194*H194</f>
        <v>0</v>
      </c>
      <c r="Q194" s="222">
        <v>2.345788</v>
      </c>
      <c r="R194" s="222">
        <f>Q194*H194</f>
        <v>4.691576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154</v>
      </c>
      <c r="AT194" s="224" t="s">
        <v>149</v>
      </c>
      <c r="AU194" s="224" t="s">
        <v>76</v>
      </c>
      <c r="AY194" s="18" t="s">
        <v>146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76</v>
      </c>
      <c r="BK194" s="225">
        <f>ROUND(I194*H194,2)</f>
        <v>0</v>
      </c>
      <c r="BL194" s="18" t="s">
        <v>154</v>
      </c>
      <c r="BM194" s="224" t="s">
        <v>403</v>
      </c>
    </row>
    <row r="195" spans="1:47" s="2" customFormat="1" ht="12">
      <c r="A195" s="39"/>
      <c r="B195" s="40"/>
      <c r="C195" s="41"/>
      <c r="D195" s="226" t="s">
        <v>156</v>
      </c>
      <c r="E195" s="41"/>
      <c r="F195" s="227" t="s">
        <v>404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156</v>
      </c>
      <c r="AU195" s="18" t="s">
        <v>76</v>
      </c>
    </row>
    <row r="196" spans="1:51" s="13" customFormat="1" ht="12">
      <c r="A196" s="13"/>
      <c r="B196" s="232"/>
      <c r="C196" s="233"/>
      <c r="D196" s="226" t="s">
        <v>165</v>
      </c>
      <c r="E196" s="234" t="s">
        <v>19</v>
      </c>
      <c r="F196" s="235" t="s">
        <v>405</v>
      </c>
      <c r="G196" s="233"/>
      <c r="H196" s="236">
        <v>2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165</v>
      </c>
      <c r="AU196" s="242" t="s">
        <v>76</v>
      </c>
      <c r="AV196" s="13" t="s">
        <v>78</v>
      </c>
      <c r="AW196" s="13" t="s">
        <v>31</v>
      </c>
      <c r="AX196" s="13" t="s">
        <v>76</v>
      </c>
      <c r="AY196" s="242" t="s">
        <v>146</v>
      </c>
    </row>
    <row r="197" spans="1:65" s="2" customFormat="1" ht="16.5" customHeight="1">
      <c r="A197" s="39"/>
      <c r="B197" s="40"/>
      <c r="C197" s="213" t="s">
        <v>406</v>
      </c>
      <c r="D197" s="213" t="s">
        <v>149</v>
      </c>
      <c r="E197" s="214" t="s">
        <v>407</v>
      </c>
      <c r="F197" s="215" t="s">
        <v>408</v>
      </c>
      <c r="G197" s="216" t="s">
        <v>160</v>
      </c>
      <c r="H197" s="217">
        <v>2</v>
      </c>
      <c r="I197" s="218"/>
      <c r="J197" s="219">
        <f>ROUND(I197*H197,2)</f>
        <v>0</v>
      </c>
      <c r="K197" s="215" t="s">
        <v>275</v>
      </c>
      <c r="L197" s="45"/>
      <c r="M197" s="220" t="s">
        <v>19</v>
      </c>
      <c r="N197" s="221" t="s">
        <v>40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154</v>
      </c>
      <c r="AT197" s="224" t="s">
        <v>149</v>
      </c>
      <c r="AU197" s="224" t="s">
        <v>76</v>
      </c>
      <c r="AY197" s="18" t="s">
        <v>146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76</v>
      </c>
      <c r="BK197" s="225">
        <f>ROUND(I197*H197,2)</f>
        <v>0</v>
      </c>
      <c r="BL197" s="18" t="s">
        <v>154</v>
      </c>
      <c r="BM197" s="224" t="s">
        <v>409</v>
      </c>
    </row>
    <row r="198" spans="1:47" s="2" customFormat="1" ht="12">
      <c r="A198" s="39"/>
      <c r="B198" s="40"/>
      <c r="C198" s="41"/>
      <c r="D198" s="226" t="s">
        <v>156</v>
      </c>
      <c r="E198" s="41"/>
      <c r="F198" s="227" t="s">
        <v>410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156</v>
      </c>
      <c r="AU198" s="18" t="s">
        <v>76</v>
      </c>
    </row>
    <row r="199" spans="1:47" s="2" customFormat="1" ht="12">
      <c r="A199" s="39"/>
      <c r="B199" s="40"/>
      <c r="C199" s="41"/>
      <c r="D199" s="277" t="s">
        <v>278</v>
      </c>
      <c r="E199" s="41"/>
      <c r="F199" s="278" t="s">
        <v>411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278</v>
      </c>
      <c r="AU199" s="18" t="s">
        <v>76</v>
      </c>
    </row>
    <row r="200" spans="1:51" s="13" customFormat="1" ht="12">
      <c r="A200" s="13"/>
      <c r="B200" s="232"/>
      <c r="C200" s="233"/>
      <c r="D200" s="226" t="s">
        <v>165</v>
      </c>
      <c r="E200" s="234" t="s">
        <v>19</v>
      </c>
      <c r="F200" s="235" t="s">
        <v>78</v>
      </c>
      <c r="G200" s="233"/>
      <c r="H200" s="236">
        <v>2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165</v>
      </c>
      <c r="AU200" s="242" t="s">
        <v>76</v>
      </c>
      <c r="AV200" s="13" t="s">
        <v>78</v>
      </c>
      <c r="AW200" s="13" t="s">
        <v>31</v>
      </c>
      <c r="AX200" s="13" t="s">
        <v>76</v>
      </c>
      <c r="AY200" s="242" t="s">
        <v>146</v>
      </c>
    </row>
    <row r="201" spans="1:65" s="2" customFormat="1" ht="16.5" customHeight="1">
      <c r="A201" s="39"/>
      <c r="B201" s="40"/>
      <c r="C201" s="213" t="s">
        <v>412</v>
      </c>
      <c r="D201" s="213" t="s">
        <v>149</v>
      </c>
      <c r="E201" s="214" t="s">
        <v>413</v>
      </c>
      <c r="F201" s="215" t="s">
        <v>414</v>
      </c>
      <c r="G201" s="216" t="s">
        <v>160</v>
      </c>
      <c r="H201" s="217">
        <v>8.66</v>
      </c>
      <c r="I201" s="218"/>
      <c r="J201" s="219">
        <f>ROUND(I201*H201,2)</f>
        <v>0</v>
      </c>
      <c r="K201" s="215" t="s">
        <v>275</v>
      </c>
      <c r="L201" s="45"/>
      <c r="M201" s="220" t="s">
        <v>19</v>
      </c>
      <c r="N201" s="221" t="s">
        <v>40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154</v>
      </c>
      <c r="AT201" s="224" t="s">
        <v>149</v>
      </c>
      <c r="AU201" s="224" t="s">
        <v>76</v>
      </c>
      <c r="AY201" s="18" t="s">
        <v>146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76</v>
      </c>
      <c r="BK201" s="225">
        <f>ROUND(I201*H201,2)</f>
        <v>0</v>
      </c>
      <c r="BL201" s="18" t="s">
        <v>154</v>
      </c>
      <c r="BM201" s="224" t="s">
        <v>415</v>
      </c>
    </row>
    <row r="202" spans="1:47" s="2" customFormat="1" ht="12">
      <c r="A202" s="39"/>
      <c r="B202" s="40"/>
      <c r="C202" s="41"/>
      <c r="D202" s="226" t="s">
        <v>156</v>
      </c>
      <c r="E202" s="41"/>
      <c r="F202" s="227" t="s">
        <v>416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156</v>
      </c>
      <c r="AU202" s="18" t="s">
        <v>76</v>
      </c>
    </row>
    <row r="203" spans="1:47" s="2" customFormat="1" ht="12">
      <c r="A203" s="39"/>
      <c r="B203" s="40"/>
      <c r="C203" s="41"/>
      <c r="D203" s="277" t="s">
        <v>278</v>
      </c>
      <c r="E203" s="41"/>
      <c r="F203" s="278" t="s">
        <v>417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278</v>
      </c>
      <c r="AU203" s="18" t="s">
        <v>76</v>
      </c>
    </row>
    <row r="204" spans="1:51" s="13" customFormat="1" ht="12">
      <c r="A204" s="13"/>
      <c r="B204" s="232"/>
      <c r="C204" s="233"/>
      <c r="D204" s="226" t="s">
        <v>165</v>
      </c>
      <c r="E204" s="234" t="s">
        <v>19</v>
      </c>
      <c r="F204" s="235" t="s">
        <v>418</v>
      </c>
      <c r="G204" s="233"/>
      <c r="H204" s="236">
        <v>8.66</v>
      </c>
      <c r="I204" s="237"/>
      <c r="J204" s="233"/>
      <c r="K204" s="233"/>
      <c r="L204" s="238"/>
      <c r="M204" s="239"/>
      <c r="N204" s="240"/>
      <c r="O204" s="240"/>
      <c r="P204" s="240"/>
      <c r="Q204" s="240"/>
      <c r="R204" s="240"/>
      <c r="S204" s="240"/>
      <c r="T204" s="241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2" t="s">
        <v>165</v>
      </c>
      <c r="AU204" s="242" t="s">
        <v>76</v>
      </c>
      <c r="AV204" s="13" t="s">
        <v>78</v>
      </c>
      <c r="AW204" s="13" t="s">
        <v>31</v>
      </c>
      <c r="AX204" s="13" t="s">
        <v>76</v>
      </c>
      <c r="AY204" s="242" t="s">
        <v>146</v>
      </c>
    </row>
    <row r="205" spans="1:65" s="2" customFormat="1" ht="21.75" customHeight="1">
      <c r="A205" s="39"/>
      <c r="B205" s="40"/>
      <c r="C205" s="213" t="s">
        <v>419</v>
      </c>
      <c r="D205" s="213" t="s">
        <v>149</v>
      </c>
      <c r="E205" s="214" t="s">
        <v>420</v>
      </c>
      <c r="F205" s="215" t="s">
        <v>421</v>
      </c>
      <c r="G205" s="216" t="s">
        <v>160</v>
      </c>
      <c r="H205" s="217">
        <v>8.66</v>
      </c>
      <c r="I205" s="218"/>
      <c r="J205" s="219">
        <f>ROUND(I205*H205,2)</f>
        <v>0</v>
      </c>
      <c r="K205" s="215" t="s">
        <v>275</v>
      </c>
      <c r="L205" s="45"/>
      <c r="M205" s="220" t="s">
        <v>19</v>
      </c>
      <c r="N205" s="221" t="s">
        <v>40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154</v>
      </c>
      <c r="AT205" s="224" t="s">
        <v>149</v>
      </c>
      <c r="AU205" s="224" t="s">
        <v>76</v>
      </c>
      <c r="AY205" s="18" t="s">
        <v>146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76</v>
      </c>
      <c r="BK205" s="225">
        <f>ROUND(I205*H205,2)</f>
        <v>0</v>
      </c>
      <c r="BL205" s="18" t="s">
        <v>154</v>
      </c>
      <c r="BM205" s="224" t="s">
        <v>422</v>
      </c>
    </row>
    <row r="206" spans="1:47" s="2" customFormat="1" ht="12">
      <c r="A206" s="39"/>
      <c r="B206" s="40"/>
      <c r="C206" s="41"/>
      <c r="D206" s="226" t="s">
        <v>156</v>
      </c>
      <c r="E206" s="41"/>
      <c r="F206" s="227" t="s">
        <v>423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156</v>
      </c>
      <c r="AU206" s="18" t="s">
        <v>76</v>
      </c>
    </row>
    <row r="207" spans="1:47" s="2" customFormat="1" ht="12">
      <c r="A207" s="39"/>
      <c r="B207" s="40"/>
      <c r="C207" s="41"/>
      <c r="D207" s="277" t="s">
        <v>278</v>
      </c>
      <c r="E207" s="41"/>
      <c r="F207" s="278" t="s">
        <v>424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278</v>
      </c>
      <c r="AU207" s="18" t="s">
        <v>76</v>
      </c>
    </row>
    <row r="208" spans="1:51" s="13" customFormat="1" ht="12">
      <c r="A208" s="13"/>
      <c r="B208" s="232"/>
      <c r="C208" s="233"/>
      <c r="D208" s="226" t="s">
        <v>165</v>
      </c>
      <c r="E208" s="234" t="s">
        <v>19</v>
      </c>
      <c r="F208" s="235" t="s">
        <v>425</v>
      </c>
      <c r="G208" s="233"/>
      <c r="H208" s="236">
        <v>8.66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165</v>
      </c>
      <c r="AU208" s="242" t="s">
        <v>76</v>
      </c>
      <c r="AV208" s="13" t="s">
        <v>78</v>
      </c>
      <c r="AW208" s="13" t="s">
        <v>31</v>
      </c>
      <c r="AX208" s="13" t="s">
        <v>76</v>
      </c>
      <c r="AY208" s="242" t="s">
        <v>146</v>
      </c>
    </row>
    <row r="209" spans="1:65" s="2" customFormat="1" ht="16.5" customHeight="1">
      <c r="A209" s="39"/>
      <c r="B209" s="40"/>
      <c r="C209" s="213" t="s">
        <v>426</v>
      </c>
      <c r="D209" s="213" t="s">
        <v>149</v>
      </c>
      <c r="E209" s="214" t="s">
        <v>427</v>
      </c>
      <c r="F209" s="215" t="s">
        <v>428</v>
      </c>
      <c r="G209" s="216" t="s">
        <v>274</v>
      </c>
      <c r="H209" s="217">
        <v>11.515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40</v>
      </c>
      <c r="O209" s="85"/>
      <c r="P209" s="222">
        <f>O209*H209</f>
        <v>0</v>
      </c>
      <c r="Q209" s="222">
        <v>0.0014357</v>
      </c>
      <c r="R209" s="222">
        <f>Q209*H209</f>
        <v>0.0165320855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154</v>
      </c>
      <c r="AT209" s="224" t="s">
        <v>149</v>
      </c>
      <c r="AU209" s="224" t="s">
        <v>76</v>
      </c>
      <c r="AY209" s="18" t="s">
        <v>146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76</v>
      </c>
      <c r="BK209" s="225">
        <f>ROUND(I209*H209,2)</f>
        <v>0</v>
      </c>
      <c r="BL209" s="18" t="s">
        <v>154</v>
      </c>
      <c r="BM209" s="224" t="s">
        <v>429</v>
      </c>
    </row>
    <row r="210" spans="1:47" s="2" customFormat="1" ht="12">
      <c r="A210" s="39"/>
      <c r="B210" s="40"/>
      <c r="C210" s="41"/>
      <c r="D210" s="226" t="s">
        <v>156</v>
      </c>
      <c r="E210" s="41"/>
      <c r="F210" s="227" t="s">
        <v>430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156</v>
      </c>
      <c r="AU210" s="18" t="s">
        <v>76</v>
      </c>
    </row>
    <row r="211" spans="1:51" s="13" customFormat="1" ht="12">
      <c r="A211" s="13"/>
      <c r="B211" s="232"/>
      <c r="C211" s="233"/>
      <c r="D211" s="226" t="s">
        <v>165</v>
      </c>
      <c r="E211" s="234" t="s">
        <v>19</v>
      </c>
      <c r="F211" s="235" t="s">
        <v>431</v>
      </c>
      <c r="G211" s="233"/>
      <c r="H211" s="236">
        <v>3.29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165</v>
      </c>
      <c r="AU211" s="242" t="s">
        <v>76</v>
      </c>
      <c r="AV211" s="13" t="s">
        <v>78</v>
      </c>
      <c r="AW211" s="13" t="s">
        <v>31</v>
      </c>
      <c r="AX211" s="13" t="s">
        <v>69</v>
      </c>
      <c r="AY211" s="242" t="s">
        <v>146</v>
      </c>
    </row>
    <row r="212" spans="1:51" s="13" customFormat="1" ht="12">
      <c r="A212" s="13"/>
      <c r="B212" s="232"/>
      <c r="C212" s="233"/>
      <c r="D212" s="226" t="s">
        <v>165</v>
      </c>
      <c r="E212" s="234" t="s">
        <v>19</v>
      </c>
      <c r="F212" s="235" t="s">
        <v>432</v>
      </c>
      <c r="G212" s="233"/>
      <c r="H212" s="236">
        <v>8.225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2" t="s">
        <v>165</v>
      </c>
      <c r="AU212" s="242" t="s">
        <v>76</v>
      </c>
      <c r="AV212" s="13" t="s">
        <v>78</v>
      </c>
      <c r="AW212" s="13" t="s">
        <v>31</v>
      </c>
      <c r="AX212" s="13" t="s">
        <v>69</v>
      </c>
      <c r="AY212" s="242" t="s">
        <v>146</v>
      </c>
    </row>
    <row r="213" spans="1:51" s="14" customFormat="1" ht="12">
      <c r="A213" s="14"/>
      <c r="B213" s="243"/>
      <c r="C213" s="244"/>
      <c r="D213" s="226" t="s">
        <v>165</v>
      </c>
      <c r="E213" s="245" t="s">
        <v>19</v>
      </c>
      <c r="F213" s="246" t="s">
        <v>167</v>
      </c>
      <c r="G213" s="244"/>
      <c r="H213" s="247">
        <v>11.515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165</v>
      </c>
      <c r="AU213" s="253" t="s">
        <v>76</v>
      </c>
      <c r="AV213" s="14" t="s">
        <v>154</v>
      </c>
      <c r="AW213" s="14" t="s">
        <v>31</v>
      </c>
      <c r="AX213" s="14" t="s">
        <v>76</v>
      </c>
      <c r="AY213" s="253" t="s">
        <v>146</v>
      </c>
    </row>
    <row r="214" spans="1:65" s="2" customFormat="1" ht="16.5" customHeight="1">
      <c r="A214" s="39"/>
      <c r="B214" s="40"/>
      <c r="C214" s="213" t="s">
        <v>433</v>
      </c>
      <c r="D214" s="213" t="s">
        <v>149</v>
      </c>
      <c r="E214" s="214" t="s">
        <v>434</v>
      </c>
      <c r="F214" s="215" t="s">
        <v>435</v>
      </c>
      <c r="G214" s="216" t="s">
        <v>274</v>
      </c>
      <c r="H214" s="217">
        <v>11.515</v>
      </c>
      <c r="I214" s="218"/>
      <c r="J214" s="219">
        <f>ROUND(I214*H214,2)</f>
        <v>0</v>
      </c>
      <c r="K214" s="215" t="s">
        <v>19</v>
      </c>
      <c r="L214" s="45"/>
      <c r="M214" s="220" t="s">
        <v>19</v>
      </c>
      <c r="N214" s="221" t="s">
        <v>40</v>
      </c>
      <c r="O214" s="85"/>
      <c r="P214" s="222">
        <f>O214*H214</f>
        <v>0</v>
      </c>
      <c r="Q214" s="222">
        <v>3.6E-05</v>
      </c>
      <c r="R214" s="222">
        <f>Q214*H214</f>
        <v>0.00041454</v>
      </c>
      <c r="S214" s="222">
        <v>0</v>
      </c>
      <c r="T214" s="223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24" t="s">
        <v>154</v>
      </c>
      <c r="AT214" s="224" t="s">
        <v>149</v>
      </c>
      <c r="AU214" s="224" t="s">
        <v>76</v>
      </c>
      <c r="AY214" s="18" t="s">
        <v>146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8" t="s">
        <v>76</v>
      </c>
      <c r="BK214" s="225">
        <f>ROUND(I214*H214,2)</f>
        <v>0</v>
      </c>
      <c r="BL214" s="18" t="s">
        <v>154</v>
      </c>
      <c r="BM214" s="224" t="s">
        <v>436</v>
      </c>
    </row>
    <row r="215" spans="1:47" s="2" customFormat="1" ht="12">
      <c r="A215" s="39"/>
      <c r="B215" s="40"/>
      <c r="C215" s="41"/>
      <c r="D215" s="226" t="s">
        <v>156</v>
      </c>
      <c r="E215" s="41"/>
      <c r="F215" s="227" t="s">
        <v>437</v>
      </c>
      <c r="G215" s="41"/>
      <c r="H215" s="41"/>
      <c r="I215" s="228"/>
      <c r="J215" s="41"/>
      <c r="K215" s="41"/>
      <c r="L215" s="45"/>
      <c r="M215" s="229"/>
      <c r="N215" s="230"/>
      <c r="O215" s="85"/>
      <c r="P215" s="85"/>
      <c r="Q215" s="85"/>
      <c r="R215" s="85"/>
      <c r="S215" s="85"/>
      <c r="T215" s="86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156</v>
      </c>
      <c r="AU215" s="18" t="s">
        <v>76</v>
      </c>
    </row>
    <row r="216" spans="1:51" s="13" customFormat="1" ht="12">
      <c r="A216" s="13"/>
      <c r="B216" s="232"/>
      <c r="C216" s="233"/>
      <c r="D216" s="226" t="s">
        <v>165</v>
      </c>
      <c r="E216" s="234" t="s">
        <v>19</v>
      </c>
      <c r="F216" s="235" t="s">
        <v>438</v>
      </c>
      <c r="G216" s="233"/>
      <c r="H216" s="236">
        <v>11.515</v>
      </c>
      <c r="I216" s="237"/>
      <c r="J216" s="233"/>
      <c r="K216" s="233"/>
      <c r="L216" s="238"/>
      <c r="M216" s="239"/>
      <c r="N216" s="240"/>
      <c r="O216" s="240"/>
      <c r="P216" s="240"/>
      <c r="Q216" s="240"/>
      <c r="R216" s="240"/>
      <c r="S216" s="240"/>
      <c r="T216" s="241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2" t="s">
        <v>165</v>
      </c>
      <c r="AU216" s="242" t="s">
        <v>76</v>
      </c>
      <c r="AV216" s="13" t="s">
        <v>78</v>
      </c>
      <c r="AW216" s="13" t="s">
        <v>31</v>
      </c>
      <c r="AX216" s="13" t="s">
        <v>76</v>
      </c>
      <c r="AY216" s="242" t="s">
        <v>146</v>
      </c>
    </row>
    <row r="217" spans="1:65" s="2" customFormat="1" ht="16.5" customHeight="1">
      <c r="A217" s="39"/>
      <c r="B217" s="40"/>
      <c r="C217" s="254" t="s">
        <v>439</v>
      </c>
      <c r="D217" s="254" t="s">
        <v>197</v>
      </c>
      <c r="E217" s="255" t="s">
        <v>440</v>
      </c>
      <c r="F217" s="256" t="s">
        <v>441</v>
      </c>
      <c r="G217" s="257" t="s">
        <v>274</v>
      </c>
      <c r="H217" s="258">
        <v>60</v>
      </c>
      <c r="I217" s="259"/>
      <c r="J217" s="260">
        <f>ROUND(I217*H217,2)</f>
        <v>0</v>
      </c>
      <c r="K217" s="256" t="s">
        <v>275</v>
      </c>
      <c r="L217" s="261"/>
      <c r="M217" s="262" t="s">
        <v>19</v>
      </c>
      <c r="N217" s="263" t="s">
        <v>40</v>
      </c>
      <c r="O217" s="85"/>
      <c r="P217" s="222">
        <f>O217*H217</f>
        <v>0</v>
      </c>
      <c r="Q217" s="222">
        <v>0.00787</v>
      </c>
      <c r="R217" s="222">
        <f>Q217*H217</f>
        <v>0.4722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196</v>
      </c>
      <c r="AT217" s="224" t="s">
        <v>197</v>
      </c>
      <c r="AU217" s="224" t="s">
        <v>76</v>
      </c>
      <c r="AY217" s="18" t="s">
        <v>146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76</v>
      </c>
      <c r="BK217" s="225">
        <f>ROUND(I217*H217,2)</f>
        <v>0</v>
      </c>
      <c r="BL217" s="18" t="s">
        <v>154</v>
      </c>
      <c r="BM217" s="224" t="s">
        <v>442</v>
      </c>
    </row>
    <row r="218" spans="1:47" s="2" customFormat="1" ht="12">
      <c r="A218" s="39"/>
      <c r="B218" s="40"/>
      <c r="C218" s="41"/>
      <c r="D218" s="226" t="s">
        <v>156</v>
      </c>
      <c r="E218" s="41"/>
      <c r="F218" s="227" t="s">
        <v>441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156</v>
      </c>
      <c r="AU218" s="18" t="s">
        <v>76</v>
      </c>
    </row>
    <row r="219" spans="1:51" s="13" customFormat="1" ht="12">
      <c r="A219" s="13"/>
      <c r="B219" s="232"/>
      <c r="C219" s="233"/>
      <c r="D219" s="226" t="s">
        <v>165</v>
      </c>
      <c r="E219" s="234" t="s">
        <v>19</v>
      </c>
      <c r="F219" s="235" t="s">
        <v>443</v>
      </c>
      <c r="G219" s="233"/>
      <c r="H219" s="236">
        <v>60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165</v>
      </c>
      <c r="AU219" s="242" t="s">
        <v>76</v>
      </c>
      <c r="AV219" s="13" t="s">
        <v>78</v>
      </c>
      <c r="AW219" s="13" t="s">
        <v>31</v>
      </c>
      <c r="AX219" s="13" t="s">
        <v>76</v>
      </c>
      <c r="AY219" s="242" t="s">
        <v>146</v>
      </c>
    </row>
    <row r="220" spans="1:65" s="2" customFormat="1" ht="16.5" customHeight="1">
      <c r="A220" s="39"/>
      <c r="B220" s="40"/>
      <c r="C220" s="254" t="s">
        <v>444</v>
      </c>
      <c r="D220" s="254" t="s">
        <v>197</v>
      </c>
      <c r="E220" s="255" t="s">
        <v>445</v>
      </c>
      <c r="F220" s="256" t="s">
        <v>446</v>
      </c>
      <c r="G220" s="257" t="s">
        <v>274</v>
      </c>
      <c r="H220" s="258">
        <v>21.107</v>
      </c>
      <c r="I220" s="259"/>
      <c r="J220" s="260">
        <f>ROUND(I220*H220,2)</f>
        <v>0</v>
      </c>
      <c r="K220" s="256" t="s">
        <v>275</v>
      </c>
      <c r="L220" s="261"/>
      <c r="M220" s="262" t="s">
        <v>19</v>
      </c>
      <c r="N220" s="263" t="s">
        <v>40</v>
      </c>
      <c r="O220" s="85"/>
      <c r="P220" s="222">
        <f>O220*H220</f>
        <v>0</v>
      </c>
      <c r="Q220" s="222">
        <v>0.00198</v>
      </c>
      <c r="R220" s="222">
        <f>Q220*H220</f>
        <v>0.04179186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196</v>
      </c>
      <c r="AT220" s="224" t="s">
        <v>197</v>
      </c>
      <c r="AU220" s="224" t="s">
        <v>76</v>
      </c>
      <c r="AY220" s="18" t="s">
        <v>146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76</v>
      </c>
      <c r="BK220" s="225">
        <f>ROUND(I220*H220,2)</f>
        <v>0</v>
      </c>
      <c r="BL220" s="18" t="s">
        <v>154</v>
      </c>
      <c r="BM220" s="224" t="s">
        <v>447</v>
      </c>
    </row>
    <row r="221" spans="1:47" s="2" customFormat="1" ht="12">
      <c r="A221" s="39"/>
      <c r="B221" s="40"/>
      <c r="C221" s="41"/>
      <c r="D221" s="226" t="s">
        <v>156</v>
      </c>
      <c r="E221" s="41"/>
      <c r="F221" s="227" t="s">
        <v>446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156</v>
      </c>
      <c r="AU221" s="18" t="s">
        <v>76</v>
      </c>
    </row>
    <row r="222" spans="1:51" s="13" customFormat="1" ht="12">
      <c r="A222" s="13"/>
      <c r="B222" s="232"/>
      <c r="C222" s="233"/>
      <c r="D222" s="226" t="s">
        <v>165</v>
      </c>
      <c r="E222" s="234" t="s">
        <v>19</v>
      </c>
      <c r="F222" s="235" t="s">
        <v>448</v>
      </c>
      <c r="G222" s="233"/>
      <c r="H222" s="236">
        <v>21.107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165</v>
      </c>
      <c r="AU222" s="242" t="s">
        <v>76</v>
      </c>
      <c r="AV222" s="13" t="s">
        <v>78</v>
      </c>
      <c r="AW222" s="13" t="s">
        <v>31</v>
      </c>
      <c r="AX222" s="13" t="s">
        <v>76</v>
      </c>
      <c r="AY222" s="242" t="s">
        <v>146</v>
      </c>
    </row>
    <row r="223" spans="1:65" s="2" customFormat="1" ht="16.5" customHeight="1">
      <c r="A223" s="39"/>
      <c r="B223" s="40"/>
      <c r="C223" s="213" t="s">
        <v>449</v>
      </c>
      <c r="D223" s="213" t="s">
        <v>149</v>
      </c>
      <c r="E223" s="214" t="s">
        <v>450</v>
      </c>
      <c r="F223" s="215" t="s">
        <v>451</v>
      </c>
      <c r="G223" s="216" t="s">
        <v>160</v>
      </c>
      <c r="H223" s="217">
        <v>3.568</v>
      </c>
      <c r="I223" s="218"/>
      <c r="J223" s="219">
        <f>ROUND(I223*H223,2)</f>
        <v>0</v>
      </c>
      <c r="K223" s="215" t="s">
        <v>275</v>
      </c>
      <c r="L223" s="45"/>
      <c r="M223" s="220" t="s">
        <v>19</v>
      </c>
      <c r="N223" s="221" t="s">
        <v>40</v>
      </c>
      <c r="O223" s="85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24" t="s">
        <v>154</v>
      </c>
      <c r="AT223" s="224" t="s">
        <v>149</v>
      </c>
      <c r="AU223" s="224" t="s">
        <v>76</v>
      </c>
      <c r="AY223" s="18" t="s">
        <v>146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8" t="s">
        <v>76</v>
      </c>
      <c r="BK223" s="225">
        <f>ROUND(I223*H223,2)</f>
        <v>0</v>
      </c>
      <c r="BL223" s="18" t="s">
        <v>154</v>
      </c>
      <c r="BM223" s="224" t="s">
        <v>452</v>
      </c>
    </row>
    <row r="224" spans="1:47" s="2" customFormat="1" ht="12">
      <c r="A224" s="39"/>
      <c r="B224" s="40"/>
      <c r="C224" s="41"/>
      <c r="D224" s="226" t="s">
        <v>156</v>
      </c>
      <c r="E224" s="41"/>
      <c r="F224" s="227" t="s">
        <v>453</v>
      </c>
      <c r="G224" s="41"/>
      <c r="H224" s="41"/>
      <c r="I224" s="228"/>
      <c r="J224" s="41"/>
      <c r="K224" s="41"/>
      <c r="L224" s="45"/>
      <c r="M224" s="229"/>
      <c r="N224" s="230"/>
      <c r="O224" s="85"/>
      <c r="P224" s="85"/>
      <c r="Q224" s="85"/>
      <c r="R224" s="85"/>
      <c r="S224" s="85"/>
      <c r="T224" s="86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156</v>
      </c>
      <c r="AU224" s="18" t="s">
        <v>76</v>
      </c>
    </row>
    <row r="225" spans="1:47" s="2" customFormat="1" ht="12">
      <c r="A225" s="39"/>
      <c r="B225" s="40"/>
      <c r="C225" s="41"/>
      <c r="D225" s="277" t="s">
        <v>278</v>
      </c>
      <c r="E225" s="41"/>
      <c r="F225" s="278" t="s">
        <v>454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278</v>
      </c>
      <c r="AU225" s="18" t="s">
        <v>76</v>
      </c>
    </row>
    <row r="226" spans="1:51" s="15" customFormat="1" ht="12">
      <c r="A226" s="15"/>
      <c r="B226" s="264"/>
      <c r="C226" s="265"/>
      <c r="D226" s="226" t="s">
        <v>165</v>
      </c>
      <c r="E226" s="266" t="s">
        <v>19</v>
      </c>
      <c r="F226" s="267" t="s">
        <v>455</v>
      </c>
      <c r="G226" s="265"/>
      <c r="H226" s="266" t="s">
        <v>19</v>
      </c>
      <c r="I226" s="268"/>
      <c r="J226" s="265"/>
      <c r="K226" s="265"/>
      <c r="L226" s="269"/>
      <c r="M226" s="270"/>
      <c r="N226" s="271"/>
      <c r="O226" s="271"/>
      <c r="P226" s="271"/>
      <c r="Q226" s="271"/>
      <c r="R226" s="271"/>
      <c r="S226" s="271"/>
      <c r="T226" s="272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73" t="s">
        <v>165</v>
      </c>
      <c r="AU226" s="273" t="s">
        <v>76</v>
      </c>
      <c r="AV226" s="15" t="s">
        <v>76</v>
      </c>
      <c r="AW226" s="15" t="s">
        <v>31</v>
      </c>
      <c r="AX226" s="15" t="s">
        <v>69</v>
      </c>
      <c r="AY226" s="273" t="s">
        <v>146</v>
      </c>
    </row>
    <row r="227" spans="1:51" s="13" customFormat="1" ht="12">
      <c r="A227" s="13"/>
      <c r="B227" s="232"/>
      <c r="C227" s="233"/>
      <c r="D227" s="226" t="s">
        <v>165</v>
      </c>
      <c r="E227" s="234" t="s">
        <v>19</v>
      </c>
      <c r="F227" s="235" t="s">
        <v>456</v>
      </c>
      <c r="G227" s="233"/>
      <c r="H227" s="236">
        <v>2.048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165</v>
      </c>
      <c r="AU227" s="242" t="s">
        <v>76</v>
      </c>
      <c r="AV227" s="13" t="s">
        <v>78</v>
      </c>
      <c r="AW227" s="13" t="s">
        <v>31</v>
      </c>
      <c r="AX227" s="13" t="s">
        <v>69</v>
      </c>
      <c r="AY227" s="242" t="s">
        <v>146</v>
      </c>
    </row>
    <row r="228" spans="1:51" s="13" customFormat="1" ht="12">
      <c r="A228" s="13"/>
      <c r="B228" s="232"/>
      <c r="C228" s="233"/>
      <c r="D228" s="226" t="s">
        <v>165</v>
      </c>
      <c r="E228" s="234" t="s">
        <v>19</v>
      </c>
      <c r="F228" s="235" t="s">
        <v>457</v>
      </c>
      <c r="G228" s="233"/>
      <c r="H228" s="236">
        <v>1.52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165</v>
      </c>
      <c r="AU228" s="242" t="s">
        <v>76</v>
      </c>
      <c r="AV228" s="13" t="s">
        <v>78</v>
      </c>
      <c r="AW228" s="13" t="s">
        <v>31</v>
      </c>
      <c r="AX228" s="13" t="s">
        <v>69</v>
      </c>
      <c r="AY228" s="242" t="s">
        <v>146</v>
      </c>
    </row>
    <row r="229" spans="1:51" s="14" customFormat="1" ht="12">
      <c r="A229" s="14"/>
      <c r="B229" s="243"/>
      <c r="C229" s="244"/>
      <c r="D229" s="226" t="s">
        <v>165</v>
      </c>
      <c r="E229" s="245" t="s">
        <v>19</v>
      </c>
      <c r="F229" s="246" t="s">
        <v>167</v>
      </c>
      <c r="G229" s="244"/>
      <c r="H229" s="247">
        <v>3.568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165</v>
      </c>
      <c r="AU229" s="253" t="s">
        <v>76</v>
      </c>
      <c r="AV229" s="14" t="s">
        <v>154</v>
      </c>
      <c r="AW229" s="14" t="s">
        <v>31</v>
      </c>
      <c r="AX229" s="14" t="s">
        <v>76</v>
      </c>
      <c r="AY229" s="253" t="s">
        <v>146</v>
      </c>
    </row>
    <row r="230" spans="1:63" s="12" customFormat="1" ht="22.8" customHeight="1">
      <c r="A230" s="12"/>
      <c r="B230" s="197"/>
      <c r="C230" s="198"/>
      <c r="D230" s="199" t="s">
        <v>68</v>
      </c>
      <c r="E230" s="211" t="s">
        <v>168</v>
      </c>
      <c r="F230" s="211" t="s">
        <v>458</v>
      </c>
      <c r="G230" s="198"/>
      <c r="H230" s="198"/>
      <c r="I230" s="201"/>
      <c r="J230" s="212">
        <f>BK230</f>
        <v>0</v>
      </c>
      <c r="K230" s="198"/>
      <c r="L230" s="203"/>
      <c r="M230" s="204"/>
      <c r="N230" s="205"/>
      <c r="O230" s="205"/>
      <c r="P230" s="206">
        <f>SUM(P231:P247)</f>
        <v>0</v>
      </c>
      <c r="Q230" s="205"/>
      <c r="R230" s="206">
        <f>SUM(R231:R247)</f>
        <v>1.9728076892</v>
      </c>
      <c r="S230" s="205"/>
      <c r="T230" s="207">
        <f>SUM(T231:T247)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08" t="s">
        <v>76</v>
      </c>
      <c r="AT230" s="209" t="s">
        <v>68</v>
      </c>
      <c r="AU230" s="209" t="s">
        <v>76</v>
      </c>
      <c r="AY230" s="208" t="s">
        <v>146</v>
      </c>
      <c r="BK230" s="210">
        <f>SUM(BK231:BK247)</f>
        <v>0</v>
      </c>
    </row>
    <row r="231" spans="1:65" s="2" customFormat="1" ht="16.5" customHeight="1">
      <c r="A231" s="39"/>
      <c r="B231" s="40"/>
      <c r="C231" s="213" t="s">
        <v>459</v>
      </c>
      <c r="D231" s="213" t="s">
        <v>149</v>
      </c>
      <c r="E231" s="214" t="s">
        <v>460</v>
      </c>
      <c r="F231" s="215" t="s">
        <v>461</v>
      </c>
      <c r="G231" s="216" t="s">
        <v>274</v>
      </c>
      <c r="H231" s="217">
        <v>11</v>
      </c>
      <c r="I231" s="218"/>
      <c r="J231" s="219">
        <f>ROUND(I231*H231,2)</f>
        <v>0</v>
      </c>
      <c r="K231" s="215" t="s">
        <v>275</v>
      </c>
      <c r="L231" s="45"/>
      <c r="M231" s="220" t="s">
        <v>19</v>
      </c>
      <c r="N231" s="221" t="s">
        <v>40</v>
      </c>
      <c r="O231" s="85"/>
      <c r="P231" s="222">
        <f>O231*H231</f>
        <v>0</v>
      </c>
      <c r="Q231" s="222">
        <v>0.0013214</v>
      </c>
      <c r="R231" s="222">
        <f>Q231*H231</f>
        <v>0.014535399999999999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154</v>
      </c>
      <c r="AT231" s="224" t="s">
        <v>149</v>
      </c>
      <c r="AU231" s="224" t="s">
        <v>78</v>
      </c>
      <c r="AY231" s="18" t="s">
        <v>146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76</v>
      </c>
      <c r="BK231" s="225">
        <f>ROUND(I231*H231,2)</f>
        <v>0</v>
      </c>
      <c r="BL231" s="18" t="s">
        <v>154</v>
      </c>
      <c r="BM231" s="224" t="s">
        <v>462</v>
      </c>
    </row>
    <row r="232" spans="1:47" s="2" customFormat="1" ht="12">
      <c r="A232" s="39"/>
      <c r="B232" s="40"/>
      <c r="C232" s="41"/>
      <c r="D232" s="226" t="s">
        <v>156</v>
      </c>
      <c r="E232" s="41"/>
      <c r="F232" s="227" t="s">
        <v>463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156</v>
      </c>
      <c r="AU232" s="18" t="s">
        <v>78</v>
      </c>
    </row>
    <row r="233" spans="1:47" s="2" customFormat="1" ht="12">
      <c r="A233" s="39"/>
      <c r="B233" s="40"/>
      <c r="C233" s="41"/>
      <c r="D233" s="277" t="s">
        <v>278</v>
      </c>
      <c r="E233" s="41"/>
      <c r="F233" s="278" t="s">
        <v>464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278</v>
      </c>
      <c r="AU233" s="18" t="s">
        <v>78</v>
      </c>
    </row>
    <row r="234" spans="1:51" s="13" customFormat="1" ht="12">
      <c r="A234" s="13"/>
      <c r="B234" s="232"/>
      <c r="C234" s="233"/>
      <c r="D234" s="226" t="s">
        <v>165</v>
      </c>
      <c r="E234" s="234" t="s">
        <v>19</v>
      </c>
      <c r="F234" s="235" t="s">
        <v>465</v>
      </c>
      <c r="G234" s="233"/>
      <c r="H234" s="236">
        <v>11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165</v>
      </c>
      <c r="AU234" s="242" t="s">
        <v>78</v>
      </c>
      <c r="AV234" s="13" t="s">
        <v>78</v>
      </c>
      <c r="AW234" s="13" t="s">
        <v>31</v>
      </c>
      <c r="AX234" s="13" t="s">
        <v>69</v>
      </c>
      <c r="AY234" s="242" t="s">
        <v>146</v>
      </c>
    </row>
    <row r="235" spans="1:51" s="14" customFormat="1" ht="12">
      <c r="A235" s="14"/>
      <c r="B235" s="243"/>
      <c r="C235" s="244"/>
      <c r="D235" s="226" t="s">
        <v>165</v>
      </c>
      <c r="E235" s="245" t="s">
        <v>19</v>
      </c>
      <c r="F235" s="246" t="s">
        <v>167</v>
      </c>
      <c r="G235" s="244"/>
      <c r="H235" s="247">
        <v>11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165</v>
      </c>
      <c r="AU235" s="253" t="s">
        <v>78</v>
      </c>
      <c r="AV235" s="14" t="s">
        <v>154</v>
      </c>
      <c r="AW235" s="14" t="s">
        <v>31</v>
      </c>
      <c r="AX235" s="14" t="s">
        <v>76</v>
      </c>
      <c r="AY235" s="253" t="s">
        <v>146</v>
      </c>
    </row>
    <row r="236" spans="1:65" s="2" customFormat="1" ht="21.75" customHeight="1">
      <c r="A236" s="39"/>
      <c r="B236" s="40"/>
      <c r="C236" s="213" t="s">
        <v>466</v>
      </c>
      <c r="D236" s="213" t="s">
        <v>149</v>
      </c>
      <c r="E236" s="214" t="s">
        <v>467</v>
      </c>
      <c r="F236" s="215" t="s">
        <v>468</v>
      </c>
      <c r="G236" s="216" t="s">
        <v>274</v>
      </c>
      <c r="H236" s="217">
        <v>11</v>
      </c>
      <c r="I236" s="218"/>
      <c r="J236" s="219">
        <f>ROUND(I236*H236,2)</f>
        <v>0</v>
      </c>
      <c r="K236" s="215" t="s">
        <v>275</v>
      </c>
      <c r="L236" s="45"/>
      <c r="M236" s="220" t="s">
        <v>19</v>
      </c>
      <c r="N236" s="221" t="s">
        <v>40</v>
      </c>
      <c r="O236" s="85"/>
      <c r="P236" s="222">
        <f>O236*H236</f>
        <v>0</v>
      </c>
      <c r="Q236" s="222">
        <v>3.6E-05</v>
      </c>
      <c r="R236" s="222">
        <f>Q236*H236</f>
        <v>0.00039600000000000003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154</v>
      </c>
      <c r="AT236" s="224" t="s">
        <v>149</v>
      </c>
      <c r="AU236" s="224" t="s">
        <v>78</v>
      </c>
      <c r="AY236" s="18" t="s">
        <v>146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76</v>
      </c>
      <c r="BK236" s="225">
        <f>ROUND(I236*H236,2)</f>
        <v>0</v>
      </c>
      <c r="BL236" s="18" t="s">
        <v>154</v>
      </c>
      <c r="BM236" s="224" t="s">
        <v>469</v>
      </c>
    </row>
    <row r="237" spans="1:47" s="2" customFormat="1" ht="12">
      <c r="A237" s="39"/>
      <c r="B237" s="40"/>
      <c r="C237" s="41"/>
      <c r="D237" s="226" t="s">
        <v>156</v>
      </c>
      <c r="E237" s="41"/>
      <c r="F237" s="227" t="s">
        <v>470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156</v>
      </c>
      <c r="AU237" s="18" t="s">
        <v>78</v>
      </c>
    </row>
    <row r="238" spans="1:47" s="2" customFormat="1" ht="12">
      <c r="A238" s="39"/>
      <c r="B238" s="40"/>
      <c r="C238" s="41"/>
      <c r="D238" s="277" t="s">
        <v>278</v>
      </c>
      <c r="E238" s="41"/>
      <c r="F238" s="278" t="s">
        <v>471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278</v>
      </c>
      <c r="AU238" s="18" t="s">
        <v>78</v>
      </c>
    </row>
    <row r="239" spans="1:51" s="13" customFormat="1" ht="12">
      <c r="A239" s="13"/>
      <c r="B239" s="232"/>
      <c r="C239" s="233"/>
      <c r="D239" s="226" t="s">
        <v>165</v>
      </c>
      <c r="E239" s="234" t="s">
        <v>19</v>
      </c>
      <c r="F239" s="235" t="s">
        <v>209</v>
      </c>
      <c r="G239" s="233"/>
      <c r="H239" s="236">
        <v>11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165</v>
      </c>
      <c r="AU239" s="242" t="s">
        <v>78</v>
      </c>
      <c r="AV239" s="13" t="s">
        <v>78</v>
      </c>
      <c r="AW239" s="13" t="s">
        <v>31</v>
      </c>
      <c r="AX239" s="13" t="s">
        <v>76</v>
      </c>
      <c r="AY239" s="242" t="s">
        <v>146</v>
      </c>
    </row>
    <row r="240" spans="1:65" s="2" customFormat="1" ht="16.5" customHeight="1">
      <c r="A240" s="39"/>
      <c r="B240" s="40"/>
      <c r="C240" s="213" t="s">
        <v>472</v>
      </c>
      <c r="D240" s="213" t="s">
        <v>149</v>
      </c>
      <c r="E240" s="214" t="s">
        <v>473</v>
      </c>
      <c r="F240" s="215" t="s">
        <v>474</v>
      </c>
      <c r="G240" s="216" t="s">
        <v>228</v>
      </c>
      <c r="H240" s="217">
        <v>0.082</v>
      </c>
      <c r="I240" s="218"/>
      <c r="J240" s="219">
        <f>ROUND(I240*H240,2)</f>
        <v>0</v>
      </c>
      <c r="K240" s="215" t="s">
        <v>275</v>
      </c>
      <c r="L240" s="45"/>
      <c r="M240" s="220" t="s">
        <v>19</v>
      </c>
      <c r="N240" s="221" t="s">
        <v>40</v>
      </c>
      <c r="O240" s="85"/>
      <c r="P240" s="222">
        <f>O240*H240</f>
        <v>0</v>
      </c>
      <c r="Q240" s="222">
        <v>1.0463206</v>
      </c>
      <c r="R240" s="222">
        <f>Q240*H240</f>
        <v>0.0857982892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154</v>
      </c>
      <c r="AT240" s="224" t="s">
        <v>149</v>
      </c>
      <c r="AU240" s="224" t="s">
        <v>78</v>
      </c>
      <c r="AY240" s="18" t="s">
        <v>146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76</v>
      </c>
      <c r="BK240" s="225">
        <f>ROUND(I240*H240,2)</f>
        <v>0</v>
      </c>
      <c r="BL240" s="18" t="s">
        <v>154</v>
      </c>
      <c r="BM240" s="224" t="s">
        <v>475</v>
      </c>
    </row>
    <row r="241" spans="1:47" s="2" customFormat="1" ht="12">
      <c r="A241" s="39"/>
      <c r="B241" s="40"/>
      <c r="C241" s="41"/>
      <c r="D241" s="226" t="s">
        <v>156</v>
      </c>
      <c r="E241" s="41"/>
      <c r="F241" s="227" t="s">
        <v>476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156</v>
      </c>
      <c r="AU241" s="18" t="s">
        <v>78</v>
      </c>
    </row>
    <row r="242" spans="1:47" s="2" customFormat="1" ht="12">
      <c r="A242" s="39"/>
      <c r="B242" s="40"/>
      <c r="C242" s="41"/>
      <c r="D242" s="277" t="s">
        <v>278</v>
      </c>
      <c r="E242" s="41"/>
      <c r="F242" s="278" t="s">
        <v>477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278</v>
      </c>
      <c r="AU242" s="18" t="s">
        <v>78</v>
      </c>
    </row>
    <row r="243" spans="1:51" s="13" customFormat="1" ht="12">
      <c r="A243" s="13"/>
      <c r="B243" s="232"/>
      <c r="C243" s="233"/>
      <c r="D243" s="226" t="s">
        <v>165</v>
      </c>
      <c r="E243" s="234" t="s">
        <v>19</v>
      </c>
      <c r="F243" s="235" t="s">
        <v>478</v>
      </c>
      <c r="G243" s="233"/>
      <c r="H243" s="236">
        <v>0.082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2" t="s">
        <v>165</v>
      </c>
      <c r="AU243" s="242" t="s">
        <v>78</v>
      </c>
      <c r="AV243" s="13" t="s">
        <v>78</v>
      </c>
      <c r="AW243" s="13" t="s">
        <v>31</v>
      </c>
      <c r="AX243" s="13" t="s">
        <v>76</v>
      </c>
      <c r="AY243" s="242" t="s">
        <v>146</v>
      </c>
    </row>
    <row r="244" spans="1:65" s="2" customFormat="1" ht="16.5" customHeight="1">
      <c r="A244" s="39"/>
      <c r="B244" s="40"/>
      <c r="C244" s="213" t="s">
        <v>479</v>
      </c>
      <c r="D244" s="213" t="s">
        <v>149</v>
      </c>
      <c r="E244" s="214" t="s">
        <v>480</v>
      </c>
      <c r="F244" s="215" t="s">
        <v>481</v>
      </c>
      <c r="G244" s="216" t="s">
        <v>192</v>
      </c>
      <c r="H244" s="217">
        <v>13</v>
      </c>
      <c r="I244" s="218"/>
      <c r="J244" s="219">
        <f>ROUND(I244*H244,2)</f>
        <v>0</v>
      </c>
      <c r="K244" s="215" t="s">
        <v>275</v>
      </c>
      <c r="L244" s="45"/>
      <c r="M244" s="220" t="s">
        <v>19</v>
      </c>
      <c r="N244" s="221" t="s">
        <v>40</v>
      </c>
      <c r="O244" s="85"/>
      <c r="P244" s="222">
        <f>O244*H244</f>
        <v>0</v>
      </c>
      <c r="Q244" s="222">
        <v>0.144006</v>
      </c>
      <c r="R244" s="222">
        <f>Q244*H244</f>
        <v>1.872078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154</v>
      </c>
      <c r="AT244" s="224" t="s">
        <v>149</v>
      </c>
      <c r="AU244" s="224" t="s">
        <v>78</v>
      </c>
      <c r="AY244" s="18" t="s">
        <v>146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76</v>
      </c>
      <c r="BK244" s="225">
        <f>ROUND(I244*H244,2)</f>
        <v>0</v>
      </c>
      <c r="BL244" s="18" t="s">
        <v>154</v>
      </c>
      <c r="BM244" s="224" t="s">
        <v>482</v>
      </c>
    </row>
    <row r="245" spans="1:47" s="2" customFormat="1" ht="12">
      <c r="A245" s="39"/>
      <c r="B245" s="40"/>
      <c r="C245" s="41"/>
      <c r="D245" s="226" t="s">
        <v>156</v>
      </c>
      <c r="E245" s="41"/>
      <c r="F245" s="227" t="s">
        <v>483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156</v>
      </c>
      <c r="AU245" s="18" t="s">
        <v>78</v>
      </c>
    </row>
    <row r="246" spans="1:47" s="2" customFormat="1" ht="12">
      <c r="A246" s="39"/>
      <c r="B246" s="40"/>
      <c r="C246" s="41"/>
      <c r="D246" s="277" t="s">
        <v>278</v>
      </c>
      <c r="E246" s="41"/>
      <c r="F246" s="278" t="s">
        <v>484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278</v>
      </c>
      <c r="AU246" s="18" t="s">
        <v>78</v>
      </c>
    </row>
    <row r="247" spans="1:51" s="13" customFormat="1" ht="12">
      <c r="A247" s="13"/>
      <c r="B247" s="232"/>
      <c r="C247" s="233"/>
      <c r="D247" s="226" t="s">
        <v>165</v>
      </c>
      <c r="E247" s="234" t="s">
        <v>19</v>
      </c>
      <c r="F247" s="235" t="s">
        <v>485</v>
      </c>
      <c r="G247" s="233"/>
      <c r="H247" s="236">
        <v>13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165</v>
      </c>
      <c r="AU247" s="242" t="s">
        <v>78</v>
      </c>
      <c r="AV247" s="13" t="s">
        <v>78</v>
      </c>
      <c r="AW247" s="13" t="s">
        <v>31</v>
      </c>
      <c r="AX247" s="13" t="s">
        <v>76</v>
      </c>
      <c r="AY247" s="242" t="s">
        <v>146</v>
      </c>
    </row>
    <row r="248" spans="1:63" s="12" customFormat="1" ht="25.9" customHeight="1">
      <c r="A248" s="12"/>
      <c r="B248" s="197"/>
      <c r="C248" s="198"/>
      <c r="D248" s="199" t="s">
        <v>68</v>
      </c>
      <c r="E248" s="200" t="s">
        <v>154</v>
      </c>
      <c r="F248" s="200" t="s">
        <v>486</v>
      </c>
      <c r="G248" s="198"/>
      <c r="H248" s="198"/>
      <c r="I248" s="201"/>
      <c r="J248" s="202">
        <f>BK248</f>
        <v>0</v>
      </c>
      <c r="K248" s="198"/>
      <c r="L248" s="203"/>
      <c r="M248" s="204"/>
      <c r="N248" s="205"/>
      <c r="O248" s="205"/>
      <c r="P248" s="206">
        <f>SUM(P249:P260)</f>
        <v>0</v>
      </c>
      <c r="Q248" s="205"/>
      <c r="R248" s="206">
        <f>SUM(R249:R260)</f>
        <v>19.786646412</v>
      </c>
      <c r="S248" s="205"/>
      <c r="T248" s="207">
        <f>SUM(T249:T260)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8" t="s">
        <v>76</v>
      </c>
      <c r="AT248" s="209" t="s">
        <v>68</v>
      </c>
      <c r="AU248" s="209" t="s">
        <v>69</v>
      </c>
      <c r="AY248" s="208" t="s">
        <v>146</v>
      </c>
      <c r="BK248" s="210">
        <f>SUM(BK249:BK260)</f>
        <v>0</v>
      </c>
    </row>
    <row r="249" spans="1:65" s="2" customFormat="1" ht="16.5" customHeight="1">
      <c r="A249" s="39"/>
      <c r="B249" s="40"/>
      <c r="C249" s="213" t="s">
        <v>487</v>
      </c>
      <c r="D249" s="213" t="s">
        <v>149</v>
      </c>
      <c r="E249" s="214" t="s">
        <v>488</v>
      </c>
      <c r="F249" s="215" t="s">
        <v>489</v>
      </c>
      <c r="G249" s="216" t="s">
        <v>274</v>
      </c>
      <c r="H249" s="217">
        <v>19.188</v>
      </c>
      <c r="I249" s="218"/>
      <c r="J249" s="219">
        <f>ROUND(I249*H249,2)</f>
        <v>0</v>
      </c>
      <c r="K249" s="215" t="s">
        <v>275</v>
      </c>
      <c r="L249" s="45"/>
      <c r="M249" s="220" t="s">
        <v>19</v>
      </c>
      <c r="N249" s="221" t="s">
        <v>40</v>
      </c>
      <c r="O249" s="85"/>
      <c r="P249" s="222">
        <f>O249*H249</f>
        <v>0</v>
      </c>
      <c r="Q249" s="222">
        <v>0</v>
      </c>
      <c r="R249" s="222">
        <f>Q249*H249</f>
        <v>0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154</v>
      </c>
      <c r="AT249" s="224" t="s">
        <v>149</v>
      </c>
      <c r="AU249" s="224" t="s">
        <v>76</v>
      </c>
      <c r="AY249" s="18" t="s">
        <v>146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76</v>
      </c>
      <c r="BK249" s="225">
        <f>ROUND(I249*H249,2)</f>
        <v>0</v>
      </c>
      <c r="BL249" s="18" t="s">
        <v>154</v>
      </c>
      <c r="BM249" s="224" t="s">
        <v>490</v>
      </c>
    </row>
    <row r="250" spans="1:47" s="2" customFormat="1" ht="12">
      <c r="A250" s="39"/>
      <c r="B250" s="40"/>
      <c r="C250" s="41"/>
      <c r="D250" s="226" t="s">
        <v>156</v>
      </c>
      <c r="E250" s="41"/>
      <c r="F250" s="227" t="s">
        <v>491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156</v>
      </c>
      <c r="AU250" s="18" t="s">
        <v>76</v>
      </c>
    </row>
    <row r="251" spans="1:47" s="2" customFormat="1" ht="12">
      <c r="A251" s="39"/>
      <c r="B251" s="40"/>
      <c r="C251" s="41"/>
      <c r="D251" s="277" t="s">
        <v>278</v>
      </c>
      <c r="E251" s="41"/>
      <c r="F251" s="278" t="s">
        <v>492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278</v>
      </c>
      <c r="AU251" s="18" t="s">
        <v>76</v>
      </c>
    </row>
    <row r="252" spans="1:51" s="13" customFormat="1" ht="12">
      <c r="A252" s="13"/>
      <c r="B252" s="232"/>
      <c r="C252" s="233"/>
      <c r="D252" s="226" t="s">
        <v>165</v>
      </c>
      <c r="E252" s="234" t="s">
        <v>19</v>
      </c>
      <c r="F252" s="235" t="s">
        <v>493</v>
      </c>
      <c r="G252" s="233"/>
      <c r="H252" s="236">
        <v>6.5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165</v>
      </c>
      <c r="AU252" s="242" t="s">
        <v>76</v>
      </c>
      <c r="AV252" s="13" t="s">
        <v>78</v>
      </c>
      <c r="AW252" s="13" t="s">
        <v>31</v>
      </c>
      <c r="AX252" s="13" t="s">
        <v>69</v>
      </c>
      <c r="AY252" s="242" t="s">
        <v>146</v>
      </c>
    </row>
    <row r="253" spans="1:51" s="13" customFormat="1" ht="12">
      <c r="A253" s="13"/>
      <c r="B253" s="232"/>
      <c r="C253" s="233"/>
      <c r="D253" s="226" t="s">
        <v>165</v>
      </c>
      <c r="E253" s="234" t="s">
        <v>19</v>
      </c>
      <c r="F253" s="235" t="s">
        <v>494</v>
      </c>
      <c r="G253" s="233"/>
      <c r="H253" s="236">
        <v>12.688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165</v>
      </c>
      <c r="AU253" s="242" t="s">
        <v>76</v>
      </c>
      <c r="AV253" s="13" t="s">
        <v>78</v>
      </c>
      <c r="AW253" s="13" t="s">
        <v>31</v>
      </c>
      <c r="AX253" s="13" t="s">
        <v>69</v>
      </c>
      <c r="AY253" s="242" t="s">
        <v>146</v>
      </c>
    </row>
    <row r="254" spans="1:51" s="14" customFormat="1" ht="12">
      <c r="A254" s="14"/>
      <c r="B254" s="243"/>
      <c r="C254" s="244"/>
      <c r="D254" s="226" t="s">
        <v>165</v>
      </c>
      <c r="E254" s="245" t="s">
        <v>19</v>
      </c>
      <c r="F254" s="246" t="s">
        <v>167</v>
      </c>
      <c r="G254" s="244"/>
      <c r="H254" s="247">
        <v>19.188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165</v>
      </c>
      <c r="AU254" s="253" t="s">
        <v>76</v>
      </c>
      <c r="AV254" s="14" t="s">
        <v>154</v>
      </c>
      <c r="AW254" s="14" t="s">
        <v>31</v>
      </c>
      <c r="AX254" s="14" t="s">
        <v>76</v>
      </c>
      <c r="AY254" s="253" t="s">
        <v>146</v>
      </c>
    </row>
    <row r="255" spans="1:65" s="2" customFormat="1" ht="21.75" customHeight="1">
      <c r="A255" s="39"/>
      <c r="B255" s="40"/>
      <c r="C255" s="213" t="s">
        <v>495</v>
      </c>
      <c r="D255" s="213" t="s">
        <v>149</v>
      </c>
      <c r="E255" s="214" t="s">
        <v>496</v>
      </c>
      <c r="F255" s="215" t="s">
        <v>497</v>
      </c>
      <c r="G255" s="216" t="s">
        <v>274</v>
      </c>
      <c r="H255" s="217">
        <v>19.188</v>
      </c>
      <c r="I255" s="218"/>
      <c r="J255" s="219">
        <f>ROUND(I255*H255,2)</f>
        <v>0</v>
      </c>
      <c r="K255" s="215" t="s">
        <v>275</v>
      </c>
      <c r="L255" s="45"/>
      <c r="M255" s="220" t="s">
        <v>19</v>
      </c>
      <c r="N255" s="221" t="s">
        <v>40</v>
      </c>
      <c r="O255" s="85"/>
      <c r="P255" s="222">
        <f>O255*H255</f>
        <v>0</v>
      </c>
      <c r="Q255" s="222">
        <v>1.031199</v>
      </c>
      <c r="R255" s="222">
        <f>Q255*H255</f>
        <v>19.786646412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154</v>
      </c>
      <c r="AT255" s="224" t="s">
        <v>149</v>
      </c>
      <c r="AU255" s="224" t="s">
        <v>76</v>
      </c>
      <c r="AY255" s="18" t="s">
        <v>146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76</v>
      </c>
      <c r="BK255" s="225">
        <f>ROUND(I255*H255,2)</f>
        <v>0</v>
      </c>
      <c r="BL255" s="18" t="s">
        <v>154</v>
      </c>
      <c r="BM255" s="224" t="s">
        <v>498</v>
      </c>
    </row>
    <row r="256" spans="1:47" s="2" customFormat="1" ht="12">
      <c r="A256" s="39"/>
      <c r="B256" s="40"/>
      <c r="C256" s="41"/>
      <c r="D256" s="226" t="s">
        <v>156</v>
      </c>
      <c r="E256" s="41"/>
      <c r="F256" s="227" t="s">
        <v>499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156</v>
      </c>
      <c r="AU256" s="18" t="s">
        <v>76</v>
      </c>
    </row>
    <row r="257" spans="1:47" s="2" customFormat="1" ht="12">
      <c r="A257" s="39"/>
      <c r="B257" s="40"/>
      <c r="C257" s="41"/>
      <c r="D257" s="277" t="s">
        <v>278</v>
      </c>
      <c r="E257" s="41"/>
      <c r="F257" s="278" t="s">
        <v>500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278</v>
      </c>
      <c r="AU257" s="18" t="s">
        <v>76</v>
      </c>
    </row>
    <row r="258" spans="1:51" s="13" customFormat="1" ht="12">
      <c r="A258" s="13"/>
      <c r="B258" s="232"/>
      <c r="C258" s="233"/>
      <c r="D258" s="226" t="s">
        <v>165</v>
      </c>
      <c r="E258" s="234" t="s">
        <v>19</v>
      </c>
      <c r="F258" s="235" t="s">
        <v>493</v>
      </c>
      <c r="G258" s="233"/>
      <c r="H258" s="236">
        <v>6.5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165</v>
      </c>
      <c r="AU258" s="242" t="s">
        <v>76</v>
      </c>
      <c r="AV258" s="13" t="s">
        <v>78</v>
      </c>
      <c r="AW258" s="13" t="s">
        <v>31</v>
      </c>
      <c r="AX258" s="13" t="s">
        <v>69</v>
      </c>
      <c r="AY258" s="242" t="s">
        <v>146</v>
      </c>
    </row>
    <row r="259" spans="1:51" s="13" customFormat="1" ht="12">
      <c r="A259" s="13"/>
      <c r="B259" s="232"/>
      <c r="C259" s="233"/>
      <c r="D259" s="226" t="s">
        <v>165</v>
      </c>
      <c r="E259" s="234" t="s">
        <v>19</v>
      </c>
      <c r="F259" s="235" t="s">
        <v>494</v>
      </c>
      <c r="G259" s="233"/>
      <c r="H259" s="236">
        <v>12.688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165</v>
      </c>
      <c r="AU259" s="242" t="s">
        <v>76</v>
      </c>
      <c r="AV259" s="13" t="s">
        <v>78</v>
      </c>
      <c r="AW259" s="13" t="s">
        <v>31</v>
      </c>
      <c r="AX259" s="13" t="s">
        <v>69</v>
      </c>
      <c r="AY259" s="242" t="s">
        <v>146</v>
      </c>
    </row>
    <row r="260" spans="1:51" s="14" customFormat="1" ht="12">
      <c r="A260" s="14"/>
      <c r="B260" s="243"/>
      <c r="C260" s="244"/>
      <c r="D260" s="226" t="s">
        <v>165</v>
      </c>
      <c r="E260" s="245" t="s">
        <v>19</v>
      </c>
      <c r="F260" s="246" t="s">
        <v>167</v>
      </c>
      <c r="G260" s="244"/>
      <c r="H260" s="247">
        <v>19.188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165</v>
      </c>
      <c r="AU260" s="253" t="s">
        <v>76</v>
      </c>
      <c r="AV260" s="14" t="s">
        <v>154</v>
      </c>
      <c r="AW260" s="14" t="s">
        <v>31</v>
      </c>
      <c r="AX260" s="14" t="s">
        <v>76</v>
      </c>
      <c r="AY260" s="253" t="s">
        <v>146</v>
      </c>
    </row>
    <row r="261" spans="1:63" s="12" customFormat="1" ht="25.9" customHeight="1">
      <c r="A261" s="12"/>
      <c r="B261" s="197"/>
      <c r="C261" s="198"/>
      <c r="D261" s="199" t="s">
        <v>68</v>
      </c>
      <c r="E261" s="200" t="s">
        <v>501</v>
      </c>
      <c r="F261" s="200" t="s">
        <v>502</v>
      </c>
      <c r="G261" s="198"/>
      <c r="H261" s="198"/>
      <c r="I261" s="201"/>
      <c r="J261" s="202">
        <f>BK261</f>
        <v>0</v>
      </c>
      <c r="K261" s="198"/>
      <c r="L261" s="203"/>
      <c r="M261" s="204"/>
      <c r="N261" s="205"/>
      <c r="O261" s="205"/>
      <c r="P261" s="206">
        <f>SUM(P262:P276)</f>
        <v>0</v>
      </c>
      <c r="Q261" s="205"/>
      <c r="R261" s="206">
        <f>SUM(R262:R276)</f>
        <v>0.082</v>
      </c>
      <c r="S261" s="205"/>
      <c r="T261" s="207">
        <f>SUM(T262:T276)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76</v>
      </c>
      <c r="AT261" s="209" t="s">
        <v>68</v>
      </c>
      <c r="AU261" s="209" t="s">
        <v>69</v>
      </c>
      <c r="AY261" s="208" t="s">
        <v>146</v>
      </c>
      <c r="BK261" s="210">
        <f>SUM(BK262:BK276)</f>
        <v>0</v>
      </c>
    </row>
    <row r="262" spans="1:65" s="2" customFormat="1" ht="16.5" customHeight="1">
      <c r="A262" s="39"/>
      <c r="B262" s="40"/>
      <c r="C262" s="213" t="s">
        <v>503</v>
      </c>
      <c r="D262" s="213" t="s">
        <v>149</v>
      </c>
      <c r="E262" s="214" t="s">
        <v>504</v>
      </c>
      <c r="F262" s="215" t="s">
        <v>505</v>
      </c>
      <c r="G262" s="216" t="s">
        <v>274</v>
      </c>
      <c r="H262" s="217">
        <v>81.126</v>
      </c>
      <c r="I262" s="218"/>
      <c r="J262" s="219">
        <f>ROUND(I262*H262,2)</f>
        <v>0</v>
      </c>
      <c r="K262" s="215" t="s">
        <v>19</v>
      </c>
      <c r="L262" s="45"/>
      <c r="M262" s="220" t="s">
        <v>19</v>
      </c>
      <c r="N262" s="221" t="s">
        <v>40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154</v>
      </c>
      <c r="AT262" s="224" t="s">
        <v>149</v>
      </c>
      <c r="AU262" s="224" t="s">
        <v>76</v>
      </c>
      <c r="AY262" s="18" t="s">
        <v>146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76</v>
      </c>
      <c r="BK262" s="225">
        <f>ROUND(I262*H262,2)</f>
        <v>0</v>
      </c>
      <c r="BL262" s="18" t="s">
        <v>154</v>
      </c>
      <c r="BM262" s="224" t="s">
        <v>506</v>
      </c>
    </row>
    <row r="263" spans="1:47" s="2" customFormat="1" ht="12">
      <c r="A263" s="39"/>
      <c r="B263" s="40"/>
      <c r="C263" s="41"/>
      <c r="D263" s="226" t="s">
        <v>156</v>
      </c>
      <c r="E263" s="41"/>
      <c r="F263" s="227" t="s">
        <v>507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156</v>
      </c>
      <c r="AU263" s="18" t="s">
        <v>76</v>
      </c>
    </row>
    <row r="264" spans="1:51" s="13" customFormat="1" ht="12">
      <c r="A264" s="13"/>
      <c r="B264" s="232"/>
      <c r="C264" s="233"/>
      <c r="D264" s="226" t="s">
        <v>165</v>
      </c>
      <c r="E264" s="234" t="s">
        <v>19</v>
      </c>
      <c r="F264" s="235" t="s">
        <v>508</v>
      </c>
      <c r="G264" s="233"/>
      <c r="H264" s="236">
        <v>81.126</v>
      </c>
      <c r="I264" s="237"/>
      <c r="J264" s="233"/>
      <c r="K264" s="233"/>
      <c r="L264" s="238"/>
      <c r="M264" s="239"/>
      <c r="N264" s="240"/>
      <c r="O264" s="240"/>
      <c r="P264" s="240"/>
      <c r="Q264" s="240"/>
      <c r="R264" s="240"/>
      <c r="S264" s="240"/>
      <c r="T264" s="241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2" t="s">
        <v>165</v>
      </c>
      <c r="AU264" s="242" t="s">
        <v>76</v>
      </c>
      <c r="AV264" s="13" t="s">
        <v>78</v>
      </c>
      <c r="AW264" s="13" t="s">
        <v>31</v>
      </c>
      <c r="AX264" s="13" t="s">
        <v>76</v>
      </c>
      <c r="AY264" s="242" t="s">
        <v>146</v>
      </c>
    </row>
    <row r="265" spans="1:65" s="2" customFormat="1" ht="16.5" customHeight="1">
      <c r="A265" s="39"/>
      <c r="B265" s="40"/>
      <c r="C265" s="254" t="s">
        <v>509</v>
      </c>
      <c r="D265" s="254" t="s">
        <v>197</v>
      </c>
      <c r="E265" s="255" t="s">
        <v>510</v>
      </c>
      <c r="F265" s="256" t="s">
        <v>511</v>
      </c>
      <c r="G265" s="257" t="s">
        <v>228</v>
      </c>
      <c r="H265" s="258">
        <v>0.026</v>
      </c>
      <c r="I265" s="259"/>
      <c r="J265" s="260">
        <f>ROUND(I265*H265,2)</f>
        <v>0</v>
      </c>
      <c r="K265" s="256" t="s">
        <v>275</v>
      </c>
      <c r="L265" s="261"/>
      <c r="M265" s="262" t="s">
        <v>19</v>
      </c>
      <c r="N265" s="263" t="s">
        <v>40</v>
      </c>
      <c r="O265" s="85"/>
      <c r="P265" s="222">
        <f>O265*H265</f>
        <v>0</v>
      </c>
      <c r="Q265" s="222">
        <v>1</v>
      </c>
      <c r="R265" s="222">
        <f>Q265*H265</f>
        <v>0.026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196</v>
      </c>
      <c r="AT265" s="224" t="s">
        <v>197</v>
      </c>
      <c r="AU265" s="224" t="s">
        <v>76</v>
      </c>
      <c r="AY265" s="18" t="s">
        <v>146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76</v>
      </c>
      <c r="BK265" s="225">
        <f>ROUND(I265*H265,2)</f>
        <v>0</v>
      </c>
      <c r="BL265" s="18" t="s">
        <v>154</v>
      </c>
      <c r="BM265" s="224" t="s">
        <v>512</v>
      </c>
    </row>
    <row r="266" spans="1:47" s="2" customFormat="1" ht="12">
      <c r="A266" s="39"/>
      <c r="B266" s="40"/>
      <c r="C266" s="41"/>
      <c r="D266" s="226" t="s">
        <v>156</v>
      </c>
      <c r="E266" s="41"/>
      <c r="F266" s="227" t="s">
        <v>511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156</v>
      </c>
      <c r="AU266" s="18" t="s">
        <v>76</v>
      </c>
    </row>
    <row r="267" spans="1:47" s="2" customFormat="1" ht="12">
      <c r="A267" s="39"/>
      <c r="B267" s="40"/>
      <c r="C267" s="41"/>
      <c r="D267" s="226" t="s">
        <v>163</v>
      </c>
      <c r="E267" s="41"/>
      <c r="F267" s="231" t="s">
        <v>513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163</v>
      </c>
      <c r="AU267" s="18" t="s">
        <v>76</v>
      </c>
    </row>
    <row r="268" spans="1:65" s="2" customFormat="1" ht="16.5" customHeight="1">
      <c r="A268" s="39"/>
      <c r="B268" s="40"/>
      <c r="C268" s="213" t="s">
        <v>514</v>
      </c>
      <c r="D268" s="213" t="s">
        <v>149</v>
      </c>
      <c r="E268" s="214" t="s">
        <v>515</v>
      </c>
      <c r="F268" s="215" t="s">
        <v>516</v>
      </c>
      <c r="G268" s="216" t="s">
        <v>274</v>
      </c>
      <c r="H268" s="217">
        <v>162.252</v>
      </c>
      <c r="I268" s="218"/>
      <c r="J268" s="219">
        <f>ROUND(I268*H268,2)</f>
        <v>0</v>
      </c>
      <c r="K268" s="215" t="s">
        <v>19</v>
      </c>
      <c r="L268" s="45"/>
      <c r="M268" s="220" t="s">
        <v>19</v>
      </c>
      <c r="N268" s="221" t="s">
        <v>40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154</v>
      </c>
      <c r="AT268" s="224" t="s">
        <v>149</v>
      </c>
      <c r="AU268" s="224" t="s">
        <v>76</v>
      </c>
      <c r="AY268" s="18" t="s">
        <v>146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76</v>
      </c>
      <c r="BK268" s="225">
        <f>ROUND(I268*H268,2)</f>
        <v>0</v>
      </c>
      <c r="BL268" s="18" t="s">
        <v>154</v>
      </c>
      <c r="BM268" s="224" t="s">
        <v>517</v>
      </c>
    </row>
    <row r="269" spans="1:47" s="2" customFormat="1" ht="12">
      <c r="A269" s="39"/>
      <c r="B269" s="40"/>
      <c r="C269" s="41"/>
      <c r="D269" s="226" t="s">
        <v>156</v>
      </c>
      <c r="E269" s="41"/>
      <c r="F269" s="227" t="s">
        <v>518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156</v>
      </c>
      <c r="AU269" s="18" t="s">
        <v>76</v>
      </c>
    </row>
    <row r="270" spans="1:51" s="13" customFormat="1" ht="12">
      <c r="A270" s="13"/>
      <c r="B270" s="232"/>
      <c r="C270" s="233"/>
      <c r="D270" s="226" t="s">
        <v>165</v>
      </c>
      <c r="E270" s="234" t="s">
        <v>19</v>
      </c>
      <c r="F270" s="235" t="s">
        <v>519</v>
      </c>
      <c r="G270" s="233"/>
      <c r="H270" s="236">
        <v>162.252</v>
      </c>
      <c r="I270" s="237"/>
      <c r="J270" s="233"/>
      <c r="K270" s="233"/>
      <c r="L270" s="238"/>
      <c r="M270" s="239"/>
      <c r="N270" s="240"/>
      <c r="O270" s="240"/>
      <c r="P270" s="240"/>
      <c r="Q270" s="240"/>
      <c r="R270" s="240"/>
      <c r="S270" s="240"/>
      <c r="T270" s="241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2" t="s">
        <v>165</v>
      </c>
      <c r="AU270" s="242" t="s">
        <v>76</v>
      </c>
      <c r="AV270" s="13" t="s">
        <v>78</v>
      </c>
      <c r="AW270" s="13" t="s">
        <v>31</v>
      </c>
      <c r="AX270" s="13" t="s">
        <v>76</v>
      </c>
      <c r="AY270" s="242" t="s">
        <v>146</v>
      </c>
    </row>
    <row r="271" spans="1:65" s="2" customFormat="1" ht="16.5" customHeight="1">
      <c r="A271" s="39"/>
      <c r="B271" s="40"/>
      <c r="C271" s="254" t="s">
        <v>520</v>
      </c>
      <c r="D271" s="254" t="s">
        <v>197</v>
      </c>
      <c r="E271" s="255" t="s">
        <v>521</v>
      </c>
      <c r="F271" s="256" t="s">
        <v>522</v>
      </c>
      <c r="G271" s="257" t="s">
        <v>228</v>
      </c>
      <c r="H271" s="258">
        <v>0.056</v>
      </c>
      <c r="I271" s="259"/>
      <c r="J271" s="260">
        <f>ROUND(I271*H271,2)</f>
        <v>0</v>
      </c>
      <c r="K271" s="256" t="s">
        <v>275</v>
      </c>
      <c r="L271" s="261"/>
      <c r="M271" s="262" t="s">
        <v>19</v>
      </c>
      <c r="N271" s="263" t="s">
        <v>40</v>
      </c>
      <c r="O271" s="85"/>
      <c r="P271" s="222">
        <f>O271*H271</f>
        <v>0</v>
      </c>
      <c r="Q271" s="222">
        <v>1</v>
      </c>
      <c r="R271" s="222">
        <f>Q271*H271</f>
        <v>0.056</v>
      </c>
      <c r="S271" s="222">
        <v>0</v>
      </c>
      <c r="T271" s="223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24" t="s">
        <v>196</v>
      </c>
      <c r="AT271" s="224" t="s">
        <v>197</v>
      </c>
      <c r="AU271" s="224" t="s">
        <v>76</v>
      </c>
      <c r="AY271" s="18" t="s">
        <v>146</v>
      </c>
      <c r="BE271" s="225">
        <f>IF(N271="základní",J271,0)</f>
        <v>0</v>
      </c>
      <c r="BF271" s="225">
        <f>IF(N271="snížená",J271,0)</f>
        <v>0</v>
      </c>
      <c r="BG271" s="225">
        <f>IF(N271="zákl. přenesená",J271,0)</f>
        <v>0</v>
      </c>
      <c r="BH271" s="225">
        <f>IF(N271="sníž. přenesená",J271,0)</f>
        <v>0</v>
      </c>
      <c r="BI271" s="225">
        <f>IF(N271="nulová",J271,0)</f>
        <v>0</v>
      </c>
      <c r="BJ271" s="18" t="s">
        <v>76</v>
      </c>
      <c r="BK271" s="225">
        <f>ROUND(I271*H271,2)</f>
        <v>0</v>
      </c>
      <c r="BL271" s="18" t="s">
        <v>154</v>
      </c>
      <c r="BM271" s="224" t="s">
        <v>523</v>
      </c>
    </row>
    <row r="272" spans="1:47" s="2" customFormat="1" ht="12">
      <c r="A272" s="39"/>
      <c r="B272" s="40"/>
      <c r="C272" s="41"/>
      <c r="D272" s="226" t="s">
        <v>156</v>
      </c>
      <c r="E272" s="41"/>
      <c r="F272" s="227" t="s">
        <v>522</v>
      </c>
      <c r="G272" s="41"/>
      <c r="H272" s="41"/>
      <c r="I272" s="228"/>
      <c r="J272" s="41"/>
      <c r="K272" s="41"/>
      <c r="L272" s="45"/>
      <c r="M272" s="229"/>
      <c r="N272" s="230"/>
      <c r="O272" s="85"/>
      <c r="P272" s="85"/>
      <c r="Q272" s="85"/>
      <c r="R272" s="85"/>
      <c r="S272" s="85"/>
      <c r="T272" s="86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T272" s="18" t="s">
        <v>156</v>
      </c>
      <c r="AU272" s="18" t="s">
        <v>76</v>
      </c>
    </row>
    <row r="273" spans="1:47" s="2" customFormat="1" ht="12">
      <c r="A273" s="39"/>
      <c r="B273" s="40"/>
      <c r="C273" s="41"/>
      <c r="D273" s="226" t="s">
        <v>163</v>
      </c>
      <c r="E273" s="41"/>
      <c r="F273" s="231" t="s">
        <v>524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163</v>
      </c>
      <c r="AU273" s="18" t="s">
        <v>76</v>
      </c>
    </row>
    <row r="274" spans="1:65" s="2" customFormat="1" ht="16.5" customHeight="1">
      <c r="A274" s="39"/>
      <c r="B274" s="40"/>
      <c r="C274" s="213" t="s">
        <v>525</v>
      </c>
      <c r="D274" s="213" t="s">
        <v>149</v>
      </c>
      <c r="E274" s="214" t="s">
        <v>526</v>
      </c>
      <c r="F274" s="215" t="s">
        <v>527</v>
      </c>
      <c r="G274" s="216" t="s">
        <v>228</v>
      </c>
      <c r="H274" s="217">
        <v>0.082</v>
      </c>
      <c r="I274" s="218"/>
      <c r="J274" s="219">
        <f>ROUND(I274*H274,2)</f>
        <v>0</v>
      </c>
      <c r="K274" s="215" t="s">
        <v>19</v>
      </c>
      <c r="L274" s="45"/>
      <c r="M274" s="220" t="s">
        <v>19</v>
      </c>
      <c r="N274" s="221" t="s">
        <v>40</v>
      </c>
      <c r="O274" s="85"/>
      <c r="P274" s="222">
        <f>O274*H274</f>
        <v>0</v>
      </c>
      <c r="Q274" s="222">
        <v>0</v>
      </c>
      <c r="R274" s="222">
        <f>Q274*H274</f>
        <v>0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241</v>
      </c>
      <c r="AT274" s="224" t="s">
        <v>149</v>
      </c>
      <c r="AU274" s="224" t="s">
        <v>76</v>
      </c>
      <c r="AY274" s="18" t="s">
        <v>146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76</v>
      </c>
      <c r="BK274" s="225">
        <f>ROUND(I274*H274,2)</f>
        <v>0</v>
      </c>
      <c r="BL274" s="18" t="s">
        <v>241</v>
      </c>
      <c r="BM274" s="224" t="s">
        <v>528</v>
      </c>
    </row>
    <row r="275" spans="1:47" s="2" customFormat="1" ht="12">
      <c r="A275" s="39"/>
      <c r="B275" s="40"/>
      <c r="C275" s="41"/>
      <c r="D275" s="226" t="s">
        <v>156</v>
      </c>
      <c r="E275" s="41"/>
      <c r="F275" s="227" t="s">
        <v>529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156</v>
      </c>
      <c r="AU275" s="18" t="s">
        <v>76</v>
      </c>
    </row>
    <row r="276" spans="1:51" s="13" customFormat="1" ht="12">
      <c r="A276" s="13"/>
      <c r="B276" s="232"/>
      <c r="C276" s="233"/>
      <c r="D276" s="226" t="s">
        <v>165</v>
      </c>
      <c r="E276" s="234" t="s">
        <v>19</v>
      </c>
      <c r="F276" s="235" t="s">
        <v>530</v>
      </c>
      <c r="G276" s="233"/>
      <c r="H276" s="236">
        <v>0.082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165</v>
      </c>
      <c r="AU276" s="242" t="s">
        <v>76</v>
      </c>
      <c r="AV276" s="13" t="s">
        <v>78</v>
      </c>
      <c r="AW276" s="13" t="s">
        <v>31</v>
      </c>
      <c r="AX276" s="13" t="s">
        <v>76</v>
      </c>
      <c r="AY276" s="242" t="s">
        <v>146</v>
      </c>
    </row>
    <row r="277" spans="1:63" s="12" customFormat="1" ht="25.9" customHeight="1">
      <c r="A277" s="12"/>
      <c r="B277" s="197"/>
      <c r="C277" s="198"/>
      <c r="D277" s="199" t="s">
        <v>68</v>
      </c>
      <c r="E277" s="200" t="s">
        <v>201</v>
      </c>
      <c r="F277" s="200" t="s">
        <v>531</v>
      </c>
      <c r="G277" s="198"/>
      <c r="H277" s="198"/>
      <c r="I277" s="201"/>
      <c r="J277" s="202">
        <f>BK277</f>
        <v>0</v>
      </c>
      <c r="K277" s="198"/>
      <c r="L277" s="203"/>
      <c r="M277" s="204"/>
      <c r="N277" s="205"/>
      <c r="O277" s="205"/>
      <c r="P277" s="206">
        <f>SUM(P278:P301)</f>
        <v>0</v>
      </c>
      <c r="Q277" s="205"/>
      <c r="R277" s="206">
        <f>SUM(R278:R301)</f>
        <v>29.92193</v>
      </c>
      <c r="S277" s="205"/>
      <c r="T277" s="207">
        <f>SUM(T278:T301)</f>
        <v>4.781280000000001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08" t="s">
        <v>76</v>
      </c>
      <c r="AT277" s="209" t="s">
        <v>68</v>
      </c>
      <c r="AU277" s="209" t="s">
        <v>69</v>
      </c>
      <c r="AY277" s="208" t="s">
        <v>146</v>
      </c>
      <c r="BK277" s="210">
        <f>SUM(BK278:BK301)</f>
        <v>0</v>
      </c>
    </row>
    <row r="278" spans="1:65" s="2" customFormat="1" ht="16.5" customHeight="1">
      <c r="A278" s="39"/>
      <c r="B278" s="40"/>
      <c r="C278" s="213" t="s">
        <v>532</v>
      </c>
      <c r="D278" s="213" t="s">
        <v>149</v>
      </c>
      <c r="E278" s="214" t="s">
        <v>533</v>
      </c>
      <c r="F278" s="215" t="s">
        <v>534</v>
      </c>
      <c r="G278" s="216" t="s">
        <v>274</v>
      </c>
      <c r="H278" s="217">
        <v>28</v>
      </c>
      <c r="I278" s="218"/>
      <c r="J278" s="219">
        <f>ROUND(I278*H278,2)</f>
        <v>0</v>
      </c>
      <c r="K278" s="215" t="s">
        <v>275</v>
      </c>
      <c r="L278" s="45"/>
      <c r="M278" s="220" t="s">
        <v>19</v>
      </c>
      <c r="N278" s="221" t="s">
        <v>40</v>
      </c>
      <c r="O278" s="85"/>
      <c r="P278" s="222">
        <f>O278*H278</f>
        <v>0</v>
      </c>
      <c r="Q278" s="222">
        <v>0.18907</v>
      </c>
      <c r="R278" s="222">
        <f>Q278*H278</f>
        <v>5.293959999999999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154</v>
      </c>
      <c r="AT278" s="224" t="s">
        <v>149</v>
      </c>
      <c r="AU278" s="224" t="s">
        <v>76</v>
      </c>
      <c r="AY278" s="18" t="s">
        <v>146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76</v>
      </c>
      <c r="BK278" s="225">
        <f>ROUND(I278*H278,2)</f>
        <v>0</v>
      </c>
      <c r="BL278" s="18" t="s">
        <v>154</v>
      </c>
      <c r="BM278" s="224" t="s">
        <v>535</v>
      </c>
    </row>
    <row r="279" spans="1:47" s="2" customFormat="1" ht="12">
      <c r="A279" s="39"/>
      <c r="B279" s="40"/>
      <c r="C279" s="41"/>
      <c r="D279" s="226" t="s">
        <v>156</v>
      </c>
      <c r="E279" s="41"/>
      <c r="F279" s="227" t="s">
        <v>536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156</v>
      </c>
      <c r="AU279" s="18" t="s">
        <v>76</v>
      </c>
    </row>
    <row r="280" spans="1:47" s="2" customFormat="1" ht="12">
      <c r="A280" s="39"/>
      <c r="B280" s="40"/>
      <c r="C280" s="41"/>
      <c r="D280" s="277" t="s">
        <v>278</v>
      </c>
      <c r="E280" s="41"/>
      <c r="F280" s="278" t="s">
        <v>537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278</v>
      </c>
      <c r="AU280" s="18" t="s">
        <v>76</v>
      </c>
    </row>
    <row r="281" spans="1:51" s="13" customFormat="1" ht="12">
      <c r="A281" s="13"/>
      <c r="B281" s="232"/>
      <c r="C281" s="233"/>
      <c r="D281" s="226" t="s">
        <v>165</v>
      </c>
      <c r="E281" s="234" t="s">
        <v>19</v>
      </c>
      <c r="F281" s="235" t="s">
        <v>538</v>
      </c>
      <c r="G281" s="233"/>
      <c r="H281" s="236">
        <v>28</v>
      </c>
      <c r="I281" s="237"/>
      <c r="J281" s="233"/>
      <c r="K281" s="233"/>
      <c r="L281" s="238"/>
      <c r="M281" s="239"/>
      <c r="N281" s="240"/>
      <c r="O281" s="240"/>
      <c r="P281" s="240"/>
      <c r="Q281" s="240"/>
      <c r="R281" s="240"/>
      <c r="S281" s="240"/>
      <c r="T281" s="241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2" t="s">
        <v>165</v>
      </c>
      <c r="AU281" s="242" t="s">
        <v>76</v>
      </c>
      <c r="AV281" s="13" t="s">
        <v>78</v>
      </c>
      <c r="AW281" s="13" t="s">
        <v>31</v>
      </c>
      <c r="AX281" s="13" t="s">
        <v>76</v>
      </c>
      <c r="AY281" s="242" t="s">
        <v>146</v>
      </c>
    </row>
    <row r="282" spans="1:65" s="2" customFormat="1" ht="16.5" customHeight="1">
      <c r="A282" s="39"/>
      <c r="B282" s="40"/>
      <c r="C282" s="213" t="s">
        <v>539</v>
      </c>
      <c r="D282" s="213" t="s">
        <v>149</v>
      </c>
      <c r="E282" s="214" t="s">
        <v>540</v>
      </c>
      <c r="F282" s="215" t="s">
        <v>541</v>
      </c>
      <c r="G282" s="216" t="s">
        <v>192</v>
      </c>
      <c r="H282" s="217">
        <v>2</v>
      </c>
      <c r="I282" s="218"/>
      <c r="J282" s="219">
        <f>ROUND(I282*H282,2)</f>
        <v>0</v>
      </c>
      <c r="K282" s="215" t="s">
        <v>19</v>
      </c>
      <c r="L282" s="45"/>
      <c r="M282" s="220" t="s">
        <v>19</v>
      </c>
      <c r="N282" s="221" t="s">
        <v>40</v>
      </c>
      <c r="O282" s="85"/>
      <c r="P282" s="222">
        <f>O282*H282</f>
        <v>0</v>
      </c>
      <c r="Q282" s="222">
        <v>0.006485</v>
      </c>
      <c r="R282" s="222">
        <f>Q282*H282</f>
        <v>0.01297</v>
      </c>
      <c r="S282" s="222">
        <v>0</v>
      </c>
      <c r="T282" s="223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24" t="s">
        <v>154</v>
      </c>
      <c r="AT282" s="224" t="s">
        <v>149</v>
      </c>
      <c r="AU282" s="224" t="s">
        <v>76</v>
      </c>
      <c r="AY282" s="18" t="s">
        <v>146</v>
      </c>
      <c r="BE282" s="225">
        <f>IF(N282="základní",J282,0)</f>
        <v>0</v>
      </c>
      <c r="BF282" s="225">
        <f>IF(N282="snížená",J282,0)</f>
        <v>0</v>
      </c>
      <c r="BG282" s="225">
        <f>IF(N282="zákl. přenesená",J282,0)</f>
        <v>0</v>
      </c>
      <c r="BH282" s="225">
        <f>IF(N282="sníž. přenesená",J282,0)</f>
        <v>0</v>
      </c>
      <c r="BI282" s="225">
        <f>IF(N282="nulová",J282,0)</f>
        <v>0</v>
      </c>
      <c r="BJ282" s="18" t="s">
        <v>76</v>
      </c>
      <c r="BK282" s="225">
        <f>ROUND(I282*H282,2)</f>
        <v>0</v>
      </c>
      <c r="BL282" s="18" t="s">
        <v>154</v>
      </c>
      <c r="BM282" s="224" t="s">
        <v>542</v>
      </c>
    </row>
    <row r="283" spans="1:47" s="2" customFormat="1" ht="12">
      <c r="A283" s="39"/>
      <c r="B283" s="40"/>
      <c r="C283" s="41"/>
      <c r="D283" s="226" t="s">
        <v>156</v>
      </c>
      <c r="E283" s="41"/>
      <c r="F283" s="227" t="s">
        <v>543</v>
      </c>
      <c r="G283" s="41"/>
      <c r="H283" s="41"/>
      <c r="I283" s="228"/>
      <c r="J283" s="41"/>
      <c r="K283" s="41"/>
      <c r="L283" s="45"/>
      <c r="M283" s="229"/>
      <c r="N283" s="230"/>
      <c r="O283" s="85"/>
      <c r="P283" s="85"/>
      <c r="Q283" s="85"/>
      <c r="R283" s="85"/>
      <c r="S283" s="85"/>
      <c r="T283" s="86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156</v>
      </c>
      <c r="AU283" s="18" t="s">
        <v>76</v>
      </c>
    </row>
    <row r="284" spans="1:51" s="13" customFormat="1" ht="12">
      <c r="A284" s="13"/>
      <c r="B284" s="232"/>
      <c r="C284" s="233"/>
      <c r="D284" s="226" t="s">
        <v>165</v>
      </c>
      <c r="E284" s="234" t="s">
        <v>19</v>
      </c>
      <c r="F284" s="235" t="s">
        <v>78</v>
      </c>
      <c r="G284" s="233"/>
      <c r="H284" s="236">
        <v>2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165</v>
      </c>
      <c r="AU284" s="242" t="s">
        <v>76</v>
      </c>
      <c r="AV284" s="13" t="s">
        <v>78</v>
      </c>
      <c r="AW284" s="13" t="s">
        <v>31</v>
      </c>
      <c r="AX284" s="13" t="s">
        <v>76</v>
      </c>
      <c r="AY284" s="242" t="s">
        <v>146</v>
      </c>
    </row>
    <row r="285" spans="1:65" s="2" customFormat="1" ht="16.5" customHeight="1">
      <c r="A285" s="39"/>
      <c r="B285" s="40"/>
      <c r="C285" s="213" t="s">
        <v>544</v>
      </c>
      <c r="D285" s="213" t="s">
        <v>149</v>
      </c>
      <c r="E285" s="214" t="s">
        <v>545</v>
      </c>
      <c r="F285" s="215" t="s">
        <v>546</v>
      </c>
      <c r="G285" s="216" t="s">
        <v>274</v>
      </c>
      <c r="H285" s="217">
        <v>5.94</v>
      </c>
      <c r="I285" s="218"/>
      <c r="J285" s="219">
        <f>ROUND(I285*H285,2)</f>
        <v>0</v>
      </c>
      <c r="K285" s="215" t="s">
        <v>275</v>
      </c>
      <c r="L285" s="45"/>
      <c r="M285" s="220" t="s">
        <v>19</v>
      </c>
      <c r="N285" s="221" t="s">
        <v>40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0.432</v>
      </c>
      <c r="T285" s="223">
        <f>S285*H285</f>
        <v>2.5660800000000004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154</v>
      </c>
      <c r="AT285" s="224" t="s">
        <v>149</v>
      </c>
      <c r="AU285" s="224" t="s">
        <v>76</v>
      </c>
      <c r="AY285" s="18" t="s">
        <v>146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76</v>
      </c>
      <c r="BK285" s="225">
        <f>ROUND(I285*H285,2)</f>
        <v>0</v>
      </c>
      <c r="BL285" s="18" t="s">
        <v>154</v>
      </c>
      <c r="BM285" s="224" t="s">
        <v>547</v>
      </c>
    </row>
    <row r="286" spans="1:47" s="2" customFormat="1" ht="12">
      <c r="A286" s="39"/>
      <c r="B286" s="40"/>
      <c r="C286" s="41"/>
      <c r="D286" s="226" t="s">
        <v>156</v>
      </c>
      <c r="E286" s="41"/>
      <c r="F286" s="227" t="s">
        <v>548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156</v>
      </c>
      <c r="AU286" s="18" t="s">
        <v>76</v>
      </c>
    </row>
    <row r="287" spans="1:47" s="2" customFormat="1" ht="12">
      <c r="A287" s="39"/>
      <c r="B287" s="40"/>
      <c r="C287" s="41"/>
      <c r="D287" s="277" t="s">
        <v>278</v>
      </c>
      <c r="E287" s="41"/>
      <c r="F287" s="278" t="s">
        <v>549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278</v>
      </c>
      <c r="AU287" s="18" t="s">
        <v>76</v>
      </c>
    </row>
    <row r="288" spans="1:51" s="13" customFormat="1" ht="12">
      <c r="A288" s="13"/>
      <c r="B288" s="232"/>
      <c r="C288" s="233"/>
      <c r="D288" s="226" t="s">
        <v>165</v>
      </c>
      <c r="E288" s="234" t="s">
        <v>19</v>
      </c>
      <c r="F288" s="235" t="s">
        <v>550</v>
      </c>
      <c r="G288" s="233"/>
      <c r="H288" s="236">
        <v>5.94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165</v>
      </c>
      <c r="AU288" s="242" t="s">
        <v>76</v>
      </c>
      <c r="AV288" s="13" t="s">
        <v>78</v>
      </c>
      <c r="AW288" s="13" t="s">
        <v>31</v>
      </c>
      <c r="AX288" s="13" t="s">
        <v>76</v>
      </c>
      <c r="AY288" s="242" t="s">
        <v>146</v>
      </c>
    </row>
    <row r="289" spans="1:65" s="2" customFormat="1" ht="16.5" customHeight="1">
      <c r="A289" s="39"/>
      <c r="B289" s="40"/>
      <c r="C289" s="254" t="s">
        <v>551</v>
      </c>
      <c r="D289" s="254" t="s">
        <v>197</v>
      </c>
      <c r="E289" s="255" t="s">
        <v>552</v>
      </c>
      <c r="F289" s="256" t="s">
        <v>553</v>
      </c>
      <c r="G289" s="257" t="s">
        <v>192</v>
      </c>
      <c r="H289" s="258">
        <v>11</v>
      </c>
      <c r="I289" s="259"/>
      <c r="J289" s="260">
        <f>ROUND(I289*H289,2)</f>
        <v>0</v>
      </c>
      <c r="K289" s="256" t="s">
        <v>19</v>
      </c>
      <c r="L289" s="261"/>
      <c r="M289" s="262" t="s">
        <v>19</v>
      </c>
      <c r="N289" s="263" t="s">
        <v>40</v>
      </c>
      <c r="O289" s="85"/>
      <c r="P289" s="222">
        <f>O289*H289</f>
        <v>0</v>
      </c>
      <c r="Q289" s="222">
        <v>1.811</v>
      </c>
      <c r="R289" s="222">
        <f>Q289*H289</f>
        <v>19.921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196</v>
      </c>
      <c r="AT289" s="224" t="s">
        <v>197</v>
      </c>
      <c r="AU289" s="224" t="s">
        <v>76</v>
      </c>
      <c r="AY289" s="18" t="s">
        <v>146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76</v>
      </c>
      <c r="BK289" s="225">
        <f>ROUND(I289*H289,2)</f>
        <v>0</v>
      </c>
      <c r="BL289" s="18" t="s">
        <v>154</v>
      </c>
      <c r="BM289" s="224" t="s">
        <v>554</v>
      </c>
    </row>
    <row r="290" spans="1:47" s="2" customFormat="1" ht="12">
      <c r="A290" s="39"/>
      <c r="B290" s="40"/>
      <c r="C290" s="41"/>
      <c r="D290" s="226" t="s">
        <v>156</v>
      </c>
      <c r="E290" s="41"/>
      <c r="F290" s="227" t="s">
        <v>553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156</v>
      </c>
      <c r="AU290" s="18" t="s">
        <v>76</v>
      </c>
    </row>
    <row r="291" spans="1:51" s="13" customFormat="1" ht="12">
      <c r="A291" s="13"/>
      <c r="B291" s="232"/>
      <c r="C291" s="233"/>
      <c r="D291" s="226" t="s">
        <v>165</v>
      </c>
      <c r="E291" s="234" t="s">
        <v>19</v>
      </c>
      <c r="F291" s="235" t="s">
        <v>555</v>
      </c>
      <c r="G291" s="233"/>
      <c r="H291" s="236">
        <v>11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165</v>
      </c>
      <c r="AU291" s="242" t="s">
        <v>76</v>
      </c>
      <c r="AV291" s="13" t="s">
        <v>78</v>
      </c>
      <c r="AW291" s="13" t="s">
        <v>31</v>
      </c>
      <c r="AX291" s="13" t="s">
        <v>76</v>
      </c>
      <c r="AY291" s="242" t="s">
        <v>146</v>
      </c>
    </row>
    <row r="292" spans="1:65" s="2" customFormat="1" ht="16.5" customHeight="1">
      <c r="A292" s="39"/>
      <c r="B292" s="40"/>
      <c r="C292" s="254" t="s">
        <v>556</v>
      </c>
      <c r="D292" s="254" t="s">
        <v>197</v>
      </c>
      <c r="E292" s="255" t="s">
        <v>557</v>
      </c>
      <c r="F292" s="256" t="s">
        <v>558</v>
      </c>
      <c r="G292" s="257" t="s">
        <v>192</v>
      </c>
      <c r="H292" s="258">
        <v>1</v>
      </c>
      <c r="I292" s="259"/>
      <c r="J292" s="260">
        <f>ROUND(I292*H292,2)</f>
        <v>0</v>
      </c>
      <c r="K292" s="256" t="s">
        <v>19</v>
      </c>
      <c r="L292" s="261"/>
      <c r="M292" s="262" t="s">
        <v>19</v>
      </c>
      <c r="N292" s="263" t="s">
        <v>40</v>
      </c>
      <c r="O292" s="85"/>
      <c r="P292" s="222">
        <f>O292*H292</f>
        <v>0</v>
      </c>
      <c r="Q292" s="222">
        <v>2.347</v>
      </c>
      <c r="R292" s="222">
        <f>Q292*H292</f>
        <v>2.347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196</v>
      </c>
      <c r="AT292" s="224" t="s">
        <v>197</v>
      </c>
      <c r="AU292" s="224" t="s">
        <v>76</v>
      </c>
      <c r="AY292" s="18" t="s">
        <v>146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76</v>
      </c>
      <c r="BK292" s="225">
        <f>ROUND(I292*H292,2)</f>
        <v>0</v>
      </c>
      <c r="BL292" s="18" t="s">
        <v>154</v>
      </c>
      <c r="BM292" s="224" t="s">
        <v>559</v>
      </c>
    </row>
    <row r="293" spans="1:47" s="2" customFormat="1" ht="12">
      <c r="A293" s="39"/>
      <c r="B293" s="40"/>
      <c r="C293" s="41"/>
      <c r="D293" s="226" t="s">
        <v>156</v>
      </c>
      <c r="E293" s="41"/>
      <c r="F293" s="227" t="s">
        <v>560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156</v>
      </c>
      <c r="AU293" s="18" t="s">
        <v>76</v>
      </c>
    </row>
    <row r="294" spans="1:51" s="13" customFormat="1" ht="12">
      <c r="A294" s="13"/>
      <c r="B294" s="232"/>
      <c r="C294" s="233"/>
      <c r="D294" s="226" t="s">
        <v>165</v>
      </c>
      <c r="E294" s="234" t="s">
        <v>19</v>
      </c>
      <c r="F294" s="235" t="s">
        <v>561</v>
      </c>
      <c r="G294" s="233"/>
      <c r="H294" s="236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165</v>
      </c>
      <c r="AU294" s="242" t="s">
        <v>76</v>
      </c>
      <c r="AV294" s="13" t="s">
        <v>78</v>
      </c>
      <c r="AW294" s="13" t="s">
        <v>31</v>
      </c>
      <c r="AX294" s="13" t="s">
        <v>76</v>
      </c>
      <c r="AY294" s="242" t="s">
        <v>146</v>
      </c>
    </row>
    <row r="295" spans="1:65" s="2" customFormat="1" ht="16.5" customHeight="1">
      <c r="A295" s="39"/>
      <c r="B295" s="40"/>
      <c r="C295" s="254" t="s">
        <v>562</v>
      </c>
      <c r="D295" s="254" t="s">
        <v>197</v>
      </c>
      <c r="E295" s="255" t="s">
        <v>563</v>
      </c>
      <c r="F295" s="256" t="s">
        <v>558</v>
      </c>
      <c r="G295" s="257" t="s">
        <v>192</v>
      </c>
      <c r="H295" s="258">
        <v>1</v>
      </c>
      <c r="I295" s="259"/>
      <c r="J295" s="260">
        <f>ROUND(I295*H295,2)</f>
        <v>0</v>
      </c>
      <c r="K295" s="256" t="s">
        <v>19</v>
      </c>
      <c r="L295" s="261"/>
      <c r="M295" s="262" t="s">
        <v>19</v>
      </c>
      <c r="N295" s="263" t="s">
        <v>40</v>
      </c>
      <c r="O295" s="85"/>
      <c r="P295" s="222">
        <f>O295*H295</f>
        <v>0</v>
      </c>
      <c r="Q295" s="222">
        <v>2.347</v>
      </c>
      <c r="R295" s="222">
        <f>Q295*H295</f>
        <v>2.347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196</v>
      </c>
      <c r="AT295" s="224" t="s">
        <v>197</v>
      </c>
      <c r="AU295" s="224" t="s">
        <v>76</v>
      </c>
      <c r="AY295" s="18" t="s">
        <v>146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76</v>
      </c>
      <c r="BK295" s="225">
        <f>ROUND(I295*H295,2)</f>
        <v>0</v>
      </c>
      <c r="BL295" s="18" t="s">
        <v>154</v>
      </c>
      <c r="BM295" s="224" t="s">
        <v>564</v>
      </c>
    </row>
    <row r="296" spans="1:47" s="2" customFormat="1" ht="12">
      <c r="A296" s="39"/>
      <c r="B296" s="40"/>
      <c r="C296" s="41"/>
      <c r="D296" s="226" t="s">
        <v>156</v>
      </c>
      <c r="E296" s="41"/>
      <c r="F296" s="227" t="s">
        <v>565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156</v>
      </c>
      <c r="AU296" s="18" t="s">
        <v>76</v>
      </c>
    </row>
    <row r="297" spans="1:51" s="13" customFormat="1" ht="12">
      <c r="A297" s="13"/>
      <c r="B297" s="232"/>
      <c r="C297" s="233"/>
      <c r="D297" s="226" t="s">
        <v>165</v>
      </c>
      <c r="E297" s="234" t="s">
        <v>19</v>
      </c>
      <c r="F297" s="235" t="s">
        <v>566</v>
      </c>
      <c r="G297" s="233"/>
      <c r="H297" s="236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165</v>
      </c>
      <c r="AU297" s="242" t="s">
        <v>76</v>
      </c>
      <c r="AV297" s="13" t="s">
        <v>78</v>
      </c>
      <c r="AW297" s="13" t="s">
        <v>31</v>
      </c>
      <c r="AX297" s="13" t="s">
        <v>76</v>
      </c>
      <c r="AY297" s="242" t="s">
        <v>146</v>
      </c>
    </row>
    <row r="298" spans="1:65" s="2" customFormat="1" ht="16.5" customHeight="1">
      <c r="A298" s="39"/>
      <c r="B298" s="40"/>
      <c r="C298" s="213" t="s">
        <v>567</v>
      </c>
      <c r="D298" s="213" t="s">
        <v>149</v>
      </c>
      <c r="E298" s="214" t="s">
        <v>568</v>
      </c>
      <c r="F298" s="215" t="s">
        <v>569</v>
      </c>
      <c r="G298" s="216" t="s">
        <v>160</v>
      </c>
      <c r="H298" s="217">
        <v>0.852</v>
      </c>
      <c r="I298" s="218"/>
      <c r="J298" s="219">
        <f>ROUND(I298*H298,2)</f>
        <v>0</v>
      </c>
      <c r="K298" s="215" t="s">
        <v>275</v>
      </c>
      <c r="L298" s="45"/>
      <c r="M298" s="220" t="s">
        <v>19</v>
      </c>
      <c r="N298" s="221" t="s">
        <v>40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2.6</v>
      </c>
      <c r="T298" s="223">
        <f>S298*H298</f>
        <v>2.2152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154</v>
      </c>
      <c r="AT298" s="224" t="s">
        <v>149</v>
      </c>
      <c r="AU298" s="224" t="s">
        <v>76</v>
      </c>
      <c r="AY298" s="18" t="s">
        <v>146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76</v>
      </c>
      <c r="BK298" s="225">
        <f>ROUND(I298*H298,2)</f>
        <v>0</v>
      </c>
      <c r="BL298" s="18" t="s">
        <v>154</v>
      </c>
      <c r="BM298" s="224" t="s">
        <v>570</v>
      </c>
    </row>
    <row r="299" spans="1:47" s="2" customFormat="1" ht="12">
      <c r="A299" s="39"/>
      <c r="B299" s="40"/>
      <c r="C299" s="41"/>
      <c r="D299" s="226" t="s">
        <v>156</v>
      </c>
      <c r="E299" s="41"/>
      <c r="F299" s="227" t="s">
        <v>571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156</v>
      </c>
      <c r="AU299" s="18" t="s">
        <v>76</v>
      </c>
    </row>
    <row r="300" spans="1:47" s="2" customFormat="1" ht="12">
      <c r="A300" s="39"/>
      <c r="B300" s="40"/>
      <c r="C300" s="41"/>
      <c r="D300" s="277" t="s">
        <v>278</v>
      </c>
      <c r="E300" s="41"/>
      <c r="F300" s="278" t="s">
        <v>572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278</v>
      </c>
      <c r="AU300" s="18" t="s">
        <v>76</v>
      </c>
    </row>
    <row r="301" spans="1:51" s="13" customFormat="1" ht="12">
      <c r="A301" s="13"/>
      <c r="B301" s="232"/>
      <c r="C301" s="233"/>
      <c r="D301" s="226" t="s">
        <v>165</v>
      </c>
      <c r="E301" s="234" t="s">
        <v>19</v>
      </c>
      <c r="F301" s="235" t="s">
        <v>573</v>
      </c>
      <c r="G301" s="233"/>
      <c r="H301" s="236">
        <v>0.852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165</v>
      </c>
      <c r="AU301" s="242" t="s">
        <v>76</v>
      </c>
      <c r="AV301" s="13" t="s">
        <v>78</v>
      </c>
      <c r="AW301" s="13" t="s">
        <v>31</v>
      </c>
      <c r="AX301" s="13" t="s">
        <v>76</v>
      </c>
      <c r="AY301" s="242" t="s">
        <v>146</v>
      </c>
    </row>
    <row r="302" spans="1:63" s="12" customFormat="1" ht="25.9" customHeight="1">
      <c r="A302" s="12"/>
      <c r="B302" s="197"/>
      <c r="C302" s="198"/>
      <c r="D302" s="199" t="s">
        <v>68</v>
      </c>
      <c r="E302" s="200" t="s">
        <v>574</v>
      </c>
      <c r="F302" s="200" t="s">
        <v>575</v>
      </c>
      <c r="G302" s="198"/>
      <c r="H302" s="198"/>
      <c r="I302" s="201"/>
      <c r="J302" s="202">
        <f>BK302</f>
        <v>0</v>
      </c>
      <c r="K302" s="198"/>
      <c r="L302" s="203"/>
      <c r="M302" s="204"/>
      <c r="N302" s="205"/>
      <c r="O302" s="205"/>
      <c r="P302" s="206">
        <f>SUM(P303:P309)</f>
        <v>0</v>
      </c>
      <c r="Q302" s="205"/>
      <c r="R302" s="206">
        <f>SUM(R303:R309)</f>
        <v>2.1618</v>
      </c>
      <c r="S302" s="205"/>
      <c r="T302" s="207">
        <f>SUM(T303:T309)</f>
        <v>44.857350000000004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8" t="s">
        <v>76</v>
      </c>
      <c r="AT302" s="209" t="s">
        <v>68</v>
      </c>
      <c r="AU302" s="209" t="s">
        <v>69</v>
      </c>
      <c r="AY302" s="208" t="s">
        <v>146</v>
      </c>
      <c r="BK302" s="210">
        <f>SUM(BK303:BK309)</f>
        <v>0</v>
      </c>
    </row>
    <row r="303" spans="1:65" s="2" customFormat="1" ht="16.5" customHeight="1">
      <c r="A303" s="39"/>
      <c r="B303" s="40"/>
      <c r="C303" s="213" t="s">
        <v>576</v>
      </c>
      <c r="D303" s="213" t="s">
        <v>149</v>
      </c>
      <c r="E303" s="214" t="s">
        <v>577</v>
      </c>
      <c r="F303" s="215" t="s">
        <v>578</v>
      </c>
      <c r="G303" s="216" t="s">
        <v>160</v>
      </c>
      <c r="H303" s="217">
        <v>15.444</v>
      </c>
      <c r="I303" s="218"/>
      <c r="J303" s="219">
        <f>ROUND(I303*H303,2)</f>
        <v>0</v>
      </c>
      <c r="K303" s="215" t="s">
        <v>19</v>
      </c>
      <c r="L303" s="45"/>
      <c r="M303" s="220" t="s">
        <v>19</v>
      </c>
      <c r="N303" s="221" t="s">
        <v>40</v>
      </c>
      <c r="O303" s="85"/>
      <c r="P303" s="222">
        <f>O303*H303</f>
        <v>0</v>
      </c>
      <c r="Q303" s="222">
        <v>0.12</v>
      </c>
      <c r="R303" s="222">
        <f>Q303*H303</f>
        <v>1.85328</v>
      </c>
      <c r="S303" s="222">
        <v>2.49</v>
      </c>
      <c r="T303" s="223">
        <f>S303*H303</f>
        <v>38.455560000000006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24" t="s">
        <v>154</v>
      </c>
      <c r="AT303" s="224" t="s">
        <v>149</v>
      </c>
      <c r="AU303" s="224" t="s">
        <v>76</v>
      </c>
      <c r="AY303" s="18" t="s">
        <v>146</v>
      </c>
      <c r="BE303" s="225">
        <f>IF(N303="základní",J303,0)</f>
        <v>0</v>
      </c>
      <c r="BF303" s="225">
        <f>IF(N303="snížená",J303,0)</f>
        <v>0</v>
      </c>
      <c r="BG303" s="225">
        <f>IF(N303="zákl. přenesená",J303,0)</f>
        <v>0</v>
      </c>
      <c r="BH303" s="225">
        <f>IF(N303="sníž. přenesená",J303,0)</f>
        <v>0</v>
      </c>
      <c r="BI303" s="225">
        <f>IF(N303="nulová",J303,0)</f>
        <v>0</v>
      </c>
      <c r="BJ303" s="18" t="s">
        <v>76</v>
      </c>
      <c r="BK303" s="225">
        <f>ROUND(I303*H303,2)</f>
        <v>0</v>
      </c>
      <c r="BL303" s="18" t="s">
        <v>154</v>
      </c>
      <c r="BM303" s="224" t="s">
        <v>579</v>
      </c>
    </row>
    <row r="304" spans="1:47" s="2" customFormat="1" ht="12">
      <c r="A304" s="39"/>
      <c r="B304" s="40"/>
      <c r="C304" s="41"/>
      <c r="D304" s="226" t="s">
        <v>156</v>
      </c>
      <c r="E304" s="41"/>
      <c r="F304" s="227" t="s">
        <v>580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156</v>
      </c>
      <c r="AU304" s="18" t="s">
        <v>76</v>
      </c>
    </row>
    <row r="305" spans="1:51" s="13" customFormat="1" ht="12">
      <c r="A305" s="13"/>
      <c r="B305" s="232"/>
      <c r="C305" s="233"/>
      <c r="D305" s="226" t="s">
        <v>165</v>
      </c>
      <c r="E305" s="234" t="s">
        <v>19</v>
      </c>
      <c r="F305" s="235" t="s">
        <v>581</v>
      </c>
      <c r="G305" s="233"/>
      <c r="H305" s="236">
        <v>15.444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165</v>
      </c>
      <c r="AU305" s="242" t="s">
        <v>76</v>
      </c>
      <c r="AV305" s="13" t="s">
        <v>78</v>
      </c>
      <c r="AW305" s="13" t="s">
        <v>31</v>
      </c>
      <c r="AX305" s="13" t="s">
        <v>76</v>
      </c>
      <c r="AY305" s="242" t="s">
        <v>146</v>
      </c>
    </row>
    <row r="306" spans="1:65" s="2" customFormat="1" ht="16.5" customHeight="1">
      <c r="A306" s="39"/>
      <c r="B306" s="40"/>
      <c r="C306" s="213" t="s">
        <v>582</v>
      </c>
      <c r="D306" s="213" t="s">
        <v>149</v>
      </c>
      <c r="E306" s="214" t="s">
        <v>583</v>
      </c>
      <c r="F306" s="215" t="s">
        <v>584</v>
      </c>
      <c r="G306" s="216" t="s">
        <v>160</v>
      </c>
      <c r="H306" s="217">
        <v>2.571</v>
      </c>
      <c r="I306" s="218"/>
      <c r="J306" s="219">
        <f>ROUND(I306*H306,2)</f>
        <v>0</v>
      </c>
      <c r="K306" s="215" t="s">
        <v>275</v>
      </c>
      <c r="L306" s="45"/>
      <c r="M306" s="220" t="s">
        <v>19</v>
      </c>
      <c r="N306" s="221" t="s">
        <v>40</v>
      </c>
      <c r="O306" s="85"/>
      <c r="P306" s="222">
        <f>O306*H306</f>
        <v>0</v>
      </c>
      <c r="Q306" s="222">
        <v>0.12</v>
      </c>
      <c r="R306" s="222">
        <f>Q306*H306</f>
        <v>0.30852</v>
      </c>
      <c r="S306" s="222">
        <v>2.49</v>
      </c>
      <c r="T306" s="223">
        <f>S306*H306</f>
        <v>6.401790000000001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154</v>
      </c>
      <c r="AT306" s="224" t="s">
        <v>149</v>
      </c>
      <c r="AU306" s="224" t="s">
        <v>76</v>
      </c>
      <c r="AY306" s="18" t="s">
        <v>146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76</v>
      </c>
      <c r="BK306" s="225">
        <f>ROUND(I306*H306,2)</f>
        <v>0</v>
      </c>
      <c r="BL306" s="18" t="s">
        <v>154</v>
      </c>
      <c r="BM306" s="224" t="s">
        <v>585</v>
      </c>
    </row>
    <row r="307" spans="1:47" s="2" customFormat="1" ht="12">
      <c r="A307" s="39"/>
      <c r="B307" s="40"/>
      <c r="C307" s="41"/>
      <c r="D307" s="226" t="s">
        <v>156</v>
      </c>
      <c r="E307" s="41"/>
      <c r="F307" s="227" t="s">
        <v>586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156</v>
      </c>
      <c r="AU307" s="18" t="s">
        <v>76</v>
      </c>
    </row>
    <row r="308" spans="1:47" s="2" customFormat="1" ht="12">
      <c r="A308" s="39"/>
      <c r="B308" s="40"/>
      <c r="C308" s="41"/>
      <c r="D308" s="277" t="s">
        <v>278</v>
      </c>
      <c r="E308" s="41"/>
      <c r="F308" s="278" t="s">
        <v>587</v>
      </c>
      <c r="G308" s="41"/>
      <c r="H308" s="41"/>
      <c r="I308" s="228"/>
      <c r="J308" s="41"/>
      <c r="K308" s="41"/>
      <c r="L308" s="45"/>
      <c r="M308" s="229"/>
      <c r="N308" s="230"/>
      <c r="O308" s="85"/>
      <c r="P308" s="85"/>
      <c r="Q308" s="85"/>
      <c r="R308" s="85"/>
      <c r="S308" s="85"/>
      <c r="T308" s="86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T308" s="18" t="s">
        <v>278</v>
      </c>
      <c r="AU308" s="18" t="s">
        <v>76</v>
      </c>
    </row>
    <row r="309" spans="1:51" s="13" customFormat="1" ht="12">
      <c r="A309" s="13"/>
      <c r="B309" s="232"/>
      <c r="C309" s="233"/>
      <c r="D309" s="226" t="s">
        <v>165</v>
      </c>
      <c r="E309" s="234" t="s">
        <v>19</v>
      </c>
      <c r="F309" s="235" t="s">
        <v>588</v>
      </c>
      <c r="G309" s="233"/>
      <c r="H309" s="236">
        <v>2.571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165</v>
      </c>
      <c r="AU309" s="242" t="s">
        <v>76</v>
      </c>
      <c r="AV309" s="13" t="s">
        <v>78</v>
      </c>
      <c r="AW309" s="13" t="s">
        <v>31</v>
      </c>
      <c r="AX309" s="13" t="s">
        <v>76</v>
      </c>
      <c r="AY309" s="242" t="s">
        <v>146</v>
      </c>
    </row>
    <row r="310" spans="1:63" s="12" customFormat="1" ht="25.9" customHeight="1">
      <c r="A310" s="12"/>
      <c r="B310" s="197"/>
      <c r="C310" s="198"/>
      <c r="D310" s="199" t="s">
        <v>68</v>
      </c>
      <c r="E310" s="200" t="s">
        <v>589</v>
      </c>
      <c r="F310" s="200" t="s">
        <v>590</v>
      </c>
      <c r="G310" s="198"/>
      <c r="H310" s="198"/>
      <c r="I310" s="201"/>
      <c r="J310" s="202">
        <f>BK310</f>
        <v>0</v>
      </c>
      <c r="K310" s="198"/>
      <c r="L310" s="203"/>
      <c r="M310" s="204"/>
      <c r="N310" s="205"/>
      <c r="O310" s="205"/>
      <c r="P310" s="206">
        <f>SUM(P311:P313)</f>
        <v>0</v>
      </c>
      <c r="Q310" s="205"/>
      <c r="R310" s="206">
        <f>SUM(R311:R313)</f>
        <v>0.036036</v>
      </c>
      <c r="S310" s="205"/>
      <c r="T310" s="207">
        <f>SUM(T311:T313)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08" t="s">
        <v>76</v>
      </c>
      <c r="AT310" s="209" t="s">
        <v>68</v>
      </c>
      <c r="AU310" s="209" t="s">
        <v>69</v>
      </c>
      <c r="AY310" s="208" t="s">
        <v>146</v>
      </c>
      <c r="BK310" s="210">
        <f>SUM(BK311:BK313)</f>
        <v>0</v>
      </c>
    </row>
    <row r="311" spans="1:65" s="2" customFormat="1" ht="16.5" customHeight="1">
      <c r="A311" s="39"/>
      <c r="B311" s="40"/>
      <c r="C311" s="213" t="s">
        <v>591</v>
      </c>
      <c r="D311" s="213" t="s">
        <v>149</v>
      </c>
      <c r="E311" s="214" t="s">
        <v>592</v>
      </c>
      <c r="F311" s="215" t="s">
        <v>593</v>
      </c>
      <c r="G311" s="216" t="s">
        <v>192</v>
      </c>
      <c r="H311" s="217">
        <v>13</v>
      </c>
      <c r="I311" s="218"/>
      <c r="J311" s="219">
        <f>ROUND(I311*H311,2)</f>
        <v>0</v>
      </c>
      <c r="K311" s="215" t="s">
        <v>19</v>
      </c>
      <c r="L311" s="45"/>
      <c r="M311" s="220" t="s">
        <v>19</v>
      </c>
      <c r="N311" s="221" t="s">
        <v>40</v>
      </c>
      <c r="O311" s="85"/>
      <c r="P311" s="222">
        <f>O311*H311</f>
        <v>0</v>
      </c>
      <c r="Q311" s="222">
        <v>0.002772</v>
      </c>
      <c r="R311" s="222">
        <f>Q311*H311</f>
        <v>0.036036</v>
      </c>
      <c r="S311" s="222">
        <v>0</v>
      </c>
      <c r="T311" s="223">
        <f>S311*H311</f>
        <v>0</v>
      </c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R311" s="224" t="s">
        <v>154</v>
      </c>
      <c r="AT311" s="224" t="s">
        <v>149</v>
      </c>
      <c r="AU311" s="224" t="s">
        <v>76</v>
      </c>
      <c r="AY311" s="18" t="s">
        <v>146</v>
      </c>
      <c r="BE311" s="225">
        <f>IF(N311="základní",J311,0)</f>
        <v>0</v>
      </c>
      <c r="BF311" s="225">
        <f>IF(N311="snížená",J311,0)</f>
        <v>0</v>
      </c>
      <c r="BG311" s="225">
        <f>IF(N311="zákl. přenesená",J311,0)</f>
        <v>0</v>
      </c>
      <c r="BH311" s="225">
        <f>IF(N311="sníž. přenesená",J311,0)</f>
        <v>0</v>
      </c>
      <c r="BI311" s="225">
        <f>IF(N311="nulová",J311,0)</f>
        <v>0</v>
      </c>
      <c r="BJ311" s="18" t="s">
        <v>76</v>
      </c>
      <c r="BK311" s="225">
        <f>ROUND(I311*H311,2)</f>
        <v>0</v>
      </c>
      <c r="BL311" s="18" t="s">
        <v>154</v>
      </c>
      <c r="BM311" s="224" t="s">
        <v>594</v>
      </c>
    </row>
    <row r="312" spans="1:47" s="2" customFormat="1" ht="12">
      <c r="A312" s="39"/>
      <c r="B312" s="40"/>
      <c r="C312" s="41"/>
      <c r="D312" s="226" t="s">
        <v>156</v>
      </c>
      <c r="E312" s="41"/>
      <c r="F312" s="227" t="s">
        <v>595</v>
      </c>
      <c r="G312" s="41"/>
      <c r="H312" s="41"/>
      <c r="I312" s="228"/>
      <c r="J312" s="41"/>
      <c r="K312" s="41"/>
      <c r="L312" s="45"/>
      <c r="M312" s="229"/>
      <c r="N312" s="230"/>
      <c r="O312" s="85"/>
      <c r="P312" s="85"/>
      <c r="Q312" s="85"/>
      <c r="R312" s="85"/>
      <c r="S312" s="85"/>
      <c r="T312" s="86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T312" s="18" t="s">
        <v>156</v>
      </c>
      <c r="AU312" s="18" t="s">
        <v>76</v>
      </c>
    </row>
    <row r="313" spans="1:51" s="13" customFormat="1" ht="12">
      <c r="A313" s="13"/>
      <c r="B313" s="232"/>
      <c r="C313" s="233"/>
      <c r="D313" s="226" t="s">
        <v>165</v>
      </c>
      <c r="E313" s="234" t="s">
        <v>19</v>
      </c>
      <c r="F313" s="235" t="s">
        <v>596</v>
      </c>
      <c r="G313" s="233"/>
      <c r="H313" s="236">
        <v>13</v>
      </c>
      <c r="I313" s="237"/>
      <c r="J313" s="233"/>
      <c r="K313" s="233"/>
      <c r="L313" s="238"/>
      <c r="M313" s="239"/>
      <c r="N313" s="240"/>
      <c r="O313" s="240"/>
      <c r="P313" s="240"/>
      <c r="Q313" s="240"/>
      <c r="R313" s="240"/>
      <c r="S313" s="240"/>
      <c r="T313" s="241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2" t="s">
        <v>165</v>
      </c>
      <c r="AU313" s="242" t="s">
        <v>76</v>
      </c>
      <c r="AV313" s="13" t="s">
        <v>78</v>
      </c>
      <c r="AW313" s="13" t="s">
        <v>31</v>
      </c>
      <c r="AX313" s="13" t="s">
        <v>76</v>
      </c>
      <c r="AY313" s="242" t="s">
        <v>146</v>
      </c>
    </row>
    <row r="314" spans="1:63" s="12" customFormat="1" ht="25.9" customHeight="1">
      <c r="A314" s="12"/>
      <c r="B314" s="197"/>
      <c r="C314" s="198"/>
      <c r="D314" s="199" t="s">
        <v>68</v>
      </c>
      <c r="E314" s="200" t="s">
        <v>597</v>
      </c>
      <c r="F314" s="200" t="s">
        <v>598</v>
      </c>
      <c r="G314" s="198"/>
      <c r="H314" s="198"/>
      <c r="I314" s="201"/>
      <c r="J314" s="202">
        <f>BK314</f>
        <v>0</v>
      </c>
      <c r="K314" s="198"/>
      <c r="L314" s="203"/>
      <c r="M314" s="204"/>
      <c r="N314" s="205"/>
      <c r="O314" s="205"/>
      <c r="P314" s="206">
        <f>SUM(P315:P330)</f>
        <v>0</v>
      </c>
      <c r="Q314" s="205"/>
      <c r="R314" s="206">
        <f>SUM(R315:R330)</f>
        <v>0</v>
      </c>
      <c r="S314" s="205"/>
      <c r="T314" s="207">
        <f>SUM(T315:T330)</f>
        <v>0</v>
      </c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R314" s="208" t="s">
        <v>76</v>
      </c>
      <c r="AT314" s="209" t="s">
        <v>68</v>
      </c>
      <c r="AU314" s="209" t="s">
        <v>69</v>
      </c>
      <c r="AY314" s="208" t="s">
        <v>146</v>
      </c>
      <c r="BK314" s="210">
        <f>SUM(BK315:BK330)</f>
        <v>0</v>
      </c>
    </row>
    <row r="315" spans="1:65" s="2" customFormat="1" ht="16.5" customHeight="1">
      <c r="A315" s="39"/>
      <c r="B315" s="40"/>
      <c r="C315" s="213" t="s">
        <v>599</v>
      </c>
      <c r="D315" s="213" t="s">
        <v>149</v>
      </c>
      <c r="E315" s="214" t="s">
        <v>600</v>
      </c>
      <c r="F315" s="215" t="s">
        <v>601</v>
      </c>
      <c r="G315" s="216" t="s">
        <v>228</v>
      </c>
      <c r="H315" s="217">
        <v>49.639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40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154</v>
      </c>
      <c r="AT315" s="224" t="s">
        <v>149</v>
      </c>
      <c r="AU315" s="224" t="s">
        <v>76</v>
      </c>
      <c r="AY315" s="18" t="s">
        <v>146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76</v>
      </c>
      <c r="BK315" s="225">
        <f>ROUND(I315*H315,2)</f>
        <v>0</v>
      </c>
      <c r="BL315" s="18" t="s">
        <v>154</v>
      </c>
      <c r="BM315" s="224" t="s">
        <v>602</v>
      </c>
    </row>
    <row r="316" spans="1:47" s="2" customFormat="1" ht="12">
      <c r="A316" s="39"/>
      <c r="B316" s="40"/>
      <c r="C316" s="41"/>
      <c r="D316" s="226" t="s">
        <v>156</v>
      </c>
      <c r="E316" s="41"/>
      <c r="F316" s="227" t="s">
        <v>603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156</v>
      </c>
      <c r="AU316" s="18" t="s">
        <v>76</v>
      </c>
    </row>
    <row r="317" spans="1:65" s="2" customFormat="1" ht="16.5" customHeight="1">
      <c r="A317" s="39"/>
      <c r="B317" s="40"/>
      <c r="C317" s="213" t="s">
        <v>604</v>
      </c>
      <c r="D317" s="213" t="s">
        <v>149</v>
      </c>
      <c r="E317" s="214" t="s">
        <v>605</v>
      </c>
      <c r="F317" s="215" t="s">
        <v>606</v>
      </c>
      <c r="G317" s="216" t="s">
        <v>228</v>
      </c>
      <c r="H317" s="217">
        <v>49.639</v>
      </c>
      <c r="I317" s="218"/>
      <c r="J317" s="219">
        <f>ROUND(I317*H317,2)</f>
        <v>0</v>
      </c>
      <c r="K317" s="215" t="s">
        <v>275</v>
      </c>
      <c r="L317" s="45"/>
      <c r="M317" s="220" t="s">
        <v>19</v>
      </c>
      <c r="N317" s="221" t="s">
        <v>40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154</v>
      </c>
      <c r="AT317" s="224" t="s">
        <v>149</v>
      </c>
      <c r="AU317" s="224" t="s">
        <v>76</v>
      </c>
      <c r="AY317" s="18" t="s">
        <v>146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76</v>
      </c>
      <c r="BK317" s="225">
        <f>ROUND(I317*H317,2)</f>
        <v>0</v>
      </c>
      <c r="BL317" s="18" t="s">
        <v>154</v>
      </c>
      <c r="BM317" s="224" t="s">
        <v>607</v>
      </c>
    </row>
    <row r="318" spans="1:47" s="2" customFormat="1" ht="12">
      <c r="A318" s="39"/>
      <c r="B318" s="40"/>
      <c r="C318" s="41"/>
      <c r="D318" s="226" t="s">
        <v>156</v>
      </c>
      <c r="E318" s="41"/>
      <c r="F318" s="227" t="s">
        <v>608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156</v>
      </c>
      <c r="AU318" s="18" t="s">
        <v>76</v>
      </c>
    </row>
    <row r="319" spans="1:47" s="2" customFormat="1" ht="12">
      <c r="A319" s="39"/>
      <c r="B319" s="40"/>
      <c r="C319" s="41"/>
      <c r="D319" s="277" t="s">
        <v>278</v>
      </c>
      <c r="E319" s="41"/>
      <c r="F319" s="278" t="s">
        <v>609</v>
      </c>
      <c r="G319" s="41"/>
      <c r="H319" s="41"/>
      <c r="I319" s="228"/>
      <c r="J319" s="41"/>
      <c r="K319" s="41"/>
      <c r="L319" s="45"/>
      <c r="M319" s="229"/>
      <c r="N319" s="230"/>
      <c r="O319" s="85"/>
      <c r="P319" s="85"/>
      <c r="Q319" s="85"/>
      <c r="R319" s="85"/>
      <c r="S319" s="85"/>
      <c r="T319" s="86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278</v>
      </c>
      <c r="AU319" s="18" t="s">
        <v>76</v>
      </c>
    </row>
    <row r="320" spans="1:65" s="2" customFormat="1" ht="16.5" customHeight="1">
      <c r="A320" s="39"/>
      <c r="B320" s="40"/>
      <c r="C320" s="213" t="s">
        <v>610</v>
      </c>
      <c r="D320" s="213" t="s">
        <v>149</v>
      </c>
      <c r="E320" s="214" t="s">
        <v>611</v>
      </c>
      <c r="F320" s="215" t="s">
        <v>612</v>
      </c>
      <c r="G320" s="216" t="s">
        <v>228</v>
      </c>
      <c r="H320" s="217">
        <v>49.639</v>
      </c>
      <c r="I320" s="218"/>
      <c r="J320" s="219">
        <f>ROUND(I320*H320,2)</f>
        <v>0</v>
      </c>
      <c r="K320" s="215" t="s">
        <v>19</v>
      </c>
      <c r="L320" s="45"/>
      <c r="M320" s="220" t="s">
        <v>19</v>
      </c>
      <c r="N320" s="221" t="s">
        <v>40</v>
      </c>
      <c r="O320" s="85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154</v>
      </c>
      <c r="AT320" s="224" t="s">
        <v>149</v>
      </c>
      <c r="AU320" s="224" t="s">
        <v>76</v>
      </c>
      <c r="AY320" s="18" t="s">
        <v>146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76</v>
      </c>
      <c r="BK320" s="225">
        <f>ROUND(I320*H320,2)</f>
        <v>0</v>
      </c>
      <c r="BL320" s="18" t="s">
        <v>154</v>
      </c>
      <c r="BM320" s="224" t="s">
        <v>613</v>
      </c>
    </row>
    <row r="321" spans="1:47" s="2" customFormat="1" ht="12">
      <c r="A321" s="39"/>
      <c r="B321" s="40"/>
      <c r="C321" s="41"/>
      <c r="D321" s="226" t="s">
        <v>156</v>
      </c>
      <c r="E321" s="41"/>
      <c r="F321" s="227" t="s">
        <v>614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156</v>
      </c>
      <c r="AU321" s="18" t="s">
        <v>76</v>
      </c>
    </row>
    <row r="322" spans="1:65" s="2" customFormat="1" ht="16.5" customHeight="1">
      <c r="A322" s="39"/>
      <c r="B322" s="40"/>
      <c r="C322" s="213" t="s">
        <v>615</v>
      </c>
      <c r="D322" s="213" t="s">
        <v>149</v>
      </c>
      <c r="E322" s="214" t="s">
        <v>616</v>
      </c>
      <c r="F322" s="215" t="s">
        <v>617</v>
      </c>
      <c r="G322" s="216" t="s">
        <v>228</v>
      </c>
      <c r="H322" s="217">
        <v>1489.17</v>
      </c>
      <c r="I322" s="218"/>
      <c r="J322" s="219">
        <f>ROUND(I322*H322,2)</f>
        <v>0</v>
      </c>
      <c r="K322" s="215" t="s">
        <v>19</v>
      </c>
      <c r="L322" s="45"/>
      <c r="M322" s="220" t="s">
        <v>19</v>
      </c>
      <c r="N322" s="221" t="s">
        <v>40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154</v>
      </c>
      <c r="AT322" s="224" t="s">
        <v>149</v>
      </c>
      <c r="AU322" s="224" t="s">
        <v>76</v>
      </c>
      <c r="AY322" s="18" t="s">
        <v>146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76</v>
      </c>
      <c r="BK322" s="225">
        <f>ROUND(I322*H322,2)</f>
        <v>0</v>
      </c>
      <c r="BL322" s="18" t="s">
        <v>154</v>
      </c>
      <c r="BM322" s="224" t="s">
        <v>618</v>
      </c>
    </row>
    <row r="323" spans="1:47" s="2" customFormat="1" ht="12">
      <c r="A323" s="39"/>
      <c r="B323" s="40"/>
      <c r="C323" s="41"/>
      <c r="D323" s="226" t="s">
        <v>156</v>
      </c>
      <c r="E323" s="41"/>
      <c r="F323" s="227" t="s">
        <v>619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156</v>
      </c>
      <c r="AU323" s="18" t="s">
        <v>76</v>
      </c>
    </row>
    <row r="324" spans="1:51" s="13" customFormat="1" ht="12">
      <c r="A324" s="13"/>
      <c r="B324" s="232"/>
      <c r="C324" s="233"/>
      <c r="D324" s="226" t="s">
        <v>165</v>
      </c>
      <c r="E324" s="234" t="s">
        <v>19</v>
      </c>
      <c r="F324" s="235" t="s">
        <v>620</v>
      </c>
      <c r="G324" s="233"/>
      <c r="H324" s="236">
        <v>1489.17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165</v>
      </c>
      <c r="AU324" s="242" t="s">
        <v>76</v>
      </c>
      <c r="AV324" s="13" t="s">
        <v>78</v>
      </c>
      <c r="AW324" s="13" t="s">
        <v>31</v>
      </c>
      <c r="AX324" s="13" t="s">
        <v>76</v>
      </c>
      <c r="AY324" s="242" t="s">
        <v>146</v>
      </c>
    </row>
    <row r="325" spans="1:65" s="2" customFormat="1" ht="16.5" customHeight="1">
      <c r="A325" s="39"/>
      <c r="B325" s="40"/>
      <c r="C325" s="213" t="s">
        <v>621</v>
      </c>
      <c r="D325" s="213" t="s">
        <v>149</v>
      </c>
      <c r="E325" s="214" t="s">
        <v>622</v>
      </c>
      <c r="F325" s="215" t="s">
        <v>623</v>
      </c>
      <c r="G325" s="216" t="s">
        <v>228</v>
      </c>
      <c r="H325" s="217">
        <v>49.639</v>
      </c>
      <c r="I325" s="218"/>
      <c r="J325" s="219">
        <f>ROUND(I325*H325,2)</f>
        <v>0</v>
      </c>
      <c r="K325" s="215" t="s">
        <v>19</v>
      </c>
      <c r="L325" s="45"/>
      <c r="M325" s="220" t="s">
        <v>19</v>
      </c>
      <c r="N325" s="221" t="s">
        <v>40</v>
      </c>
      <c r="O325" s="85"/>
      <c r="P325" s="222">
        <f>O325*H325</f>
        <v>0</v>
      </c>
      <c r="Q325" s="222">
        <v>0</v>
      </c>
      <c r="R325" s="222">
        <f>Q325*H325</f>
        <v>0</v>
      </c>
      <c r="S325" s="222">
        <v>0</v>
      </c>
      <c r="T325" s="223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24" t="s">
        <v>154</v>
      </c>
      <c r="AT325" s="224" t="s">
        <v>149</v>
      </c>
      <c r="AU325" s="224" t="s">
        <v>76</v>
      </c>
      <c r="AY325" s="18" t="s">
        <v>146</v>
      </c>
      <c r="BE325" s="225">
        <f>IF(N325="základní",J325,0)</f>
        <v>0</v>
      </c>
      <c r="BF325" s="225">
        <f>IF(N325="snížená",J325,0)</f>
        <v>0</v>
      </c>
      <c r="BG325" s="225">
        <f>IF(N325="zákl. přenesená",J325,0)</f>
        <v>0</v>
      </c>
      <c r="BH325" s="225">
        <f>IF(N325="sníž. přenesená",J325,0)</f>
        <v>0</v>
      </c>
      <c r="BI325" s="225">
        <f>IF(N325="nulová",J325,0)</f>
        <v>0</v>
      </c>
      <c r="BJ325" s="18" t="s">
        <v>76</v>
      </c>
      <c r="BK325" s="225">
        <f>ROUND(I325*H325,2)</f>
        <v>0</v>
      </c>
      <c r="BL325" s="18" t="s">
        <v>154</v>
      </c>
      <c r="BM325" s="224" t="s">
        <v>624</v>
      </c>
    </row>
    <row r="326" spans="1:47" s="2" customFormat="1" ht="12">
      <c r="A326" s="39"/>
      <c r="B326" s="40"/>
      <c r="C326" s="41"/>
      <c r="D326" s="226" t="s">
        <v>156</v>
      </c>
      <c r="E326" s="41"/>
      <c r="F326" s="227" t="s">
        <v>625</v>
      </c>
      <c r="G326" s="41"/>
      <c r="H326" s="41"/>
      <c r="I326" s="228"/>
      <c r="J326" s="41"/>
      <c r="K326" s="41"/>
      <c r="L326" s="45"/>
      <c r="M326" s="229"/>
      <c r="N326" s="230"/>
      <c r="O326" s="85"/>
      <c r="P326" s="85"/>
      <c r="Q326" s="85"/>
      <c r="R326" s="85"/>
      <c r="S326" s="85"/>
      <c r="T326" s="86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156</v>
      </c>
      <c r="AU326" s="18" t="s">
        <v>76</v>
      </c>
    </row>
    <row r="327" spans="1:65" s="2" customFormat="1" ht="24.15" customHeight="1">
      <c r="A327" s="39"/>
      <c r="B327" s="40"/>
      <c r="C327" s="213" t="s">
        <v>626</v>
      </c>
      <c r="D327" s="213" t="s">
        <v>149</v>
      </c>
      <c r="E327" s="214" t="s">
        <v>627</v>
      </c>
      <c r="F327" s="215" t="s">
        <v>357</v>
      </c>
      <c r="G327" s="216" t="s">
        <v>228</v>
      </c>
      <c r="H327" s="217">
        <v>49.639</v>
      </c>
      <c r="I327" s="218"/>
      <c r="J327" s="219">
        <f>ROUND(I327*H327,2)</f>
        <v>0</v>
      </c>
      <c r="K327" s="215" t="s">
        <v>275</v>
      </c>
      <c r="L327" s="45"/>
      <c r="M327" s="220" t="s">
        <v>19</v>
      </c>
      <c r="N327" s="221" t="s">
        <v>40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154</v>
      </c>
      <c r="AT327" s="224" t="s">
        <v>149</v>
      </c>
      <c r="AU327" s="224" t="s">
        <v>76</v>
      </c>
      <c r="AY327" s="18" t="s">
        <v>146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76</v>
      </c>
      <c r="BK327" s="225">
        <f>ROUND(I327*H327,2)</f>
        <v>0</v>
      </c>
      <c r="BL327" s="18" t="s">
        <v>154</v>
      </c>
      <c r="BM327" s="224" t="s">
        <v>628</v>
      </c>
    </row>
    <row r="328" spans="1:47" s="2" customFormat="1" ht="12">
      <c r="A328" s="39"/>
      <c r="B328" s="40"/>
      <c r="C328" s="41"/>
      <c r="D328" s="226" t="s">
        <v>156</v>
      </c>
      <c r="E328" s="41"/>
      <c r="F328" s="227" t="s">
        <v>357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156</v>
      </c>
      <c r="AU328" s="18" t="s">
        <v>76</v>
      </c>
    </row>
    <row r="329" spans="1:47" s="2" customFormat="1" ht="12">
      <c r="A329" s="39"/>
      <c r="B329" s="40"/>
      <c r="C329" s="41"/>
      <c r="D329" s="277" t="s">
        <v>278</v>
      </c>
      <c r="E329" s="41"/>
      <c r="F329" s="278" t="s">
        <v>629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278</v>
      </c>
      <c r="AU329" s="18" t="s">
        <v>76</v>
      </c>
    </row>
    <row r="330" spans="1:51" s="13" customFormat="1" ht="12">
      <c r="A330" s="13"/>
      <c r="B330" s="232"/>
      <c r="C330" s="233"/>
      <c r="D330" s="226" t="s">
        <v>165</v>
      </c>
      <c r="E330" s="234" t="s">
        <v>19</v>
      </c>
      <c r="F330" s="235" t="s">
        <v>630</v>
      </c>
      <c r="G330" s="233"/>
      <c r="H330" s="236">
        <v>49.639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165</v>
      </c>
      <c r="AU330" s="242" t="s">
        <v>76</v>
      </c>
      <c r="AV330" s="13" t="s">
        <v>78</v>
      </c>
      <c r="AW330" s="13" t="s">
        <v>31</v>
      </c>
      <c r="AX330" s="13" t="s">
        <v>76</v>
      </c>
      <c r="AY330" s="242" t="s">
        <v>146</v>
      </c>
    </row>
    <row r="331" spans="1:63" s="12" customFormat="1" ht="25.9" customHeight="1">
      <c r="A331" s="12"/>
      <c r="B331" s="197"/>
      <c r="C331" s="198"/>
      <c r="D331" s="199" t="s">
        <v>68</v>
      </c>
      <c r="E331" s="200" t="s">
        <v>631</v>
      </c>
      <c r="F331" s="200" t="s">
        <v>632</v>
      </c>
      <c r="G331" s="198"/>
      <c r="H331" s="198"/>
      <c r="I331" s="201"/>
      <c r="J331" s="202">
        <f>BK331</f>
        <v>0</v>
      </c>
      <c r="K331" s="198"/>
      <c r="L331" s="203"/>
      <c r="M331" s="204"/>
      <c r="N331" s="205"/>
      <c r="O331" s="205"/>
      <c r="P331" s="206">
        <f>SUM(P332:P333)</f>
        <v>0</v>
      </c>
      <c r="Q331" s="205"/>
      <c r="R331" s="206">
        <f>SUM(R332:R333)</f>
        <v>0</v>
      </c>
      <c r="S331" s="205"/>
      <c r="T331" s="207">
        <f>SUM(T332:T333)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08" t="s">
        <v>76</v>
      </c>
      <c r="AT331" s="209" t="s">
        <v>68</v>
      </c>
      <c r="AU331" s="209" t="s">
        <v>69</v>
      </c>
      <c r="AY331" s="208" t="s">
        <v>146</v>
      </c>
      <c r="BK331" s="210">
        <f>SUM(BK332:BK333)</f>
        <v>0</v>
      </c>
    </row>
    <row r="332" spans="1:65" s="2" customFormat="1" ht="16.5" customHeight="1">
      <c r="A332" s="39"/>
      <c r="B332" s="40"/>
      <c r="C332" s="213" t="s">
        <v>633</v>
      </c>
      <c r="D332" s="213" t="s">
        <v>149</v>
      </c>
      <c r="E332" s="214" t="s">
        <v>634</v>
      </c>
      <c r="F332" s="215" t="s">
        <v>635</v>
      </c>
      <c r="G332" s="216" t="s">
        <v>228</v>
      </c>
      <c r="H332" s="217">
        <v>216.436</v>
      </c>
      <c r="I332" s="218"/>
      <c r="J332" s="219">
        <f>ROUND(I332*H332,2)</f>
        <v>0</v>
      </c>
      <c r="K332" s="215" t="s">
        <v>19</v>
      </c>
      <c r="L332" s="45"/>
      <c r="M332" s="220" t="s">
        <v>19</v>
      </c>
      <c r="N332" s="221" t="s">
        <v>40</v>
      </c>
      <c r="O332" s="85"/>
      <c r="P332" s="222">
        <f>O332*H332</f>
        <v>0</v>
      </c>
      <c r="Q332" s="222">
        <v>0</v>
      </c>
      <c r="R332" s="222">
        <f>Q332*H332</f>
        <v>0</v>
      </c>
      <c r="S332" s="222">
        <v>0</v>
      </c>
      <c r="T332" s="223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24" t="s">
        <v>154</v>
      </c>
      <c r="AT332" s="224" t="s">
        <v>149</v>
      </c>
      <c r="AU332" s="224" t="s">
        <v>76</v>
      </c>
      <c r="AY332" s="18" t="s">
        <v>146</v>
      </c>
      <c r="BE332" s="225">
        <f>IF(N332="základní",J332,0)</f>
        <v>0</v>
      </c>
      <c r="BF332" s="225">
        <f>IF(N332="snížená",J332,0)</f>
        <v>0</v>
      </c>
      <c r="BG332" s="225">
        <f>IF(N332="zákl. přenesená",J332,0)</f>
        <v>0</v>
      </c>
      <c r="BH332" s="225">
        <f>IF(N332="sníž. přenesená",J332,0)</f>
        <v>0</v>
      </c>
      <c r="BI332" s="225">
        <f>IF(N332="nulová",J332,0)</f>
        <v>0</v>
      </c>
      <c r="BJ332" s="18" t="s">
        <v>76</v>
      </c>
      <c r="BK332" s="225">
        <f>ROUND(I332*H332,2)</f>
        <v>0</v>
      </c>
      <c r="BL332" s="18" t="s">
        <v>154</v>
      </c>
      <c r="BM332" s="224" t="s">
        <v>636</v>
      </c>
    </row>
    <row r="333" spans="1:47" s="2" customFormat="1" ht="12">
      <c r="A333" s="39"/>
      <c r="B333" s="40"/>
      <c r="C333" s="41"/>
      <c r="D333" s="226" t="s">
        <v>156</v>
      </c>
      <c r="E333" s="41"/>
      <c r="F333" s="227" t="s">
        <v>637</v>
      </c>
      <c r="G333" s="41"/>
      <c r="H333" s="41"/>
      <c r="I333" s="228"/>
      <c r="J333" s="41"/>
      <c r="K333" s="41"/>
      <c r="L333" s="45"/>
      <c r="M333" s="229"/>
      <c r="N333" s="230"/>
      <c r="O333" s="85"/>
      <c r="P333" s="85"/>
      <c r="Q333" s="85"/>
      <c r="R333" s="85"/>
      <c r="S333" s="85"/>
      <c r="T333" s="86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T333" s="18" t="s">
        <v>156</v>
      </c>
      <c r="AU333" s="18" t="s">
        <v>76</v>
      </c>
    </row>
    <row r="334" spans="1:63" s="12" customFormat="1" ht="25.9" customHeight="1">
      <c r="A334" s="12"/>
      <c r="B334" s="197"/>
      <c r="C334" s="198"/>
      <c r="D334" s="199" t="s">
        <v>68</v>
      </c>
      <c r="E334" s="200" t="s">
        <v>232</v>
      </c>
      <c r="F334" s="200" t="s">
        <v>233</v>
      </c>
      <c r="G334" s="198"/>
      <c r="H334" s="198"/>
      <c r="I334" s="201"/>
      <c r="J334" s="202">
        <f>BK334</f>
        <v>0</v>
      </c>
      <c r="K334" s="198"/>
      <c r="L334" s="203"/>
      <c r="M334" s="204"/>
      <c r="N334" s="205"/>
      <c r="O334" s="205"/>
      <c r="P334" s="206">
        <f>P335</f>
        <v>0</v>
      </c>
      <c r="Q334" s="205"/>
      <c r="R334" s="206">
        <f>R335</f>
        <v>0</v>
      </c>
      <c r="S334" s="205"/>
      <c r="T334" s="207">
        <f>T335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08" t="s">
        <v>154</v>
      </c>
      <c r="AT334" s="209" t="s">
        <v>68</v>
      </c>
      <c r="AU334" s="209" t="s">
        <v>69</v>
      </c>
      <c r="AY334" s="208" t="s">
        <v>146</v>
      </c>
      <c r="BK334" s="210">
        <f>BK335</f>
        <v>0</v>
      </c>
    </row>
    <row r="335" spans="1:63" s="12" customFormat="1" ht="22.8" customHeight="1">
      <c r="A335" s="12"/>
      <c r="B335" s="197"/>
      <c r="C335" s="198"/>
      <c r="D335" s="199" t="s">
        <v>68</v>
      </c>
      <c r="E335" s="211" t="s">
        <v>638</v>
      </c>
      <c r="F335" s="211" t="s">
        <v>639</v>
      </c>
      <c r="G335" s="198"/>
      <c r="H335" s="198"/>
      <c r="I335" s="201"/>
      <c r="J335" s="212">
        <f>BK335</f>
        <v>0</v>
      </c>
      <c r="K335" s="198"/>
      <c r="L335" s="203"/>
      <c r="M335" s="204"/>
      <c r="N335" s="205"/>
      <c r="O335" s="205"/>
      <c r="P335" s="206">
        <f>SUM(P336:P341)</f>
        <v>0</v>
      </c>
      <c r="Q335" s="205"/>
      <c r="R335" s="206">
        <f>SUM(R336:R341)</f>
        <v>0</v>
      </c>
      <c r="S335" s="205"/>
      <c r="T335" s="207">
        <f>SUM(T336:T341)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8" t="s">
        <v>154</v>
      </c>
      <c r="AT335" s="209" t="s">
        <v>68</v>
      </c>
      <c r="AU335" s="209" t="s">
        <v>76</v>
      </c>
      <c r="AY335" s="208" t="s">
        <v>146</v>
      </c>
      <c r="BK335" s="210">
        <f>SUM(BK336:BK341)</f>
        <v>0</v>
      </c>
    </row>
    <row r="336" spans="1:65" s="2" customFormat="1" ht="16.5" customHeight="1">
      <c r="A336" s="39"/>
      <c r="B336" s="40"/>
      <c r="C336" s="213" t="s">
        <v>640</v>
      </c>
      <c r="D336" s="213" t="s">
        <v>149</v>
      </c>
      <c r="E336" s="214" t="s">
        <v>641</v>
      </c>
      <c r="F336" s="215" t="s">
        <v>642</v>
      </c>
      <c r="G336" s="216" t="s">
        <v>643</v>
      </c>
      <c r="H336" s="217">
        <v>1</v>
      </c>
      <c r="I336" s="218"/>
      <c r="J336" s="219">
        <f>ROUND(I336*H336,2)</f>
        <v>0</v>
      </c>
      <c r="K336" s="215" t="s">
        <v>19</v>
      </c>
      <c r="L336" s="45"/>
      <c r="M336" s="220" t="s">
        <v>19</v>
      </c>
      <c r="N336" s="221" t="s">
        <v>40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236</v>
      </c>
      <c r="AT336" s="224" t="s">
        <v>149</v>
      </c>
      <c r="AU336" s="224" t="s">
        <v>78</v>
      </c>
      <c r="AY336" s="18" t="s">
        <v>146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76</v>
      </c>
      <c r="BK336" s="225">
        <f>ROUND(I336*H336,2)</f>
        <v>0</v>
      </c>
      <c r="BL336" s="18" t="s">
        <v>236</v>
      </c>
      <c r="BM336" s="224" t="s">
        <v>644</v>
      </c>
    </row>
    <row r="337" spans="1:47" s="2" customFormat="1" ht="12">
      <c r="A337" s="39"/>
      <c r="B337" s="40"/>
      <c r="C337" s="41"/>
      <c r="D337" s="226" t="s">
        <v>156</v>
      </c>
      <c r="E337" s="41"/>
      <c r="F337" s="227" t="s">
        <v>645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156</v>
      </c>
      <c r="AU337" s="18" t="s">
        <v>78</v>
      </c>
    </row>
    <row r="338" spans="1:51" s="13" customFormat="1" ht="12">
      <c r="A338" s="13"/>
      <c r="B338" s="232"/>
      <c r="C338" s="233"/>
      <c r="D338" s="226" t="s">
        <v>165</v>
      </c>
      <c r="E338" s="234" t="s">
        <v>19</v>
      </c>
      <c r="F338" s="235" t="s">
        <v>646</v>
      </c>
      <c r="G338" s="233"/>
      <c r="H338" s="236">
        <v>1</v>
      </c>
      <c r="I338" s="237"/>
      <c r="J338" s="233"/>
      <c r="K338" s="233"/>
      <c r="L338" s="238"/>
      <c r="M338" s="239"/>
      <c r="N338" s="240"/>
      <c r="O338" s="240"/>
      <c r="P338" s="240"/>
      <c r="Q338" s="240"/>
      <c r="R338" s="240"/>
      <c r="S338" s="240"/>
      <c r="T338" s="241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2" t="s">
        <v>165</v>
      </c>
      <c r="AU338" s="242" t="s">
        <v>78</v>
      </c>
      <c r="AV338" s="13" t="s">
        <v>78</v>
      </c>
      <c r="AW338" s="13" t="s">
        <v>31</v>
      </c>
      <c r="AX338" s="13" t="s">
        <v>76</v>
      </c>
      <c r="AY338" s="242" t="s">
        <v>146</v>
      </c>
    </row>
    <row r="339" spans="1:65" s="2" customFormat="1" ht="16.5" customHeight="1">
      <c r="A339" s="39"/>
      <c r="B339" s="40"/>
      <c r="C339" s="213" t="s">
        <v>647</v>
      </c>
      <c r="D339" s="213" t="s">
        <v>149</v>
      </c>
      <c r="E339" s="214" t="s">
        <v>648</v>
      </c>
      <c r="F339" s="215" t="s">
        <v>649</v>
      </c>
      <c r="G339" s="216" t="s">
        <v>643</v>
      </c>
      <c r="H339" s="217">
        <v>1</v>
      </c>
      <c r="I339" s="218"/>
      <c r="J339" s="219">
        <f>ROUND(I339*H339,2)</f>
        <v>0</v>
      </c>
      <c r="K339" s="215" t="s">
        <v>19</v>
      </c>
      <c r="L339" s="45"/>
      <c r="M339" s="220" t="s">
        <v>19</v>
      </c>
      <c r="N339" s="221" t="s">
        <v>40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236</v>
      </c>
      <c r="AT339" s="224" t="s">
        <v>149</v>
      </c>
      <c r="AU339" s="224" t="s">
        <v>78</v>
      </c>
      <c r="AY339" s="18" t="s">
        <v>146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76</v>
      </c>
      <c r="BK339" s="225">
        <f>ROUND(I339*H339,2)</f>
        <v>0</v>
      </c>
      <c r="BL339" s="18" t="s">
        <v>236</v>
      </c>
      <c r="BM339" s="224" t="s">
        <v>650</v>
      </c>
    </row>
    <row r="340" spans="1:47" s="2" customFormat="1" ht="12">
      <c r="A340" s="39"/>
      <c r="B340" s="40"/>
      <c r="C340" s="41"/>
      <c r="D340" s="226" t="s">
        <v>156</v>
      </c>
      <c r="E340" s="41"/>
      <c r="F340" s="227" t="s">
        <v>651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156</v>
      </c>
      <c r="AU340" s="18" t="s">
        <v>78</v>
      </c>
    </row>
    <row r="341" spans="1:51" s="13" customFormat="1" ht="12">
      <c r="A341" s="13"/>
      <c r="B341" s="232"/>
      <c r="C341" s="233"/>
      <c r="D341" s="226" t="s">
        <v>165</v>
      </c>
      <c r="E341" s="234" t="s">
        <v>19</v>
      </c>
      <c r="F341" s="235" t="s">
        <v>652</v>
      </c>
      <c r="G341" s="233"/>
      <c r="H341" s="236">
        <v>1</v>
      </c>
      <c r="I341" s="237"/>
      <c r="J341" s="233"/>
      <c r="K341" s="233"/>
      <c r="L341" s="238"/>
      <c r="M341" s="274"/>
      <c r="N341" s="275"/>
      <c r="O341" s="275"/>
      <c r="P341" s="275"/>
      <c r="Q341" s="275"/>
      <c r="R341" s="275"/>
      <c r="S341" s="275"/>
      <c r="T341" s="27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2" t="s">
        <v>165</v>
      </c>
      <c r="AU341" s="242" t="s">
        <v>78</v>
      </c>
      <c r="AV341" s="13" t="s">
        <v>78</v>
      </c>
      <c r="AW341" s="13" t="s">
        <v>31</v>
      </c>
      <c r="AX341" s="13" t="s">
        <v>76</v>
      </c>
      <c r="AY341" s="242" t="s">
        <v>146</v>
      </c>
    </row>
    <row r="342" spans="1:31" s="2" customFormat="1" ht="6.95" customHeight="1">
      <c r="A342" s="39"/>
      <c r="B342" s="60"/>
      <c r="C342" s="61"/>
      <c r="D342" s="61"/>
      <c r="E342" s="61"/>
      <c r="F342" s="61"/>
      <c r="G342" s="61"/>
      <c r="H342" s="61"/>
      <c r="I342" s="61"/>
      <c r="J342" s="61"/>
      <c r="K342" s="61"/>
      <c r="L342" s="45"/>
      <c r="M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</row>
  </sheetData>
  <sheetProtection password="CC35" sheet="1" objects="1" scenarios="1" formatColumns="0" formatRows="0" autoFilter="0"/>
  <autoFilter ref="C96:K34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1251102"/>
    <hyperlink ref="F111" r:id="rId2" display="https://podminky.urs.cz/item/CS_URS_2022_02/119001421"/>
    <hyperlink ref="F115" r:id="rId3" display="https://podminky.urs.cz/item/CS_URS_2022_02/121103112"/>
    <hyperlink ref="F122" r:id="rId4" display="https://podminky.urs.cz/item/CS_URS_2022_02/131351104"/>
    <hyperlink ref="F128" r:id="rId5" display="https://podminky.urs.cz/item/CS_URS_2022_02/161151113"/>
    <hyperlink ref="F132" r:id="rId6" display="https://podminky.urs.cz/item/CS_URS_2022_02/162651131"/>
    <hyperlink ref="F136" r:id="rId7" display="https://podminky.urs.cz/item/CS_URS_2022_02/162751119"/>
    <hyperlink ref="F140" r:id="rId8" display="https://podminky.urs.cz/item/CS_URS_2022_02/167151102"/>
    <hyperlink ref="F144" r:id="rId9" display="https://podminky.urs.cz/item/CS_URS_2022_02/171112221"/>
    <hyperlink ref="F158" r:id="rId10" display="https://podminky.urs.cz/item/CS_URS_2022_02/171201231"/>
    <hyperlink ref="F162" r:id="rId11" display="https://podminky.urs.cz/item/CS_URS_2022_02/181152302"/>
    <hyperlink ref="F166" r:id="rId12" display="https://podminky.urs.cz/item/CS_URS_2022_02/181252305"/>
    <hyperlink ref="F170" r:id="rId13" display="https://podminky.urs.cz/item/CS_URS_2022_02/182151112"/>
    <hyperlink ref="F176" r:id="rId14" display="https://podminky.urs.cz/item/CS_URS_2022_02/182351023"/>
    <hyperlink ref="F182" r:id="rId15" display="https://podminky.urs.cz/item/CS_URS_2022_02/183405212"/>
    <hyperlink ref="F192" r:id="rId16" display="https://podminky.urs.cz/item/CS_URS_2022_02/271532212"/>
    <hyperlink ref="F199" r:id="rId17" display="https://podminky.urs.cz/item/CS_URS_2022_02/273311191"/>
    <hyperlink ref="F203" r:id="rId18" display="https://podminky.urs.cz/item/CS_URS_2022_02/273321117"/>
    <hyperlink ref="F207" r:id="rId19" display="https://podminky.urs.cz/item/CS_URS_2022_02/273321191"/>
    <hyperlink ref="F225" r:id="rId20" display="https://podminky.urs.cz/item/CS_URS_2022_02/274311126"/>
    <hyperlink ref="F233" r:id="rId21" display="https://podminky.urs.cz/item/CS_URS_2022_02/334352111"/>
    <hyperlink ref="F238" r:id="rId22" display="https://podminky.urs.cz/item/CS_URS_2022_02/334352211"/>
    <hyperlink ref="F242" r:id="rId23" display="https://podminky.urs.cz/item/CS_URS_2022_02/341361821"/>
    <hyperlink ref="F246" r:id="rId24" display="https://podminky.urs.cz/item/CS_URS_2022_02/389121111"/>
    <hyperlink ref="F251" r:id="rId25" display="https://podminky.urs.cz/item/CS_URS_2022_02/451312111"/>
    <hyperlink ref="F257" r:id="rId26" display="https://podminky.urs.cz/item/CS_URS_2022_02/465513157"/>
    <hyperlink ref="F280" r:id="rId27" display="https://podminky.urs.cz/item/CS_URS_2022_02/922501117"/>
    <hyperlink ref="F287" r:id="rId28" display="https://podminky.urs.cz/item/CS_URS_2022_02/965022131"/>
    <hyperlink ref="F300" r:id="rId29" display="https://podminky.urs.cz/item/CS_URS_2022_02/966023211"/>
    <hyperlink ref="F308" r:id="rId30" display="https://podminky.urs.cz/item/CS_URS_2022_02/963021112"/>
    <hyperlink ref="F319" r:id="rId31" display="https://podminky.urs.cz/item/CS_URS_2022_02/997211119"/>
    <hyperlink ref="F329" r:id="rId32" display="https://podminky.urs.cz/item/CS_URS_2022_02/99722187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121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653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ROUND((SUM(BE91:BE114)),2)</f>
        <v>0</v>
      </c>
      <c r="G35" s="39"/>
      <c r="H35" s="39"/>
      <c r="I35" s="158">
        <v>0.21</v>
      </c>
      <c r="J35" s="157">
        <f>ROUND(((SUM(BE91:BE114))*I35),2)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ROUND((SUM(BF91:BF114)),2)</f>
        <v>0</v>
      </c>
      <c r="G36" s="39"/>
      <c r="H36" s="39"/>
      <c r="I36" s="158">
        <v>0.15</v>
      </c>
      <c r="J36" s="157">
        <f>ROUND(((SUM(BF91:BF114))*I36),2)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ROUND((SUM(BG91:BG114)),2)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ROUND((SUM(BH91:BH114)),2)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ROUND((SUM(BI91:BI114)),2)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121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 - Vedlejší rozpočtové náklady - oprava propustku v km 71,700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654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655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656</v>
      </c>
      <c r="E66" s="183"/>
      <c r="F66" s="183"/>
      <c r="G66" s="183"/>
      <c r="H66" s="183"/>
      <c r="I66" s="183"/>
      <c r="J66" s="184">
        <f>J98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657</v>
      </c>
      <c r="E67" s="183"/>
      <c r="F67" s="183"/>
      <c r="G67" s="183"/>
      <c r="H67" s="183"/>
      <c r="I67" s="183"/>
      <c r="J67" s="184">
        <f>J106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658</v>
      </c>
      <c r="E68" s="183"/>
      <c r="F68" s="183"/>
      <c r="G68" s="183"/>
      <c r="H68" s="183"/>
      <c r="I68" s="183"/>
      <c r="J68" s="184">
        <f>J109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659</v>
      </c>
      <c r="E69" s="183"/>
      <c r="F69" s="183"/>
      <c r="G69" s="183"/>
      <c r="H69" s="183"/>
      <c r="I69" s="183"/>
      <c r="J69" s="184">
        <f>J112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131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Oprava propustků na trati Rožná - Nedvědice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120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121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122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VRN - Vedlejší rozpočtové náklady - oprava propustku v km 71,700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29. 5. 2023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 xml:space="preserve"> </v>
      </c>
      <c r="G87" s="41"/>
      <c r="H87" s="41"/>
      <c r="I87" s="33" t="s">
        <v>30</v>
      </c>
      <c r="J87" s="37" t="str">
        <f>E23</f>
        <v xml:space="preserve">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28</v>
      </c>
      <c r="D88" s="41"/>
      <c r="E88" s="41"/>
      <c r="F88" s="28" t="str">
        <f>IF(E20="","",E20)</f>
        <v>Vyplň údaj</v>
      </c>
      <c r="G88" s="41"/>
      <c r="H88" s="41"/>
      <c r="I88" s="33" t="s">
        <v>32</v>
      </c>
      <c r="J88" s="37" t="str">
        <f>E26</f>
        <v xml:space="preserve">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132</v>
      </c>
      <c r="D90" s="189" t="s">
        <v>54</v>
      </c>
      <c r="E90" s="189" t="s">
        <v>50</v>
      </c>
      <c r="F90" s="189" t="s">
        <v>51</v>
      </c>
      <c r="G90" s="189" t="s">
        <v>133</v>
      </c>
      <c r="H90" s="189" t="s">
        <v>134</v>
      </c>
      <c r="I90" s="189" t="s">
        <v>135</v>
      </c>
      <c r="J90" s="189" t="s">
        <v>126</v>
      </c>
      <c r="K90" s="190" t="s">
        <v>136</v>
      </c>
      <c r="L90" s="191"/>
      <c r="M90" s="93" t="s">
        <v>19</v>
      </c>
      <c r="N90" s="94" t="s">
        <v>39</v>
      </c>
      <c r="O90" s="94" t="s">
        <v>137</v>
      </c>
      <c r="P90" s="94" t="s">
        <v>138</v>
      </c>
      <c r="Q90" s="94" t="s">
        <v>139</v>
      </c>
      <c r="R90" s="94" t="s">
        <v>140</v>
      </c>
      <c r="S90" s="94" t="s">
        <v>141</v>
      </c>
      <c r="T90" s="95" t="s">
        <v>142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143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</v>
      </c>
      <c r="S91" s="97"/>
      <c r="T91" s="195">
        <f>T92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68</v>
      </c>
      <c r="AU91" s="18" t="s">
        <v>127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68</v>
      </c>
      <c r="E92" s="200" t="s">
        <v>86</v>
      </c>
      <c r="F92" s="200" t="s">
        <v>660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P93+P98+P106+P109+P112</f>
        <v>0</v>
      </c>
      <c r="Q92" s="205"/>
      <c r="R92" s="206">
        <f>R93+R98+R106+R109+R112</f>
        <v>0</v>
      </c>
      <c r="S92" s="205"/>
      <c r="T92" s="207">
        <f>T93+T98+T106+T109+T112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147</v>
      </c>
      <c r="AT92" s="209" t="s">
        <v>68</v>
      </c>
      <c r="AU92" s="209" t="s">
        <v>69</v>
      </c>
      <c r="AY92" s="208" t="s">
        <v>146</v>
      </c>
      <c r="BK92" s="210">
        <f>BK93+BK98+BK106+BK109+BK112</f>
        <v>0</v>
      </c>
    </row>
    <row r="93" spans="1:63" s="12" customFormat="1" ht="22.8" customHeight="1">
      <c r="A93" s="12"/>
      <c r="B93" s="197"/>
      <c r="C93" s="198"/>
      <c r="D93" s="199" t="s">
        <v>68</v>
      </c>
      <c r="E93" s="211" t="s">
        <v>661</v>
      </c>
      <c r="F93" s="211" t="s">
        <v>662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SUM(P94:P97)</f>
        <v>0</v>
      </c>
      <c r="Q93" s="205"/>
      <c r="R93" s="206">
        <f>SUM(R94:R97)</f>
        <v>0</v>
      </c>
      <c r="S93" s="205"/>
      <c r="T93" s="207">
        <f>SUM(T94:T97)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147</v>
      </c>
      <c r="AT93" s="209" t="s">
        <v>68</v>
      </c>
      <c r="AU93" s="209" t="s">
        <v>76</v>
      </c>
      <c r="AY93" s="208" t="s">
        <v>146</v>
      </c>
      <c r="BK93" s="210">
        <f>SUM(BK94:BK97)</f>
        <v>0</v>
      </c>
    </row>
    <row r="94" spans="1:65" s="2" customFormat="1" ht="16.5" customHeight="1">
      <c r="A94" s="39"/>
      <c r="B94" s="40"/>
      <c r="C94" s="213" t="s">
        <v>76</v>
      </c>
      <c r="D94" s="213" t="s">
        <v>149</v>
      </c>
      <c r="E94" s="214" t="s">
        <v>663</v>
      </c>
      <c r="F94" s="215" t="s">
        <v>664</v>
      </c>
      <c r="G94" s="216" t="s">
        <v>643</v>
      </c>
      <c r="H94" s="217">
        <v>1</v>
      </c>
      <c r="I94" s="218"/>
      <c r="J94" s="219">
        <f>ROUND(I94*H94,2)</f>
        <v>0</v>
      </c>
      <c r="K94" s="215" t="s">
        <v>665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666</v>
      </c>
      <c r="AT94" s="224" t="s">
        <v>149</v>
      </c>
      <c r="AU94" s="224" t="s">
        <v>78</v>
      </c>
      <c r="AY94" s="18" t="s">
        <v>146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666</v>
      </c>
      <c r="BM94" s="224" t="s">
        <v>667</v>
      </c>
    </row>
    <row r="95" spans="1:47" s="2" customFormat="1" ht="12">
      <c r="A95" s="39"/>
      <c r="B95" s="40"/>
      <c r="C95" s="41"/>
      <c r="D95" s="226" t="s">
        <v>156</v>
      </c>
      <c r="E95" s="41"/>
      <c r="F95" s="227" t="s">
        <v>664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156</v>
      </c>
      <c r="AU95" s="18" t="s">
        <v>78</v>
      </c>
    </row>
    <row r="96" spans="1:65" s="2" customFormat="1" ht="16.5" customHeight="1">
      <c r="A96" s="39"/>
      <c r="B96" s="40"/>
      <c r="C96" s="213" t="s">
        <v>78</v>
      </c>
      <c r="D96" s="213" t="s">
        <v>149</v>
      </c>
      <c r="E96" s="214" t="s">
        <v>668</v>
      </c>
      <c r="F96" s="215" t="s">
        <v>669</v>
      </c>
      <c r="G96" s="216" t="s">
        <v>643</v>
      </c>
      <c r="H96" s="217">
        <v>1</v>
      </c>
      <c r="I96" s="218"/>
      <c r="J96" s="219">
        <f>ROUND(I96*H96,2)</f>
        <v>0</v>
      </c>
      <c r="K96" s="215" t="s">
        <v>670</v>
      </c>
      <c r="L96" s="45"/>
      <c r="M96" s="220" t="s">
        <v>19</v>
      </c>
      <c r="N96" s="221" t="s">
        <v>40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666</v>
      </c>
      <c r="AT96" s="224" t="s">
        <v>149</v>
      </c>
      <c r="AU96" s="224" t="s">
        <v>78</v>
      </c>
      <c r="AY96" s="18" t="s">
        <v>146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76</v>
      </c>
      <c r="BK96" s="225">
        <f>ROUND(I96*H96,2)</f>
        <v>0</v>
      </c>
      <c r="BL96" s="18" t="s">
        <v>666</v>
      </c>
      <c r="BM96" s="224" t="s">
        <v>671</v>
      </c>
    </row>
    <row r="97" spans="1:47" s="2" customFormat="1" ht="12">
      <c r="A97" s="39"/>
      <c r="B97" s="40"/>
      <c r="C97" s="41"/>
      <c r="D97" s="226" t="s">
        <v>156</v>
      </c>
      <c r="E97" s="41"/>
      <c r="F97" s="227" t="s">
        <v>672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156</v>
      </c>
      <c r="AU97" s="18" t="s">
        <v>78</v>
      </c>
    </row>
    <row r="98" spans="1:63" s="12" customFormat="1" ht="22.8" customHeight="1">
      <c r="A98" s="12"/>
      <c r="B98" s="197"/>
      <c r="C98" s="198"/>
      <c r="D98" s="199" t="s">
        <v>68</v>
      </c>
      <c r="E98" s="211" t="s">
        <v>673</v>
      </c>
      <c r="F98" s="211" t="s">
        <v>674</v>
      </c>
      <c r="G98" s="198"/>
      <c r="H98" s="198"/>
      <c r="I98" s="201"/>
      <c r="J98" s="212">
        <f>BK98</f>
        <v>0</v>
      </c>
      <c r="K98" s="198"/>
      <c r="L98" s="203"/>
      <c r="M98" s="204"/>
      <c r="N98" s="205"/>
      <c r="O98" s="205"/>
      <c r="P98" s="206">
        <f>SUM(P99:P105)</f>
        <v>0</v>
      </c>
      <c r="Q98" s="205"/>
      <c r="R98" s="206">
        <f>SUM(R99:R105)</f>
        <v>0</v>
      </c>
      <c r="S98" s="205"/>
      <c r="T98" s="207">
        <f>SUM(T99:T105)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147</v>
      </c>
      <c r="AT98" s="209" t="s">
        <v>68</v>
      </c>
      <c r="AU98" s="209" t="s">
        <v>76</v>
      </c>
      <c r="AY98" s="208" t="s">
        <v>146</v>
      </c>
      <c r="BK98" s="210">
        <f>SUM(BK99:BK105)</f>
        <v>0</v>
      </c>
    </row>
    <row r="99" spans="1:65" s="2" customFormat="1" ht="16.5" customHeight="1">
      <c r="A99" s="39"/>
      <c r="B99" s="40"/>
      <c r="C99" s="213" t="s">
        <v>168</v>
      </c>
      <c r="D99" s="213" t="s">
        <v>149</v>
      </c>
      <c r="E99" s="214" t="s">
        <v>675</v>
      </c>
      <c r="F99" s="215" t="s">
        <v>674</v>
      </c>
      <c r="G99" s="216" t="s">
        <v>643</v>
      </c>
      <c r="H99" s="217">
        <v>1</v>
      </c>
      <c r="I99" s="218"/>
      <c r="J99" s="219">
        <f>ROUND(I99*H99,2)</f>
        <v>0</v>
      </c>
      <c r="K99" s="215" t="s">
        <v>670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666</v>
      </c>
      <c r="AT99" s="224" t="s">
        <v>149</v>
      </c>
      <c r="AU99" s="224" t="s">
        <v>78</v>
      </c>
      <c r="AY99" s="18" t="s">
        <v>146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666</v>
      </c>
      <c r="BM99" s="224" t="s">
        <v>676</v>
      </c>
    </row>
    <row r="100" spans="1:47" s="2" customFormat="1" ht="12">
      <c r="A100" s="39"/>
      <c r="B100" s="40"/>
      <c r="C100" s="41"/>
      <c r="D100" s="226" t="s">
        <v>156</v>
      </c>
      <c r="E100" s="41"/>
      <c r="F100" s="227" t="s">
        <v>677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156</v>
      </c>
      <c r="AU100" s="18" t="s">
        <v>78</v>
      </c>
    </row>
    <row r="101" spans="1:51" s="13" customFormat="1" ht="12">
      <c r="A101" s="13"/>
      <c r="B101" s="232"/>
      <c r="C101" s="233"/>
      <c r="D101" s="226" t="s">
        <v>165</v>
      </c>
      <c r="E101" s="234" t="s">
        <v>19</v>
      </c>
      <c r="F101" s="235" t="s">
        <v>76</v>
      </c>
      <c r="G101" s="233"/>
      <c r="H101" s="236">
        <v>1</v>
      </c>
      <c r="I101" s="237"/>
      <c r="J101" s="233"/>
      <c r="K101" s="233"/>
      <c r="L101" s="238"/>
      <c r="M101" s="239"/>
      <c r="N101" s="240"/>
      <c r="O101" s="240"/>
      <c r="P101" s="240"/>
      <c r="Q101" s="240"/>
      <c r="R101" s="240"/>
      <c r="S101" s="240"/>
      <c r="T101" s="241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2" t="s">
        <v>165</v>
      </c>
      <c r="AU101" s="242" t="s">
        <v>78</v>
      </c>
      <c r="AV101" s="13" t="s">
        <v>78</v>
      </c>
      <c r="AW101" s="13" t="s">
        <v>31</v>
      </c>
      <c r="AX101" s="13" t="s">
        <v>76</v>
      </c>
      <c r="AY101" s="242" t="s">
        <v>146</v>
      </c>
    </row>
    <row r="102" spans="1:65" s="2" customFormat="1" ht="16.5" customHeight="1">
      <c r="A102" s="39"/>
      <c r="B102" s="40"/>
      <c r="C102" s="213" t="s">
        <v>154</v>
      </c>
      <c r="D102" s="213" t="s">
        <v>149</v>
      </c>
      <c r="E102" s="214" t="s">
        <v>678</v>
      </c>
      <c r="F102" s="215" t="s">
        <v>679</v>
      </c>
      <c r="G102" s="216" t="s">
        <v>643</v>
      </c>
      <c r="H102" s="217">
        <v>1</v>
      </c>
      <c r="I102" s="218"/>
      <c r="J102" s="219">
        <f>ROUND(I102*H102,2)</f>
        <v>0</v>
      </c>
      <c r="K102" s="215" t="s">
        <v>670</v>
      </c>
      <c r="L102" s="45"/>
      <c r="M102" s="220" t="s">
        <v>19</v>
      </c>
      <c r="N102" s="221" t="s">
        <v>40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666</v>
      </c>
      <c r="AT102" s="224" t="s">
        <v>149</v>
      </c>
      <c r="AU102" s="224" t="s">
        <v>78</v>
      </c>
      <c r="AY102" s="18" t="s">
        <v>146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76</v>
      </c>
      <c r="BK102" s="225">
        <f>ROUND(I102*H102,2)</f>
        <v>0</v>
      </c>
      <c r="BL102" s="18" t="s">
        <v>666</v>
      </c>
      <c r="BM102" s="224" t="s">
        <v>680</v>
      </c>
    </row>
    <row r="103" spans="1:47" s="2" customFormat="1" ht="12">
      <c r="A103" s="39"/>
      <c r="B103" s="40"/>
      <c r="C103" s="41"/>
      <c r="D103" s="226" t="s">
        <v>156</v>
      </c>
      <c r="E103" s="41"/>
      <c r="F103" s="227" t="s">
        <v>679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156</v>
      </c>
      <c r="AU103" s="18" t="s">
        <v>78</v>
      </c>
    </row>
    <row r="104" spans="1:65" s="2" customFormat="1" ht="16.5" customHeight="1">
      <c r="A104" s="39"/>
      <c r="B104" s="40"/>
      <c r="C104" s="213" t="s">
        <v>147</v>
      </c>
      <c r="D104" s="213" t="s">
        <v>149</v>
      </c>
      <c r="E104" s="214" t="s">
        <v>681</v>
      </c>
      <c r="F104" s="215" t="s">
        <v>682</v>
      </c>
      <c r="G104" s="216" t="s">
        <v>643</v>
      </c>
      <c r="H104" s="217">
        <v>1</v>
      </c>
      <c r="I104" s="218"/>
      <c r="J104" s="219">
        <f>ROUND(I104*H104,2)</f>
        <v>0</v>
      </c>
      <c r="K104" s="215" t="s">
        <v>670</v>
      </c>
      <c r="L104" s="45"/>
      <c r="M104" s="220" t="s">
        <v>19</v>
      </c>
      <c r="N104" s="221" t="s">
        <v>40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666</v>
      </c>
      <c r="AT104" s="224" t="s">
        <v>149</v>
      </c>
      <c r="AU104" s="224" t="s">
        <v>78</v>
      </c>
      <c r="AY104" s="18" t="s">
        <v>146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76</v>
      </c>
      <c r="BK104" s="225">
        <f>ROUND(I104*H104,2)</f>
        <v>0</v>
      </c>
      <c r="BL104" s="18" t="s">
        <v>666</v>
      </c>
      <c r="BM104" s="224" t="s">
        <v>683</v>
      </c>
    </row>
    <row r="105" spans="1:47" s="2" customFormat="1" ht="12">
      <c r="A105" s="39"/>
      <c r="B105" s="40"/>
      <c r="C105" s="41"/>
      <c r="D105" s="226" t="s">
        <v>156</v>
      </c>
      <c r="E105" s="41"/>
      <c r="F105" s="227" t="s">
        <v>682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156</v>
      </c>
      <c r="AU105" s="18" t="s">
        <v>78</v>
      </c>
    </row>
    <row r="106" spans="1:63" s="12" customFormat="1" ht="22.8" customHeight="1">
      <c r="A106" s="12"/>
      <c r="B106" s="197"/>
      <c r="C106" s="198"/>
      <c r="D106" s="199" t="s">
        <v>68</v>
      </c>
      <c r="E106" s="211" t="s">
        <v>684</v>
      </c>
      <c r="F106" s="211" t="s">
        <v>685</v>
      </c>
      <c r="G106" s="198"/>
      <c r="H106" s="198"/>
      <c r="I106" s="201"/>
      <c r="J106" s="212">
        <f>BK106</f>
        <v>0</v>
      </c>
      <c r="K106" s="198"/>
      <c r="L106" s="203"/>
      <c r="M106" s="204"/>
      <c r="N106" s="205"/>
      <c r="O106" s="205"/>
      <c r="P106" s="206">
        <f>SUM(P107:P108)</f>
        <v>0</v>
      </c>
      <c r="Q106" s="205"/>
      <c r="R106" s="206">
        <f>SUM(R107:R108)</f>
        <v>0</v>
      </c>
      <c r="S106" s="205"/>
      <c r="T106" s="207">
        <f>SUM(T107:T108)</f>
        <v>0</v>
      </c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R106" s="208" t="s">
        <v>147</v>
      </c>
      <c r="AT106" s="209" t="s">
        <v>68</v>
      </c>
      <c r="AU106" s="209" t="s">
        <v>76</v>
      </c>
      <c r="AY106" s="208" t="s">
        <v>146</v>
      </c>
      <c r="BK106" s="210">
        <f>SUM(BK107:BK108)</f>
        <v>0</v>
      </c>
    </row>
    <row r="107" spans="1:65" s="2" customFormat="1" ht="16.5" customHeight="1">
      <c r="A107" s="39"/>
      <c r="B107" s="40"/>
      <c r="C107" s="213" t="s">
        <v>184</v>
      </c>
      <c r="D107" s="213" t="s">
        <v>149</v>
      </c>
      <c r="E107" s="214" t="s">
        <v>686</v>
      </c>
      <c r="F107" s="215" t="s">
        <v>687</v>
      </c>
      <c r="G107" s="216" t="s">
        <v>643</v>
      </c>
      <c r="H107" s="217">
        <v>2</v>
      </c>
      <c r="I107" s="218"/>
      <c r="J107" s="219">
        <f>ROUND(I107*H107,2)</f>
        <v>0</v>
      </c>
      <c r="K107" s="215" t="s">
        <v>670</v>
      </c>
      <c r="L107" s="45"/>
      <c r="M107" s="220" t="s">
        <v>19</v>
      </c>
      <c r="N107" s="221" t="s">
        <v>40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666</v>
      </c>
      <c r="AT107" s="224" t="s">
        <v>149</v>
      </c>
      <c r="AU107" s="224" t="s">
        <v>78</v>
      </c>
      <c r="AY107" s="18" t="s">
        <v>146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76</v>
      </c>
      <c r="BK107" s="225">
        <f>ROUND(I107*H107,2)</f>
        <v>0</v>
      </c>
      <c r="BL107" s="18" t="s">
        <v>666</v>
      </c>
      <c r="BM107" s="224" t="s">
        <v>688</v>
      </c>
    </row>
    <row r="108" spans="1:47" s="2" customFormat="1" ht="12">
      <c r="A108" s="39"/>
      <c r="B108" s="40"/>
      <c r="C108" s="41"/>
      <c r="D108" s="226" t="s">
        <v>156</v>
      </c>
      <c r="E108" s="41"/>
      <c r="F108" s="227" t="s">
        <v>689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156</v>
      </c>
      <c r="AU108" s="18" t="s">
        <v>78</v>
      </c>
    </row>
    <row r="109" spans="1:63" s="12" customFormat="1" ht="22.8" customHeight="1">
      <c r="A109" s="12"/>
      <c r="B109" s="197"/>
      <c r="C109" s="198"/>
      <c r="D109" s="199" t="s">
        <v>68</v>
      </c>
      <c r="E109" s="211" t="s">
        <v>690</v>
      </c>
      <c r="F109" s="211" t="s">
        <v>691</v>
      </c>
      <c r="G109" s="198"/>
      <c r="H109" s="198"/>
      <c r="I109" s="201"/>
      <c r="J109" s="212">
        <f>BK109</f>
        <v>0</v>
      </c>
      <c r="K109" s="198"/>
      <c r="L109" s="203"/>
      <c r="M109" s="204"/>
      <c r="N109" s="205"/>
      <c r="O109" s="205"/>
      <c r="P109" s="206">
        <f>SUM(P110:P111)</f>
        <v>0</v>
      </c>
      <c r="Q109" s="205"/>
      <c r="R109" s="206">
        <f>SUM(R110:R111)</f>
        <v>0</v>
      </c>
      <c r="S109" s="205"/>
      <c r="T109" s="207">
        <f>SUM(T110:T111)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08" t="s">
        <v>147</v>
      </c>
      <c r="AT109" s="209" t="s">
        <v>68</v>
      </c>
      <c r="AU109" s="209" t="s">
        <v>76</v>
      </c>
      <c r="AY109" s="208" t="s">
        <v>146</v>
      </c>
      <c r="BK109" s="210">
        <f>SUM(BK110:BK111)</f>
        <v>0</v>
      </c>
    </row>
    <row r="110" spans="1:65" s="2" customFormat="1" ht="16.5" customHeight="1">
      <c r="A110" s="39"/>
      <c r="B110" s="40"/>
      <c r="C110" s="213" t="s">
        <v>189</v>
      </c>
      <c r="D110" s="213" t="s">
        <v>149</v>
      </c>
      <c r="E110" s="214" t="s">
        <v>692</v>
      </c>
      <c r="F110" s="215" t="s">
        <v>693</v>
      </c>
      <c r="G110" s="216" t="s">
        <v>694</v>
      </c>
      <c r="H110" s="217">
        <v>1</v>
      </c>
      <c r="I110" s="218"/>
      <c r="J110" s="219">
        <f>ROUND(I110*H110,2)</f>
        <v>0</v>
      </c>
      <c r="K110" s="215" t="s">
        <v>670</v>
      </c>
      <c r="L110" s="45"/>
      <c r="M110" s="220" t="s">
        <v>19</v>
      </c>
      <c r="N110" s="221" t="s">
        <v>40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666</v>
      </c>
      <c r="AT110" s="224" t="s">
        <v>149</v>
      </c>
      <c r="AU110" s="224" t="s">
        <v>78</v>
      </c>
      <c r="AY110" s="18" t="s">
        <v>146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76</v>
      </c>
      <c r="BK110" s="225">
        <f>ROUND(I110*H110,2)</f>
        <v>0</v>
      </c>
      <c r="BL110" s="18" t="s">
        <v>666</v>
      </c>
      <c r="BM110" s="224" t="s">
        <v>695</v>
      </c>
    </row>
    <row r="111" spans="1:47" s="2" customFormat="1" ht="12">
      <c r="A111" s="39"/>
      <c r="B111" s="40"/>
      <c r="C111" s="41"/>
      <c r="D111" s="226" t="s">
        <v>156</v>
      </c>
      <c r="E111" s="41"/>
      <c r="F111" s="227" t="s">
        <v>696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156</v>
      </c>
      <c r="AU111" s="18" t="s">
        <v>78</v>
      </c>
    </row>
    <row r="112" spans="1:63" s="12" customFormat="1" ht="22.8" customHeight="1">
      <c r="A112" s="12"/>
      <c r="B112" s="197"/>
      <c r="C112" s="198"/>
      <c r="D112" s="199" t="s">
        <v>68</v>
      </c>
      <c r="E112" s="211" t="s">
        <v>697</v>
      </c>
      <c r="F112" s="211" t="s">
        <v>698</v>
      </c>
      <c r="G112" s="198"/>
      <c r="H112" s="198"/>
      <c r="I112" s="201"/>
      <c r="J112" s="212">
        <f>BK112</f>
        <v>0</v>
      </c>
      <c r="K112" s="198"/>
      <c r="L112" s="203"/>
      <c r="M112" s="204"/>
      <c r="N112" s="205"/>
      <c r="O112" s="205"/>
      <c r="P112" s="206">
        <f>SUM(P113:P114)</f>
        <v>0</v>
      </c>
      <c r="Q112" s="205"/>
      <c r="R112" s="206">
        <f>SUM(R113:R114)</f>
        <v>0</v>
      </c>
      <c r="S112" s="205"/>
      <c r="T112" s="207">
        <f>SUM(T113:T114)</f>
        <v>0</v>
      </c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R112" s="208" t="s">
        <v>147</v>
      </c>
      <c r="AT112" s="209" t="s">
        <v>68</v>
      </c>
      <c r="AU112" s="209" t="s">
        <v>76</v>
      </c>
      <c r="AY112" s="208" t="s">
        <v>146</v>
      </c>
      <c r="BK112" s="210">
        <f>SUM(BK113:BK114)</f>
        <v>0</v>
      </c>
    </row>
    <row r="113" spans="1:65" s="2" customFormat="1" ht="16.5" customHeight="1">
      <c r="A113" s="39"/>
      <c r="B113" s="40"/>
      <c r="C113" s="213" t="s">
        <v>196</v>
      </c>
      <c r="D113" s="213" t="s">
        <v>149</v>
      </c>
      <c r="E113" s="214" t="s">
        <v>699</v>
      </c>
      <c r="F113" s="215" t="s">
        <v>700</v>
      </c>
      <c r="G113" s="216" t="s">
        <v>694</v>
      </c>
      <c r="H113" s="217">
        <v>1</v>
      </c>
      <c r="I113" s="218"/>
      <c r="J113" s="219">
        <f>ROUND(I113*H113,2)</f>
        <v>0</v>
      </c>
      <c r="K113" s="215" t="s">
        <v>670</v>
      </c>
      <c r="L113" s="45"/>
      <c r="M113" s="220" t="s">
        <v>19</v>
      </c>
      <c r="N113" s="221" t="s">
        <v>40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666</v>
      </c>
      <c r="AT113" s="224" t="s">
        <v>149</v>
      </c>
      <c r="AU113" s="224" t="s">
        <v>78</v>
      </c>
      <c r="AY113" s="18" t="s">
        <v>146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76</v>
      </c>
      <c r="BK113" s="225">
        <f>ROUND(I113*H113,2)</f>
        <v>0</v>
      </c>
      <c r="BL113" s="18" t="s">
        <v>666</v>
      </c>
      <c r="BM113" s="224" t="s">
        <v>701</v>
      </c>
    </row>
    <row r="114" spans="1:47" s="2" customFormat="1" ht="12">
      <c r="A114" s="39"/>
      <c r="B114" s="40"/>
      <c r="C114" s="41"/>
      <c r="D114" s="226" t="s">
        <v>156</v>
      </c>
      <c r="E114" s="41"/>
      <c r="F114" s="227" t="s">
        <v>702</v>
      </c>
      <c r="G114" s="41"/>
      <c r="H114" s="41"/>
      <c r="I114" s="228"/>
      <c r="J114" s="41"/>
      <c r="K114" s="41"/>
      <c r="L114" s="45"/>
      <c r="M114" s="279"/>
      <c r="N114" s="280"/>
      <c r="O114" s="281"/>
      <c r="P114" s="281"/>
      <c r="Q114" s="281"/>
      <c r="R114" s="281"/>
      <c r="S114" s="281"/>
      <c r="T114" s="282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156</v>
      </c>
      <c r="AU114" s="18" t="s">
        <v>78</v>
      </c>
    </row>
    <row r="115" spans="1:31" s="2" customFormat="1" ht="6.95" customHeight="1">
      <c r="A115" s="39"/>
      <c r="B115" s="60"/>
      <c r="C115" s="61"/>
      <c r="D115" s="61"/>
      <c r="E115" s="61"/>
      <c r="F115" s="61"/>
      <c r="G115" s="61"/>
      <c r="H115" s="61"/>
      <c r="I115" s="61"/>
      <c r="J115" s="61"/>
      <c r="K115" s="61"/>
      <c r="L115" s="45"/>
      <c r="M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</sheetData>
  <sheetProtection password="CC35" sheet="1" objects="1" scenarios="1" formatColumns="0" formatRows="0" autoFilter="0"/>
  <autoFilter ref="C90:K11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703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704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ROUND((SUM(BE88:BE161)),2)</f>
        <v>0</v>
      </c>
      <c r="G35" s="39"/>
      <c r="H35" s="39"/>
      <c r="I35" s="158">
        <v>0.21</v>
      </c>
      <c r="J35" s="157">
        <f>ROUND(((SUM(BE88:BE161))*I35),2)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ROUND((SUM(BF88:BF161)),2)</f>
        <v>0</v>
      </c>
      <c r="G36" s="39"/>
      <c r="H36" s="39"/>
      <c r="I36" s="158">
        <v>0.15</v>
      </c>
      <c r="J36" s="157">
        <f>ROUND(((SUM(BF88:BF161))*I36),2)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ROUND((SUM(BG88:BG161)),2)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ROUND((SUM(BH88:BH161)),2)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ROUND((SUM(BI88:BI161)),2)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703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201 - Železniční svršek na propustku v km 72,216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705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130</v>
      </c>
      <c r="E66" s="178"/>
      <c r="F66" s="178"/>
      <c r="G66" s="178"/>
      <c r="H66" s="178"/>
      <c r="I66" s="178"/>
      <c r="J66" s="179">
        <f>J148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131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Oprava propustků na trati Rožná - Nedvědice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120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703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122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SO 201 - Železniční svršek na propustku v km 72,216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 xml:space="preserve"> </v>
      </c>
      <c r="G82" s="41"/>
      <c r="H82" s="41"/>
      <c r="I82" s="33" t="s">
        <v>23</v>
      </c>
      <c r="J82" s="73" t="str">
        <f>IF(J14="","",J14)</f>
        <v>29. 5. 2023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 xml:space="preserve"> </v>
      </c>
      <c r="G84" s="41"/>
      <c r="H84" s="41"/>
      <c r="I84" s="33" t="s">
        <v>30</v>
      </c>
      <c r="J84" s="37" t="str">
        <f>E23</f>
        <v xml:space="preserve">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IF(E20="","",E20)</f>
        <v>Vyplň údaj</v>
      </c>
      <c r="G85" s="41"/>
      <c r="H85" s="41"/>
      <c r="I85" s="33" t="s">
        <v>32</v>
      </c>
      <c r="J85" s="37" t="str">
        <f>E26</f>
        <v xml:space="preserve"> 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132</v>
      </c>
      <c r="D87" s="189" t="s">
        <v>54</v>
      </c>
      <c r="E87" s="189" t="s">
        <v>50</v>
      </c>
      <c r="F87" s="189" t="s">
        <v>51</v>
      </c>
      <c r="G87" s="189" t="s">
        <v>133</v>
      </c>
      <c r="H87" s="189" t="s">
        <v>134</v>
      </c>
      <c r="I87" s="189" t="s">
        <v>135</v>
      </c>
      <c r="J87" s="189" t="s">
        <v>126</v>
      </c>
      <c r="K87" s="190" t="s">
        <v>136</v>
      </c>
      <c r="L87" s="191"/>
      <c r="M87" s="93" t="s">
        <v>19</v>
      </c>
      <c r="N87" s="94" t="s">
        <v>39</v>
      </c>
      <c r="O87" s="94" t="s">
        <v>137</v>
      </c>
      <c r="P87" s="94" t="s">
        <v>138</v>
      </c>
      <c r="Q87" s="94" t="s">
        <v>139</v>
      </c>
      <c r="R87" s="94" t="s">
        <v>140</v>
      </c>
      <c r="S87" s="94" t="s">
        <v>141</v>
      </c>
      <c r="T87" s="95" t="s">
        <v>142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143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P89+P148</f>
        <v>0</v>
      </c>
      <c r="Q88" s="97"/>
      <c r="R88" s="194">
        <f>R89+R148</f>
        <v>65.98868</v>
      </c>
      <c r="S88" s="97"/>
      <c r="T88" s="195">
        <f>T89+T148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127</v>
      </c>
      <c r="BK88" s="196">
        <f>BK89+BK148</f>
        <v>0</v>
      </c>
    </row>
    <row r="89" spans="1:63" s="12" customFormat="1" ht="25.9" customHeight="1">
      <c r="A89" s="12"/>
      <c r="B89" s="197"/>
      <c r="C89" s="198"/>
      <c r="D89" s="199" t="s">
        <v>68</v>
      </c>
      <c r="E89" s="200" t="s">
        <v>144</v>
      </c>
      <c r="F89" s="200" t="s">
        <v>145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65.98868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76</v>
      </c>
      <c r="AT89" s="209" t="s">
        <v>68</v>
      </c>
      <c r="AU89" s="209" t="s">
        <v>69</v>
      </c>
      <c r="AY89" s="208" t="s">
        <v>146</v>
      </c>
      <c r="BK89" s="210">
        <f>BK90</f>
        <v>0</v>
      </c>
    </row>
    <row r="90" spans="1:63" s="12" customFormat="1" ht="22.8" customHeight="1">
      <c r="A90" s="12"/>
      <c r="B90" s="197"/>
      <c r="C90" s="198"/>
      <c r="D90" s="199" t="s">
        <v>68</v>
      </c>
      <c r="E90" s="211" t="s">
        <v>147</v>
      </c>
      <c r="F90" s="211" t="s">
        <v>706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SUM(P91:P147)</f>
        <v>0</v>
      </c>
      <c r="Q90" s="205"/>
      <c r="R90" s="206">
        <f>SUM(R91:R147)</f>
        <v>65.98868</v>
      </c>
      <c r="S90" s="205"/>
      <c r="T90" s="207">
        <f>SUM(T91:T147)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76</v>
      </c>
      <c r="AT90" s="209" t="s">
        <v>68</v>
      </c>
      <c r="AU90" s="209" t="s">
        <v>76</v>
      </c>
      <c r="AY90" s="208" t="s">
        <v>146</v>
      </c>
      <c r="BK90" s="210">
        <f>SUM(BK91:BK147)</f>
        <v>0</v>
      </c>
    </row>
    <row r="91" spans="1:65" s="2" customFormat="1" ht="16.5" customHeight="1">
      <c r="A91" s="39"/>
      <c r="B91" s="40"/>
      <c r="C91" s="213" t="s">
        <v>76</v>
      </c>
      <c r="D91" s="213" t="s">
        <v>149</v>
      </c>
      <c r="E91" s="214" t="s">
        <v>707</v>
      </c>
      <c r="F91" s="215" t="s">
        <v>151</v>
      </c>
      <c r="G91" s="216" t="s">
        <v>152</v>
      </c>
      <c r="H91" s="217">
        <v>0.25</v>
      </c>
      <c r="I91" s="218"/>
      <c r="J91" s="219">
        <f>ROUND(I91*H91,2)</f>
        <v>0</v>
      </c>
      <c r="K91" s="215" t="s">
        <v>153</v>
      </c>
      <c r="L91" s="45"/>
      <c r="M91" s="220" t="s">
        <v>19</v>
      </c>
      <c r="N91" s="221" t="s">
        <v>40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154</v>
      </c>
      <c r="AT91" s="224" t="s">
        <v>149</v>
      </c>
      <c r="AU91" s="224" t="s">
        <v>78</v>
      </c>
      <c r="AY91" s="18" t="s">
        <v>146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76</v>
      </c>
      <c r="BK91" s="225">
        <f>ROUND(I91*H91,2)</f>
        <v>0</v>
      </c>
      <c r="BL91" s="18" t="s">
        <v>154</v>
      </c>
      <c r="BM91" s="224" t="s">
        <v>708</v>
      </c>
    </row>
    <row r="92" spans="1:47" s="2" customFormat="1" ht="12">
      <c r="A92" s="39"/>
      <c r="B92" s="40"/>
      <c r="C92" s="41"/>
      <c r="D92" s="226" t="s">
        <v>156</v>
      </c>
      <c r="E92" s="41"/>
      <c r="F92" s="227" t="s">
        <v>157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156</v>
      </c>
      <c r="AU92" s="18" t="s">
        <v>78</v>
      </c>
    </row>
    <row r="93" spans="1:51" s="13" customFormat="1" ht="12">
      <c r="A93" s="13"/>
      <c r="B93" s="232"/>
      <c r="C93" s="233"/>
      <c r="D93" s="226" t="s">
        <v>165</v>
      </c>
      <c r="E93" s="234" t="s">
        <v>19</v>
      </c>
      <c r="F93" s="235" t="s">
        <v>709</v>
      </c>
      <c r="G93" s="233"/>
      <c r="H93" s="236">
        <v>0.25</v>
      </c>
      <c r="I93" s="237"/>
      <c r="J93" s="233"/>
      <c r="K93" s="233"/>
      <c r="L93" s="238"/>
      <c r="M93" s="239"/>
      <c r="N93" s="240"/>
      <c r="O93" s="240"/>
      <c r="P93" s="240"/>
      <c r="Q93" s="240"/>
      <c r="R93" s="240"/>
      <c r="S93" s="240"/>
      <c r="T93" s="241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2" t="s">
        <v>165</v>
      </c>
      <c r="AU93" s="242" t="s">
        <v>78</v>
      </c>
      <c r="AV93" s="13" t="s">
        <v>78</v>
      </c>
      <c r="AW93" s="13" t="s">
        <v>31</v>
      </c>
      <c r="AX93" s="13" t="s">
        <v>76</v>
      </c>
      <c r="AY93" s="242" t="s">
        <v>146</v>
      </c>
    </row>
    <row r="94" spans="1:65" s="2" customFormat="1" ht="16.5" customHeight="1">
      <c r="A94" s="39"/>
      <c r="B94" s="40"/>
      <c r="C94" s="213" t="s">
        <v>78</v>
      </c>
      <c r="D94" s="213" t="s">
        <v>149</v>
      </c>
      <c r="E94" s="214" t="s">
        <v>710</v>
      </c>
      <c r="F94" s="215" t="s">
        <v>711</v>
      </c>
      <c r="G94" s="216" t="s">
        <v>274</v>
      </c>
      <c r="H94" s="217">
        <v>28</v>
      </c>
      <c r="I94" s="218"/>
      <c r="J94" s="219">
        <f>ROUND(I94*H94,2)</f>
        <v>0</v>
      </c>
      <c r="K94" s="215" t="s">
        <v>153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154</v>
      </c>
      <c r="AT94" s="224" t="s">
        <v>149</v>
      </c>
      <c r="AU94" s="224" t="s">
        <v>78</v>
      </c>
      <c r="AY94" s="18" t="s">
        <v>146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154</v>
      </c>
      <c r="BM94" s="224" t="s">
        <v>712</v>
      </c>
    </row>
    <row r="95" spans="1:47" s="2" customFormat="1" ht="12">
      <c r="A95" s="39"/>
      <c r="B95" s="40"/>
      <c r="C95" s="41"/>
      <c r="D95" s="226" t="s">
        <v>156</v>
      </c>
      <c r="E95" s="41"/>
      <c r="F95" s="227" t="s">
        <v>713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156</v>
      </c>
      <c r="AU95" s="18" t="s">
        <v>78</v>
      </c>
    </row>
    <row r="96" spans="1:51" s="13" customFormat="1" ht="12">
      <c r="A96" s="13"/>
      <c r="B96" s="232"/>
      <c r="C96" s="233"/>
      <c r="D96" s="226" t="s">
        <v>165</v>
      </c>
      <c r="E96" s="234" t="s">
        <v>19</v>
      </c>
      <c r="F96" s="235" t="s">
        <v>714</v>
      </c>
      <c r="G96" s="233"/>
      <c r="H96" s="236">
        <v>28</v>
      </c>
      <c r="I96" s="237"/>
      <c r="J96" s="233"/>
      <c r="K96" s="233"/>
      <c r="L96" s="238"/>
      <c r="M96" s="239"/>
      <c r="N96" s="240"/>
      <c r="O96" s="240"/>
      <c r="P96" s="240"/>
      <c r="Q96" s="240"/>
      <c r="R96" s="240"/>
      <c r="S96" s="240"/>
      <c r="T96" s="24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2" t="s">
        <v>165</v>
      </c>
      <c r="AU96" s="242" t="s">
        <v>78</v>
      </c>
      <c r="AV96" s="13" t="s">
        <v>78</v>
      </c>
      <c r="AW96" s="13" t="s">
        <v>31</v>
      </c>
      <c r="AX96" s="13" t="s">
        <v>76</v>
      </c>
      <c r="AY96" s="242" t="s">
        <v>146</v>
      </c>
    </row>
    <row r="97" spans="1:65" s="2" customFormat="1" ht="16.5" customHeight="1">
      <c r="A97" s="39"/>
      <c r="B97" s="40"/>
      <c r="C97" s="254" t="s">
        <v>168</v>
      </c>
      <c r="D97" s="254" t="s">
        <v>197</v>
      </c>
      <c r="E97" s="255" t="s">
        <v>715</v>
      </c>
      <c r="F97" s="256" t="s">
        <v>716</v>
      </c>
      <c r="G97" s="257" t="s">
        <v>228</v>
      </c>
      <c r="H97" s="258">
        <v>4.76</v>
      </c>
      <c r="I97" s="259"/>
      <c r="J97" s="260">
        <f>ROUND(I97*H97,2)</f>
        <v>0</v>
      </c>
      <c r="K97" s="256" t="s">
        <v>153</v>
      </c>
      <c r="L97" s="261"/>
      <c r="M97" s="262" t="s">
        <v>19</v>
      </c>
      <c r="N97" s="263" t="s">
        <v>40</v>
      </c>
      <c r="O97" s="85"/>
      <c r="P97" s="222">
        <f>O97*H97</f>
        <v>0</v>
      </c>
      <c r="Q97" s="222">
        <v>1</v>
      </c>
      <c r="R97" s="222">
        <f>Q97*H97</f>
        <v>4.76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196</v>
      </c>
      <c r="AT97" s="224" t="s">
        <v>197</v>
      </c>
      <c r="AU97" s="224" t="s">
        <v>78</v>
      </c>
      <c r="AY97" s="18" t="s">
        <v>146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154</v>
      </c>
      <c r="BM97" s="224" t="s">
        <v>717</v>
      </c>
    </row>
    <row r="98" spans="1:47" s="2" customFormat="1" ht="12">
      <c r="A98" s="39"/>
      <c r="B98" s="40"/>
      <c r="C98" s="41"/>
      <c r="D98" s="226" t="s">
        <v>156</v>
      </c>
      <c r="E98" s="41"/>
      <c r="F98" s="227" t="s">
        <v>716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156</v>
      </c>
      <c r="AU98" s="18" t="s">
        <v>78</v>
      </c>
    </row>
    <row r="99" spans="1:51" s="13" customFormat="1" ht="12">
      <c r="A99" s="13"/>
      <c r="B99" s="232"/>
      <c r="C99" s="233"/>
      <c r="D99" s="226" t="s">
        <v>165</v>
      </c>
      <c r="E99" s="234" t="s">
        <v>19</v>
      </c>
      <c r="F99" s="235" t="s">
        <v>718</v>
      </c>
      <c r="G99" s="233"/>
      <c r="H99" s="236">
        <v>4.76</v>
      </c>
      <c r="I99" s="237"/>
      <c r="J99" s="233"/>
      <c r="K99" s="233"/>
      <c r="L99" s="238"/>
      <c r="M99" s="239"/>
      <c r="N99" s="240"/>
      <c r="O99" s="240"/>
      <c r="P99" s="240"/>
      <c r="Q99" s="240"/>
      <c r="R99" s="240"/>
      <c r="S99" s="240"/>
      <c r="T99" s="241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2" t="s">
        <v>165</v>
      </c>
      <c r="AU99" s="242" t="s">
        <v>78</v>
      </c>
      <c r="AV99" s="13" t="s">
        <v>78</v>
      </c>
      <c r="AW99" s="13" t="s">
        <v>31</v>
      </c>
      <c r="AX99" s="13" t="s">
        <v>69</v>
      </c>
      <c r="AY99" s="242" t="s">
        <v>146</v>
      </c>
    </row>
    <row r="100" spans="1:51" s="14" customFormat="1" ht="12">
      <c r="A100" s="14"/>
      <c r="B100" s="243"/>
      <c r="C100" s="244"/>
      <c r="D100" s="226" t="s">
        <v>165</v>
      </c>
      <c r="E100" s="245" t="s">
        <v>19</v>
      </c>
      <c r="F100" s="246" t="s">
        <v>167</v>
      </c>
      <c r="G100" s="244"/>
      <c r="H100" s="247">
        <v>4.76</v>
      </c>
      <c r="I100" s="248"/>
      <c r="J100" s="244"/>
      <c r="K100" s="244"/>
      <c r="L100" s="249"/>
      <c r="M100" s="250"/>
      <c r="N100" s="251"/>
      <c r="O100" s="251"/>
      <c r="P100" s="251"/>
      <c r="Q100" s="251"/>
      <c r="R100" s="251"/>
      <c r="S100" s="251"/>
      <c r="T100" s="252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3" t="s">
        <v>165</v>
      </c>
      <c r="AU100" s="253" t="s">
        <v>78</v>
      </c>
      <c r="AV100" s="14" t="s">
        <v>154</v>
      </c>
      <c r="AW100" s="14" t="s">
        <v>31</v>
      </c>
      <c r="AX100" s="14" t="s">
        <v>76</v>
      </c>
      <c r="AY100" s="253" t="s">
        <v>146</v>
      </c>
    </row>
    <row r="101" spans="1:65" s="2" customFormat="1" ht="16.5" customHeight="1">
      <c r="A101" s="39"/>
      <c r="B101" s="40"/>
      <c r="C101" s="213" t="s">
        <v>154</v>
      </c>
      <c r="D101" s="213" t="s">
        <v>149</v>
      </c>
      <c r="E101" s="214" t="s">
        <v>158</v>
      </c>
      <c r="F101" s="215" t="s">
        <v>159</v>
      </c>
      <c r="G101" s="216" t="s">
        <v>160</v>
      </c>
      <c r="H101" s="217">
        <v>19</v>
      </c>
      <c r="I101" s="218"/>
      <c r="J101" s="219">
        <f>ROUND(I101*H101,2)</f>
        <v>0</v>
      </c>
      <c r="K101" s="215" t="s">
        <v>19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154</v>
      </c>
      <c r="AT101" s="224" t="s">
        <v>149</v>
      </c>
      <c r="AU101" s="224" t="s">
        <v>78</v>
      </c>
      <c r="AY101" s="18" t="s">
        <v>146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154</v>
      </c>
      <c r="BM101" s="224" t="s">
        <v>719</v>
      </c>
    </row>
    <row r="102" spans="1:47" s="2" customFormat="1" ht="12">
      <c r="A102" s="39"/>
      <c r="B102" s="40"/>
      <c r="C102" s="41"/>
      <c r="D102" s="226" t="s">
        <v>156</v>
      </c>
      <c r="E102" s="41"/>
      <c r="F102" s="227" t="s">
        <v>162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156</v>
      </c>
      <c r="AU102" s="18" t="s">
        <v>78</v>
      </c>
    </row>
    <row r="103" spans="1:47" s="2" customFormat="1" ht="12">
      <c r="A103" s="39"/>
      <c r="B103" s="40"/>
      <c r="C103" s="41"/>
      <c r="D103" s="226" t="s">
        <v>163</v>
      </c>
      <c r="E103" s="41"/>
      <c r="F103" s="231" t="s">
        <v>164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163</v>
      </c>
      <c r="AU103" s="18" t="s">
        <v>78</v>
      </c>
    </row>
    <row r="104" spans="1:51" s="13" customFormat="1" ht="12">
      <c r="A104" s="13"/>
      <c r="B104" s="232"/>
      <c r="C104" s="233"/>
      <c r="D104" s="226" t="s">
        <v>165</v>
      </c>
      <c r="E104" s="234" t="s">
        <v>19</v>
      </c>
      <c r="F104" s="235" t="s">
        <v>720</v>
      </c>
      <c r="G104" s="233"/>
      <c r="H104" s="236">
        <v>19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165</v>
      </c>
      <c r="AU104" s="242" t="s">
        <v>78</v>
      </c>
      <c r="AV104" s="13" t="s">
        <v>78</v>
      </c>
      <c r="AW104" s="13" t="s">
        <v>31</v>
      </c>
      <c r="AX104" s="13" t="s">
        <v>69</v>
      </c>
      <c r="AY104" s="242" t="s">
        <v>146</v>
      </c>
    </row>
    <row r="105" spans="1:51" s="14" customFormat="1" ht="12">
      <c r="A105" s="14"/>
      <c r="B105" s="243"/>
      <c r="C105" s="244"/>
      <c r="D105" s="226" t="s">
        <v>165</v>
      </c>
      <c r="E105" s="245" t="s">
        <v>19</v>
      </c>
      <c r="F105" s="246" t="s">
        <v>167</v>
      </c>
      <c r="G105" s="244"/>
      <c r="H105" s="247">
        <v>19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165</v>
      </c>
      <c r="AU105" s="253" t="s">
        <v>78</v>
      </c>
      <c r="AV105" s="14" t="s">
        <v>154</v>
      </c>
      <c r="AW105" s="14" t="s">
        <v>31</v>
      </c>
      <c r="AX105" s="14" t="s">
        <v>76</v>
      </c>
      <c r="AY105" s="253" t="s">
        <v>146</v>
      </c>
    </row>
    <row r="106" spans="1:65" s="2" customFormat="1" ht="16.5" customHeight="1">
      <c r="A106" s="39"/>
      <c r="B106" s="40"/>
      <c r="C106" s="213" t="s">
        <v>147</v>
      </c>
      <c r="D106" s="213" t="s">
        <v>149</v>
      </c>
      <c r="E106" s="214" t="s">
        <v>169</v>
      </c>
      <c r="F106" s="215" t="s">
        <v>170</v>
      </c>
      <c r="G106" s="216" t="s">
        <v>160</v>
      </c>
      <c r="H106" s="217">
        <v>19</v>
      </c>
      <c r="I106" s="218"/>
      <c r="J106" s="219">
        <f>ROUND(I106*H106,2)</f>
        <v>0</v>
      </c>
      <c r="K106" s="215" t="s">
        <v>153</v>
      </c>
      <c r="L106" s="45"/>
      <c r="M106" s="220" t="s">
        <v>19</v>
      </c>
      <c r="N106" s="221" t="s">
        <v>40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154</v>
      </c>
      <c r="AT106" s="224" t="s">
        <v>149</v>
      </c>
      <c r="AU106" s="224" t="s">
        <v>78</v>
      </c>
      <c r="AY106" s="18" t="s">
        <v>146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76</v>
      </c>
      <c r="BK106" s="225">
        <f>ROUND(I106*H106,2)</f>
        <v>0</v>
      </c>
      <c r="BL106" s="18" t="s">
        <v>154</v>
      </c>
      <c r="BM106" s="224" t="s">
        <v>721</v>
      </c>
    </row>
    <row r="107" spans="1:47" s="2" customFormat="1" ht="12">
      <c r="A107" s="39"/>
      <c r="B107" s="40"/>
      <c r="C107" s="41"/>
      <c r="D107" s="226" t="s">
        <v>156</v>
      </c>
      <c r="E107" s="41"/>
      <c r="F107" s="227" t="s">
        <v>172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156</v>
      </c>
      <c r="AU107" s="18" t="s">
        <v>78</v>
      </c>
    </row>
    <row r="108" spans="1:51" s="13" customFormat="1" ht="12">
      <c r="A108" s="13"/>
      <c r="B108" s="232"/>
      <c r="C108" s="233"/>
      <c r="D108" s="226" t="s">
        <v>165</v>
      </c>
      <c r="E108" s="234" t="s">
        <v>19</v>
      </c>
      <c r="F108" s="235" t="s">
        <v>722</v>
      </c>
      <c r="G108" s="233"/>
      <c r="H108" s="236">
        <v>19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165</v>
      </c>
      <c r="AU108" s="242" t="s">
        <v>78</v>
      </c>
      <c r="AV108" s="13" t="s">
        <v>78</v>
      </c>
      <c r="AW108" s="13" t="s">
        <v>31</v>
      </c>
      <c r="AX108" s="13" t="s">
        <v>76</v>
      </c>
      <c r="AY108" s="242" t="s">
        <v>146</v>
      </c>
    </row>
    <row r="109" spans="1:65" s="2" customFormat="1" ht="16.5" customHeight="1">
      <c r="A109" s="39"/>
      <c r="B109" s="40"/>
      <c r="C109" s="213" t="s">
        <v>184</v>
      </c>
      <c r="D109" s="213" t="s">
        <v>149</v>
      </c>
      <c r="E109" s="214" t="s">
        <v>174</v>
      </c>
      <c r="F109" s="215" t="s">
        <v>175</v>
      </c>
      <c r="G109" s="216" t="s">
        <v>160</v>
      </c>
      <c r="H109" s="217">
        <v>15</v>
      </c>
      <c r="I109" s="218"/>
      <c r="J109" s="219">
        <f>ROUND(I109*H109,2)</f>
        <v>0</v>
      </c>
      <c r="K109" s="215" t="s">
        <v>153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154</v>
      </c>
      <c r="AT109" s="224" t="s">
        <v>149</v>
      </c>
      <c r="AU109" s="224" t="s">
        <v>78</v>
      </c>
      <c r="AY109" s="18" t="s">
        <v>146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154</v>
      </c>
      <c r="BM109" s="224" t="s">
        <v>723</v>
      </c>
    </row>
    <row r="110" spans="1:47" s="2" customFormat="1" ht="12">
      <c r="A110" s="39"/>
      <c r="B110" s="40"/>
      <c r="C110" s="41"/>
      <c r="D110" s="226" t="s">
        <v>156</v>
      </c>
      <c r="E110" s="41"/>
      <c r="F110" s="227" t="s">
        <v>177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156</v>
      </c>
      <c r="AU110" s="18" t="s">
        <v>78</v>
      </c>
    </row>
    <row r="111" spans="1:51" s="13" customFormat="1" ht="12">
      <c r="A111" s="13"/>
      <c r="B111" s="232"/>
      <c r="C111" s="233"/>
      <c r="D111" s="226" t="s">
        <v>165</v>
      </c>
      <c r="E111" s="234" t="s">
        <v>19</v>
      </c>
      <c r="F111" s="235" t="s">
        <v>724</v>
      </c>
      <c r="G111" s="233"/>
      <c r="H111" s="236">
        <v>15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165</v>
      </c>
      <c r="AU111" s="242" t="s">
        <v>78</v>
      </c>
      <c r="AV111" s="13" t="s">
        <v>78</v>
      </c>
      <c r="AW111" s="13" t="s">
        <v>31</v>
      </c>
      <c r="AX111" s="13" t="s">
        <v>76</v>
      </c>
      <c r="AY111" s="242" t="s">
        <v>146</v>
      </c>
    </row>
    <row r="112" spans="1:65" s="2" customFormat="1" ht="16.5" customHeight="1">
      <c r="A112" s="39"/>
      <c r="B112" s="40"/>
      <c r="C112" s="213" t="s">
        <v>189</v>
      </c>
      <c r="D112" s="213" t="s">
        <v>149</v>
      </c>
      <c r="E112" s="214" t="s">
        <v>179</v>
      </c>
      <c r="F112" s="215" t="s">
        <v>180</v>
      </c>
      <c r="G112" s="216" t="s">
        <v>152</v>
      </c>
      <c r="H112" s="217">
        <v>0.01</v>
      </c>
      <c r="I112" s="218"/>
      <c r="J112" s="219">
        <f>ROUND(I112*H112,2)</f>
        <v>0</v>
      </c>
      <c r="K112" s="215" t="s">
        <v>153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154</v>
      </c>
      <c r="AT112" s="224" t="s">
        <v>149</v>
      </c>
      <c r="AU112" s="224" t="s">
        <v>78</v>
      </c>
      <c r="AY112" s="18" t="s">
        <v>146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154</v>
      </c>
      <c r="BM112" s="224" t="s">
        <v>725</v>
      </c>
    </row>
    <row r="113" spans="1:47" s="2" customFormat="1" ht="12">
      <c r="A113" s="39"/>
      <c r="B113" s="40"/>
      <c r="C113" s="41"/>
      <c r="D113" s="226" t="s">
        <v>156</v>
      </c>
      <c r="E113" s="41"/>
      <c r="F113" s="227" t="s">
        <v>182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156</v>
      </c>
      <c r="AU113" s="18" t="s">
        <v>78</v>
      </c>
    </row>
    <row r="114" spans="1:51" s="13" customFormat="1" ht="12">
      <c r="A114" s="13"/>
      <c r="B114" s="232"/>
      <c r="C114" s="233"/>
      <c r="D114" s="226" t="s">
        <v>165</v>
      </c>
      <c r="E114" s="234" t="s">
        <v>19</v>
      </c>
      <c r="F114" s="235" t="s">
        <v>726</v>
      </c>
      <c r="G114" s="233"/>
      <c r="H114" s="236">
        <v>0.01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165</v>
      </c>
      <c r="AU114" s="242" t="s">
        <v>78</v>
      </c>
      <c r="AV114" s="13" t="s">
        <v>78</v>
      </c>
      <c r="AW114" s="13" t="s">
        <v>31</v>
      </c>
      <c r="AX114" s="13" t="s">
        <v>76</v>
      </c>
      <c r="AY114" s="242" t="s">
        <v>146</v>
      </c>
    </row>
    <row r="115" spans="1:65" s="2" customFormat="1" ht="16.5" customHeight="1">
      <c r="A115" s="39"/>
      <c r="B115" s="40"/>
      <c r="C115" s="213" t="s">
        <v>196</v>
      </c>
      <c r="D115" s="213" t="s">
        <v>149</v>
      </c>
      <c r="E115" s="214" t="s">
        <v>185</v>
      </c>
      <c r="F115" s="215" t="s">
        <v>186</v>
      </c>
      <c r="G115" s="216" t="s">
        <v>152</v>
      </c>
      <c r="H115" s="217">
        <v>0.01</v>
      </c>
      <c r="I115" s="218"/>
      <c r="J115" s="219">
        <f>ROUND(I115*H115,2)</f>
        <v>0</v>
      </c>
      <c r="K115" s="215" t="s">
        <v>153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154</v>
      </c>
      <c r="AT115" s="224" t="s">
        <v>149</v>
      </c>
      <c r="AU115" s="224" t="s">
        <v>78</v>
      </c>
      <c r="AY115" s="18" t="s">
        <v>146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154</v>
      </c>
      <c r="BM115" s="224" t="s">
        <v>727</v>
      </c>
    </row>
    <row r="116" spans="1:47" s="2" customFormat="1" ht="12">
      <c r="A116" s="39"/>
      <c r="B116" s="40"/>
      <c r="C116" s="41"/>
      <c r="D116" s="226" t="s">
        <v>156</v>
      </c>
      <c r="E116" s="41"/>
      <c r="F116" s="227" t="s">
        <v>188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78</v>
      </c>
    </row>
    <row r="117" spans="1:51" s="13" customFormat="1" ht="12">
      <c r="A117" s="13"/>
      <c r="B117" s="232"/>
      <c r="C117" s="233"/>
      <c r="D117" s="226" t="s">
        <v>165</v>
      </c>
      <c r="E117" s="234" t="s">
        <v>19</v>
      </c>
      <c r="F117" s="235" t="s">
        <v>726</v>
      </c>
      <c r="G117" s="233"/>
      <c r="H117" s="236">
        <v>0.01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165</v>
      </c>
      <c r="AU117" s="242" t="s">
        <v>78</v>
      </c>
      <c r="AV117" s="13" t="s">
        <v>78</v>
      </c>
      <c r="AW117" s="13" t="s">
        <v>31</v>
      </c>
      <c r="AX117" s="13" t="s">
        <v>76</v>
      </c>
      <c r="AY117" s="242" t="s">
        <v>146</v>
      </c>
    </row>
    <row r="118" spans="1:65" s="2" customFormat="1" ht="16.5" customHeight="1">
      <c r="A118" s="39"/>
      <c r="B118" s="40"/>
      <c r="C118" s="213" t="s">
        <v>201</v>
      </c>
      <c r="D118" s="213" t="s">
        <v>149</v>
      </c>
      <c r="E118" s="214" t="s">
        <v>728</v>
      </c>
      <c r="F118" s="215" t="s">
        <v>729</v>
      </c>
      <c r="G118" s="216" t="s">
        <v>192</v>
      </c>
      <c r="H118" s="217">
        <v>4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40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154</v>
      </c>
      <c r="AT118" s="224" t="s">
        <v>149</v>
      </c>
      <c r="AU118" s="224" t="s">
        <v>78</v>
      </c>
      <c r="AY118" s="18" t="s">
        <v>146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76</v>
      </c>
      <c r="BK118" s="225">
        <f>ROUND(I118*H118,2)</f>
        <v>0</v>
      </c>
      <c r="BL118" s="18" t="s">
        <v>154</v>
      </c>
      <c r="BM118" s="224" t="s">
        <v>730</v>
      </c>
    </row>
    <row r="119" spans="1:47" s="2" customFormat="1" ht="12">
      <c r="A119" s="39"/>
      <c r="B119" s="40"/>
      <c r="C119" s="41"/>
      <c r="D119" s="226" t="s">
        <v>156</v>
      </c>
      <c r="E119" s="41"/>
      <c r="F119" s="227" t="s">
        <v>731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156</v>
      </c>
      <c r="AU119" s="18" t="s">
        <v>78</v>
      </c>
    </row>
    <row r="120" spans="1:51" s="13" customFormat="1" ht="12">
      <c r="A120" s="13"/>
      <c r="B120" s="232"/>
      <c r="C120" s="233"/>
      <c r="D120" s="226" t="s">
        <v>165</v>
      </c>
      <c r="E120" s="234" t="s">
        <v>19</v>
      </c>
      <c r="F120" s="235" t="s">
        <v>732</v>
      </c>
      <c r="G120" s="233"/>
      <c r="H120" s="236">
        <v>4</v>
      </c>
      <c r="I120" s="237"/>
      <c r="J120" s="233"/>
      <c r="K120" s="233"/>
      <c r="L120" s="238"/>
      <c r="M120" s="239"/>
      <c r="N120" s="240"/>
      <c r="O120" s="240"/>
      <c r="P120" s="240"/>
      <c r="Q120" s="240"/>
      <c r="R120" s="240"/>
      <c r="S120" s="240"/>
      <c r="T120" s="241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2" t="s">
        <v>165</v>
      </c>
      <c r="AU120" s="242" t="s">
        <v>78</v>
      </c>
      <c r="AV120" s="13" t="s">
        <v>78</v>
      </c>
      <c r="AW120" s="13" t="s">
        <v>31</v>
      </c>
      <c r="AX120" s="13" t="s">
        <v>76</v>
      </c>
      <c r="AY120" s="242" t="s">
        <v>146</v>
      </c>
    </row>
    <row r="121" spans="1:65" s="2" customFormat="1" ht="16.5" customHeight="1">
      <c r="A121" s="39"/>
      <c r="B121" s="40"/>
      <c r="C121" s="213" t="s">
        <v>205</v>
      </c>
      <c r="D121" s="213" t="s">
        <v>149</v>
      </c>
      <c r="E121" s="214" t="s">
        <v>214</v>
      </c>
      <c r="F121" s="215" t="s">
        <v>215</v>
      </c>
      <c r="G121" s="216" t="s">
        <v>152</v>
      </c>
      <c r="H121" s="217">
        <v>0.25</v>
      </c>
      <c r="I121" s="218"/>
      <c r="J121" s="219">
        <f>ROUND(I121*H121,2)</f>
        <v>0</v>
      </c>
      <c r="K121" s="215" t="s">
        <v>153</v>
      </c>
      <c r="L121" s="45"/>
      <c r="M121" s="220" t="s">
        <v>19</v>
      </c>
      <c r="N121" s="221" t="s">
        <v>40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154</v>
      </c>
      <c r="AT121" s="224" t="s">
        <v>149</v>
      </c>
      <c r="AU121" s="224" t="s">
        <v>78</v>
      </c>
      <c r="AY121" s="18" t="s">
        <v>146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76</v>
      </c>
      <c r="BK121" s="225">
        <f>ROUND(I121*H121,2)</f>
        <v>0</v>
      </c>
      <c r="BL121" s="18" t="s">
        <v>154</v>
      </c>
      <c r="BM121" s="224" t="s">
        <v>733</v>
      </c>
    </row>
    <row r="122" spans="1:47" s="2" customFormat="1" ht="12">
      <c r="A122" s="39"/>
      <c r="B122" s="40"/>
      <c r="C122" s="41"/>
      <c r="D122" s="226" t="s">
        <v>156</v>
      </c>
      <c r="E122" s="41"/>
      <c r="F122" s="227" t="s">
        <v>217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156</v>
      </c>
      <c r="AU122" s="18" t="s">
        <v>78</v>
      </c>
    </row>
    <row r="123" spans="1:47" s="2" customFormat="1" ht="12">
      <c r="A123" s="39"/>
      <c r="B123" s="40"/>
      <c r="C123" s="41"/>
      <c r="D123" s="226" t="s">
        <v>163</v>
      </c>
      <c r="E123" s="41"/>
      <c r="F123" s="231" t="s">
        <v>218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163</v>
      </c>
      <c r="AU123" s="18" t="s">
        <v>78</v>
      </c>
    </row>
    <row r="124" spans="1:51" s="13" customFormat="1" ht="12">
      <c r="A124" s="13"/>
      <c r="B124" s="232"/>
      <c r="C124" s="233"/>
      <c r="D124" s="226" t="s">
        <v>165</v>
      </c>
      <c r="E124" s="234" t="s">
        <v>19</v>
      </c>
      <c r="F124" s="235" t="s">
        <v>734</v>
      </c>
      <c r="G124" s="233"/>
      <c r="H124" s="236">
        <v>0.25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165</v>
      </c>
      <c r="AU124" s="242" t="s">
        <v>78</v>
      </c>
      <c r="AV124" s="13" t="s">
        <v>78</v>
      </c>
      <c r="AW124" s="13" t="s">
        <v>31</v>
      </c>
      <c r="AX124" s="13" t="s">
        <v>76</v>
      </c>
      <c r="AY124" s="242" t="s">
        <v>146</v>
      </c>
    </row>
    <row r="125" spans="1:65" s="2" customFormat="1" ht="16.5" customHeight="1">
      <c r="A125" s="39"/>
      <c r="B125" s="40"/>
      <c r="C125" s="213" t="s">
        <v>209</v>
      </c>
      <c r="D125" s="213" t="s">
        <v>149</v>
      </c>
      <c r="E125" s="214" t="s">
        <v>735</v>
      </c>
      <c r="F125" s="215" t="s">
        <v>736</v>
      </c>
      <c r="G125" s="216" t="s">
        <v>737</v>
      </c>
      <c r="H125" s="217">
        <v>4</v>
      </c>
      <c r="I125" s="218"/>
      <c r="J125" s="219">
        <f>ROUND(I125*H125,2)</f>
        <v>0</v>
      </c>
      <c r="K125" s="215" t="s">
        <v>19</v>
      </c>
      <c r="L125" s="45"/>
      <c r="M125" s="220" t="s">
        <v>19</v>
      </c>
      <c r="N125" s="221" t="s">
        <v>40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154</v>
      </c>
      <c r="AT125" s="224" t="s">
        <v>149</v>
      </c>
      <c r="AU125" s="224" t="s">
        <v>78</v>
      </c>
      <c r="AY125" s="18" t="s">
        <v>146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76</v>
      </c>
      <c r="BK125" s="225">
        <f>ROUND(I125*H125,2)</f>
        <v>0</v>
      </c>
      <c r="BL125" s="18" t="s">
        <v>154</v>
      </c>
      <c r="BM125" s="224" t="s">
        <v>738</v>
      </c>
    </row>
    <row r="126" spans="1:47" s="2" customFormat="1" ht="12">
      <c r="A126" s="39"/>
      <c r="B126" s="40"/>
      <c r="C126" s="41"/>
      <c r="D126" s="226" t="s">
        <v>156</v>
      </c>
      <c r="E126" s="41"/>
      <c r="F126" s="227" t="s">
        <v>739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156</v>
      </c>
      <c r="AU126" s="18" t="s">
        <v>78</v>
      </c>
    </row>
    <row r="127" spans="1:51" s="13" customFormat="1" ht="12">
      <c r="A127" s="13"/>
      <c r="B127" s="232"/>
      <c r="C127" s="233"/>
      <c r="D127" s="226" t="s">
        <v>165</v>
      </c>
      <c r="E127" s="234" t="s">
        <v>19</v>
      </c>
      <c r="F127" s="235" t="s">
        <v>154</v>
      </c>
      <c r="G127" s="233"/>
      <c r="H127" s="236">
        <v>4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2" t="s">
        <v>165</v>
      </c>
      <c r="AU127" s="242" t="s">
        <v>78</v>
      </c>
      <c r="AV127" s="13" t="s">
        <v>78</v>
      </c>
      <c r="AW127" s="13" t="s">
        <v>31</v>
      </c>
      <c r="AX127" s="13" t="s">
        <v>76</v>
      </c>
      <c r="AY127" s="242" t="s">
        <v>146</v>
      </c>
    </row>
    <row r="128" spans="1:65" s="2" customFormat="1" ht="16.5" customHeight="1">
      <c r="A128" s="39"/>
      <c r="B128" s="40"/>
      <c r="C128" s="213" t="s">
        <v>213</v>
      </c>
      <c r="D128" s="213" t="s">
        <v>149</v>
      </c>
      <c r="E128" s="214" t="s">
        <v>740</v>
      </c>
      <c r="F128" s="215" t="s">
        <v>741</v>
      </c>
      <c r="G128" s="216" t="s">
        <v>737</v>
      </c>
      <c r="H128" s="217">
        <v>4</v>
      </c>
      <c r="I128" s="218"/>
      <c r="J128" s="219">
        <f>ROUND(I128*H128,2)</f>
        <v>0</v>
      </c>
      <c r="K128" s="215" t="s">
        <v>153</v>
      </c>
      <c r="L128" s="45"/>
      <c r="M128" s="220" t="s">
        <v>19</v>
      </c>
      <c r="N128" s="221" t="s">
        <v>40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154</v>
      </c>
      <c r="AT128" s="224" t="s">
        <v>149</v>
      </c>
      <c r="AU128" s="224" t="s">
        <v>78</v>
      </c>
      <c r="AY128" s="18" t="s">
        <v>146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76</v>
      </c>
      <c r="BK128" s="225">
        <f>ROUND(I128*H128,2)</f>
        <v>0</v>
      </c>
      <c r="BL128" s="18" t="s">
        <v>154</v>
      </c>
      <c r="BM128" s="224" t="s">
        <v>742</v>
      </c>
    </row>
    <row r="129" spans="1:47" s="2" customFormat="1" ht="12">
      <c r="A129" s="39"/>
      <c r="B129" s="40"/>
      <c r="C129" s="41"/>
      <c r="D129" s="226" t="s">
        <v>156</v>
      </c>
      <c r="E129" s="41"/>
      <c r="F129" s="227" t="s">
        <v>743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156</v>
      </c>
      <c r="AU129" s="18" t="s">
        <v>78</v>
      </c>
    </row>
    <row r="130" spans="1:51" s="13" customFormat="1" ht="12">
      <c r="A130" s="13"/>
      <c r="B130" s="232"/>
      <c r="C130" s="233"/>
      <c r="D130" s="226" t="s">
        <v>165</v>
      </c>
      <c r="E130" s="234" t="s">
        <v>19</v>
      </c>
      <c r="F130" s="235" t="s">
        <v>154</v>
      </c>
      <c r="G130" s="233"/>
      <c r="H130" s="236">
        <v>4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165</v>
      </c>
      <c r="AU130" s="242" t="s">
        <v>78</v>
      </c>
      <c r="AV130" s="13" t="s">
        <v>78</v>
      </c>
      <c r="AW130" s="13" t="s">
        <v>31</v>
      </c>
      <c r="AX130" s="13" t="s">
        <v>76</v>
      </c>
      <c r="AY130" s="242" t="s">
        <v>146</v>
      </c>
    </row>
    <row r="131" spans="1:65" s="2" customFormat="1" ht="16.5" customHeight="1">
      <c r="A131" s="39"/>
      <c r="B131" s="40"/>
      <c r="C131" s="254" t="s">
        <v>220</v>
      </c>
      <c r="D131" s="254" t="s">
        <v>197</v>
      </c>
      <c r="E131" s="255" t="s">
        <v>744</v>
      </c>
      <c r="F131" s="256" t="s">
        <v>745</v>
      </c>
      <c r="G131" s="257" t="s">
        <v>192</v>
      </c>
      <c r="H131" s="258">
        <v>16</v>
      </c>
      <c r="I131" s="259"/>
      <c r="J131" s="260">
        <f>ROUND(I131*H131,2)</f>
        <v>0</v>
      </c>
      <c r="K131" s="256" t="s">
        <v>153</v>
      </c>
      <c r="L131" s="261"/>
      <c r="M131" s="262" t="s">
        <v>19</v>
      </c>
      <c r="N131" s="263" t="s">
        <v>40</v>
      </c>
      <c r="O131" s="85"/>
      <c r="P131" s="222">
        <f>O131*H131</f>
        <v>0</v>
      </c>
      <c r="Q131" s="222">
        <v>0.00123</v>
      </c>
      <c r="R131" s="222">
        <f>Q131*H131</f>
        <v>0.01968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196</v>
      </c>
      <c r="AT131" s="224" t="s">
        <v>197</v>
      </c>
      <c r="AU131" s="224" t="s">
        <v>78</v>
      </c>
      <c r="AY131" s="18" t="s">
        <v>146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76</v>
      </c>
      <c r="BK131" s="225">
        <f>ROUND(I131*H131,2)</f>
        <v>0</v>
      </c>
      <c r="BL131" s="18" t="s">
        <v>154</v>
      </c>
      <c r="BM131" s="224" t="s">
        <v>746</v>
      </c>
    </row>
    <row r="132" spans="1:47" s="2" customFormat="1" ht="12">
      <c r="A132" s="39"/>
      <c r="B132" s="40"/>
      <c r="C132" s="41"/>
      <c r="D132" s="226" t="s">
        <v>156</v>
      </c>
      <c r="E132" s="41"/>
      <c r="F132" s="227" t="s">
        <v>745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78</v>
      </c>
    </row>
    <row r="133" spans="1:51" s="13" customFormat="1" ht="12">
      <c r="A133" s="13"/>
      <c r="B133" s="232"/>
      <c r="C133" s="233"/>
      <c r="D133" s="226" t="s">
        <v>165</v>
      </c>
      <c r="E133" s="234" t="s">
        <v>19</v>
      </c>
      <c r="F133" s="235" t="s">
        <v>747</v>
      </c>
      <c r="G133" s="233"/>
      <c r="H133" s="236">
        <v>16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165</v>
      </c>
      <c r="AU133" s="242" t="s">
        <v>78</v>
      </c>
      <c r="AV133" s="13" t="s">
        <v>78</v>
      </c>
      <c r="AW133" s="13" t="s">
        <v>31</v>
      </c>
      <c r="AX133" s="13" t="s">
        <v>76</v>
      </c>
      <c r="AY133" s="242" t="s">
        <v>146</v>
      </c>
    </row>
    <row r="134" spans="1:65" s="2" customFormat="1" ht="16.5" customHeight="1">
      <c r="A134" s="39"/>
      <c r="B134" s="40"/>
      <c r="C134" s="254" t="s">
        <v>225</v>
      </c>
      <c r="D134" s="254" t="s">
        <v>197</v>
      </c>
      <c r="E134" s="255" t="s">
        <v>221</v>
      </c>
      <c r="F134" s="256" t="s">
        <v>222</v>
      </c>
      <c r="G134" s="257" t="s">
        <v>192</v>
      </c>
      <c r="H134" s="258">
        <v>50</v>
      </c>
      <c r="I134" s="259"/>
      <c r="J134" s="260">
        <f>ROUND(I134*H134,2)</f>
        <v>0</v>
      </c>
      <c r="K134" s="256" t="s">
        <v>153</v>
      </c>
      <c r="L134" s="261"/>
      <c r="M134" s="262" t="s">
        <v>19</v>
      </c>
      <c r="N134" s="263" t="s">
        <v>40</v>
      </c>
      <c r="O134" s="85"/>
      <c r="P134" s="222">
        <f>O134*H134</f>
        <v>0</v>
      </c>
      <c r="Q134" s="222">
        <v>0.00018</v>
      </c>
      <c r="R134" s="222">
        <f>Q134*H134</f>
        <v>0.009000000000000001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196</v>
      </c>
      <c r="AT134" s="224" t="s">
        <v>197</v>
      </c>
      <c r="AU134" s="224" t="s">
        <v>78</v>
      </c>
      <c r="AY134" s="18" t="s">
        <v>146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154</v>
      </c>
      <c r="BM134" s="224" t="s">
        <v>748</v>
      </c>
    </row>
    <row r="135" spans="1:47" s="2" customFormat="1" ht="12">
      <c r="A135" s="39"/>
      <c r="B135" s="40"/>
      <c r="C135" s="41"/>
      <c r="D135" s="226" t="s">
        <v>156</v>
      </c>
      <c r="E135" s="41"/>
      <c r="F135" s="227" t="s">
        <v>222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78</v>
      </c>
    </row>
    <row r="136" spans="1:51" s="13" customFormat="1" ht="12">
      <c r="A136" s="13"/>
      <c r="B136" s="232"/>
      <c r="C136" s="233"/>
      <c r="D136" s="226" t="s">
        <v>165</v>
      </c>
      <c r="E136" s="234" t="s">
        <v>19</v>
      </c>
      <c r="F136" s="235" t="s">
        <v>749</v>
      </c>
      <c r="G136" s="233"/>
      <c r="H136" s="236">
        <v>50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165</v>
      </c>
      <c r="AU136" s="242" t="s">
        <v>78</v>
      </c>
      <c r="AV136" s="13" t="s">
        <v>78</v>
      </c>
      <c r="AW136" s="13" t="s">
        <v>31</v>
      </c>
      <c r="AX136" s="13" t="s">
        <v>76</v>
      </c>
      <c r="AY136" s="242" t="s">
        <v>146</v>
      </c>
    </row>
    <row r="137" spans="1:65" s="2" customFormat="1" ht="16.5" customHeight="1">
      <c r="A137" s="39"/>
      <c r="B137" s="40"/>
      <c r="C137" s="213" t="s">
        <v>8</v>
      </c>
      <c r="D137" s="213" t="s">
        <v>149</v>
      </c>
      <c r="E137" s="214" t="s">
        <v>750</v>
      </c>
      <c r="F137" s="215" t="s">
        <v>751</v>
      </c>
      <c r="G137" s="216" t="s">
        <v>294</v>
      </c>
      <c r="H137" s="217">
        <v>150</v>
      </c>
      <c r="I137" s="218"/>
      <c r="J137" s="219">
        <f>ROUND(I137*H137,2)</f>
        <v>0</v>
      </c>
      <c r="K137" s="215" t="s">
        <v>153</v>
      </c>
      <c r="L137" s="45"/>
      <c r="M137" s="220" t="s">
        <v>19</v>
      </c>
      <c r="N137" s="221" t="s">
        <v>40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154</v>
      </c>
      <c r="AT137" s="224" t="s">
        <v>149</v>
      </c>
      <c r="AU137" s="224" t="s">
        <v>78</v>
      </c>
      <c r="AY137" s="18" t="s">
        <v>146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76</v>
      </c>
      <c r="BK137" s="225">
        <f>ROUND(I137*H137,2)</f>
        <v>0</v>
      </c>
      <c r="BL137" s="18" t="s">
        <v>154</v>
      </c>
      <c r="BM137" s="224" t="s">
        <v>752</v>
      </c>
    </row>
    <row r="138" spans="1:47" s="2" customFormat="1" ht="12">
      <c r="A138" s="39"/>
      <c r="B138" s="40"/>
      <c r="C138" s="41"/>
      <c r="D138" s="226" t="s">
        <v>156</v>
      </c>
      <c r="E138" s="41"/>
      <c r="F138" s="227" t="s">
        <v>753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78</v>
      </c>
    </row>
    <row r="139" spans="1:51" s="13" customFormat="1" ht="12">
      <c r="A139" s="13"/>
      <c r="B139" s="232"/>
      <c r="C139" s="233"/>
      <c r="D139" s="226" t="s">
        <v>165</v>
      </c>
      <c r="E139" s="234" t="s">
        <v>19</v>
      </c>
      <c r="F139" s="235" t="s">
        <v>754</v>
      </c>
      <c r="G139" s="233"/>
      <c r="H139" s="236">
        <v>150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165</v>
      </c>
      <c r="AU139" s="242" t="s">
        <v>78</v>
      </c>
      <c r="AV139" s="13" t="s">
        <v>78</v>
      </c>
      <c r="AW139" s="13" t="s">
        <v>31</v>
      </c>
      <c r="AX139" s="13" t="s">
        <v>76</v>
      </c>
      <c r="AY139" s="242" t="s">
        <v>146</v>
      </c>
    </row>
    <row r="140" spans="1:65" s="2" customFormat="1" ht="16.5" customHeight="1">
      <c r="A140" s="39"/>
      <c r="B140" s="40"/>
      <c r="C140" s="213" t="s">
        <v>241</v>
      </c>
      <c r="D140" s="213" t="s">
        <v>149</v>
      </c>
      <c r="E140" s="214" t="s">
        <v>755</v>
      </c>
      <c r="F140" s="215" t="s">
        <v>756</v>
      </c>
      <c r="G140" s="216" t="s">
        <v>294</v>
      </c>
      <c r="H140" s="217">
        <v>150</v>
      </c>
      <c r="I140" s="218"/>
      <c r="J140" s="219">
        <f>ROUND(I140*H140,2)</f>
        <v>0</v>
      </c>
      <c r="K140" s="215" t="s">
        <v>153</v>
      </c>
      <c r="L140" s="45"/>
      <c r="M140" s="220" t="s">
        <v>19</v>
      </c>
      <c r="N140" s="221" t="s">
        <v>40</v>
      </c>
      <c r="O140" s="85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154</v>
      </c>
      <c r="AT140" s="224" t="s">
        <v>149</v>
      </c>
      <c r="AU140" s="224" t="s">
        <v>78</v>
      </c>
      <c r="AY140" s="18" t="s">
        <v>146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76</v>
      </c>
      <c r="BK140" s="225">
        <f>ROUND(I140*H140,2)</f>
        <v>0</v>
      </c>
      <c r="BL140" s="18" t="s">
        <v>154</v>
      </c>
      <c r="BM140" s="224" t="s">
        <v>757</v>
      </c>
    </row>
    <row r="141" spans="1:47" s="2" customFormat="1" ht="12">
      <c r="A141" s="39"/>
      <c r="B141" s="40"/>
      <c r="C141" s="41"/>
      <c r="D141" s="226" t="s">
        <v>156</v>
      </c>
      <c r="E141" s="41"/>
      <c r="F141" s="227" t="s">
        <v>758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156</v>
      </c>
      <c r="AU141" s="18" t="s">
        <v>78</v>
      </c>
    </row>
    <row r="142" spans="1:51" s="13" customFormat="1" ht="12">
      <c r="A142" s="13"/>
      <c r="B142" s="232"/>
      <c r="C142" s="233"/>
      <c r="D142" s="226" t="s">
        <v>165</v>
      </c>
      <c r="E142" s="234" t="s">
        <v>19</v>
      </c>
      <c r="F142" s="235" t="s">
        <v>754</v>
      </c>
      <c r="G142" s="233"/>
      <c r="H142" s="236">
        <v>150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165</v>
      </c>
      <c r="AU142" s="242" t="s">
        <v>78</v>
      </c>
      <c r="AV142" s="13" t="s">
        <v>78</v>
      </c>
      <c r="AW142" s="13" t="s">
        <v>31</v>
      </c>
      <c r="AX142" s="13" t="s">
        <v>76</v>
      </c>
      <c r="AY142" s="242" t="s">
        <v>146</v>
      </c>
    </row>
    <row r="143" spans="1:65" s="2" customFormat="1" ht="16.5" customHeight="1">
      <c r="A143" s="39"/>
      <c r="B143" s="40"/>
      <c r="C143" s="254" t="s">
        <v>247</v>
      </c>
      <c r="D143" s="254" t="s">
        <v>197</v>
      </c>
      <c r="E143" s="255" t="s">
        <v>226</v>
      </c>
      <c r="F143" s="256" t="s">
        <v>227</v>
      </c>
      <c r="G143" s="257" t="s">
        <v>228</v>
      </c>
      <c r="H143" s="258">
        <v>61.2</v>
      </c>
      <c r="I143" s="259"/>
      <c r="J143" s="260">
        <f>ROUND(I143*H143,2)</f>
        <v>0</v>
      </c>
      <c r="K143" s="256" t="s">
        <v>153</v>
      </c>
      <c r="L143" s="261"/>
      <c r="M143" s="262" t="s">
        <v>19</v>
      </c>
      <c r="N143" s="263" t="s">
        <v>40</v>
      </c>
      <c r="O143" s="85"/>
      <c r="P143" s="222">
        <f>O143*H143</f>
        <v>0</v>
      </c>
      <c r="Q143" s="222">
        <v>1</v>
      </c>
      <c r="R143" s="222">
        <f>Q143*H143</f>
        <v>61.2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196</v>
      </c>
      <c r="AT143" s="224" t="s">
        <v>197</v>
      </c>
      <c r="AU143" s="224" t="s">
        <v>78</v>
      </c>
      <c r="AY143" s="18" t="s">
        <v>146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76</v>
      </c>
      <c r="BK143" s="225">
        <f>ROUND(I143*H143,2)</f>
        <v>0</v>
      </c>
      <c r="BL143" s="18" t="s">
        <v>154</v>
      </c>
      <c r="BM143" s="224" t="s">
        <v>759</v>
      </c>
    </row>
    <row r="144" spans="1:47" s="2" customFormat="1" ht="12">
      <c r="A144" s="39"/>
      <c r="B144" s="40"/>
      <c r="C144" s="41"/>
      <c r="D144" s="226" t="s">
        <v>156</v>
      </c>
      <c r="E144" s="41"/>
      <c r="F144" s="227" t="s">
        <v>227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156</v>
      </c>
      <c r="AU144" s="18" t="s">
        <v>78</v>
      </c>
    </row>
    <row r="145" spans="1:51" s="13" customFormat="1" ht="12">
      <c r="A145" s="13"/>
      <c r="B145" s="232"/>
      <c r="C145" s="233"/>
      <c r="D145" s="226" t="s">
        <v>165</v>
      </c>
      <c r="E145" s="234" t="s">
        <v>19</v>
      </c>
      <c r="F145" s="235" t="s">
        <v>760</v>
      </c>
      <c r="G145" s="233"/>
      <c r="H145" s="236">
        <v>34.2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2" t="s">
        <v>165</v>
      </c>
      <c r="AU145" s="242" t="s">
        <v>78</v>
      </c>
      <c r="AV145" s="13" t="s">
        <v>78</v>
      </c>
      <c r="AW145" s="13" t="s">
        <v>31</v>
      </c>
      <c r="AX145" s="13" t="s">
        <v>69</v>
      </c>
      <c r="AY145" s="242" t="s">
        <v>146</v>
      </c>
    </row>
    <row r="146" spans="1:51" s="13" customFormat="1" ht="12">
      <c r="A146" s="13"/>
      <c r="B146" s="232"/>
      <c r="C146" s="233"/>
      <c r="D146" s="226" t="s">
        <v>165</v>
      </c>
      <c r="E146" s="234" t="s">
        <v>19</v>
      </c>
      <c r="F146" s="235" t="s">
        <v>761</v>
      </c>
      <c r="G146" s="233"/>
      <c r="H146" s="236">
        <v>27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165</v>
      </c>
      <c r="AU146" s="242" t="s">
        <v>78</v>
      </c>
      <c r="AV146" s="13" t="s">
        <v>78</v>
      </c>
      <c r="AW146" s="13" t="s">
        <v>31</v>
      </c>
      <c r="AX146" s="13" t="s">
        <v>69</v>
      </c>
      <c r="AY146" s="242" t="s">
        <v>146</v>
      </c>
    </row>
    <row r="147" spans="1:51" s="14" customFormat="1" ht="12">
      <c r="A147" s="14"/>
      <c r="B147" s="243"/>
      <c r="C147" s="244"/>
      <c r="D147" s="226" t="s">
        <v>165</v>
      </c>
      <c r="E147" s="245" t="s">
        <v>19</v>
      </c>
      <c r="F147" s="246" t="s">
        <v>167</v>
      </c>
      <c r="G147" s="244"/>
      <c r="H147" s="247">
        <v>61.2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165</v>
      </c>
      <c r="AU147" s="253" t="s">
        <v>78</v>
      </c>
      <c r="AV147" s="14" t="s">
        <v>154</v>
      </c>
      <c r="AW147" s="14" t="s">
        <v>31</v>
      </c>
      <c r="AX147" s="14" t="s">
        <v>76</v>
      </c>
      <c r="AY147" s="253" t="s">
        <v>146</v>
      </c>
    </row>
    <row r="148" spans="1:63" s="12" customFormat="1" ht="25.9" customHeight="1">
      <c r="A148" s="12"/>
      <c r="B148" s="197"/>
      <c r="C148" s="198"/>
      <c r="D148" s="199" t="s">
        <v>68</v>
      </c>
      <c r="E148" s="200" t="s">
        <v>232</v>
      </c>
      <c r="F148" s="200" t="s">
        <v>233</v>
      </c>
      <c r="G148" s="198"/>
      <c r="H148" s="198"/>
      <c r="I148" s="201"/>
      <c r="J148" s="202">
        <f>BK148</f>
        <v>0</v>
      </c>
      <c r="K148" s="198"/>
      <c r="L148" s="203"/>
      <c r="M148" s="204"/>
      <c r="N148" s="205"/>
      <c r="O148" s="205"/>
      <c r="P148" s="206">
        <f>SUM(P149:P161)</f>
        <v>0</v>
      </c>
      <c r="Q148" s="205"/>
      <c r="R148" s="206">
        <f>SUM(R149:R161)</f>
        <v>0</v>
      </c>
      <c r="S148" s="205"/>
      <c r="T148" s="207">
        <f>SUM(T149:T161)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8" t="s">
        <v>154</v>
      </c>
      <c r="AT148" s="209" t="s">
        <v>68</v>
      </c>
      <c r="AU148" s="209" t="s">
        <v>69</v>
      </c>
      <c r="AY148" s="208" t="s">
        <v>146</v>
      </c>
      <c r="BK148" s="210">
        <f>SUM(BK149:BK161)</f>
        <v>0</v>
      </c>
    </row>
    <row r="149" spans="1:65" s="2" customFormat="1" ht="24.15" customHeight="1">
      <c r="A149" s="39"/>
      <c r="B149" s="40"/>
      <c r="C149" s="213" t="s">
        <v>253</v>
      </c>
      <c r="D149" s="213" t="s">
        <v>149</v>
      </c>
      <c r="E149" s="214" t="s">
        <v>234</v>
      </c>
      <c r="F149" s="215" t="s">
        <v>235</v>
      </c>
      <c r="G149" s="216" t="s">
        <v>228</v>
      </c>
      <c r="H149" s="217">
        <v>95.4</v>
      </c>
      <c r="I149" s="218"/>
      <c r="J149" s="219">
        <f>ROUND(I149*H149,2)</f>
        <v>0</v>
      </c>
      <c r="K149" s="215" t="s">
        <v>153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236</v>
      </c>
      <c r="AT149" s="224" t="s">
        <v>149</v>
      </c>
      <c r="AU149" s="224" t="s">
        <v>76</v>
      </c>
      <c r="AY149" s="18" t="s">
        <v>146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236</v>
      </c>
      <c r="BM149" s="224" t="s">
        <v>762</v>
      </c>
    </row>
    <row r="150" spans="1:47" s="2" customFormat="1" ht="12">
      <c r="A150" s="39"/>
      <c r="B150" s="40"/>
      <c r="C150" s="41"/>
      <c r="D150" s="226" t="s">
        <v>156</v>
      </c>
      <c r="E150" s="41"/>
      <c r="F150" s="227" t="s">
        <v>238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156</v>
      </c>
      <c r="AU150" s="18" t="s">
        <v>76</v>
      </c>
    </row>
    <row r="151" spans="1:51" s="15" customFormat="1" ht="12">
      <c r="A151" s="15"/>
      <c r="B151" s="264"/>
      <c r="C151" s="265"/>
      <c r="D151" s="226" t="s">
        <v>165</v>
      </c>
      <c r="E151" s="266" t="s">
        <v>19</v>
      </c>
      <c r="F151" s="267" t="s">
        <v>239</v>
      </c>
      <c r="G151" s="265"/>
      <c r="H151" s="266" t="s">
        <v>19</v>
      </c>
      <c r="I151" s="268"/>
      <c r="J151" s="265"/>
      <c r="K151" s="265"/>
      <c r="L151" s="269"/>
      <c r="M151" s="270"/>
      <c r="N151" s="271"/>
      <c r="O151" s="271"/>
      <c r="P151" s="271"/>
      <c r="Q151" s="271"/>
      <c r="R151" s="271"/>
      <c r="S151" s="271"/>
      <c r="T151" s="272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73" t="s">
        <v>165</v>
      </c>
      <c r="AU151" s="273" t="s">
        <v>76</v>
      </c>
      <c r="AV151" s="15" t="s">
        <v>76</v>
      </c>
      <c r="AW151" s="15" t="s">
        <v>31</v>
      </c>
      <c r="AX151" s="15" t="s">
        <v>69</v>
      </c>
      <c r="AY151" s="273" t="s">
        <v>146</v>
      </c>
    </row>
    <row r="152" spans="1:51" s="13" customFormat="1" ht="12">
      <c r="A152" s="13"/>
      <c r="B152" s="232"/>
      <c r="C152" s="233"/>
      <c r="D152" s="226" t="s">
        <v>165</v>
      </c>
      <c r="E152" s="234" t="s">
        <v>19</v>
      </c>
      <c r="F152" s="235" t="s">
        <v>763</v>
      </c>
      <c r="G152" s="233"/>
      <c r="H152" s="236">
        <v>95.4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165</v>
      </c>
      <c r="AU152" s="242" t="s">
        <v>76</v>
      </c>
      <c r="AV152" s="13" t="s">
        <v>78</v>
      </c>
      <c r="AW152" s="13" t="s">
        <v>31</v>
      </c>
      <c r="AX152" s="13" t="s">
        <v>76</v>
      </c>
      <c r="AY152" s="242" t="s">
        <v>146</v>
      </c>
    </row>
    <row r="153" spans="1:65" s="2" customFormat="1" ht="16.5" customHeight="1">
      <c r="A153" s="39"/>
      <c r="B153" s="40"/>
      <c r="C153" s="213" t="s">
        <v>382</v>
      </c>
      <c r="D153" s="213" t="s">
        <v>149</v>
      </c>
      <c r="E153" s="214" t="s">
        <v>242</v>
      </c>
      <c r="F153" s="215" t="s">
        <v>243</v>
      </c>
      <c r="G153" s="216" t="s">
        <v>192</v>
      </c>
      <c r="H153" s="217">
        <v>1</v>
      </c>
      <c r="I153" s="218"/>
      <c r="J153" s="219">
        <f>ROUND(I153*H153,2)</f>
        <v>0</v>
      </c>
      <c r="K153" s="215" t="s">
        <v>153</v>
      </c>
      <c r="L153" s="45"/>
      <c r="M153" s="220" t="s">
        <v>19</v>
      </c>
      <c r="N153" s="221" t="s">
        <v>40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236</v>
      </c>
      <c r="AT153" s="224" t="s">
        <v>149</v>
      </c>
      <c r="AU153" s="224" t="s">
        <v>76</v>
      </c>
      <c r="AY153" s="18" t="s">
        <v>146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76</v>
      </c>
      <c r="BK153" s="225">
        <f>ROUND(I153*H153,2)</f>
        <v>0</v>
      </c>
      <c r="BL153" s="18" t="s">
        <v>236</v>
      </c>
      <c r="BM153" s="224" t="s">
        <v>764</v>
      </c>
    </row>
    <row r="154" spans="1:47" s="2" customFormat="1" ht="12">
      <c r="A154" s="39"/>
      <c r="B154" s="40"/>
      <c r="C154" s="41"/>
      <c r="D154" s="226" t="s">
        <v>156</v>
      </c>
      <c r="E154" s="41"/>
      <c r="F154" s="227" t="s">
        <v>245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156</v>
      </c>
      <c r="AU154" s="18" t="s">
        <v>76</v>
      </c>
    </row>
    <row r="155" spans="1:51" s="13" customFormat="1" ht="12">
      <c r="A155" s="13"/>
      <c r="B155" s="232"/>
      <c r="C155" s="233"/>
      <c r="D155" s="226" t="s">
        <v>165</v>
      </c>
      <c r="E155" s="234" t="s">
        <v>19</v>
      </c>
      <c r="F155" s="235" t="s">
        <v>246</v>
      </c>
      <c r="G155" s="233"/>
      <c r="H155" s="236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165</v>
      </c>
      <c r="AU155" s="242" t="s">
        <v>76</v>
      </c>
      <c r="AV155" s="13" t="s">
        <v>78</v>
      </c>
      <c r="AW155" s="13" t="s">
        <v>31</v>
      </c>
      <c r="AX155" s="13" t="s">
        <v>76</v>
      </c>
      <c r="AY155" s="242" t="s">
        <v>146</v>
      </c>
    </row>
    <row r="156" spans="1:65" s="2" customFormat="1" ht="16.5" customHeight="1">
      <c r="A156" s="39"/>
      <c r="B156" s="40"/>
      <c r="C156" s="213" t="s">
        <v>387</v>
      </c>
      <c r="D156" s="213" t="s">
        <v>149</v>
      </c>
      <c r="E156" s="214" t="s">
        <v>248</v>
      </c>
      <c r="F156" s="215" t="s">
        <v>249</v>
      </c>
      <c r="G156" s="216" t="s">
        <v>192</v>
      </c>
      <c r="H156" s="217">
        <v>0</v>
      </c>
      <c r="I156" s="218"/>
      <c r="J156" s="219">
        <f>ROUND(I156*H156,2)</f>
        <v>0</v>
      </c>
      <c r="K156" s="215" t="s">
        <v>153</v>
      </c>
      <c r="L156" s="45"/>
      <c r="M156" s="220" t="s">
        <v>19</v>
      </c>
      <c r="N156" s="221" t="s">
        <v>40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236</v>
      </c>
      <c r="AT156" s="224" t="s">
        <v>149</v>
      </c>
      <c r="AU156" s="224" t="s">
        <v>76</v>
      </c>
      <c r="AY156" s="18" t="s">
        <v>146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76</v>
      </c>
      <c r="BK156" s="225">
        <f>ROUND(I156*H156,2)</f>
        <v>0</v>
      </c>
      <c r="BL156" s="18" t="s">
        <v>236</v>
      </c>
      <c r="BM156" s="224" t="s">
        <v>765</v>
      </c>
    </row>
    <row r="157" spans="1:47" s="2" customFormat="1" ht="12">
      <c r="A157" s="39"/>
      <c r="B157" s="40"/>
      <c r="C157" s="41"/>
      <c r="D157" s="226" t="s">
        <v>156</v>
      </c>
      <c r="E157" s="41"/>
      <c r="F157" s="227" t="s">
        <v>251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156</v>
      </c>
      <c r="AU157" s="18" t="s">
        <v>76</v>
      </c>
    </row>
    <row r="158" spans="1:51" s="13" customFormat="1" ht="12">
      <c r="A158" s="13"/>
      <c r="B158" s="232"/>
      <c r="C158" s="233"/>
      <c r="D158" s="226" t="s">
        <v>165</v>
      </c>
      <c r="E158" s="234" t="s">
        <v>19</v>
      </c>
      <c r="F158" s="235" t="s">
        <v>766</v>
      </c>
      <c r="G158" s="233"/>
      <c r="H158" s="236">
        <v>0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165</v>
      </c>
      <c r="AU158" s="242" t="s">
        <v>76</v>
      </c>
      <c r="AV158" s="13" t="s">
        <v>78</v>
      </c>
      <c r="AW158" s="13" t="s">
        <v>31</v>
      </c>
      <c r="AX158" s="13" t="s">
        <v>76</v>
      </c>
      <c r="AY158" s="242" t="s">
        <v>146</v>
      </c>
    </row>
    <row r="159" spans="1:65" s="2" customFormat="1" ht="16.5" customHeight="1">
      <c r="A159" s="39"/>
      <c r="B159" s="40"/>
      <c r="C159" s="213" t="s">
        <v>7</v>
      </c>
      <c r="D159" s="213" t="s">
        <v>149</v>
      </c>
      <c r="E159" s="214" t="s">
        <v>254</v>
      </c>
      <c r="F159" s="215" t="s">
        <v>255</v>
      </c>
      <c r="G159" s="216" t="s">
        <v>228</v>
      </c>
      <c r="H159" s="217">
        <v>34.2</v>
      </c>
      <c r="I159" s="218"/>
      <c r="J159" s="219">
        <f>ROUND(I159*H159,2)</f>
        <v>0</v>
      </c>
      <c r="K159" s="215" t="s">
        <v>153</v>
      </c>
      <c r="L159" s="45"/>
      <c r="M159" s="220" t="s">
        <v>19</v>
      </c>
      <c r="N159" s="221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236</v>
      </c>
      <c r="AT159" s="224" t="s">
        <v>149</v>
      </c>
      <c r="AU159" s="224" t="s">
        <v>76</v>
      </c>
      <c r="AY159" s="18" t="s">
        <v>146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236</v>
      </c>
      <c r="BM159" s="224" t="s">
        <v>767</v>
      </c>
    </row>
    <row r="160" spans="1:47" s="2" customFormat="1" ht="12">
      <c r="A160" s="39"/>
      <c r="B160" s="40"/>
      <c r="C160" s="41"/>
      <c r="D160" s="226" t="s">
        <v>156</v>
      </c>
      <c r="E160" s="41"/>
      <c r="F160" s="227" t="s">
        <v>257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156</v>
      </c>
      <c r="AU160" s="18" t="s">
        <v>76</v>
      </c>
    </row>
    <row r="161" spans="1:51" s="13" customFormat="1" ht="12">
      <c r="A161" s="13"/>
      <c r="B161" s="232"/>
      <c r="C161" s="233"/>
      <c r="D161" s="226" t="s">
        <v>165</v>
      </c>
      <c r="E161" s="234" t="s">
        <v>19</v>
      </c>
      <c r="F161" s="235" t="s">
        <v>768</v>
      </c>
      <c r="G161" s="233"/>
      <c r="H161" s="236">
        <v>34.2</v>
      </c>
      <c r="I161" s="237"/>
      <c r="J161" s="233"/>
      <c r="K161" s="233"/>
      <c r="L161" s="238"/>
      <c r="M161" s="274"/>
      <c r="N161" s="275"/>
      <c r="O161" s="275"/>
      <c r="P161" s="275"/>
      <c r="Q161" s="275"/>
      <c r="R161" s="275"/>
      <c r="S161" s="275"/>
      <c r="T161" s="27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2" t="s">
        <v>165</v>
      </c>
      <c r="AU161" s="242" t="s">
        <v>76</v>
      </c>
      <c r="AV161" s="13" t="s">
        <v>78</v>
      </c>
      <c r="AW161" s="13" t="s">
        <v>31</v>
      </c>
      <c r="AX161" s="13" t="s">
        <v>76</v>
      </c>
      <c r="AY161" s="242" t="s">
        <v>146</v>
      </c>
    </row>
    <row r="162" spans="1:31" s="2" customFormat="1" ht="6.95" customHeight="1">
      <c r="A162" s="39"/>
      <c r="B162" s="60"/>
      <c r="C162" s="61"/>
      <c r="D162" s="61"/>
      <c r="E162" s="61"/>
      <c r="F162" s="61"/>
      <c r="G162" s="61"/>
      <c r="H162" s="61"/>
      <c r="I162" s="61"/>
      <c r="J162" s="61"/>
      <c r="K162" s="61"/>
      <c r="L162" s="45"/>
      <c r="M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</row>
  </sheetData>
  <sheetProtection password="CC35" sheet="1" objects="1" scenarios="1" formatColumns="0" formatRows="0" autoFilter="0"/>
  <autoFilter ref="C87:K1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703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769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ROUND((SUM(BE97:BE357)),2)</f>
        <v>0</v>
      </c>
      <c r="G35" s="39"/>
      <c r="H35" s="39"/>
      <c r="I35" s="158">
        <v>0.21</v>
      </c>
      <c r="J35" s="157">
        <f>ROUND(((SUM(BE97:BE357))*I35),2)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ROUND((SUM(BF97:BF357)),2)</f>
        <v>0</v>
      </c>
      <c r="G36" s="39"/>
      <c r="H36" s="39"/>
      <c r="I36" s="158">
        <v>0.15</v>
      </c>
      <c r="J36" s="157">
        <f>ROUND(((SUM(BF97:BF357))*I36),2)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ROUND((SUM(BG97:BG357)),2)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ROUND((SUM(BH97:BH357)),2)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ROUND((SUM(BI97:BI357)),2)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703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202 - Oprava propustku v km 72,216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260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261</v>
      </c>
      <c r="E65" s="178"/>
      <c r="F65" s="178"/>
      <c r="G65" s="178"/>
      <c r="H65" s="178"/>
      <c r="I65" s="178"/>
      <c r="J65" s="179">
        <f>J172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1"/>
      <c r="C66" s="126"/>
      <c r="D66" s="182" t="s">
        <v>262</v>
      </c>
      <c r="E66" s="183"/>
      <c r="F66" s="183"/>
      <c r="G66" s="183"/>
      <c r="H66" s="183"/>
      <c r="I66" s="183"/>
      <c r="J66" s="184">
        <f>J236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263</v>
      </c>
      <c r="E67" s="178"/>
      <c r="F67" s="178"/>
      <c r="G67" s="178"/>
      <c r="H67" s="178"/>
      <c r="I67" s="178"/>
      <c r="J67" s="179">
        <f>J267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264</v>
      </c>
      <c r="E68" s="178"/>
      <c r="F68" s="178"/>
      <c r="G68" s="178"/>
      <c r="H68" s="178"/>
      <c r="I68" s="178"/>
      <c r="J68" s="179">
        <f>J280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265</v>
      </c>
      <c r="E69" s="178"/>
      <c r="F69" s="178"/>
      <c r="G69" s="178"/>
      <c r="H69" s="178"/>
      <c r="I69" s="178"/>
      <c r="J69" s="179">
        <f>J301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266</v>
      </c>
      <c r="E70" s="178"/>
      <c r="F70" s="178"/>
      <c r="G70" s="178"/>
      <c r="H70" s="178"/>
      <c r="I70" s="178"/>
      <c r="J70" s="179">
        <f>J318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267</v>
      </c>
      <c r="E71" s="178"/>
      <c r="F71" s="178"/>
      <c r="G71" s="178"/>
      <c r="H71" s="178"/>
      <c r="I71" s="178"/>
      <c r="J71" s="179">
        <f>J326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268</v>
      </c>
      <c r="E72" s="178"/>
      <c r="F72" s="178"/>
      <c r="G72" s="178"/>
      <c r="H72" s="178"/>
      <c r="I72" s="178"/>
      <c r="J72" s="179">
        <f>J330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269</v>
      </c>
      <c r="E73" s="178"/>
      <c r="F73" s="178"/>
      <c r="G73" s="178"/>
      <c r="H73" s="178"/>
      <c r="I73" s="178"/>
      <c r="J73" s="179">
        <f>J347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130</v>
      </c>
      <c r="E74" s="178"/>
      <c r="F74" s="178"/>
      <c r="G74" s="178"/>
      <c r="H74" s="178"/>
      <c r="I74" s="178"/>
      <c r="J74" s="179">
        <f>J350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270</v>
      </c>
      <c r="E75" s="183"/>
      <c r="F75" s="183"/>
      <c r="G75" s="183"/>
      <c r="H75" s="183"/>
      <c r="I75" s="183"/>
      <c r="J75" s="184">
        <f>J351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0" t="str">
        <f>E7</f>
        <v>Oprava propustků na trati Rožná - Nedvědice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703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SO 202 - Oprava propustku v km 72,216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73" t="str">
        <f>IF(J14="","",J14)</f>
        <v>29. 5. 2023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132</v>
      </c>
      <c r="D96" s="189" t="s">
        <v>54</v>
      </c>
      <c r="E96" s="189" t="s">
        <v>50</v>
      </c>
      <c r="F96" s="189" t="s">
        <v>51</v>
      </c>
      <c r="G96" s="189" t="s">
        <v>133</v>
      </c>
      <c r="H96" s="189" t="s">
        <v>134</v>
      </c>
      <c r="I96" s="189" t="s">
        <v>135</v>
      </c>
      <c r="J96" s="189" t="s">
        <v>126</v>
      </c>
      <c r="K96" s="190" t="s">
        <v>136</v>
      </c>
      <c r="L96" s="191"/>
      <c r="M96" s="93" t="s">
        <v>19</v>
      </c>
      <c r="N96" s="94" t="s">
        <v>39</v>
      </c>
      <c r="O96" s="94" t="s">
        <v>137</v>
      </c>
      <c r="P96" s="94" t="s">
        <v>138</v>
      </c>
      <c r="Q96" s="94" t="s">
        <v>139</v>
      </c>
      <c r="R96" s="94" t="s">
        <v>140</v>
      </c>
      <c r="S96" s="94" t="s">
        <v>141</v>
      </c>
      <c r="T96" s="95" t="s">
        <v>142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143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P98+P172+P267+P280+P301+P318+P326+P330+P347+P350</f>
        <v>0</v>
      </c>
      <c r="Q97" s="97"/>
      <c r="R97" s="194">
        <f>R98+R172+R267+R280+R301+R318+R326+R330+R347+R350</f>
        <v>88.27192323794002</v>
      </c>
      <c r="S97" s="97"/>
      <c r="T97" s="195">
        <f>T98+T172+T267+T280+T301+T318+T326+T330+T347+T350</f>
        <v>35.231010000000005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68</v>
      </c>
      <c r="AU97" s="18" t="s">
        <v>127</v>
      </c>
      <c r="BK97" s="196">
        <f>BK98+BK172+BK267+BK280+BK301+BK318+BK326+BK330+BK347+BK350</f>
        <v>0</v>
      </c>
    </row>
    <row r="98" spans="1:63" s="12" customFormat="1" ht="25.9" customHeight="1">
      <c r="A98" s="12"/>
      <c r="B98" s="197"/>
      <c r="C98" s="198"/>
      <c r="D98" s="199" t="s">
        <v>68</v>
      </c>
      <c r="E98" s="200" t="s">
        <v>76</v>
      </c>
      <c r="F98" s="200" t="s">
        <v>271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SUM(P99:P171)</f>
        <v>0</v>
      </c>
      <c r="Q98" s="205"/>
      <c r="R98" s="206">
        <f>SUM(R99:R171)</f>
        <v>36.418060000000004</v>
      </c>
      <c r="S98" s="205"/>
      <c r="T98" s="207">
        <f>SUM(T99:T171)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76</v>
      </c>
      <c r="AT98" s="209" t="s">
        <v>68</v>
      </c>
      <c r="AU98" s="209" t="s">
        <v>69</v>
      </c>
      <c r="AY98" s="208" t="s">
        <v>146</v>
      </c>
      <c r="BK98" s="210">
        <f>SUM(BK99:BK171)</f>
        <v>0</v>
      </c>
    </row>
    <row r="99" spans="1:65" s="2" customFormat="1" ht="24.15" customHeight="1">
      <c r="A99" s="39"/>
      <c r="B99" s="40"/>
      <c r="C99" s="213" t="s">
        <v>76</v>
      </c>
      <c r="D99" s="213" t="s">
        <v>149</v>
      </c>
      <c r="E99" s="214" t="s">
        <v>272</v>
      </c>
      <c r="F99" s="215" t="s">
        <v>273</v>
      </c>
      <c r="G99" s="216" t="s">
        <v>274</v>
      </c>
      <c r="H99" s="217">
        <v>60</v>
      </c>
      <c r="I99" s="218"/>
      <c r="J99" s="219">
        <f>ROUND(I99*H99,2)</f>
        <v>0</v>
      </c>
      <c r="K99" s="215" t="s">
        <v>770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154</v>
      </c>
      <c r="AT99" s="224" t="s">
        <v>149</v>
      </c>
      <c r="AU99" s="224" t="s">
        <v>76</v>
      </c>
      <c r="AY99" s="18" t="s">
        <v>146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154</v>
      </c>
      <c r="BM99" s="224" t="s">
        <v>771</v>
      </c>
    </row>
    <row r="100" spans="1:47" s="2" customFormat="1" ht="12">
      <c r="A100" s="39"/>
      <c r="B100" s="40"/>
      <c r="C100" s="41"/>
      <c r="D100" s="226" t="s">
        <v>156</v>
      </c>
      <c r="E100" s="41"/>
      <c r="F100" s="227" t="s">
        <v>277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156</v>
      </c>
      <c r="AU100" s="18" t="s">
        <v>76</v>
      </c>
    </row>
    <row r="101" spans="1:47" s="2" customFormat="1" ht="12">
      <c r="A101" s="39"/>
      <c r="B101" s="40"/>
      <c r="C101" s="41"/>
      <c r="D101" s="277" t="s">
        <v>278</v>
      </c>
      <c r="E101" s="41"/>
      <c r="F101" s="278" t="s">
        <v>772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278</v>
      </c>
      <c r="AU101" s="18" t="s">
        <v>76</v>
      </c>
    </row>
    <row r="102" spans="1:51" s="13" customFormat="1" ht="12">
      <c r="A102" s="13"/>
      <c r="B102" s="232"/>
      <c r="C102" s="233"/>
      <c r="D102" s="226" t="s">
        <v>165</v>
      </c>
      <c r="E102" s="234" t="s">
        <v>19</v>
      </c>
      <c r="F102" s="235" t="s">
        <v>647</v>
      </c>
      <c r="G102" s="233"/>
      <c r="H102" s="236">
        <v>60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165</v>
      </c>
      <c r="AU102" s="242" t="s">
        <v>76</v>
      </c>
      <c r="AV102" s="13" t="s">
        <v>78</v>
      </c>
      <c r="AW102" s="13" t="s">
        <v>31</v>
      </c>
      <c r="AX102" s="13" t="s">
        <v>76</v>
      </c>
      <c r="AY102" s="242" t="s">
        <v>146</v>
      </c>
    </row>
    <row r="103" spans="1:65" s="2" customFormat="1" ht="16.5" customHeight="1">
      <c r="A103" s="39"/>
      <c r="B103" s="40"/>
      <c r="C103" s="213" t="s">
        <v>78</v>
      </c>
      <c r="D103" s="213" t="s">
        <v>149</v>
      </c>
      <c r="E103" s="214" t="s">
        <v>307</v>
      </c>
      <c r="F103" s="215" t="s">
        <v>308</v>
      </c>
      <c r="G103" s="216" t="s">
        <v>160</v>
      </c>
      <c r="H103" s="217">
        <v>43.382</v>
      </c>
      <c r="I103" s="218"/>
      <c r="J103" s="219">
        <f>ROUND(I103*H103,2)</f>
        <v>0</v>
      </c>
      <c r="K103" s="215" t="s">
        <v>770</v>
      </c>
      <c r="L103" s="45"/>
      <c r="M103" s="220" t="s">
        <v>19</v>
      </c>
      <c r="N103" s="221" t="s">
        <v>40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154</v>
      </c>
      <c r="AT103" s="224" t="s">
        <v>149</v>
      </c>
      <c r="AU103" s="224" t="s">
        <v>76</v>
      </c>
      <c r="AY103" s="18" t="s">
        <v>146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76</v>
      </c>
      <c r="BK103" s="225">
        <f>ROUND(I103*H103,2)</f>
        <v>0</v>
      </c>
      <c r="BL103" s="18" t="s">
        <v>154</v>
      </c>
      <c r="BM103" s="224" t="s">
        <v>773</v>
      </c>
    </row>
    <row r="104" spans="1:47" s="2" customFormat="1" ht="12">
      <c r="A104" s="39"/>
      <c r="B104" s="40"/>
      <c r="C104" s="41"/>
      <c r="D104" s="226" t="s">
        <v>156</v>
      </c>
      <c r="E104" s="41"/>
      <c r="F104" s="227" t="s">
        <v>310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156</v>
      </c>
      <c r="AU104" s="18" t="s">
        <v>76</v>
      </c>
    </row>
    <row r="105" spans="1:47" s="2" customFormat="1" ht="12">
      <c r="A105" s="39"/>
      <c r="B105" s="40"/>
      <c r="C105" s="41"/>
      <c r="D105" s="277" t="s">
        <v>278</v>
      </c>
      <c r="E105" s="41"/>
      <c r="F105" s="278" t="s">
        <v>774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278</v>
      </c>
      <c r="AU105" s="18" t="s">
        <v>76</v>
      </c>
    </row>
    <row r="106" spans="1:51" s="13" customFormat="1" ht="12">
      <c r="A106" s="13"/>
      <c r="B106" s="232"/>
      <c r="C106" s="233"/>
      <c r="D106" s="226" t="s">
        <v>165</v>
      </c>
      <c r="E106" s="234" t="s">
        <v>19</v>
      </c>
      <c r="F106" s="235" t="s">
        <v>775</v>
      </c>
      <c r="G106" s="233"/>
      <c r="H106" s="236">
        <v>-25.758</v>
      </c>
      <c r="I106" s="237"/>
      <c r="J106" s="233"/>
      <c r="K106" s="233"/>
      <c r="L106" s="238"/>
      <c r="M106" s="239"/>
      <c r="N106" s="240"/>
      <c r="O106" s="240"/>
      <c r="P106" s="240"/>
      <c r="Q106" s="240"/>
      <c r="R106" s="240"/>
      <c r="S106" s="240"/>
      <c r="T106" s="24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2" t="s">
        <v>165</v>
      </c>
      <c r="AU106" s="242" t="s">
        <v>76</v>
      </c>
      <c r="AV106" s="13" t="s">
        <v>78</v>
      </c>
      <c r="AW106" s="13" t="s">
        <v>31</v>
      </c>
      <c r="AX106" s="13" t="s">
        <v>69</v>
      </c>
      <c r="AY106" s="242" t="s">
        <v>146</v>
      </c>
    </row>
    <row r="107" spans="1:51" s="13" customFormat="1" ht="12">
      <c r="A107" s="13"/>
      <c r="B107" s="232"/>
      <c r="C107" s="233"/>
      <c r="D107" s="226" t="s">
        <v>165</v>
      </c>
      <c r="E107" s="234" t="s">
        <v>19</v>
      </c>
      <c r="F107" s="235" t="s">
        <v>776</v>
      </c>
      <c r="G107" s="233"/>
      <c r="H107" s="236">
        <v>5.25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165</v>
      </c>
      <c r="AU107" s="242" t="s">
        <v>76</v>
      </c>
      <c r="AV107" s="13" t="s">
        <v>78</v>
      </c>
      <c r="AW107" s="13" t="s">
        <v>31</v>
      </c>
      <c r="AX107" s="13" t="s">
        <v>69</v>
      </c>
      <c r="AY107" s="242" t="s">
        <v>146</v>
      </c>
    </row>
    <row r="108" spans="1:51" s="13" customFormat="1" ht="12">
      <c r="A108" s="13"/>
      <c r="B108" s="232"/>
      <c r="C108" s="233"/>
      <c r="D108" s="226" t="s">
        <v>165</v>
      </c>
      <c r="E108" s="234" t="s">
        <v>19</v>
      </c>
      <c r="F108" s="235" t="s">
        <v>777</v>
      </c>
      <c r="G108" s="233"/>
      <c r="H108" s="236">
        <v>61.025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165</v>
      </c>
      <c r="AU108" s="242" t="s">
        <v>76</v>
      </c>
      <c r="AV108" s="13" t="s">
        <v>78</v>
      </c>
      <c r="AW108" s="13" t="s">
        <v>31</v>
      </c>
      <c r="AX108" s="13" t="s">
        <v>69</v>
      </c>
      <c r="AY108" s="242" t="s">
        <v>146</v>
      </c>
    </row>
    <row r="109" spans="1:51" s="13" customFormat="1" ht="12">
      <c r="A109" s="13"/>
      <c r="B109" s="232"/>
      <c r="C109" s="233"/>
      <c r="D109" s="226" t="s">
        <v>165</v>
      </c>
      <c r="E109" s="234" t="s">
        <v>19</v>
      </c>
      <c r="F109" s="235" t="s">
        <v>778</v>
      </c>
      <c r="G109" s="233"/>
      <c r="H109" s="236">
        <v>2.865</v>
      </c>
      <c r="I109" s="237"/>
      <c r="J109" s="233"/>
      <c r="K109" s="233"/>
      <c r="L109" s="238"/>
      <c r="M109" s="239"/>
      <c r="N109" s="240"/>
      <c r="O109" s="240"/>
      <c r="P109" s="240"/>
      <c r="Q109" s="240"/>
      <c r="R109" s="240"/>
      <c r="S109" s="240"/>
      <c r="T109" s="241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2" t="s">
        <v>165</v>
      </c>
      <c r="AU109" s="242" t="s">
        <v>76</v>
      </c>
      <c r="AV109" s="13" t="s">
        <v>78</v>
      </c>
      <c r="AW109" s="13" t="s">
        <v>31</v>
      </c>
      <c r="AX109" s="13" t="s">
        <v>69</v>
      </c>
      <c r="AY109" s="242" t="s">
        <v>146</v>
      </c>
    </row>
    <row r="110" spans="1:51" s="14" customFormat="1" ht="12">
      <c r="A110" s="14"/>
      <c r="B110" s="243"/>
      <c r="C110" s="244"/>
      <c r="D110" s="226" t="s">
        <v>165</v>
      </c>
      <c r="E110" s="245" t="s">
        <v>19</v>
      </c>
      <c r="F110" s="246" t="s">
        <v>167</v>
      </c>
      <c r="G110" s="244"/>
      <c r="H110" s="247">
        <v>43.382</v>
      </c>
      <c r="I110" s="248"/>
      <c r="J110" s="244"/>
      <c r="K110" s="244"/>
      <c r="L110" s="249"/>
      <c r="M110" s="250"/>
      <c r="N110" s="251"/>
      <c r="O110" s="251"/>
      <c r="P110" s="251"/>
      <c r="Q110" s="251"/>
      <c r="R110" s="251"/>
      <c r="S110" s="251"/>
      <c r="T110" s="252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3" t="s">
        <v>165</v>
      </c>
      <c r="AU110" s="253" t="s">
        <v>76</v>
      </c>
      <c r="AV110" s="14" t="s">
        <v>154</v>
      </c>
      <c r="AW110" s="14" t="s">
        <v>31</v>
      </c>
      <c r="AX110" s="14" t="s">
        <v>76</v>
      </c>
      <c r="AY110" s="253" t="s">
        <v>146</v>
      </c>
    </row>
    <row r="111" spans="1:65" s="2" customFormat="1" ht="16.5" customHeight="1">
      <c r="A111" s="39"/>
      <c r="B111" s="40"/>
      <c r="C111" s="213" t="s">
        <v>168</v>
      </c>
      <c r="D111" s="213" t="s">
        <v>149</v>
      </c>
      <c r="E111" s="214" t="s">
        <v>314</v>
      </c>
      <c r="F111" s="215" t="s">
        <v>315</v>
      </c>
      <c r="G111" s="216" t="s">
        <v>160</v>
      </c>
      <c r="H111" s="217">
        <v>43.382</v>
      </c>
      <c r="I111" s="218"/>
      <c r="J111" s="219">
        <f>ROUND(I111*H111,2)</f>
        <v>0</v>
      </c>
      <c r="K111" s="215" t="s">
        <v>770</v>
      </c>
      <c r="L111" s="45"/>
      <c r="M111" s="220" t="s">
        <v>19</v>
      </c>
      <c r="N111" s="221" t="s">
        <v>40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154</v>
      </c>
      <c r="AT111" s="224" t="s">
        <v>149</v>
      </c>
      <c r="AU111" s="224" t="s">
        <v>76</v>
      </c>
      <c r="AY111" s="18" t="s">
        <v>146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76</v>
      </c>
      <c r="BK111" s="225">
        <f>ROUND(I111*H111,2)</f>
        <v>0</v>
      </c>
      <c r="BL111" s="18" t="s">
        <v>154</v>
      </c>
      <c r="BM111" s="224" t="s">
        <v>779</v>
      </c>
    </row>
    <row r="112" spans="1:47" s="2" customFormat="1" ht="12">
      <c r="A112" s="39"/>
      <c r="B112" s="40"/>
      <c r="C112" s="41"/>
      <c r="D112" s="226" t="s">
        <v>156</v>
      </c>
      <c r="E112" s="41"/>
      <c r="F112" s="227" t="s">
        <v>317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156</v>
      </c>
      <c r="AU112" s="18" t="s">
        <v>76</v>
      </c>
    </row>
    <row r="113" spans="1:47" s="2" customFormat="1" ht="12">
      <c r="A113" s="39"/>
      <c r="B113" s="40"/>
      <c r="C113" s="41"/>
      <c r="D113" s="277" t="s">
        <v>278</v>
      </c>
      <c r="E113" s="41"/>
      <c r="F113" s="278" t="s">
        <v>780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278</v>
      </c>
      <c r="AU113" s="18" t="s">
        <v>76</v>
      </c>
    </row>
    <row r="114" spans="1:51" s="13" customFormat="1" ht="12">
      <c r="A114" s="13"/>
      <c r="B114" s="232"/>
      <c r="C114" s="233"/>
      <c r="D114" s="226" t="s">
        <v>165</v>
      </c>
      <c r="E114" s="234" t="s">
        <v>19</v>
      </c>
      <c r="F114" s="235" t="s">
        <v>781</v>
      </c>
      <c r="G114" s="233"/>
      <c r="H114" s="236">
        <v>43.382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165</v>
      </c>
      <c r="AU114" s="242" t="s">
        <v>76</v>
      </c>
      <c r="AV114" s="13" t="s">
        <v>78</v>
      </c>
      <c r="AW114" s="13" t="s">
        <v>31</v>
      </c>
      <c r="AX114" s="13" t="s">
        <v>76</v>
      </c>
      <c r="AY114" s="242" t="s">
        <v>146</v>
      </c>
    </row>
    <row r="115" spans="1:65" s="2" customFormat="1" ht="24.15" customHeight="1">
      <c r="A115" s="39"/>
      <c r="B115" s="40"/>
      <c r="C115" s="213" t="s">
        <v>154</v>
      </c>
      <c r="D115" s="213" t="s">
        <v>149</v>
      </c>
      <c r="E115" s="214" t="s">
        <v>326</v>
      </c>
      <c r="F115" s="215" t="s">
        <v>327</v>
      </c>
      <c r="G115" s="216" t="s">
        <v>160</v>
      </c>
      <c r="H115" s="217">
        <v>650.73</v>
      </c>
      <c r="I115" s="218"/>
      <c r="J115" s="219">
        <f>ROUND(I115*H115,2)</f>
        <v>0</v>
      </c>
      <c r="K115" s="215" t="s">
        <v>770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154</v>
      </c>
      <c r="AT115" s="224" t="s">
        <v>149</v>
      </c>
      <c r="AU115" s="224" t="s">
        <v>76</v>
      </c>
      <c r="AY115" s="18" t="s">
        <v>146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154</v>
      </c>
      <c r="BM115" s="224" t="s">
        <v>782</v>
      </c>
    </row>
    <row r="116" spans="1:47" s="2" customFormat="1" ht="12">
      <c r="A116" s="39"/>
      <c r="B116" s="40"/>
      <c r="C116" s="41"/>
      <c r="D116" s="226" t="s">
        <v>156</v>
      </c>
      <c r="E116" s="41"/>
      <c r="F116" s="227" t="s">
        <v>329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76</v>
      </c>
    </row>
    <row r="117" spans="1:47" s="2" customFormat="1" ht="12">
      <c r="A117" s="39"/>
      <c r="B117" s="40"/>
      <c r="C117" s="41"/>
      <c r="D117" s="277" t="s">
        <v>278</v>
      </c>
      <c r="E117" s="41"/>
      <c r="F117" s="278" t="s">
        <v>783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278</v>
      </c>
      <c r="AU117" s="18" t="s">
        <v>76</v>
      </c>
    </row>
    <row r="118" spans="1:51" s="13" customFormat="1" ht="12">
      <c r="A118" s="13"/>
      <c r="B118" s="232"/>
      <c r="C118" s="233"/>
      <c r="D118" s="226" t="s">
        <v>165</v>
      </c>
      <c r="E118" s="234" t="s">
        <v>19</v>
      </c>
      <c r="F118" s="235" t="s">
        <v>784</v>
      </c>
      <c r="G118" s="233"/>
      <c r="H118" s="236">
        <v>650.73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165</v>
      </c>
      <c r="AU118" s="242" t="s">
        <v>76</v>
      </c>
      <c r="AV118" s="13" t="s">
        <v>78</v>
      </c>
      <c r="AW118" s="13" t="s">
        <v>31</v>
      </c>
      <c r="AX118" s="13" t="s">
        <v>76</v>
      </c>
      <c r="AY118" s="242" t="s">
        <v>146</v>
      </c>
    </row>
    <row r="119" spans="1:65" s="2" customFormat="1" ht="21.75" customHeight="1">
      <c r="A119" s="39"/>
      <c r="B119" s="40"/>
      <c r="C119" s="213" t="s">
        <v>147</v>
      </c>
      <c r="D119" s="213" t="s">
        <v>149</v>
      </c>
      <c r="E119" s="214" t="s">
        <v>785</v>
      </c>
      <c r="F119" s="215" t="s">
        <v>786</v>
      </c>
      <c r="G119" s="216" t="s">
        <v>160</v>
      </c>
      <c r="H119" s="217">
        <v>43.382</v>
      </c>
      <c r="I119" s="218"/>
      <c r="J119" s="219">
        <f>ROUND(I119*H119,2)</f>
        <v>0</v>
      </c>
      <c r="K119" s="215" t="s">
        <v>770</v>
      </c>
      <c r="L119" s="45"/>
      <c r="M119" s="220" t="s">
        <v>19</v>
      </c>
      <c r="N119" s="221" t="s">
        <v>40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154</v>
      </c>
      <c r="AT119" s="224" t="s">
        <v>149</v>
      </c>
      <c r="AU119" s="224" t="s">
        <v>76</v>
      </c>
      <c r="AY119" s="18" t="s">
        <v>146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76</v>
      </c>
      <c r="BK119" s="225">
        <f>ROUND(I119*H119,2)</f>
        <v>0</v>
      </c>
      <c r="BL119" s="18" t="s">
        <v>154</v>
      </c>
      <c r="BM119" s="224" t="s">
        <v>787</v>
      </c>
    </row>
    <row r="120" spans="1:47" s="2" customFormat="1" ht="12">
      <c r="A120" s="39"/>
      <c r="B120" s="40"/>
      <c r="C120" s="41"/>
      <c r="D120" s="226" t="s">
        <v>156</v>
      </c>
      <c r="E120" s="41"/>
      <c r="F120" s="227" t="s">
        <v>788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156</v>
      </c>
      <c r="AU120" s="18" t="s">
        <v>76</v>
      </c>
    </row>
    <row r="121" spans="1:47" s="2" customFormat="1" ht="12">
      <c r="A121" s="39"/>
      <c r="B121" s="40"/>
      <c r="C121" s="41"/>
      <c r="D121" s="277" t="s">
        <v>278</v>
      </c>
      <c r="E121" s="41"/>
      <c r="F121" s="278" t="s">
        <v>789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278</v>
      </c>
      <c r="AU121" s="18" t="s">
        <v>76</v>
      </c>
    </row>
    <row r="122" spans="1:51" s="13" customFormat="1" ht="12">
      <c r="A122" s="13"/>
      <c r="B122" s="232"/>
      <c r="C122" s="233"/>
      <c r="D122" s="226" t="s">
        <v>165</v>
      </c>
      <c r="E122" s="234" t="s">
        <v>19</v>
      </c>
      <c r="F122" s="235" t="s">
        <v>790</v>
      </c>
      <c r="G122" s="233"/>
      <c r="H122" s="236">
        <v>43.382</v>
      </c>
      <c r="I122" s="237"/>
      <c r="J122" s="233"/>
      <c r="K122" s="233"/>
      <c r="L122" s="238"/>
      <c r="M122" s="239"/>
      <c r="N122" s="240"/>
      <c r="O122" s="240"/>
      <c r="P122" s="240"/>
      <c r="Q122" s="240"/>
      <c r="R122" s="240"/>
      <c r="S122" s="240"/>
      <c r="T122" s="24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2" t="s">
        <v>165</v>
      </c>
      <c r="AU122" s="242" t="s">
        <v>76</v>
      </c>
      <c r="AV122" s="13" t="s">
        <v>78</v>
      </c>
      <c r="AW122" s="13" t="s">
        <v>31</v>
      </c>
      <c r="AX122" s="13" t="s">
        <v>76</v>
      </c>
      <c r="AY122" s="242" t="s">
        <v>146</v>
      </c>
    </row>
    <row r="123" spans="1:65" s="2" customFormat="1" ht="16.5" customHeight="1">
      <c r="A123" s="39"/>
      <c r="B123" s="40"/>
      <c r="C123" s="213" t="s">
        <v>184</v>
      </c>
      <c r="D123" s="213" t="s">
        <v>149</v>
      </c>
      <c r="E123" s="214" t="s">
        <v>332</v>
      </c>
      <c r="F123" s="215" t="s">
        <v>333</v>
      </c>
      <c r="G123" s="216" t="s">
        <v>160</v>
      </c>
      <c r="H123" s="217">
        <v>43.832</v>
      </c>
      <c r="I123" s="218"/>
      <c r="J123" s="219">
        <f>ROUND(I123*H123,2)</f>
        <v>0</v>
      </c>
      <c r="K123" s="215" t="s">
        <v>770</v>
      </c>
      <c r="L123" s="45"/>
      <c r="M123" s="220" t="s">
        <v>19</v>
      </c>
      <c r="N123" s="221" t="s">
        <v>40</v>
      </c>
      <c r="O123" s="85"/>
      <c r="P123" s="222">
        <f>O123*H123</f>
        <v>0</v>
      </c>
      <c r="Q123" s="222">
        <v>0</v>
      </c>
      <c r="R123" s="222">
        <f>Q123*H123</f>
        <v>0</v>
      </c>
      <c r="S123" s="222">
        <v>0</v>
      </c>
      <c r="T123" s="223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24" t="s">
        <v>154</v>
      </c>
      <c r="AT123" s="224" t="s">
        <v>149</v>
      </c>
      <c r="AU123" s="224" t="s">
        <v>76</v>
      </c>
      <c r="AY123" s="18" t="s">
        <v>146</v>
      </c>
      <c r="BE123" s="225">
        <f>IF(N123="základní",J123,0)</f>
        <v>0</v>
      </c>
      <c r="BF123" s="225">
        <f>IF(N123="snížená",J123,0)</f>
        <v>0</v>
      </c>
      <c r="BG123" s="225">
        <f>IF(N123="zákl. přenesená",J123,0)</f>
        <v>0</v>
      </c>
      <c r="BH123" s="225">
        <f>IF(N123="sníž. přenesená",J123,0)</f>
        <v>0</v>
      </c>
      <c r="BI123" s="225">
        <f>IF(N123="nulová",J123,0)</f>
        <v>0</v>
      </c>
      <c r="BJ123" s="18" t="s">
        <v>76</v>
      </c>
      <c r="BK123" s="225">
        <f>ROUND(I123*H123,2)</f>
        <v>0</v>
      </c>
      <c r="BL123" s="18" t="s">
        <v>154</v>
      </c>
      <c r="BM123" s="224" t="s">
        <v>791</v>
      </c>
    </row>
    <row r="124" spans="1:47" s="2" customFormat="1" ht="12">
      <c r="A124" s="39"/>
      <c r="B124" s="40"/>
      <c r="C124" s="41"/>
      <c r="D124" s="226" t="s">
        <v>156</v>
      </c>
      <c r="E124" s="41"/>
      <c r="F124" s="227" t="s">
        <v>335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156</v>
      </c>
      <c r="AU124" s="18" t="s">
        <v>76</v>
      </c>
    </row>
    <row r="125" spans="1:47" s="2" customFormat="1" ht="12">
      <c r="A125" s="39"/>
      <c r="B125" s="40"/>
      <c r="C125" s="41"/>
      <c r="D125" s="277" t="s">
        <v>278</v>
      </c>
      <c r="E125" s="41"/>
      <c r="F125" s="278" t="s">
        <v>792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278</v>
      </c>
      <c r="AU125" s="18" t="s">
        <v>76</v>
      </c>
    </row>
    <row r="126" spans="1:51" s="13" customFormat="1" ht="12">
      <c r="A126" s="13"/>
      <c r="B126" s="232"/>
      <c r="C126" s="233"/>
      <c r="D126" s="226" t="s">
        <v>165</v>
      </c>
      <c r="E126" s="234" t="s">
        <v>19</v>
      </c>
      <c r="F126" s="235" t="s">
        <v>793</v>
      </c>
      <c r="G126" s="233"/>
      <c r="H126" s="236">
        <v>43.832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165</v>
      </c>
      <c r="AU126" s="242" t="s">
        <v>76</v>
      </c>
      <c r="AV126" s="13" t="s">
        <v>78</v>
      </c>
      <c r="AW126" s="13" t="s">
        <v>31</v>
      </c>
      <c r="AX126" s="13" t="s">
        <v>76</v>
      </c>
      <c r="AY126" s="242" t="s">
        <v>146</v>
      </c>
    </row>
    <row r="127" spans="1:65" s="2" customFormat="1" ht="16.5" customHeight="1">
      <c r="A127" s="39"/>
      <c r="B127" s="40"/>
      <c r="C127" s="213" t="s">
        <v>189</v>
      </c>
      <c r="D127" s="213" t="s">
        <v>149</v>
      </c>
      <c r="E127" s="214" t="s">
        <v>794</v>
      </c>
      <c r="F127" s="215" t="s">
        <v>795</v>
      </c>
      <c r="G127" s="216" t="s">
        <v>274</v>
      </c>
      <c r="H127" s="217">
        <v>206.55</v>
      </c>
      <c r="I127" s="218"/>
      <c r="J127" s="219">
        <f>ROUND(I127*H127,2)</f>
        <v>0</v>
      </c>
      <c r="K127" s="215" t="s">
        <v>770</v>
      </c>
      <c r="L127" s="45"/>
      <c r="M127" s="220" t="s">
        <v>19</v>
      </c>
      <c r="N127" s="221" t="s">
        <v>40</v>
      </c>
      <c r="O127" s="85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24" t="s">
        <v>154</v>
      </c>
      <c r="AT127" s="224" t="s">
        <v>149</v>
      </c>
      <c r="AU127" s="224" t="s">
        <v>76</v>
      </c>
      <c r="AY127" s="18" t="s">
        <v>146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8" t="s">
        <v>76</v>
      </c>
      <c r="BK127" s="225">
        <f>ROUND(I127*H127,2)</f>
        <v>0</v>
      </c>
      <c r="BL127" s="18" t="s">
        <v>154</v>
      </c>
      <c r="BM127" s="224" t="s">
        <v>796</v>
      </c>
    </row>
    <row r="128" spans="1:47" s="2" customFormat="1" ht="12">
      <c r="A128" s="39"/>
      <c r="B128" s="40"/>
      <c r="C128" s="41"/>
      <c r="D128" s="226" t="s">
        <v>156</v>
      </c>
      <c r="E128" s="41"/>
      <c r="F128" s="227" t="s">
        <v>797</v>
      </c>
      <c r="G128" s="41"/>
      <c r="H128" s="41"/>
      <c r="I128" s="228"/>
      <c r="J128" s="41"/>
      <c r="K128" s="41"/>
      <c r="L128" s="45"/>
      <c r="M128" s="229"/>
      <c r="N128" s="230"/>
      <c r="O128" s="85"/>
      <c r="P128" s="85"/>
      <c r="Q128" s="85"/>
      <c r="R128" s="85"/>
      <c r="S128" s="85"/>
      <c r="T128" s="86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156</v>
      </c>
      <c r="AU128" s="18" t="s">
        <v>76</v>
      </c>
    </row>
    <row r="129" spans="1:47" s="2" customFormat="1" ht="12">
      <c r="A129" s="39"/>
      <c r="B129" s="40"/>
      <c r="C129" s="41"/>
      <c r="D129" s="277" t="s">
        <v>278</v>
      </c>
      <c r="E129" s="41"/>
      <c r="F129" s="278" t="s">
        <v>798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278</v>
      </c>
      <c r="AU129" s="18" t="s">
        <v>76</v>
      </c>
    </row>
    <row r="130" spans="1:51" s="13" customFormat="1" ht="12">
      <c r="A130" s="13"/>
      <c r="B130" s="232"/>
      <c r="C130" s="233"/>
      <c r="D130" s="226" t="s">
        <v>165</v>
      </c>
      <c r="E130" s="234" t="s">
        <v>19</v>
      </c>
      <c r="F130" s="235" t="s">
        <v>799</v>
      </c>
      <c r="G130" s="233"/>
      <c r="H130" s="236">
        <v>206.55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165</v>
      </c>
      <c r="AU130" s="242" t="s">
        <v>76</v>
      </c>
      <c r="AV130" s="13" t="s">
        <v>78</v>
      </c>
      <c r="AW130" s="13" t="s">
        <v>31</v>
      </c>
      <c r="AX130" s="13" t="s">
        <v>76</v>
      </c>
      <c r="AY130" s="242" t="s">
        <v>146</v>
      </c>
    </row>
    <row r="131" spans="1:65" s="2" customFormat="1" ht="16.5" customHeight="1">
      <c r="A131" s="39"/>
      <c r="B131" s="40"/>
      <c r="C131" s="213" t="s">
        <v>196</v>
      </c>
      <c r="D131" s="213" t="s">
        <v>149</v>
      </c>
      <c r="E131" s="214" t="s">
        <v>344</v>
      </c>
      <c r="F131" s="215" t="s">
        <v>345</v>
      </c>
      <c r="G131" s="216" t="s">
        <v>274</v>
      </c>
      <c r="H131" s="217">
        <v>100</v>
      </c>
      <c r="I131" s="218"/>
      <c r="J131" s="219">
        <f>ROUND(I131*H131,2)</f>
        <v>0</v>
      </c>
      <c r="K131" s="215" t="s">
        <v>19</v>
      </c>
      <c r="L131" s="45"/>
      <c r="M131" s="220" t="s">
        <v>19</v>
      </c>
      <c r="N131" s="221" t="s">
        <v>40</v>
      </c>
      <c r="O131" s="85"/>
      <c r="P131" s="222">
        <f>O131*H131</f>
        <v>0</v>
      </c>
      <c r="Q131" s="222">
        <v>0</v>
      </c>
      <c r="R131" s="222">
        <f>Q131*H131</f>
        <v>0</v>
      </c>
      <c r="S131" s="222">
        <v>0</v>
      </c>
      <c r="T131" s="223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24" t="s">
        <v>154</v>
      </c>
      <c r="AT131" s="224" t="s">
        <v>149</v>
      </c>
      <c r="AU131" s="224" t="s">
        <v>76</v>
      </c>
      <c r="AY131" s="18" t="s">
        <v>146</v>
      </c>
      <c r="BE131" s="225">
        <f>IF(N131="základní",J131,0)</f>
        <v>0</v>
      </c>
      <c r="BF131" s="225">
        <f>IF(N131="snížená",J131,0)</f>
        <v>0</v>
      </c>
      <c r="BG131" s="225">
        <f>IF(N131="zákl. přenesená",J131,0)</f>
        <v>0</v>
      </c>
      <c r="BH131" s="225">
        <f>IF(N131="sníž. přenesená",J131,0)</f>
        <v>0</v>
      </c>
      <c r="BI131" s="225">
        <f>IF(N131="nulová",J131,0)</f>
        <v>0</v>
      </c>
      <c r="BJ131" s="18" t="s">
        <v>76</v>
      </c>
      <c r="BK131" s="225">
        <f>ROUND(I131*H131,2)</f>
        <v>0</v>
      </c>
      <c r="BL131" s="18" t="s">
        <v>154</v>
      </c>
      <c r="BM131" s="224" t="s">
        <v>800</v>
      </c>
    </row>
    <row r="132" spans="1:47" s="2" customFormat="1" ht="12">
      <c r="A132" s="39"/>
      <c r="B132" s="40"/>
      <c r="C132" s="41"/>
      <c r="D132" s="226" t="s">
        <v>156</v>
      </c>
      <c r="E132" s="41"/>
      <c r="F132" s="227" t="s">
        <v>347</v>
      </c>
      <c r="G132" s="41"/>
      <c r="H132" s="41"/>
      <c r="I132" s="228"/>
      <c r="J132" s="41"/>
      <c r="K132" s="41"/>
      <c r="L132" s="45"/>
      <c r="M132" s="229"/>
      <c r="N132" s="230"/>
      <c r="O132" s="85"/>
      <c r="P132" s="85"/>
      <c r="Q132" s="85"/>
      <c r="R132" s="85"/>
      <c r="S132" s="85"/>
      <c r="T132" s="86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156</v>
      </c>
      <c r="AU132" s="18" t="s">
        <v>76</v>
      </c>
    </row>
    <row r="133" spans="1:51" s="13" customFormat="1" ht="12">
      <c r="A133" s="13"/>
      <c r="B133" s="232"/>
      <c r="C133" s="233"/>
      <c r="D133" s="226" t="s">
        <v>165</v>
      </c>
      <c r="E133" s="234" t="s">
        <v>19</v>
      </c>
      <c r="F133" s="235" t="s">
        <v>801</v>
      </c>
      <c r="G133" s="233"/>
      <c r="H133" s="236">
        <v>100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165</v>
      </c>
      <c r="AU133" s="242" t="s">
        <v>76</v>
      </c>
      <c r="AV133" s="13" t="s">
        <v>78</v>
      </c>
      <c r="AW133" s="13" t="s">
        <v>31</v>
      </c>
      <c r="AX133" s="13" t="s">
        <v>76</v>
      </c>
      <c r="AY133" s="242" t="s">
        <v>146</v>
      </c>
    </row>
    <row r="134" spans="1:65" s="2" customFormat="1" ht="16.5" customHeight="1">
      <c r="A134" s="39"/>
      <c r="B134" s="40"/>
      <c r="C134" s="254" t="s">
        <v>201</v>
      </c>
      <c r="D134" s="254" t="s">
        <v>197</v>
      </c>
      <c r="E134" s="255" t="s">
        <v>350</v>
      </c>
      <c r="F134" s="256" t="s">
        <v>351</v>
      </c>
      <c r="G134" s="257" t="s">
        <v>228</v>
      </c>
      <c r="H134" s="258">
        <v>36.218</v>
      </c>
      <c r="I134" s="259"/>
      <c r="J134" s="260">
        <f>ROUND(I134*H134,2)</f>
        <v>0</v>
      </c>
      <c r="K134" s="256" t="s">
        <v>770</v>
      </c>
      <c r="L134" s="261"/>
      <c r="M134" s="262" t="s">
        <v>19</v>
      </c>
      <c r="N134" s="263" t="s">
        <v>40</v>
      </c>
      <c r="O134" s="85"/>
      <c r="P134" s="222">
        <f>O134*H134</f>
        <v>0</v>
      </c>
      <c r="Q134" s="222">
        <v>1</v>
      </c>
      <c r="R134" s="222">
        <f>Q134*H134</f>
        <v>36.218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196</v>
      </c>
      <c r="AT134" s="224" t="s">
        <v>197</v>
      </c>
      <c r="AU134" s="224" t="s">
        <v>76</v>
      </c>
      <c r="AY134" s="18" t="s">
        <v>146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76</v>
      </c>
      <c r="BK134" s="225">
        <f>ROUND(I134*H134,2)</f>
        <v>0</v>
      </c>
      <c r="BL134" s="18" t="s">
        <v>154</v>
      </c>
      <c r="BM134" s="224" t="s">
        <v>802</v>
      </c>
    </row>
    <row r="135" spans="1:47" s="2" customFormat="1" ht="12">
      <c r="A135" s="39"/>
      <c r="B135" s="40"/>
      <c r="C135" s="41"/>
      <c r="D135" s="226" t="s">
        <v>156</v>
      </c>
      <c r="E135" s="41"/>
      <c r="F135" s="227" t="s">
        <v>351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156</v>
      </c>
      <c r="AU135" s="18" t="s">
        <v>76</v>
      </c>
    </row>
    <row r="136" spans="1:51" s="13" customFormat="1" ht="12">
      <c r="A136" s="13"/>
      <c r="B136" s="232"/>
      <c r="C136" s="233"/>
      <c r="D136" s="226" t="s">
        <v>165</v>
      </c>
      <c r="E136" s="234" t="s">
        <v>19</v>
      </c>
      <c r="F136" s="235" t="s">
        <v>803</v>
      </c>
      <c r="G136" s="233"/>
      <c r="H136" s="236">
        <v>36.218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165</v>
      </c>
      <c r="AU136" s="242" t="s">
        <v>76</v>
      </c>
      <c r="AV136" s="13" t="s">
        <v>78</v>
      </c>
      <c r="AW136" s="13" t="s">
        <v>31</v>
      </c>
      <c r="AX136" s="13" t="s">
        <v>76</v>
      </c>
      <c r="AY136" s="242" t="s">
        <v>146</v>
      </c>
    </row>
    <row r="137" spans="1:65" s="2" customFormat="1" ht="16.5" customHeight="1">
      <c r="A137" s="39"/>
      <c r="B137" s="40"/>
      <c r="C137" s="213" t="s">
        <v>205</v>
      </c>
      <c r="D137" s="213" t="s">
        <v>149</v>
      </c>
      <c r="E137" s="214" t="s">
        <v>804</v>
      </c>
      <c r="F137" s="215" t="s">
        <v>805</v>
      </c>
      <c r="G137" s="216" t="s">
        <v>160</v>
      </c>
      <c r="H137" s="217">
        <v>40.242</v>
      </c>
      <c r="I137" s="218"/>
      <c r="J137" s="219">
        <f>ROUND(I137*H137,2)</f>
        <v>0</v>
      </c>
      <c r="K137" s="215" t="s">
        <v>770</v>
      </c>
      <c r="L137" s="45"/>
      <c r="M137" s="220" t="s">
        <v>19</v>
      </c>
      <c r="N137" s="221" t="s">
        <v>40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154</v>
      </c>
      <c r="AT137" s="224" t="s">
        <v>149</v>
      </c>
      <c r="AU137" s="224" t="s">
        <v>76</v>
      </c>
      <c r="AY137" s="18" t="s">
        <v>146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76</v>
      </c>
      <c r="BK137" s="225">
        <f>ROUND(I137*H137,2)</f>
        <v>0</v>
      </c>
      <c r="BL137" s="18" t="s">
        <v>154</v>
      </c>
      <c r="BM137" s="224" t="s">
        <v>806</v>
      </c>
    </row>
    <row r="138" spans="1:47" s="2" customFormat="1" ht="12">
      <c r="A138" s="39"/>
      <c r="B138" s="40"/>
      <c r="C138" s="41"/>
      <c r="D138" s="226" t="s">
        <v>156</v>
      </c>
      <c r="E138" s="41"/>
      <c r="F138" s="227" t="s">
        <v>807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76</v>
      </c>
    </row>
    <row r="139" spans="1:47" s="2" customFormat="1" ht="12">
      <c r="A139" s="39"/>
      <c r="B139" s="40"/>
      <c r="C139" s="41"/>
      <c r="D139" s="277" t="s">
        <v>278</v>
      </c>
      <c r="E139" s="41"/>
      <c r="F139" s="278" t="s">
        <v>808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278</v>
      </c>
      <c r="AU139" s="18" t="s">
        <v>76</v>
      </c>
    </row>
    <row r="140" spans="1:51" s="13" customFormat="1" ht="12">
      <c r="A140" s="13"/>
      <c r="B140" s="232"/>
      <c r="C140" s="233"/>
      <c r="D140" s="226" t="s">
        <v>165</v>
      </c>
      <c r="E140" s="234" t="s">
        <v>19</v>
      </c>
      <c r="F140" s="235" t="s">
        <v>809</v>
      </c>
      <c r="G140" s="233"/>
      <c r="H140" s="236">
        <v>-20.783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165</v>
      </c>
      <c r="AU140" s="242" t="s">
        <v>76</v>
      </c>
      <c r="AV140" s="13" t="s">
        <v>78</v>
      </c>
      <c r="AW140" s="13" t="s">
        <v>31</v>
      </c>
      <c r="AX140" s="13" t="s">
        <v>69</v>
      </c>
      <c r="AY140" s="242" t="s">
        <v>146</v>
      </c>
    </row>
    <row r="141" spans="1:51" s="13" customFormat="1" ht="12">
      <c r="A141" s="13"/>
      <c r="B141" s="232"/>
      <c r="C141" s="233"/>
      <c r="D141" s="226" t="s">
        <v>165</v>
      </c>
      <c r="E141" s="234" t="s">
        <v>19</v>
      </c>
      <c r="F141" s="235" t="s">
        <v>777</v>
      </c>
      <c r="G141" s="233"/>
      <c r="H141" s="236">
        <v>61.025</v>
      </c>
      <c r="I141" s="237"/>
      <c r="J141" s="233"/>
      <c r="K141" s="233"/>
      <c r="L141" s="238"/>
      <c r="M141" s="239"/>
      <c r="N141" s="240"/>
      <c r="O141" s="240"/>
      <c r="P141" s="240"/>
      <c r="Q141" s="240"/>
      <c r="R141" s="240"/>
      <c r="S141" s="240"/>
      <c r="T141" s="241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2" t="s">
        <v>165</v>
      </c>
      <c r="AU141" s="242" t="s">
        <v>76</v>
      </c>
      <c r="AV141" s="13" t="s">
        <v>78</v>
      </c>
      <c r="AW141" s="13" t="s">
        <v>31</v>
      </c>
      <c r="AX141" s="13" t="s">
        <v>69</v>
      </c>
      <c r="AY141" s="242" t="s">
        <v>146</v>
      </c>
    </row>
    <row r="142" spans="1:51" s="14" customFormat="1" ht="12">
      <c r="A142" s="14"/>
      <c r="B142" s="243"/>
      <c r="C142" s="244"/>
      <c r="D142" s="226" t="s">
        <v>165</v>
      </c>
      <c r="E142" s="245" t="s">
        <v>19</v>
      </c>
      <c r="F142" s="246" t="s">
        <v>167</v>
      </c>
      <c r="G142" s="244"/>
      <c r="H142" s="247">
        <v>40.242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165</v>
      </c>
      <c r="AU142" s="253" t="s">
        <v>76</v>
      </c>
      <c r="AV142" s="14" t="s">
        <v>154</v>
      </c>
      <c r="AW142" s="14" t="s">
        <v>31</v>
      </c>
      <c r="AX142" s="14" t="s">
        <v>76</v>
      </c>
      <c r="AY142" s="253" t="s">
        <v>146</v>
      </c>
    </row>
    <row r="143" spans="1:65" s="2" customFormat="1" ht="16.5" customHeight="1">
      <c r="A143" s="39"/>
      <c r="B143" s="40"/>
      <c r="C143" s="213" t="s">
        <v>209</v>
      </c>
      <c r="D143" s="213" t="s">
        <v>149</v>
      </c>
      <c r="E143" s="214" t="s">
        <v>354</v>
      </c>
      <c r="F143" s="215" t="s">
        <v>355</v>
      </c>
      <c r="G143" s="216" t="s">
        <v>228</v>
      </c>
      <c r="H143" s="217">
        <v>39.449</v>
      </c>
      <c r="I143" s="218"/>
      <c r="J143" s="219">
        <f>ROUND(I143*H143,2)</f>
        <v>0</v>
      </c>
      <c r="K143" s="215" t="s">
        <v>770</v>
      </c>
      <c r="L143" s="45"/>
      <c r="M143" s="220" t="s">
        <v>19</v>
      </c>
      <c r="N143" s="221" t="s">
        <v>40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154</v>
      </c>
      <c r="AT143" s="224" t="s">
        <v>149</v>
      </c>
      <c r="AU143" s="224" t="s">
        <v>76</v>
      </c>
      <c r="AY143" s="18" t="s">
        <v>146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76</v>
      </c>
      <c r="BK143" s="225">
        <f>ROUND(I143*H143,2)</f>
        <v>0</v>
      </c>
      <c r="BL143" s="18" t="s">
        <v>154</v>
      </c>
      <c r="BM143" s="224" t="s">
        <v>810</v>
      </c>
    </row>
    <row r="144" spans="1:47" s="2" customFormat="1" ht="12">
      <c r="A144" s="39"/>
      <c r="B144" s="40"/>
      <c r="C144" s="41"/>
      <c r="D144" s="226" t="s">
        <v>156</v>
      </c>
      <c r="E144" s="41"/>
      <c r="F144" s="227" t="s">
        <v>357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156</v>
      </c>
      <c r="AU144" s="18" t="s">
        <v>76</v>
      </c>
    </row>
    <row r="145" spans="1:47" s="2" customFormat="1" ht="12">
      <c r="A145" s="39"/>
      <c r="B145" s="40"/>
      <c r="C145" s="41"/>
      <c r="D145" s="277" t="s">
        <v>278</v>
      </c>
      <c r="E145" s="41"/>
      <c r="F145" s="278" t="s">
        <v>811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278</v>
      </c>
      <c r="AU145" s="18" t="s">
        <v>76</v>
      </c>
    </row>
    <row r="146" spans="1:51" s="13" customFormat="1" ht="12">
      <c r="A146" s="13"/>
      <c r="B146" s="232"/>
      <c r="C146" s="233"/>
      <c r="D146" s="226" t="s">
        <v>165</v>
      </c>
      <c r="E146" s="234" t="s">
        <v>19</v>
      </c>
      <c r="F146" s="235" t="s">
        <v>812</v>
      </c>
      <c r="G146" s="233"/>
      <c r="H146" s="236">
        <v>39.449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165</v>
      </c>
      <c r="AU146" s="242" t="s">
        <v>76</v>
      </c>
      <c r="AV146" s="13" t="s">
        <v>78</v>
      </c>
      <c r="AW146" s="13" t="s">
        <v>31</v>
      </c>
      <c r="AX146" s="13" t="s">
        <v>76</v>
      </c>
      <c r="AY146" s="242" t="s">
        <v>146</v>
      </c>
    </row>
    <row r="147" spans="1:65" s="2" customFormat="1" ht="16.5" customHeight="1">
      <c r="A147" s="39"/>
      <c r="B147" s="40"/>
      <c r="C147" s="213" t="s">
        <v>213</v>
      </c>
      <c r="D147" s="213" t="s">
        <v>149</v>
      </c>
      <c r="E147" s="214" t="s">
        <v>360</v>
      </c>
      <c r="F147" s="215" t="s">
        <v>361</v>
      </c>
      <c r="G147" s="216" t="s">
        <v>274</v>
      </c>
      <c r="H147" s="217">
        <v>16</v>
      </c>
      <c r="I147" s="218"/>
      <c r="J147" s="219">
        <f>ROUND(I147*H147,2)</f>
        <v>0</v>
      </c>
      <c r="K147" s="215" t="s">
        <v>770</v>
      </c>
      <c r="L147" s="45"/>
      <c r="M147" s="220" t="s">
        <v>19</v>
      </c>
      <c r="N147" s="221" t="s">
        <v>40</v>
      </c>
      <c r="O147" s="85"/>
      <c r="P147" s="222">
        <f>O147*H147</f>
        <v>0</v>
      </c>
      <c r="Q147" s="222">
        <v>0</v>
      </c>
      <c r="R147" s="222">
        <f>Q147*H147</f>
        <v>0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154</v>
      </c>
      <c r="AT147" s="224" t="s">
        <v>149</v>
      </c>
      <c r="AU147" s="224" t="s">
        <v>76</v>
      </c>
      <c r="AY147" s="18" t="s">
        <v>146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76</v>
      </c>
      <c r="BK147" s="225">
        <f>ROUND(I147*H147,2)</f>
        <v>0</v>
      </c>
      <c r="BL147" s="18" t="s">
        <v>154</v>
      </c>
      <c r="BM147" s="224" t="s">
        <v>813</v>
      </c>
    </row>
    <row r="148" spans="1:47" s="2" customFormat="1" ht="12">
      <c r="A148" s="39"/>
      <c r="B148" s="40"/>
      <c r="C148" s="41"/>
      <c r="D148" s="226" t="s">
        <v>156</v>
      </c>
      <c r="E148" s="41"/>
      <c r="F148" s="227" t="s">
        <v>363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156</v>
      </c>
      <c r="AU148" s="18" t="s">
        <v>76</v>
      </c>
    </row>
    <row r="149" spans="1:47" s="2" customFormat="1" ht="12">
      <c r="A149" s="39"/>
      <c r="B149" s="40"/>
      <c r="C149" s="41"/>
      <c r="D149" s="277" t="s">
        <v>278</v>
      </c>
      <c r="E149" s="41"/>
      <c r="F149" s="278" t="s">
        <v>814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278</v>
      </c>
      <c r="AU149" s="18" t="s">
        <v>76</v>
      </c>
    </row>
    <row r="150" spans="1:51" s="13" customFormat="1" ht="12">
      <c r="A150" s="13"/>
      <c r="B150" s="232"/>
      <c r="C150" s="233"/>
      <c r="D150" s="226" t="s">
        <v>165</v>
      </c>
      <c r="E150" s="234" t="s">
        <v>19</v>
      </c>
      <c r="F150" s="235" t="s">
        <v>815</v>
      </c>
      <c r="G150" s="233"/>
      <c r="H150" s="236">
        <v>16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165</v>
      </c>
      <c r="AU150" s="242" t="s">
        <v>76</v>
      </c>
      <c r="AV150" s="13" t="s">
        <v>78</v>
      </c>
      <c r="AW150" s="13" t="s">
        <v>31</v>
      </c>
      <c r="AX150" s="13" t="s">
        <v>76</v>
      </c>
      <c r="AY150" s="242" t="s">
        <v>146</v>
      </c>
    </row>
    <row r="151" spans="1:65" s="2" customFormat="1" ht="16.5" customHeight="1">
      <c r="A151" s="39"/>
      <c r="B151" s="40"/>
      <c r="C151" s="213" t="s">
        <v>220</v>
      </c>
      <c r="D151" s="213" t="s">
        <v>149</v>
      </c>
      <c r="E151" s="214" t="s">
        <v>366</v>
      </c>
      <c r="F151" s="215" t="s">
        <v>367</v>
      </c>
      <c r="G151" s="216" t="s">
        <v>274</v>
      </c>
      <c r="H151" s="217">
        <v>48</v>
      </c>
      <c r="I151" s="218"/>
      <c r="J151" s="219">
        <f>ROUND(I151*H151,2)</f>
        <v>0</v>
      </c>
      <c r="K151" s="215" t="s">
        <v>770</v>
      </c>
      <c r="L151" s="45"/>
      <c r="M151" s="220" t="s">
        <v>19</v>
      </c>
      <c r="N151" s="221" t="s">
        <v>40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154</v>
      </c>
      <c r="AT151" s="224" t="s">
        <v>149</v>
      </c>
      <c r="AU151" s="224" t="s">
        <v>76</v>
      </c>
      <c r="AY151" s="18" t="s">
        <v>146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76</v>
      </c>
      <c r="BK151" s="225">
        <f>ROUND(I151*H151,2)</f>
        <v>0</v>
      </c>
      <c r="BL151" s="18" t="s">
        <v>154</v>
      </c>
      <c r="BM151" s="224" t="s">
        <v>816</v>
      </c>
    </row>
    <row r="152" spans="1:47" s="2" customFormat="1" ht="12">
      <c r="A152" s="39"/>
      <c r="B152" s="40"/>
      <c r="C152" s="41"/>
      <c r="D152" s="226" t="s">
        <v>156</v>
      </c>
      <c r="E152" s="41"/>
      <c r="F152" s="227" t="s">
        <v>369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156</v>
      </c>
      <c r="AU152" s="18" t="s">
        <v>76</v>
      </c>
    </row>
    <row r="153" spans="1:47" s="2" customFormat="1" ht="12">
      <c r="A153" s="39"/>
      <c r="B153" s="40"/>
      <c r="C153" s="41"/>
      <c r="D153" s="277" t="s">
        <v>278</v>
      </c>
      <c r="E153" s="41"/>
      <c r="F153" s="278" t="s">
        <v>817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278</v>
      </c>
      <c r="AU153" s="18" t="s">
        <v>76</v>
      </c>
    </row>
    <row r="154" spans="1:51" s="13" customFormat="1" ht="12">
      <c r="A154" s="13"/>
      <c r="B154" s="232"/>
      <c r="C154" s="233"/>
      <c r="D154" s="226" t="s">
        <v>165</v>
      </c>
      <c r="E154" s="234" t="s">
        <v>19</v>
      </c>
      <c r="F154" s="235" t="s">
        <v>818</v>
      </c>
      <c r="G154" s="233"/>
      <c r="H154" s="236">
        <v>48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165</v>
      </c>
      <c r="AU154" s="242" t="s">
        <v>76</v>
      </c>
      <c r="AV154" s="13" t="s">
        <v>78</v>
      </c>
      <c r="AW154" s="13" t="s">
        <v>31</v>
      </c>
      <c r="AX154" s="13" t="s">
        <v>76</v>
      </c>
      <c r="AY154" s="242" t="s">
        <v>146</v>
      </c>
    </row>
    <row r="155" spans="1:65" s="2" customFormat="1" ht="16.5" customHeight="1">
      <c r="A155" s="39"/>
      <c r="B155" s="40"/>
      <c r="C155" s="213" t="s">
        <v>225</v>
      </c>
      <c r="D155" s="213" t="s">
        <v>149</v>
      </c>
      <c r="E155" s="214" t="s">
        <v>819</v>
      </c>
      <c r="F155" s="215" t="s">
        <v>820</v>
      </c>
      <c r="G155" s="216" t="s">
        <v>274</v>
      </c>
      <c r="H155" s="217">
        <v>100</v>
      </c>
      <c r="I155" s="218"/>
      <c r="J155" s="219">
        <f>ROUND(I155*H155,2)</f>
        <v>0</v>
      </c>
      <c r="K155" s="215" t="s">
        <v>770</v>
      </c>
      <c r="L155" s="45"/>
      <c r="M155" s="220" t="s">
        <v>19</v>
      </c>
      <c r="N155" s="221" t="s">
        <v>40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154</v>
      </c>
      <c r="AT155" s="224" t="s">
        <v>149</v>
      </c>
      <c r="AU155" s="224" t="s">
        <v>76</v>
      </c>
      <c r="AY155" s="18" t="s">
        <v>146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76</v>
      </c>
      <c r="BK155" s="225">
        <f>ROUND(I155*H155,2)</f>
        <v>0</v>
      </c>
      <c r="BL155" s="18" t="s">
        <v>154</v>
      </c>
      <c r="BM155" s="224" t="s">
        <v>821</v>
      </c>
    </row>
    <row r="156" spans="1:47" s="2" customFormat="1" ht="12">
      <c r="A156" s="39"/>
      <c r="B156" s="40"/>
      <c r="C156" s="41"/>
      <c r="D156" s="226" t="s">
        <v>156</v>
      </c>
      <c r="E156" s="41"/>
      <c r="F156" s="227" t="s">
        <v>822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156</v>
      </c>
      <c r="AU156" s="18" t="s">
        <v>76</v>
      </c>
    </row>
    <row r="157" spans="1:47" s="2" customFormat="1" ht="12">
      <c r="A157" s="39"/>
      <c r="B157" s="40"/>
      <c r="C157" s="41"/>
      <c r="D157" s="277" t="s">
        <v>278</v>
      </c>
      <c r="E157" s="41"/>
      <c r="F157" s="278" t="s">
        <v>823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278</v>
      </c>
      <c r="AU157" s="18" t="s">
        <v>76</v>
      </c>
    </row>
    <row r="158" spans="1:51" s="13" customFormat="1" ht="12">
      <c r="A158" s="13"/>
      <c r="B158" s="232"/>
      <c r="C158" s="233"/>
      <c r="D158" s="226" t="s">
        <v>165</v>
      </c>
      <c r="E158" s="234" t="s">
        <v>19</v>
      </c>
      <c r="F158" s="235" t="s">
        <v>801</v>
      </c>
      <c r="G158" s="233"/>
      <c r="H158" s="236">
        <v>100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165</v>
      </c>
      <c r="AU158" s="242" t="s">
        <v>76</v>
      </c>
      <c r="AV158" s="13" t="s">
        <v>78</v>
      </c>
      <c r="AW158" s="13" t="s">
        <v>31</v>
      </c>
      <c r="AX158" s="13" t="s">
        <v>76</v>
      </c>
      <c r="AY158" s="242" t="s">
        <v>146</v>
      </c>
    </row>
    <row r="159" spans="1:65" s="2" customFormat="1" ht="16.5" customHeight="1">
      <c r="A159" s="39"/>
      <c r="B159" s="40"/>
      <c r="C159" s="213" t="s">
        <v>8</v>
      </c>
      <c r="D159" s="213" t="s">
        <v>149</v>
      </c>
      <c r="E159" s="214" t="s">
        <v>377</v>
      </c>
      <c r="F159" s="215" t="s">
        <v>378</v>
      </c>
      <c r="G159" s="216" t="s">
        <v>274</v>
      </c>
      <c r="H159" s="217">
        <v>50</v>
      </c>
      <c r="I159" s="218"/>
      <c r="J159" s="219">
        <f>ROUND(I159*H159,2)</f>
        <v>0</v>
      </c>
      <c r="K159" s="215" t="s">
        <v>770</v>
      </c>
      <c r="L159" s="45"/>
      <c r="M159" s="220" t="s">
        <v>19</v>
      </c>
      <c r="N159" s="221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154</v>
      </c>
      <c r="AT159" s="224" t="s">
        <v>149</v>
      </c>
      <c r="AU159" s="224" t="s">
        <v>76</v>
      </c>
      <c r="AY159" s="18" t="s">
        <v>146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154</v>
      </c>
      <c r="BM159" s="224" t="s">
        <v>824</v>
      </c>
    </row>
    <row r="160" spans="1:47" s="2" customFormat="1" ht="12">
      <c r="A160" s="39"/>
      <c r="B160" s="40"/>
      <c r="C160" s="41"/>
      <c r="D160" s="226" t="s">
        <v>156</v>
      </c>
      <c r="E160" s="41"/>
      <c r="F160" s="227" t="s">
        <v>380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156</v>
      </c>
      <c r="AU160" s="18" t="s">
        <v>76</v>
      </c>
    </row>
    <row r="161" spans="1:47" s="2" customFormat="1" ht="12">
      <c r="A161" s="39"/>
      <c r="B161" s="40"/>
      <c r="C161" s="41"/>
      <c r="D161" s="277" t="s">
        <v>278</v>
      </c>
      <c r="E161" s="41"/>
      <c r="F161" s="278" t="s">
        <v>825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278</v>
      </c>
      <c r="AU161" s="18" t="s">
        <v>76</v>
      </c>
    </row>
    <row r="162" spans="1:51" s="13" customFormat="1" ht="12">
      <c r="A162" s="13"/>
      <c r="B162" s="232"/>
      <c r="C162" s="233"/>
      <c r="D162" s="226" t="s">
        <v>165</v>
      </c>
      <c r="E162" s="234" t="s">
        <v>19</v>
      </c>
      <c r="F162" s="235" t="s">
        <v>826</v>
      </c>
      <c r="G162" s="233"/>
      <c r="H162" s="236">
        <v>25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165</v>
      </c>
      <c r="AU162" s="242" t="s">
        <v>76</v>
      </c>
      <c r="AV162" s="13" t="s">
        <v>78</v>
      </c>
      <c r="AW162" s="13" t="s">
        <v>31</v>
      </c>
      <c r="AX162" s="13" t="s">
        <v>69</v>
      </c>
      <c r="AY162" s="242" t="s">
        <v>146</v>
      </c>
    </row>
    <row r="163" spans="1:51" s="13" customFormat="1" ht="12">
      <c r="A163" s="13"/>
      <c r="B163" s="232"/>
      <c r="C163" s="233"/>
      <c r="D163" s="226" t="s">
        <v>165</v>
      </c>
      <c r="E163" s="234" t="s">
        <v>19</v>
      </c>
      <c r="F163" s="235" t="s">
        <v>827</v>
      </c>
      <c r="G163" s="233"/>
      <c r="H163" s="236">
        <v>25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165</v>
      </c>
      <c r="AU163" s="242" t="s">
        <v>76</v>
      </c>
      <c r="AV163" s="13" t="s">
        <v>78</v>
      </c>
      <c r="AW163" s="13" t="s">
        <v>31</v>
      </c>
      <c r="AX163" s="13" t="s">
        <v>69</v>
      </c>
      <c r="AY163" s="242" t="s">
        <v>146</v>
      </c>
    </row>
    <row r="164" spans="1:51" s="14" customFormat="1" ht="12">
      <c r="A164" s="14"/>
      <c r="B164" s="243"/>
      <c r="C164" s="244"/>
      <c r="D164" s="226" t="s">
        <v>165</v>
      </c>
      <c r="E164" s="245" t="s">
        <v>19</v>
      </c>
      <c r="F164" s="246" t="s">
        <v>167</v>
      </c>
      <c r="G164" s="244"/>
      <c r="H164" s="247">
        <v>50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165</v>
      </c>
      <c r="AU164" s="253" t="s">
        <v>76</v>
      </c>
      <c r="AV164" s="14" t="s">
        <v>154</v>
      </c>
      <c r="AW164" s="14" t="s">
        <v>31</v>
      </c>
      <c r="AX164" s="14" t="s">
        <v>76</v>
      </c>
      <c r="AY164" s="253" t="s">
        <v>146</v>
      </c>
    </row>
    <row r="165" spans="1:65" s="2" customFormat="1" ht="16.5" customHeight="1">
      <c r="A165" s="39"/>
      <c r="B165" s="40"/>
      <c r="C165" s="213" t="s">
        <v>241</v>
      </c>
      <c r="D165" s="213" t="s">
        <v>149</v>
      </c>
      <c r="E165" s="214" t="s">
        <v>383</v>
      </c>
      <c r="F165" s="215" t="s">
        <v>384</v>
      </c>
      <c r="G165" s="216" t="s">
        <v>274</v>
      </c>
      <c r="H165" s="217">
        <v>50</v>
      </c>
      <c r="I165" s="218"/>
      <c r="J165" s="219">
        <f>ROUND(I165*H165,2)</f>
        <v>0</v>
      </c>
      <c r="K165" s="215" t="s">
        <v>770</v>
      </c>
      <c r="L165" s="45"/>
      <c r="M165" s="220" t="s">
        <v>19</v>
      </c>
      <c r="N165" s="221" t="s">
        <v>40</v>
      </c>
      <c r="O165" s="85"/>
      <c r="P165" s="222">
        <f>O165*H165</f>
        <v>0</v>
      </c>
      <c r="Q165" s="222">
        <v>0.0039712</v>
      </c>
      <c r="R165" s="222">
        <f>Q165*H165</f>
        <v>0.19856000000000001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154</v>
      </c>
      <c r="AT165" s="224" t="s">
        <v>149</v>
      </c>
      <c r="AU165" s="224" t="s">
        <v>76</v>
      </c>
      <c r="AY165" s="18" t="s">
        <v>146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76</v>
      </c>
      <c r="BK165" s="225">
        <f>ROUND(I165*H165,2)</f>
        <v>0</v>
      </c>
      <c r="BL165" s="18" t="s">
        <v>154</v>
      </c>
      <c r="BM165" s="224" t="s">
        <v>828</v>
      </c>
    </row>
    <row r="166" spans="1:47" s="2" customFormat="1" ht="12">
      <c r="A166" s="39"/>
      <c r="B166" s="40"/>
      <c r="C166" s="41"/>
      <c r="D166" s="226" t="s">
        <v>156</v>
      </c>
      <c r="E166" s="41"/>
      <c r="F166" s="227" t="s">
        <v>384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156</v>
      </c>
      <c r="AU166" s="18" t="s">
        <v>76</v>
      </c>
    </row>
    <row r="167" spans="1:47" s="2" customFormat="1" ht="12">
      <c r="A167" s="39"/>
      <c r="B167" s="40"/>
      <c r="C167" s="41"/>
      <c r="D167" s="277" t="s">
        <v>278</v>
      </c>
      <c r="E167" s="41"/>
      <c r="F167" s="278" t="s">
        <v>829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278</v>
      </c>
      <c r="AU167" s="18" t="s">
        <v>76</v>
      </c>
    </row>
    <row r="168" spans="1:51" s="13" customFormat="1" ht="12">
      <c r="A168" s="13"/>
      <c r="B168" s="232"/>
      <c r="C168" s="233"/>
      <c r="D168" s="226" t="s">
        <v>165</v>
      </c>
      <c r="E168" s="234" t="s">
        <v>19</v>
      </c>
      <c r="F168" s="235" t="s">
        <v>582</v>
      </c>
      <c r="G168" s="233"/>
      <c r="H168" s="236">
        <v>50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165</v>
      </c>
      <c r="AU168" s="242" t="s">
        <v>76</v>
      </c>
      <c r="AV168" s="13" t="s">
        <v>78</v>
      </c>
      <c r="AW168" s="13" t="s">
        <v>31</v>
      </c>
      <c r="AX168" s="13" t="s">
        <v>76</v>
      </c>
      <c r="AY168" s="242" t="s">
        <v>146</v>
      </c>
    </row>
    <row r="169" spans="1:65" s="2" customFormat="1" ht="16.5" customHeight="1">
      <c r="A169" s="39"/>
      <c r="B169" s="40"/>
      <c r="C169" s="254" t="s">
        <v>247</v>
      </c>
      <c r="D169" s="254" t="s">
        <v>197</v>
      </c>
      <c r="E169" s="255" t="s">
        <v>388</v>
      </c>
      <c r="F169" s="256" t="s">
        <v>389</v>
      </c>
      <c r="G169" s="257" t="s">
        <v>390</v>
      </c>
      <c r="H169" s="258">
        <v>1.5</v>
      </c>
      <c r="I169" s="259"/>
      <c r="J169" s="260">
        <f>ROUND(I169*H169,2)</f>
        <v>0</v>
      </c>
      <c r="K169" s="256" t="s">
        <v>770</v>
      </c>
      <c r="L169" s="261"/>
      <c r="M169" s="262" t="s">
        <v>19</v>
      </c>
      <c r="N169" s="263" t="s">
        <v>40</v>
      </c>
      <c r="O169" s="85"/>
      <c r="P169" s="222">
        <f>O169*H169</f>
        <v>0</v>
      </c>
      <c r="Q169" s="222">
        <v>0.001</v>
      </c>
      <c r="R169" s="222">
        <f>Q169*H169</f>
        <v>0.0015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196</v>
      </c>
      <c r="AT169" s="224" t="s">
        <v>197</v>
      </c>
      <c r="AU169" s="224" t="s">
        <v>76</v>
      </c>
      <c r="AY169" s="18" t="s">
        <v>146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76</v>
      </c>
      <c r="BK169" s="225">
        <f>ROUND(I169*H169,2)</f>
        <v>0</v>
      </c>
      <c r="BL169" s="18" t="s">
        <v>154</v>
      </c>
      <c r="BM169" s="224" t="s">
        <v>830</v>
      </c>
    </row>
    <row r="170" spans="1:47" s="2" customFormat="1" ht="12">
      <c r="A170" s="39"/>
      <c r="B170" s="40"/>
      <c r="C170" s="41"/>
      <c r="D170" s="226" t="s">
        <v>156</v>
      </c>
      <c r="E170" s="41"/>
      <c r="F170" s="227" t="s">
        <v>389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156</v>
      </c>
      <c r="AU170" s="18" t="s">
        <v>76</v>
      </c>
    </row>
    <row r="171" spans="1:51" s="13" customFormat="1" ht="12">
      <c r="A171" s="13"/>
      <c r="B171" s="232"/>
      <c r="C171" s="233"/>
      <c r="D171" s="226" t="s">
        <v>165</v>
      </c>
      <c r="E171" s="234" t="s">
        <v>19</v>
      </c>
      <c r="F171" s="235" t="s">
        <v>831</v>
      </c>
      <c r="G171" s="233"/>
      <c r="H171" s="236">
        <v>1.5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165</v>
      </c>
      <c r="AU171" s="242" t="s">
        <v>76</v>
      </c>
      <c r="AV171" s="13" t="s">
        <v>78</v>
      </c>
      <c r="AW171" s="13" t="s">
        <v>31</v>
      </c>
      <c r="AX171" s="13" t="s">
        <v>76</v>
      </c>
      <c r="AY171" s="242" t="s">
        <v>146</v>
      </c>
    </row>
    <row r="172" spans="1:63" s="12" customFormat="1" ht="25.9" customHeight="1">
      <c r="A172" s="12"/>
      <c r="B172" s="197"/>
      <c r="C172" s="198"/>
      <c r="D172" s="199" t="s">
        <v>68</v>
      </c>
      <c r="E172" s="200" t="s">
        <v>78</v>
      </c>
      <c r="F172" s="200" t="s">
        <v>393</v>
      </c>
      <c r="G172" s="198"/>
      <c r="H172" s="198"/>
      <c r="I172" s="201"/>
      <c r="J172" s="202">
        <f>BK172</f>
        <v>0</v>
      </c>
      <c r="K172" s="198"/>
      <c r="L172" s="203"/>
      <c r="M172" s="204"/>
      <c r="N172" s="205"/>
      <c r="O172" s="205"/>
      <c r="P172" s="206">
        <f>P173+SUM(P174:P236)</f>
        <v>0</v>
      </c>
      <c r="Q172" s="205"/>
      <c r="R172" s="206">
        <f>R173+SUM(R174:R236)</f>
        <v>21.784797905940003</v>
      </c>
      <c r="S172" s="205"/>
      <c r="T172" s="207">
        <f>T173+SUM(T174:T236)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08" t="s">
        <v>76</v>
      </c>
      <c r="AT172" s="209" t="s">
        <v>68</v>
      </c>
      <c r="AU172" s="209" t="s">
        <v>69</v>
      </c>
      <c r="AY172" s="208" t="s">
        <v>146</v>
      </c>
      <c r="BK172" s="210">
        <f>BK173+SUM(BK174:BK236)</f>
        <v>0</v>
      </c>
    </row>
    <row r="173" spans="1:65" s="2" customFormat="1" ht="16.5" customHeight="1">
      <c r="A173" s="39"/>
      <c r="B173" s="40"/>
      <c r="C173" s="213" t="s">
        <v>253</v>
      </c>
      <c r="D173" s="213" t="s">
        <v>149</v>
      </c>
      <c r="E173" s="214" t="s">
        <v>394</v>
      </c>
      <c r="F173" s="215" t="s">
        <v>395</v>
      </c>
      <c r="G173" s="216" t="s">
        <v>160</v>
      </c>
      <c r="H173" s="217">
        <v>2.2</v>
      </c>
      <c r="I173" s="218"/>
      <c r="J173" s="219">
        <f>ROUND(I173*H173,2)</f>
        <v>0</v>
      </c>
      <c r="K173" s="215" t="s">
        <v>770</v>
      </c>
      <c r="L173" s="45"/>
      <c r="M173" s="220" t="s">
        <v>19</v>
      </c>
      <c r="N173" s="221" t="s">
        <v>40</v>
      </c>
      <c r="O173" s="85"/>
      <c r="P173" s="222">
        <f>O173*H173</f>
        <v>0</v>
      </c>
      <c r="Q173" s="222">
        <v>2.16</v>
      </c>
      <c r="R173" s="222">
        <f>Q173*H173</f>
        <v>4.752000000000001</v>
      </c>
      <c r="S173" s="222">
        <v>0</v>
      </c>
      <c r="T173" s="223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4" t="s">
        <v>154</v>
      </c>
      <c r="AT173" s="224" t="s">
        <v>149</v>
      </c>
      <c r="AU173" s="224" t="s">
        <v>76</v>
      </c>
      <c r="AY173" s="18" t="s">
        <v>146</v>
      </c>
      <c r="BE173" s="225">
        <f>IF(N173="základní",J173,0)</f>
        <v>0</v>
      </c>
      <c r="BF173" s="225">
        <f>IF(N173="snížená",J173,0)</f>
        <v>0</v>
      </c>
      <c r="BG173" s="225">
        <f>IF(N173="zákl. přenesená",J173,0)</f>
        <v>0</v>
      </c>
      <c r="BH173" s="225">
        <f>IF(N173="sníž. přenesená",J173,0)</f>
        <v>0</v>
      </c>
      <c r="BI173" s="225">
        <f>IF(N173="nulová",J173,0)</f>
        <v>0</v>
      </c>
      <c r="BJ173" s="18" t="s">
        <v>76</v>
      </c>
      <c r="BK173" s="225">
        <f>ROUND(I173*H173,2)</f>
        <v>0</v>
      </c>
      <c r="BL173" s="18" t="s">
        <v>154</v>
      </c>
      <c r="BM173" s="224" t="s">
        <v>832</v>
      </c>
    </row>
    <row r="174" spans="1:47" s="2" customFormat="1" ht="12">
      <c r="A174" s="39"/>
      <c r="B174" s="40"/>
      <c r="C174" s="41"/>
      <c r="D174" s="226" t="s">
        <v>156</v>
      </c>
      <c r="E174" s="41"/>
      <c r="F174" s="227" t="s">
        <v>397</v>
      </c>
      <c r="G174" s="41"/>
      <c r="H174" s="41"/>
      <c r="I174" s="228"/>
      <c r="J174" s="41"/>
      <c r="K174" s="41"/>
      <c r="L174" s="45"/>
      <c r="M174" s="229"/>
      <c r="N174" s="230"/>
      <c r="O174" s="85"/>
      <c r="P174" s="85"/>
      <c r="Q174" s="85"/>
      <c r="R174" s="85"/>
      <c r="S174" s="85"/>
      <c r="T174" s="86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156</v>
      </c>
      <c r="AU174" s="18" t="s">
        <v>76</v>
      </c>
    </row>
    <row r="175" spans="1:47" s="2" customFormat="1" ht="12">
      <c r="A175" s="39"/>
      <c r="B175" s="40"/>
      <c r="C175" s="41"/>
      <c r="D175" s="277" t="s">
        <v>278</v>
      </c>
      <c r="E175" s="41"/>
      <c r="F175" s="278" t="s">
        <v>833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278</v>
      </c>
      <c r="AU175" s="18" t="s">
        <v>76</v>
      </c>
    </row>
    <row r="176" spans="1:51" s="13" customFormat="1" ht="12">
      <c r="A176" s="13"/>
      <c r="B176" s="232"/>
      <c r="C176" s="233"/>
      <c r="D176" s="226" t="s">
        <v>165</v>
      </c>
      <c r="E176" s="234" t="s">
        <v>19</v>
      </c>
      <c r="F176" s="235" t="s">
        <v>834</v>
      </c>
      <c r="G176" s="233"/>
      <c r="H176" s="236">
        <v>2.2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165</v>
      </c>
      <c r="AU176" s="242" t="s">
        <v>76</v>
      </c>
      <c r="AV176" s="13" t="s">
        <v>78</v>
      </c>
      <c r="AW176" s="13" t="s">
        <v>31</v>
      </c>
      <c r="AX176" s="13" t="s">
        <v>76</v>
      </c>
      <c r="AY176" s="242" t="s">
        <v>146</v>
      </c>
    </row>
    <row r="177" spans="1:65" s="2" customFormat="1" ht="16.5" customHeight="1">
      <c r="A177" s="39"/>
      <c r="B177" s="40"/>
      <c r="C177" s="213" t="s">
        <v>387</v>
      </c>
      <c r="D177" s="213" t="s">
        <v>149</v>
      </c>
      <c r="E177" s="214" t="s">
        <v>835</v>
      </c>
      <c r="F177" s="215" t="s">
        <v>836</v>
      </c>
      <c r="G177" s="216" t="s">
        <v>160</v>
      </c>
      <c r="H177" s="217">
        <v>2.865</v>
      </c>
      <c r="I177" s="218"/>
      <c r="J177" s="219">
        <f>ROUND(I177*H177,2)</f>
        <v>0</v>
      </c>
      <c r="K177" s="215" t="s">
        <v>770</v>
      </c>
      <c r="L177" s="45"/>
      <c r="M177" s="220" t="s">
        <v>19</v>
      </c>
      <c r="N177" s="221" t="s">
        <v>40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154</v>
      </c>
      <c r="AT177" s="224" t="s">
        <v>149</v>
      </c>
      <c r="AU177" s="224" t="s">
        <v>76</v>
      </c>
      <c r="AY177" s="18" t="s">
        <v>146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76</v>
      </c>
      <c r="BK177" s="225">
        <f>ROUND(I177*H177,2)</f>
        <v>0</v>
      </c>
      <c r="BL177" s="18" t="s">
        <v>154</v>
      </c>
      <c r="BM177" s="224" t="s">
        <v>837</v>
      </c>
    </row>
    <row r="178" spans="1:47" s="2" customFormat="1" ht="12">
      <c r="A178" s="39"/>
      <c r="B178" s="40"/>
      <c r="C178" s="41"/>
      <c r="D178" s="226" t="s">
        <v>156</v>
      </c>
      <c r="E178" s="41"/>
      <c r="F178" s="227" t="s">
        <v>838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156</v>
      </c>
      <c r="AU178" s="18" t="s">
        <v>76</v>
      </c>
    </row>
    <row r="179" spans="1:47" s="2" customFormat="1" ht="12">
      <c r="A179" s="39"/>
      <c r="B179" s="40"/>
      <c r="C179" s="41"/>
      <c r="D179" s="277" t="s">
        <v>278</v>
      </c>
      <c r="E179" s="41"/>
      <c r="F179" s="278" t="s">
        <v>839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278</v>
      </c>
      <c r="AU179" s="18" t="s">
        <v>76</v>
      </c>
    </row>
    <row r="180" spans="1:51" s="13" customFormat="1" ht="12">
      <c r="A180" s="13"/>
      <c r="B180" s="232"/>
      <c r="C180" s="233"/>
      <c r="D180" s="226" t="s">
        <v>165</v>
      </c>
      <c r="E180" s="234" t="s">
        <v>19</v>
      </c>
      <c r="F180" s="235" t="s">
        <v>840</v>
      </c>
      <c r="G180" s="233"/>
      <c r="H180" s="236">
        <v>1.92</v>
      </c>
      <c r="I180" s="237"/>
      <c r="J180" s="233"/>
      <c r="K180" s="233"/>
      <c r="L180" s="238"/>
      <c r="M180" s="239"/>
      <c r="N180" s="240"/>
      <c r="O180" s="240"/>
      <c r="P180" s="240"/>
      <c r="Q180" s="240"/>
      <c r="R180" s="240"/>
      <c r="S180" s="240"/>
      <c r="T180" s="24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2" t="s">
        <v>165</v>
      </c>
      <c r="AU180" s="242" t="s">
        <v>76</v>
      </c>
      <c r="AV180" s="13" t="s">
        <v>78</v>
      </c>
      <c r="AW180" s="13" t="s">
        <v>31</v>
      </c>
      <c r="AX180" s="13" t="s">
        <v>69</v>
      </c>
      <c r="AY180" s="242" t="s">
        <v>146</v>
      </c>
    </row>
    <row r="181" spans="1:51" s="13" customFormat="1" ht="12">
      <c r="A181" s="13"/>
      <c r="B181" s="232"/>
      <c r="C181" s="233"/>
      <c r="D181" s="226" t="s">
        <v>165</v>
      </c>
      <c r="E181" s="234" t="s">
        <v>19</v>
      </c>
      <c r="F181" s="235" t="s">
        <v>841</v>
      </c>
      <c r="G181" s="233"/>
      <c r="H181" s="236">
        <v>0.945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165</v>
      </c>
      <c r="AU181" s="242" t="s">
        <v>76</v>
      </c>
      <c r="AV181" s="13" t="s">
        <v>78</v>
      </c>
      <c r="AW181" s="13" t="s">
        <v>31</v>
      </c>
      <c r="AX181" s="13" t="s">
        <v>69</v>
      </c>
      <c r="AY181" s="242" t="s">
        <v>146</v>
      </c>
    </row>
    <row r="182" spans="1:51" s="14" customFormat="1" ht="12">
      <c r="A182" s="14"/>
      <c r="B182" s="243"/>
      <c r="C182" s="244"/>
      <c r="D182" s="226" t="s">
        <v>165</v>
      </c>
      <c r="E182" s="245" t="s">
        <v>19</v>
      </c>
      <c r="F182" s="246" t="s">
        <v>167</v>
      </c>
      <c r="G182" s="244"/>
      <c r="H182" s="247">
        <v>2.865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165</v>
      </c>
      <c r="AU182" s="253" t="s">
        <v>76</v>
      </c>
      <c r="AV182" s="14" t="s">
        <v>154</v>
      </c>
      <c r="AW182" s="14" t="s">
        <v>31</v>
      </c>
      <c r="AX182" s="14" t="s">
        <v>76</v>
      </c>
      <c r="AY182" s="253" t="s">
        <v>146</v>
      </c>
    </row>
    <row r="183" spans="1:65" s="2" customFormat="1" ht="16.5" customHeight="1">
      <c r="A183" s="39"/>
      <c r="B183" s="40"/>
      <c r="C183" s="213" t="s">
        <v>7</v>
      </c>
      <c r="D183" s="213" t="s">
        <v>149</v>
      </c>
      <c r="E183" s="214" t="s">
        <v>842</v>
      </c>
      <c r="F183" s="215" t="s">
        <v>843</v>
      </c>
      <c r="G183" s="216" t="s">
        <v>160</v>
      </c>
      <c r="H183" s="217">
        <v>4.145</v>
      </c>
      <c r="I183" s="218"/>
      <c r="J183" s="219">
        <f>ROUND(I183*H183,2)</f>
        <v>0</v>
      </c>
      <c r="K183" s="215" t="s">
        <v>770</v>
      </c>
      <c r="L183" s="45"/>
      <c r="M183" s="220" t="s">
        <v>19</v>
      </c>
      <c r="N183" s="221" t="s">
        <v>40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154</v>
      </c>
      <c r="AT183" s="224" t="s">
        <v>149</v>
      </c>
      <c r="AU183" s="224" t="s">
        <v>76</v>
      </c>
      <c r="AY183" s="18" t="s">
        <v>146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76</v>
      </c>
      <c r="BK183" s="225">
        <f>ROUND(I183*H183,2)</f>
        <v>0</v>
      </c>
      <c r="BL183" s="18" t="s">
        <v>154</v>
      </c>
      <c r="BM183" s="224" t="s">
        <v>844</v>
      </c>
    </row>
    <row r="184" spans="1:47" s="2" customFormat="1" ht="12">
      <c r="A184" s="39"/>
      <c r="B184" s="40"/>
      <c r="C184" s="41"/>
      <c r="D184" s="226" t="s">
        <v>156</v>
      </c>
      <c r="E184" s="41"/>
      <c r="F184" s="227" t="s">
        <v>410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156</v>
      </c>
      <c r="AU184" s="18" t="s">
        <v>76</v>
      </c>
    </row>
    <row r="185" spans="1:47" s="2" customFormat="1" ht="12">
      <c r="A185" s="39"/>
      <c r="B185" s="40"/>
      <c r="C185" s="41"/>
      <c r="D185" s="277" t="s">
        <v>278</v>
      </c>
      <c r="E185" s="41"/>
      <c r="F185" s="278" t="s">
        <v>845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278</v>
      </c>
      <c r="AU185" s="18" t="s">
        <v>76</v>
      </c>
    </row>
    <row r="186" spans="1:51" s="13" customFormat="1" ht="12">
      <c r="A186" s="13"/>
      <c r="B186" s="232"/>
      <c r="C186" s="233"/>
      <c r="D186" s="226" t="s">
        <v>165</v>
      </c>
      <c r="E186" s="234" t="s">
        <v>19</v>
      </c>
      <c r="F186" s="235" t="s">
        <v>840</v>
      </c>
      <c r="G186" s="233"/>
      <c r="H186" s="236">
        <v>1.92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165</v>
      </c>
      <c r="AU186" s="242" t="s">
        <v>76</v>
      </c>
      <c r="AV186" s="13" t="s">
        <v>78</v>
      </c>
      <c r="AW186" s="13" t="s">
        <v>31</v>
      </c>
      <c r="AX186" s="13" t="s">
        <v>69</v>
      </c>
      <c r="AY186" s="242" t="s">
        <v>146</v>
      </c>
    </row>
    <row r="187" spans="1:51" s="13" customFormat="1" ht="12">
      <c r="A187" s="13"/>
      <c r="B187" s="232"/>
      <c r="C187" s="233"/>
      <c r="D187" s="226" t="s">
        <v>165</v>
      </c>
      <c r="E187" s="234" t="s">
        <v>19</v>
      </c>
      <c r="F187" s="235" t="s">
        <v>841</v>
      </c>
      <c r="G187" s="233"/>
      <c r="H187" s="236">
        <v>0.945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165</v>
      </c>
      <c r="AU187" s="242" t="s">
        <v>76</v>
      </c>
      <c r="AV187" s="13" t="s">
        <v>78</v>
      </c>
      <c r="AW187" s="13" t="s">
        <v>31</v>
      </c>
      <c r="AX187" s="13" t="s">
        <v>69</v>
      </c>
      <c r="AY187" s="242" t="s">
        <v>146</v>
      </c>
    </row>
    <row r="188" spans="1:51" s="13" customFormat="1" ht="12">
      <c r="A188" s="13"/>
      <c r="B188" s="232"/>
      <c r="C188" s="233"/>
      <c r="D188" s="226" t="s">
        <v>165</v>
      </c>
      <c r="E188" s="234" t="s">
        <v>19</v>
      </c>
      <c r="F188" s="235" t="s">
        <v>846</v>
      </c>
      <c r="G188" s="233"/>
      <c r="H188" s="236">
        <v>1.28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165</v>
      </c>
      <c r="AU188" s="242" t="s">
        <v>76</v>
      </c>
      <c r="AV188" s="13" t="s">
        <v>78</v>
      </c>
      <c r="AW188" s="13" t="s">
        <v>31</v>
      </c>
      <c r="AX188" s="13" t="s">
        <v>69</v>
      </c>
      <c r="AY188" s="242" t="s">
        <v>146</v>
      </c>
    </row>
    <row r="189" spans="1:51" s="14" customFormat="1" ht="12">
      <c r="A189" s="14"/>
      <c r="B189" s="243"/>
      <c r="C189" s="244"/>
      <c r="D189" s="226" t="s">
        <v>165</v>
      </c>
      <c r="E189" s="245" t="s">
        <v>19</v>
      </c>
      <c r="F189" s="246" t="s">
        <v>167</v>
      </c>
      <c r="G189" s="244"/>
      <c r="H189" s="247">
        <v>4.145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165</v>
      </c>
      <c r="AU189" s="253" t="s">
        <v>76</v>
      </c>
      <c r="AV189" s="14" t="s">
        <v>154</v>
      </c>
      <c r="AW189" s="14" t="s">
        <v>31</v>
      </c>
      <c r="AX189" s="14" t="s">
        <v>76</v>
      </c>
      <c r="AY189" s="253" t="s">
        <v>146</v>
      </c>
    </row>
    <row r="190" spans="1:65" s="2" customFormat="1" ht="16.5" customHeight="1">
      <c r="A190" s="39"/>
      <c r="B190" s="40"/>
      <c r="C190" s="213" t="s">
        <v>382</v>
      </c>
      <c r="D190" s="213" t="s">
        <v>149</v>
      </c>
      <c r="E190" s="214" t="s">
        <v>401</v>
      </c>
      <c r="F190" s="215" t="s">
        <v>402</v>
      </c>
      <c r="G190" s="216" t="s">
        <v>160</v>
      </c>
      <c r="H190" s="217">
        <v>1.28</v>
      </c>
      <c r="I190" s="218"/>
      <c r="J190" s="219">
        <f>ROUND(I190*H190,2)</f>
        <v>0</v>
      </c>
      <c r="K190" s="215" t="s">
        <v>19</v>
      </c>
      <c r="L190" s="45"/>
      <c r="M190" s="220" t="s">
        <v>19</v>
      </c>
      <c r="N190" s="221" t="s">
        <v>40</v>
      </c>
      <c r="O190" s="85"/>
      <c r="P190" s="222">
        <f>O190*H190</f>
        <v>0</v>
      </c>
      <c r="Q190" s="222">
        <v>2.345788</v>
      </c>
      <c r="R190" s="222">
        <f>Q190*H190</f>
        <v>3.0026086400000005</v>
      </c>
      <c r="S190" s="222">
        <v>0</v>
      </c>
      <c r="T190" s="223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24" t="s">
        <v>154</v>
      </c>
      <c r="AT190" s="224" t="s">
        <v>149</v>
      </c>
      <c r="AU190" s="224" t="s">
        <v>76</v>
      </c>
      <c r="AY190" s="18" t="s">
        <v>146</v>
      </c>
      <c r="BE190" s="225">
        <f>IF(N190="základní",J190,0)</f>
        <v>0</v>
      </c>
      <c r="BF190" s="225">
        <f>IF(N190="snížená",J190,0)</f>
        <v>0</v>
      </c>
      <c r="BG190" s="225">
        <f>IF(N190="zákl. přenesená",J190,0)</f>
        <v>0</v>
      </c>
      <c r="BH190" s="225">
        <f>IF(N190="sníž. přenesená",J190,0)</f>
        <v>0</v>
      </c>
      <c r="BI190" s="225">
        <f>IF(N190="nulová",J190,0)</f>
        <v>0</v>
      </c>
      <c r="BJ190" s="18" t="s">
        <v>76</v>
      </c>
      <c r="BK190" s="225">
        <f>ROUND(I190*H190,2)</f>
        <v>0</v>
      </c>
      <c r="BL190" s="18" t="s">
        <v>154</v>
      </c>
      <c r="BM190" s="224" t="s">
        <v>847</v>
      </c>
    </row>
    <row r="191" spans="1:47" s="2" customFormat="1" ht="12">
      <c r="A191" s="39"/>
      <c r="B191" s="40"/>
      <c r="C191" s="41"/>
      <c r="D191" s="226" t="s">
        <v>156</v>
      </c>
      <c r="E191" s="41"/>
      <c r="F191" s="227" t="s">
        <v>404</v>
      </c>
      <c r="G191" s="41"/>
      <c r="H191" s="41"/>
      <c r="I191" s="228"/>
      <c r="J191" s="41"/>
      <c r="K191" s="41"/>
      <c r="L191" s="45"/>
      <c r="M191" s="229"/>
      <c r="N191" s="230"/>
      <c r="O191" s="85"/>
      <c r="P191" s="85"/>
      <c r="Q191" s="85"/>
      <c r="R191" s="85"/>
      <c r="S191" s="85"/>
      <c r="T191" s="86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156</v>
      </c>
      <c r="AU191" s="18" t="s">
        <v>76</v>
      </c>
    </row>
    <row r="192" spans="1:51" s="13" customFormat="1" ht="12">
      <c r="A192" s="13"/>
      <c r="B192" s="232"/>
      <c r="C192" s="233"/>
      <c r="D192" s="226" t="s">
        <v>165</v>
      </c>
      <c r="E192" s="234" t="s">
        <v>19</v>
      </c>
      <c r="F192" s="235" t="s">
        <v>846</v>
      </c>
      <c r="G192" s="233"/>
      <c r="H192" s="236">
        <v>1.28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165</v>
      </c>
      <c r="AU192" s="242" t="s">
        <v>76</v>
      </c>
      <c r="AV192" s="13" t="s">
        <v>78</v>
      </c>
      <c r="AW192" s="13" t="s">
        <v>31</v>
      </c>
      <c r="AX192" s="13" t="s">
        <v>76</v>
      </c>
      <c r="AY192" s="242" t="s">
        <v>146</v>
      </c>
    </row>
    <row r="193" spans="1:65" s="2" customFormat="1" ht="21.75" customHeight="1">
      <c r="A193" s="39"/>
      <c r="B193" s="40"/>
      <c r="C193" s="213" t="s">
        <v>406</v>
      </c>
      <c r="D193" s="213" t="s">
        <v>149</v>
      </c>
      <c r="E193" s="214" t="s">
        <v>420</v>
      </c>
      <c r="F193" s="215" t="s">
        <v>421</v>
      </c>
      <c r="G193" s="216" t="s">
        <v>160</v>
      </c>
      <c r="H193" s="217">
        <v>11.78</v>
      </c>
      <c r="I193" s="218"/>
      <c r="J193" s="219">
        <f>ROUND(I193*H193,2)</f>
        <v>0</v>
      </c>
      <c r="K193" s="215" t="s">
        <v>770</v>
      </c>
      <c r="L193" s="45"/>
      <c r="M193" s="220" t="s">
        <v>19</v>
      </c>
      <c r="N193" s="221" t="s">
        <v>40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154</v>
      </c>
      <c r="AT193" s="224" t="s">
        <v>149</v>
      </c>
      <c r="AU193" s="224" t="s">
        <v>76</v>
      </c>
      <c r="AY193" s="18" t="s">
        <v>146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76</v>
      </c>
      <c r="BK193" s="225">
        <f>ROUND(I193*H193,2)</f>
        <v>0</v>
      </c>
      <c r="BL193" s="18" t="s">
        <v>154</v>
      </c>
      <c r="BM193" s="224" t="s">
        <v>848</v>
      </c>
    </row>
    <row r="194" spans="1:47" s="2" customFormat="1" ht="12">
      <c r="A194" s="39"/>
      <c r="B194" s="40"/>
      <c r="C194" s="41"/>
      <c r="D194" s="226" t="s">
        <v>156</v>
      </c>
      <c r="E194" s="41"/>
      <c r="F194" s="227" t="s">
        <v>423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156</v>
      </c>
      <c r="AU194" s="18" t="s">
        <v>76</v>
      </c>
    </row>
    <row r="195" spans="1:47" s="2" customFormat="1" ht="12">
      <c r="A195" s="39"/>
      <c r="B195" s="40"/>
      <c r="C195" s="41"/>
      <c r="D195" s="277" t="s">
        <v>278</v>
      </c>
      <c r="E195" s="41"/>
      <c r="F195" s="278" t="s">
        <v>849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278</v>
      </c>
      <c r="AU195" s="18" t="s">
        <v>76</v>
      </c>
    </row>
    <row r="196" spans="1:51" s="13" customFormat="1" ht="12">
      <c r="A196" s="13"/>
      <c r="B196" s="232"/>
      <c r="C196" s="233"/>
      <c r="D196" s="226" t="s">
        <v>165</v>
      </c>
      <c r="E196" s="234" t="s">
        <v>19</v>
      </c>
      <c r="F196" s="235" t="s">
        <v>850</v>
      </c>
      <c r="G196" s="233"/>
      <c r="H196" s="236">
        <v>11.78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165</v>
      </c>
      <c r="AU196" s="242" t="s">
        <v>76</v>
      </c>
      <c r="AV196" s="13" t="s">
        <v>78</v>
      </c>
      <c r="AW196" s="13" t="s">
        <v>31</v>
      </c>
      <c r="AX196" s="13" t="s">
        <v>76</v>
      </c>
      <c r="AY196" s="242" t="s">
        <v>146</v>
      </c>
    </row>
    <row r="197" spans="1:65" s="2" customFormat="1" ht="16.5" customHeight="1">
      <c r="A197" s="39"/>
      <c r="B197" s="40"/>
      <c r="C197" s="213" t="s">
        <v>412</v>
      </c>
      <c r="D197" s="213" t="s">
        <v>149</v>
      </c>
      <c r="E197" s="214" t="s">
        <v>427</v>
      </c>
      <c r="F197" s="215" t="s">
        <v>428</v>
      </c>
      <c r="G197" s="216" t="s">
        <v>274</v>
      </c>
      <c r="H197" s="217">
        <v>18.364</v>
      </c>
      <c r="I197" s="218"/>
      <c r="J197" s="219">
        <f>ROUND(I197*H197,2)</f>
        <v>0</v>
      </c>
      <c r="K197" s="215" t="s">
        <v>19</v>
      </c>
      <c r="L197" s="45"/>
      <c r="M197" s="220" t="s">
        <v>19</v>
      </c>
      <c r="N197" s="221" t="s">
        <v>40</v>
      </c>
      <c r="O197" s="85"/>
      <c r="P197" s="222">
        <f>O197*H197</f>
        <v>0</v>
      </c>
      <c r="Q197" s="222">
        <v>0.0014357</v>
      </c>
      <c r="R197" s="222">
        <f>Q197*H197</f>
        <v>0.026365194800000002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154</v>
      </c>
      <c r="AT197" s="224" t="s">
        <v>149</v>
      </c>
      <c r="AU197" s="224" t="s">
        <v>76</v>
      </c>
      <c r="AY197" s="18" t="s">
        <v>146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76</v>
      </c>
      <c r="BK197" s="225">
        <f>ROUND(I197*H197,2)</f>
        <v>0</v>
      </c>
      <c r="BL197" s="18" t="s">
        <v>154</v>
      </c>
      <c r="BM197" s="224" t="s">
        <v>851</v>
      </c>
    </row>
    <row r="198" spans="1:47" s="2" customFormat="1" ht="12">
      <c r="A198" s="39"/>
      <c r="B198" s="40"/>
      <c r="C198" s="41"/>
      <c r="D198" s="226" t="s">
        <v>156</v>
      </c>
      <c r="E198" s="41"/>
      <c r="F198" s="227" t="s">
        <v>430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156</v>
      </c>
      <c r="AU198" s="18" t="s">
        <v>76</v>
      </c>
    </row>
    <row r="199" spans="1:51" s="13" customFormat="1" ht="12">
      <c r="A199" s="13"/>
      <c r="B199" s="232"/>
      <c r="C199" s="233"/>
      <c r="D199" s="226" t="s">
        <v>165</v>
      </c>
      <c r="E199" s="234" t="s">
        <v>19</v>
      </c>
      <c r="F199" s="235" t="s">
        <v>852</v>
      </c>
      <c r="G199" s="233"/>
      <c r="H199" s="236">
        <v>1.592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165</v>
      </c>
      <c r="AU199" s="242" t="s">
        <v>76</v>
      </c>
      <c r="AV199" s="13" t="s">
        <v>78</v>
      </c>
      <c r="AW199" s="13" t="s">
        <v>31</v>
      </c>
      <c r="AX199" s="13" t="s">
        <v>69</v>
      </c>
      <c r="AY199" s="242" t="s">
        <v>146</v>
      </c>
    </row>
    <row r="200" spans="1:51" s="13" customFormat="1" ht="12">
      <c r="A200" s="13"/>
      <c r="B200" s="232"/>
      <c r="C200" s="233"/>
      <c r="D200" s="226" t="s">
        <v>165</v>
      </c>
      <c r="E200" s="234" t="s">
        <v>19</v>
      </c>
      <c r="F200" s="235" t="s">
        <v>853</v>
      </c>
      <c r="G200" s="233"/>
      <c r="H200" s="236">
        <v>13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165</v>
      </c>
      <c r="AU200" s="242" t="s">
        <v>76</v>
      </c>
      <c r="AV200" s="13" t="s">
        <v>78</v>
      </c>
      <c r="AW200" s="13" t="s">
        <v>31</v>
      </c>
      <c r="AX200" s="13" t="s">
        <v>69</v>
      </c>
      <c r="AY200" s="242" t="s">
        <v>146</v>
      </c>
    </row>
    <row r="201" spans="1:51" s="13" customFormat="1" ht="12">
      <c r="A201" s="13"/>
      <c r="B201" s="232"/>
      <c r="C201" s="233"/>
      <c r="D201" s="226" t="s">
        <v>165</v>
      </c>
      <c r="E201" s="234" t="s">
        <v>19</v>
      </c>
      <c r="F201" s="235" t="s">
        <v>854</v>
      </c>
      <c r="G201" s="233"/>
      <c r="H201" s="236">
        <v>3.772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165</v>
      </c>
      <c r="AU201" s="242" t="s">
        <v>76</v>
      </c>
      <c r="AV201" s="13" t="s">
        <v>78</v>
      </c>
      <c r="AW201" s="13" t="s">
        <v>31</v>
      </c>
      <c r="AX201" s="13" t="s">
        <v>69</v>
      </c>
      <c r="AY201" s="242" t="s">
        <v>146</v>
      </c>
    </row>
    <row r="202" spans="1:51" s="14" customFormat="1" ht="12">
      <c r="A202" s="14"/>
      <c r="B202" s="243"/>
      <c r="C202" s="244"/>
      <c r="D202" s="226" t="s">
        <v>165</v>
      </c>
      <c r="E202" s="245" t="s">
        <v>19</v>
      </c>
      <c r="F202" s="246" t="s">
        <v>167</v>
      </c>
      <c r="G202" s="244"/>
      <c r="H202" s="247">
        <v>18.364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165</v>
      </c>
      <c r="AU202" s="253" t="s">
        <v>76</v>
      </c>
      <c r="AV202" s="14" t="s">
        <v>154</v>
      </c>
      <c r="AW202" s="14" t="s">
        <v>31</v>
      </c>
      <c r="AX202" s="14" t="s">
        <v>76</v>
      </c>
      <c r="AY202" s="253" t="s">
        <v>146</v>
      </c>
    </row>
    <row r="203" spans="1:65" s="2" customFormat="1" ht="16.5" customHeight="1">
      <c r="A203" s="39"/>
      <c r="B203" s="40"/>
      <c r="C203" s="213" t="s">
        <v>419</v>
      </c>
      <c r="D203" s="213" t="s">
        <v>149</v>
      </c>
      <c r="E203" s="214" t="s">
        <v>434</v>
      </c>
      <c r="F203" s="215" t="s">
        <v>435</v>
      </c>
      <c r="G203" s="216" t="s">
        <v>274</v>
      </c>
      <c r="H203" s="217">
        <v>18.364</v>
      </c>
      <c r="I203" s="218"/>
      <c r="J203" s="219">
        <f>ROUND(I203*H203,2)</f>
        <v>0</v>
      </c>
      <c r="K203" s="215" t="s">
        <v>19</v>
      </c>
      <c r="L203" s="45"/>
      <c r="M203" s="220" t="s">
        <v>19</v>
      </c>
      <c r="N203" s="221" t="s">
        <v>40</v>
      </c>
      <c r="O203" s="85"/>
      <c r="P203" s="222">
        <f>O203*H203</f>
        <v>0</v>
      </c>
      <c r="Q203" s="222">
        <v>3.6E-05</v>
      </c>
      <c r="R203" s="222">
        <f>Q203*H203</f>
        <v>0.000661104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154</v>
      </c>
      <c r="AT203" s="224" t="s">
        <v>149</v>
      </c>
      <c r="AU203" s="224" t="s">
        <v>76</v>
      </c>
      <c r="AY203" s="18" t="s">
        <v>146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76</v>
      </c>
      <c r="BK203" s="225">
        <f>ROUND(I203*H203,2)</f>
        <v>0</v>
      </c>
      <c r="BL203" s="18" t="s">
        <v>154</v>
      </c>
      <c r="BM203" s="224" t="s">
        <v>855</v>
      </c>
    </row>
    <row r="204" spans="1:47" s="2" customFormat="1" ht="12">
      <c r="A204" s="39"/>
      <c r="B204" s="40"/>
      <c r="C204" s="41"/>
      <c r="D204" s="226" t="s">
        <v>156</v>
      </c>
      <c r="E204" s="41"/>
      <c r="F204" s="227" t="s">
        <v>437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156</v>
      </c>
      <c r="AU204" s="18" t="s">
        <v>76</v>
      </c>
    </row>
    <row r="205" spans="1:51" s="13" customFormat="1" ht="12">
      <c r="A205" s="13"/>
      <c r="B205" s="232"/>
      <c r="C205" s="233"/>
      <c r="D205" s="226" t="s">
        <v>165</v>
      </c>
      <c r="E205" s="234" t="s">
        <v>19</v>
      </c>
      <c r="F205" s="235" t="s">
        <v>856</v>
      </c>
      <c r="G205" s="233"/>
      <c r="H205" s="236">
        <v>18.364</v>
      </c>
      <c r="I205" s="237"/>
      <c r="J205" s="233"/>
      <c r="K205" s="233"/>
      <c r="L205" s="238"/>
      <c r="M205" s="239"/>
      <c r="N205" s="240"/>
      <c r="O205" s="240"/>
      <c r="P205" s="240"/>
      <c r="Q205" s="240"/>
      <c r="R205" s="240"/>
      <c r="S205" s="240"/>
      <c r="T205" s="241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2" t="s">
        <v>165</v>
      </c>
      <c r="AU205" s="242" t="s">
        <v>76</v>
      </c>
      <c r="AV205" s="13" t="s">
        <v>78</v>
      </c>
      <c r="AW205" s="13" t="s">
        <v>31</v>
      </c>
      <c r="AX205" s="13" t="s">
        <v>76</v>
      </c>
      <c r="AY205" s="242" t="s">
        <v>146</v>
      </c>
    </row>
    <row r="206" spans="1:65" s="2" customFormat="1" ht="16.5" customHeight="1">
      <c r="A206" s="39"/>
      <c r="B206" s="40"/>
      <c r="C206" s="254" t="s">
        <v>426</v>
      </c>
      <c r="D206" s="254" t="s">
        <v>197</v>
      </c>
      <c r="E206" s="255" t="s">
        <v>440</v>
      </c>
      <c r="F206" s="256" t="s">
        <v>441</v>
      </c>
      <c r="G206" s="257" t="s">
        <v>274</v>
      </c>
      <c r="H206" s="258">
        <v>30</v>
      </c>
      <c r="I206" s="259"/>
      <c r="J206" s="260">
        <f>ROUND(I206*H206,2)</f>
        <v>0</v>
      </c>
      <c r="K206" s="256" t="s">
        <v>770</v>
      </c>
      <c r="L206" s="261"/>
      <c r="M206" s="262" t="s">
        <v>19</v>
      </c>
      <c r="N206" s="263" t="s">
        <v>40</v>
      </c>
      <c r="O206" s="85"/>
      <c r="P206" s="222">
        <f>O206*H206</f>
        <v>0</v>
      </c>
      <c r="Q206" s="222">
        <v>0.00787</v>
      </c>
      <c r="R206" s="222">
        <f>Q206*H206</f>
        <v>0.2361</v>
      </c>
      <c r="S206" s="222">
        <v>0</v>
      </c>
      <c r="T206" s="223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24" t="s">
        <v>196</v>
      </c>
      <c r="AT206" s="224" t="s">
        <v>197</v>
      </c>
      <c r="AU206" s="224" t="s">
        <v>76</v>
      </c>
      <c r="AY206" s="18" t="s">
        <v>146</v>
      </c>
      <c r="BE206" s="225">
        <f>IF(N206="základní",J206,0)</f>
        <v>0</v>
      </c>
      <c r="BF206" s="225">
        <f>IF(N206="snížená",J206,0)</f>
        <v>0</v>
      </c>
      <c r="BG206" s="225">
        <f>IF(N206="zákl. přenesená",J206,0)</f>
        <v>0</v>
      </c>
      <c r="BH206" s="225">
        <f>IF(N206="sníž. přenesená",J206,0)</f>
        <v>0</v>
      </c>
      <c r="BI206" s="225">
        <f>IF(N206="nulová",J206,0)</f>
        <v>0</v>
      </c>
      <c r="BJ206" s="18" t="s">
        <v>76</v>
      </c>
      <c r="BK206" s="225">
        <f>ROUND(I206*H206,2)</f>
        <v>0</v>
      </c>
      <c r="BL206" s="18" t="s">
        <v>154</v>
      </c>
      <c r="BM206" s="224" t="s">
        <v>857</v>
      </c>
    </row>
    <row r="207" spans="1:47" s="2" customFormat="1" ht="12">
      <c r="A207" s="39"/>
      <c r="B207" s="40"/>
      <c r="C207" s="41"/>
      <c r="D207" s="226" t="s">
        <v>156</v>
      </c>
      <c r="E207" s="41"/>
      <c r="F207" s="227" t="s">
        <v>441</v>
      </c>
      <c r="G207" s="41"/>
      <c r="H207" s="41"/>
      <c r="I207" s="228"/>
      <c r="J207" s="41"/>
      <c r="K207" s="41"/>
      <c r="L207" s="45"/>
      <c r="M207" s="229"/>
      <c r="N207" s="230"/>
      <c r="O207" s="85"/>
      <c r="P207" s="85"/>
      <c r="Q207" s="85"/>
      <c r="R207" s="85"/>
      <c r="S207" s="85"/>
      <c r="T207" s="86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156</v>
      </c>
      <c r="AU207" s="18" t="s">
        <v>76</v>
      </c>
    </row>
    <row r="208" spans="1:51" s="13" customFormat="1" ht="12">
      <c r="A208" s="13"/>
      <c r="B208" s="232"/>
      <c r="C208" s="233"/>
      <c r="D208" s="226" t="s">
        <v>165</v>
      </c>
      <c r="E208" s="234" t="s">
        <v>19</v>
      </c>
      <c r="F208" s="235" t="s">
        <v>858</v>
      </c>
      <c r="G208" s="233"/>
      <c r="H208" s="236">
        <v>30</v>
      </c>
      <c r="I208" s="237"/>
      <c r="J208" s="233"/>
      <c r="K208" s="233"/>
      <c r="L208" s="238"/>
      <c r="M208" s="239"/>
      <c r="N208" s="240"/>
      <c r="O208" s="240"/>
      <c r="P208" s="240"/>
      <c r="Q208" s="240"/>
      <c r="R208" s="240"/>
      <c r="S208" s="240"/>
      <c r="T208" s="24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2" t="s">
        <v>165</v>
      </c>
      <c r="AU208" s="242" t="s">
        <v>76</v>
      </c>
      <c r="AV208" s="13" t="s">
        <v>78</v>
      </c>
      <c r="AW208" s="13" t="s">
        <v>31</v>
      </c>
      <c r="AX208" s="13" t="s">
        <v>76</v>
      </c>
      <c r="AY208" s="242" t="s">
        <v>146</v>
      </c>
    </row>
    <row r="209" spans="1:65" s="2" customFormat="1" ht="16.5" customHeight="1">
      <c r="A209" s="39"/>
      <c r="B209" s="40"/>
      <c r="C209" s="254" t="s">
        <v>433</v>
      </c>
      <c r="D209" s="254" t="s">
        <v>197</v>
      </c>
      <c r="E209" s="255" t="s">
        <v>859</v>
      </c>
      <c r="F209" s="256" t="s">
        <v>860</v>
      </c>
      <c r="G209" s="257" t="s">
        <v>274</v>
      </c>
      <c r="H209" s="258">
        <v>24</v>
      </c>
      <c r="I209" s="259"/>
      <c r="J209" s="260">
        <f>ROUND(I209*H209,2)</f>
        <v>0</v>
      </c>
      <c r="K209" s="256" t="s">
        <v>770</v>
      </c>
      <c r="L209" s="261"/>
      <c r="M209" s="262" t="s">
        <v>19</v>
      </c>
      <c r="N209" s="263" t="s">
        <v>40</v>
      </c>
      <c r="O209" s="85"/>
      <c r="P209" s="222">
        <f>O209*H209</f>
        <v>0</v>
      </c>
      <c r="Q209" s="222">
        <v>0.00541</v>
      </c>
      <c r="R209" s="222">
        <f>Q209*H209</f>
        <v>0.12984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196</v>
      </c>
      <c r="AT209" s="224" t="s">
        <v>197</v>
      </c>
      <c r="AU209" s="224" t="s">
        <v>76</v>
      </c>
      <c r="AY209" s="18" t="s">
        <v>146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76</v>
      </c>
      <c r="BK209" s="225">
        <f>ROUND(I209*H209,2)</f>
        <v>0</v>
      </c>
      <c r="BL209" s="18" t="s">
        <v>154</v>
      </c>
      <c r="BM209" s="224" t="s">
        <v>861</v>
      </c>
    </row>
    <row r="210" spans="1:47" s="2" customFormat="1" ht="12">
      <c r="A210" s="39"/>
      <c r="B210" s="40"/>
      <c r="C210" s="41"/>
      <c r="D210" s="226" t="s">
        <v>156</v>
      </c>
      <c r="E210" s="41"/>
      <c r="F210" s="227" t="s">
        <v>860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156</v>
      </c>
      <c r="AU210" s="18" t="s">
        <v>76</v>
      </c>
    </row>
    <row r="211" spans="1:51" s="13" customFormat="1" ht="12">
      <c r="A211" s="13"/>
      <c r="B211" s="232"/>
      <c r="C211" s="233"/>
      <c r="D211" s="226" t="s">
        <v>165</v>
      </c>
      <c r="E211" s="234" t="s">
        <v>19</v>
      </c>
      <c r="F211" s="235" t="s">
        <v>862</v>
      </c>
      <c r="G211" s="233"/>
      <c r="H211" s="236">
        <v>24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165</v>
      </c>
      <c r="AU211" s="242" t="s">
        <v>76</v>
      </c>
      <c r="AV211" s="13" t="s">
        <v>78</v>
      </c>
      <c r="AW211" s="13" t="s">
        <v>31</v>
      </c>
      <c r="AX211" s="13" t="s">
        <v>76</v>
      </c>
      <c r="AY211" s="242" t="s">
        <v>146</v>
      </c>
    </row>
    <row r="212" spans="1:65" s="2" customFormat="1" ht="16.5" customHeight="1">
      <c r="A212" s="39"/>
      <c r="B212" s="40"/>
      <c r="C212" s="254" t="s">
        <v>439</v>
      </c>
      <c r="D212" s="254" t="s">
        <v>197</v>
      </c>
      <c r="E212" s="255" t="s">
        <v>863</v>
      </c>
      <c r="F212" s="256" t="s">
        <v>864</v>
      </c>
      <c r="G212" s="257" t="s">
        <v>274</v>
      </c>
      <c r="H212" s="258">
        <v>12</v>
      </c>
      <c r="I212" s="259"/>
      <c r="J212" s="260">
        <f>ROUND(I212*H212,2)</f>
        <v>0</v>
      </c>
      <c r="K212" s="256" t="s">
        <v>770</v>
      </c>
      <c r="L212" s="261"/>
      <c r="M212" s="262" t="s">
        <v>19</v>
      </c>
      <c r="N212" s="263" t="s">
        <v>40</v>
      </c>
      <c r="O212" s="85"/>
      <c r="P212" s="222">
        <f>O212*H212</f>
        <v>0</v>
      </c>
      <c r="Q212" s="222">
        <v>0.00442</v>
      </c>
      <c r="R212" s="222">
        <f>Q212*H212</f>
        <v>0.053040000000000004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196</v>
      </c>
      <c r="AT212" s="224" t="s">
        <v>197</v>
      </c>
      <c r="AU212" s="224" t="s">
        <v>76</v>
      </c>
      <c r="AY212" s="18" t="s">
        <v>146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76</v>
      </c>
      <c r="BK212" s="225">
        <f>ROUND(I212*H212,2)</f>
        <v>0</v>
      </c>
      <c r="BL212" s="18" t="s">
        <v>154</v>
      </c>
      <c r="BM212" s="224" t="s">
        <v>865</v>
      </c>
    </row>
    <row r="213" spans="1:47" s="2" customFormat="1" ht="12">
      <c r="A213" s="39"/>
      <c r="B213" s="40"/>
      <c r="C213" s="41"/>
      <c r="D213" s="226" t="s">
        <v>156</v>
      </c>
      <c r="E213" s="41"/>
      <c r="F213" s="227" t="s">
        <v>864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156</v>
      </c>
      <c r="AU213" s="18" t="s">
        <v>76</v>
      </c>
    </row>
    <row r="214" spans="1:51" s="13" customFormat="1" ht="12">
      <c r="A214" s="13"/>
      <c r="B214" s="232"/>
      <c r="C214" s="233"/>
      <c r="D214" s="226" t="s">
        <v>165</v>
      </c>
      <c r="E214" s="234" t="s">
        <v>19</v>
      </c>
      <c r="F214" s="235" t="s">
        <v>866</v>
      </c>
      <c r="G214" s="233"/>
      <c r="H214" s="236">
        <v>12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165</v>
      </c>
      <c r="AU214" s="242" t="s">
        <v>76</v>
      </c>
      <c r="AV214" s="13" t="s">
        <v>78</v>
      </c>
      <c r="AW214" s="13" t="s">
        <v>31</v>
      </c>
      <c r="AX214" s="13" t="s">
        <v>76</v>
      </c>
      <c r="AY214" s="242" t="s">
        <v>146</v>
      </c>
    </row>
    <row r="215" spans="1:65" s="2" customFormat="1" ht="16.5" customHeight="1">
      <c r="A215" s="39"/>
      <c r="B215" s="40"/>
      <c r="C215" s="254" t="s">
        <v>444</v>
      </c>
      <c r="D215" s="254" t="s">
        <v>197</v>
      </c>
      <c r="E215" s="255" t="s">
        <v>445</v>
      </c>
      <c r="F215" s="256" t="s">
        <v>446</v>
      </c>
      <c r="G215" s="257" t="s">
        <v>274</v>
      </c>
      <c r="H215" s="258">
        <v>15.694</v>
      </c>
      <c r="I215" s="259"/>
      <c r="J215" s="260">
        <f>ROUND(I215*H215,2)</f>
        <v>0</v>
      </c>
      <c r="K215" s="256" t="s">
        <v>770</v>
      </c>
      <c r="L215" s="261"/>
      <c r="M215" s="262" t="s">
        <v>19</v>
      </c>
      <c r="N215" s="263" t="s">
        <v>40</v>
      </c>
      <c r="O215" s="85"/>
      <c r="P215" s="222">
        <f>O215*H215</f>
        <v>0</v>
      </c>
      <c r="Q215" s="222">
        <v>0.00198</v>
      </c>
      <c r="R215" s="222">
        <f>Q215*H215</f>
        <v>0.03107412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196</v>
      </c>
      <c r="AT215" s="224" t="s">
        <v>197</v>
      </c>
      <c r="AU215" s="224" t="s">
        <v>76</v>
      </c>
      <c r="AY215" s="18" t="s">
        <v>146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76</v>
      </c>
      <c r="BK215" s="225">
        <f>ROUND(I215*H215,2)</f>
        <v>0</v>
      </c>
      <c r="BL215" s="18" t="s">
        <v>154</v>
      </c>
      <c r="BM215" s="224" t="s">
        <v>867</v>
      </c>
    </row>
    <row r="216" spans="1:47" s="2" customFormat="1" ht="12">
      <c r="A216" s="39"/>
      <c r="B216" s="40"/>
      <c r="C216" s="41"/>
      <c r="D216" s="226" t="s">
        <v>156</v>
      </c>
      <c r="E216" s="41"/>
      <c r="F216" s="227" t="s">
        <v>446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156</v>
      </c>
      <c r="AU216" s="18" t="s">
        <v>76</v>
      </c>
    </row>
    <row r="217" spans="1:51" s="15" customFormat="1" ht="12">
      <c r="A217" s="15"/>
      <c r="B217" s="264"/>
      <c r="C217" s="265"/>
      <c r="D217" s="226" t="s">
        <v>165</v>
      </c>
      <c r="E217" s="266" t="s">
        <v>19</v>
      </c>
      <c r="F217" s="267" t="s">
        <v>868</v>
      </c>
      <c r="G217" s="265"/>
      <c r="H217" s="266" t="s">
        <v>19</v>
      </c>
      <c r="I217" s="268"/>
      <c r="J217" s="265"/>
      <c r="K217" s="265"/>
      <c r="L217" s="269"/>
      <c r="M217" s="270"/>
      <c r="N217" s="271"/>
      <c r="O217" s="271"/>
      <c r="P217" s="271"/>
      <c r="Q217" s="271"/>
      <c r="R217" s="271"/>
      <c r="S217" s="271"/>
      <c r="T217" s="27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3" t="s">
        <v>165</v>
      </c>
      <c r="AU217" s="273" t="s">
        <v>76</v>
      </c>
      <c r="AV217" s="15" t="s">
        <v>76</v>
      </c>
      <c r="AW217" s="15" t="s">
        <v>31</v>
      </c>
      <c r="AX217" s="15" t="s">
        <v>69</v>
      </c>
      <c r="AY217" s="273" t="s">
        <v>146</v>
      </c>
    </row>
    <row r="218" spans="1:51" s="13" customFormat="1" ht="12">
      <c r="A218" s="13"/>
      <c r="B218" s="232"/>
      <c r="C218" s="233"/>
      <c r="D218" s="226" t="s">
        <v>165</v>
      </c>
      <c r="E218" s="234" t="s">
        <v>19</v>
      </c>
      <c r="F218" s="235" t="s">
        <v>869</v>
      </c>
      <c r="G218" s="233"/>
      <c r="H218" s="236">
        <v>10.868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165</v>
      </c>
      <c r="AU218" s="242" t="s">
        <v>76</v>
      </c>
      <c r="AV218" s="13" t="s">
        <v>78</v>
      </c>
      <c r="AW218" s="13" t="s">
        <v>31</v>
      </c>
      <c r="AX218" s="13" t="s">
        <v>69</v>
      </c>
      <c r="AY218" s="242" t="s">
        <v>146</v>
      </c>
    </row>
    <row r="219" spans="1:51" s="13" customFormat="1" ht="12">
      <c r="A219" s="13"/>
      <c r="B219" s="232"/>
      <c r="C219" s="233"/>
      <c r="D219" s="226" t="s">
        <v>165</v>
      </c>
      <c r="E219" s="234" t="s">
        <v>19</v>
      </c>
      <c r="F219" s="235" t="s">
        <v>870</v>
      </c>
      <c r="G219" s="233"/>
      <c r="H219" s="236">
        <v>4.826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2" t="s">
        <v>165</v>
      </c>
      <c r="AU219" s="242" t="s">
        <v>76</v>
      </c>
      <c r="AV219" s="13" t="s">
        <v>78</v>
      </c>
      <c r="AW219" s="13" t="s">
        <v>31</v>
      </c>
      <c r="AX219" s="13" t="s">
        <v>69</v>
      </c>
      <c r="AY219" s="242" t="s">
        <v>146</v>
      </c>
    </row>
    <row r="220" spans="1:51" s="14" customFormat="1" ht="12">
      <c r="A220" s="14"/>
      <c r="B220" s="243"/>
      <c r="C220" s="244"/>
      <c r="D220" s="226" t="s">
        <v>165</v>
      </c>
      <c r="E220" s="245" t="s">
        <v>19</v>
      </c>
      <c r="F220" s="246" t="s">
        <v>167</v>
      </c>
      <c r="G220" s="244"/>
      <c r="H220" s="247">
        <v>15.694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165</v>
      </c>
      <c r="AU220" s="253" t="s">
        <v>76</v>
      </c>
      <c r="AV220" s="14" t="s">
        <v>154</v>
      </c>
      <c r="AW220" s="14" t="s">
        <v>31</v>
      </c>
      <c r="AX220" s="14" t="s">
        <v>76</v>
      </c>
      <c r="AY220" s="253" t="s">
        <v>146</v>
      </c>
    </row>
    <row r="221" spans="1:65" s="2" customFormat="1" ht="16.5" customHeight="1">
      <c r="A221" s="39"/>
      <c r="B221" s="40"/>
      <c r="C221" s="213" t="s">
        <v>400</v>
      </c>
      <c r="D221" s="213" t="s">
        <v>149</v>
      </c>
      <c r="E221" s="214" t="s">
        <v>871</v>
      </c>
      <c r="F221" s="215" t="s">
        <v>872</v>
      </c>
      <c r="G221" s="216" t="s">
        <v>160</v>
      </c>
      <c r="H221" s="217">
        <v>11.78</v>
      </c>
      <c r="I221" s="218"/>
      <c r="J221" s="219">
        <f>ROUND(I221*H221,2)</f>
        <v>0</v>
      </c>
      <c r="K221" s="215" t="s">
        <v>770</v>
      </c>
      <c r="L221" s="45"/>
      <c r="M221" s="220" t="s">
        <v>19</v>
      </c>
      <c r="N221" s="221" t="s">
        <v>40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154</v>
      </c>
      <c r="AT221" s="224" t="s">
        <v>149</v>
      </c>
      <c r="AU221" s="224" t="s">
        <v>76</v>
      </c>
      <c r="AY221" s="18" t="s">
        <v>146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76</v>
      </c>
      <c r="BK221" s="225">
        <f>ROUND(I221*H221,2)</f>
        <v>0</v>
      </c>
      <c r="BL221" s="18" t="s">
        <v>154</v>
      </c>
      <c r="BM221" s="224" t="s">
        <v>873</v>
      </c>
    </row>
    <row r="222" spans="1:47" s="2" customFormat="1" ht="12">
      <c r="A222" s="39"/>
      <c r="B222" s="40"/>
      <c r="C222" s="41"/>
      <c r="D222" s="226" t="s">
        <v>156</v>
      </c>
      <c r="E222" s="41"/>
      <c r="F222" s="227" t="s">
        <v>874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156</v>
      </c>
      <c r="AU222" s="18" t="s">
        <v>76</v>
      </c>
    </row>
    <row r="223" spans="1:47" s="2" customFormat="1" ht="12">
      <c r="A223" s="39"/>
      <c r="B223" s="40"/>
      <c r="C223" s="41"/>
      <c r="D223" s="277" t="s">
        <v>278</v>
      </c>
      <c r="E223" s="41"/>
      <c r="F223" s="278" t="s">
        <v>875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278</v>
      </c>
      <c r="AU223" s="18" t="s">
        <v>76</v>
      </c>
    </row>
    <row r="224" spans="1:51" s="13" customFormat="1" ht="12">
      <c r="A224" s="13"/>
      <c r="B224" s="232"/>
      <c r="C224" s="233"/>
      <c r="D224" s="226" t="s">
        <v>165</v>
      </c>
      <c r="E224" s="234" t="s">
        <v>19</v>
      </c>
      <c r="F224" s="235" t="s">
        <v>850</v>
      </c>
      <c r="G224" s="233"/>
      <c r="H224" s="236">
        <v>11.78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165</v>
      </c>
      <c r="AU224" s="242" t="s">
        <v>76</v>
      </c>
      <c r="AV224" s="13" t="s">
        <v>78</v>
      </c>
      <c r="AW224" s="13" t="s">
        <v>31</v>
      </c>
      <c r="AX224" s="13" t="s">
        <v>76</v>
      </c>
      <c r="AY224" s="242" t="s">
        <v>146</v>
      </c>
    </row>
    <row r="225" spans="1:65" s="2" customFormat="1" ht="16.5" customHeight="1">
      <c r="A225" s="39"/>
      <c r="B225" s="40"/>
      <c r="C225" s="213" t="s">
        <v>449</v>
      </c>
      <c r="D225" s="213" t="s">
        <v>149</v>
      </c>
      <c r="E225" s="214" t="s">
        <v>876</v>
      </c>
      <c r="F225" s="215" t="s">
        <v>877</v>
      </c>
      <c r="G225" s="216" t="s">
        <v>274</v>
      </c>
      <c r="H225" s="217">
        <v>10.002</v>
      </c>
      <c r="I225" s="218"/>
      <c r="J225" s="219">
        <f>ROUND(I225*H225,2)</f>
        <v>0</v>
      </c>
      <c r="K225" s="215" t="s">
        <v>770</v>
      </c>
      <c r="L225" s="45"/>
      <c r="M225" s="220" t="s">
        <v>19</v>
      </c>
      <c r="N225" s="221" t="s">
        <v>40</v>
      </c>
      <c r="O225" s="85"/>
      <c r="P225" s="222">
        <f>O225*H225</f>
        <v>0</v>
      </c>
      <c r="Q225" s="222">
        <v>0.0014357</v>
      </c>
      <c r="R225" s="222">
        <f>Q225*H225</f>
        <v>0.014359871400000002</v>
      </c>
      <c r="S225" s="222">
        <v>0</v>
      </c>
      <c r="T225" s="223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24" t="s">
        <v>154</v>
      </c>
      <c r="AT225" s="224" t="s">
        <v>149</v>
      </c>
      <c r="AU225" s="224" t="s">
        <v>76</v>
      </c>
      <c r="AY225" s="18" t="s">
        <v>146</v>
      </c>
      <c r="BE225" s="225">
        <f>IF(N225="základní",J225,0)</f>
        <v>0</v>
      </c>
      <c r="BF225" s="225">
        <f>IF(N225="snížená",J225,0)</f>
        <v>0</v>
      </c>
      <c r="BG225" s="225">
        <f>IF(N225="zákl. přenesená",J225,0)</f>
        <v>0</v>
      </c>
      <c r="BH225" s="225">
        <f>IF(N225="sníž. přenesená",J225,0)</f>
        <v>0</v>
      </c>
      <c r="BI225" s="225">
        <f>IF(N225="nulová",J225,0)</f>
        <v>0</v>
      </c>
      <c r="BJ225" s="18" t="s">
        <v>76</v>
      </c>
      <c r="BK225" s="225">
        <f>ROUND(I225*H225,2)</f>
        <v>0</v>
      </c>
      <c r="BL225" s="18" t="s">
        <v>154</v>
      </c>
      <c r="BM225" s="224" t="s">
        <v>878</v>
      </c>
    </row>
    <row r="226" spans="1:47" s="2" customFormat="1" ht="12">
      <c r="A226" s="39"/>
      <c r="B226" s="40"/>
      <c r="C226" s="41"/>
      <c r="D226" s="226" t="s">
        <v>156</v>
      </c>
      <c r="E226" s="41"/>
      <c r="F226" s="227" t="s">
        <v>879</v>
      </c>
      <c r="G226" s="41"/>
      <c r="H226" s="41"/>
      <c r="I226" s="228"/>
      <c r="J226" s="41"/>
      <c r="K226" s="41"/>
      <c r="L226" s="45"/>
      <c r="M226" s="229"/>
      <c r="N226" s="230"/>
      <c r="O226" s="85"/>
      <c r="P226" s="85"/>
      <c r="Q226" s="85"/>
      <c r="R226" s="85"/>
      <c r="S226" s="85"/>
      <c r="T226" s="8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156</v>
      </c>
      <c r="AU226" s="18" t="s">
        <v>76</v>
      </c>
    </row>
    <row r="227" spans="1:47" s="2" customFormat="1" ht="12">
      <c r="A227" s="39"/>
      <c r="B227" s="40"/>
      <c r="C227" s="41"/>
      <c r="D227" s="277" t="s">
        <v>278</v>
      </c>
      <c r="E227" s="41"/>
      <c r="F227" s="278" t="s">
        <v>880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278</v>
      </c>
      <c r="AU227" s="18" t="s">
        <v>76</v>
      </c>
    </row>
    <row r="228" spans="1:51" s="13" customFormat="1" ht="12">
      <c r="A228" s="13"/>
      <c r="B228" s="232"/>
      <c r="C228" s="233"/>
      <c r="D228" s="226" t="s">
        <v>165</v>
      </c>
      <c r="E228" s="234" t="s">
        <v>19</v>
      </c>
      <c r="F228" s="235" t="s">
        <v>881</v>
      </c>
      <c r="G228" s="233"/>
      <c r="H228" s="236">
        <v>2.442</v>
      </c>
      <c r="I228" s="237"/>
      <c r="J228" s="233"/>
      <c r="K228" s="233"/>
      <c r="L228" s="238"/>
      <c r="M228" s="239"/>
      <c r="N228" s="240"/>
      <c r="O228" s="240"/>
      <c r="P228" s="240"/>
      <c r="Q228" s="240"/>
      <c r="R228" s="240"/>
      <c r="S228" s="240"/>
      <c r="T228" s="241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2" t="s">
        <v>165</v>
      </c>
      <c r="AU228" s="242" t="s">
        <v>76</v>
      </c>
      <c r="AV228" s="13" t="s">
        <v>78</v>
      </c>
      <c r="AW228" s="13" t="s">
        <v>31</v>
      </c>
      <c r="AX228" s="13" t="s">
        <v>69</v>
      </c>
      <c r="AY228" s="242" t="s">
        <v>146</v>
      </c>
    </row>
    <row r="229" spans="1:51" s="13" customFormat="1" ht="12">
      <c r="A229" s="13"/>
      <c r="B229" s="232"/>
      <c r="C229" s="233"/>
      <c r="D229" s="226" t="s">
        <v>165</v>
      </c>
      <c r="E229" s="234" t="s">
        <v>19</v>
      </c>
      <c r="F229" s="235" t="s">
        <v>882</v>
      </c>
      <c r="G229" s="233"/>
      <c r="H229" s="236">
        <v>4.08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165</v>
      </c>
      <c r="AU229" s="242" t="s">
        <v>76</v>
      </c>
      <c r="AV229" s="13" t="s">
        <v>78</v>
      </c>
      <c r="AW229" s="13" t="s">
        <v>31</v>
      </c>
      <c r="AX229" s="13" t="s">
        <v>69</v>
      </c>
      <c r="AY229" s="242" t="s">
        <v>146</v>
      </c>
    </row>
    <row r="230" spans="1:51" s="13" customFormat="1" ht="12">
      <c r="A230" s="13"/>
      <c r="B230" s="232"/>
      <c r="C230" s="233"/>
      <c r="D230" s="226" t="s">
        <v>165</v>
      </c>
      <c r="E230" s="234" t="s">
        <v>19</v>
      </c>
      <c r="F230" s="235" t="s">
        <v>883</v>
      </c>
      <c r="G230" s="233"/>
      <c r="H230" s="236">
        <v>3.48</v>
      </c>
      <c r="I230" s="237"/>
      <c r="J230" s="233"/>
      <c r="K230" s="233"/>
      <c r="L230" s="238"/>
      <c r="M230" s="239"/>
      <c r="N230" s="240"/>
      <c r="O230" s="240"/>
      <c r="P230" s="240"/>
      <c r="Q230" s="240"/>
      <c r="R230" s="240"/>
      <c r="S230" s="240"/>
      <c r="T230" s="241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2" t="s">
        <v>165</v>
      </c>
      <c r="AU230" s="242" t="s">
        <v>76</v>
      </c>
      <c r="AV230" s="13" t="s">
        <v>78</v>
      </c>
      <c r="AW230" s="13" t="s">
        <v>31</v>
      </c>
      <c r="AX230" s="13" t="s">
        <v>69</v>
      </c>
      <c r="AY230" s="242" t="s">
        <v>146</v>
      </c>
    </row>
    <row r="231" spans="1:51" s="14" customFormat="1" ht="12">
      <c r="A231" s="14"/>
      <c r="B231" s="243"/>
      <c r="C231" s="244"/>
      <c r="D231" s="226" t="s">
        <v>165</v>
      </c>
      <c r="E231" s="245" t="s">
        <v>19</v>
      </c>
      <c r="F231" s="246" t="s">
        <v>167</v>
      </c>
      <c r="G231" s="244"/>
      <c r="H231" s="247">
        <v>10.002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165</v>
      </c>
      <c r="AU231" s="253" t="s">
        <v>76</v>
      </c>
      <c r="AV231" s="14" t="s">
        <v>154</v>
      </c>
      <c r="AW231" s="14" t="s">
        <v>31</v>
      </c>
      <c r="AX231" s="14" t="s">
        <v>76</v>
      </c>
      <c r="AY231" s="253" t="s">
        <v>146</v>
      </c>
    </row>
    <row r="232" spans="1:65" s="2" customFormat="1" ht="16.5" customHeight="1">
      <c r="A232" s="39"/>
      <c r="B232" s="40"/>
      <c r="C232" s="213" t="s">
        <v>459</v>
      </c>
      <c r="D232" s="213" t="s">
        <v>149</v>
      </c>
      <c r="E232" s="214" t="s">
        <v>884</v>
      </c>
      <c r="F232" s="215" t="s">
        <v>885</v>
      </c>
      <c r="G232" s="216" t="s">
        <v>274</v>
      </c>
      <c r="H232" s="217">
        <v>10.002</v>
      </c>
      <c r="I232" s="218"/>
      <c r="J232" s="219">
        <f>ROUND(I232*H232,2)</f>
        <v>0</v>
      </c>
      <c r="K232" s="215" t="s">
        <v>770</v>
      </c>
      <c r="L232" s="45"/>
      <c r="M232" s="220" t="s">
        <v>19</v>
      </c>
      <c r="N232" s="221" t="s">
        <v>40</v>
      </c>
      <c r="O232" s="85"/>
      <c r="P232" s="222">
        <f>O232*H232</f>
        <v>0</v>
      </c>
      <c r="Q232" s="222">
        <v>3.6E-05</v>
      </c>
      <c r="R232" s="222">
        <f>Q232*H232</f>
        <v>0.000360072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154</v>
      </c>
      <c r="AT232" s="224" t="s">
        <v>149</v>
      </c>
      <c r="AU232" s="224" t="s">
        <v>76</v>
      </c>
      <c r="AY232" s="18" t="s">
        <v>146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76</v>
      </c>
      <c r="BK232" s="225">
        <f>ROUND(I232*H232,2)</f>
        <v>0</v>
      </c>
      <c r="BL232" s="18" t="s">
        <v>154</v>
      </c>
      <c r="BM232" s="224" t="s">
        <v>886</v>
      </c>
    </row>
    <row r="233" spans="1:47" s="2" customFormat="1" ht="12">
      <c r="A233" s="39"/>
      <c r="B233" s="40"/>
      <c r="C233" s="41"/>
      <c r="D233" s="226" t="s">
        <v>156</v>
      </c>
      <c r="E233" s="41"/>
      <c r="F233" s="227" t="s">
        <v>887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156</v>
      </c>
      <c r="AU233" s="18" t="s">
        <v>76</v>
      </c>
    </row>
    <row r="234" spans="1:47" s="2" customFormat="1" ht="12">
      <c r="A234" s="39"/>
      <c r="B234" s="40"/>
      <c r="C234" s="41"/>
      <c r="D234" s="277" t="s">
        <v>278</v>
      </c>
      <c r="E234" s="41"/>
      <c r="F234" s="278" t="s">
        <v>888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278</v>
      </c>
      <c r="AU234" s="18" t="s">
        <v>76</v>
      </c>
    </row>
    <row r="235" spans="1:51" s="13" customFormat="1" ht="12">
      <c r="A235" s="13"/>
      <c r="B235" s="232"/>
      <c r="C235" s="233"/>
      <c r="D235" s="226" t="s">
        <v>165</v>
      </c>
      <c r="E235" s="234" t="s">
        <v>19</v>
      </c>
      <c r="F235" s="235" t="s">
        <v>889</v>
      </c>
      <c r="G235" s="233"/>
      <c r="H235" s="236">
        <v>10.002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2" t="s">
        <v>165</v>
      </c>
      <c r="AU235" s="242" t="s">
        <v>76</v>
      </c>
      <c r="AV235" s="13" t="s">
        <v>78</v>
      </c>
      <c r="AW235" s="13" t="s">
        <v>31</v>
      </c>
      <c r="AX235" s="13" t="s">
        <v>76</v>
      </c>
      <c r="AY235" s="242" t="s">
        <v>146</v>
      </c>
    </row>
    <row r="236" spans="1:63" s="12" customFormat="1" ht="22.8" customHeight="1">
      <c r="A236" s="12"/>
      <c r="B236" s="197"/>
      <c r="C236" s="198"/>
      <c r="D236" s="199" t="s">
        <v>68</v>
      </c>
      <c r="E236" s="211" t="s">
        <v>168</v>
      </c>
      <c r="F236" s="211" t="s">
        <v>458</v>
      </c>
      <c r="G236" s="198"/>
      <c r="H236" s="198"/>
      <c r="I236" s="201"/>
      <c r="J236" s="212">
        <f>BK236</f>
        <v>0</v>
      </c>
      <c r="K236" s="198"/>
      <c r="L236" s="203"/>
      <c r="M236" s="204"/>
      <c r="N236" s="205"/>
      <c r="O236" s="205"/>
      <c r="P236" s="206">
        <f>SUM(P237:P266)</f>
        <v>0</v>
      </c>
      <c r="Q236" s="205"/>
      <c r="R236" s="206">
        <f>SUM(R237:R266)</f>
        <v>13.53838890374</v>
      </c>
      <c r="S236" s="205"/>
      <c r="T236" s="207">
        <f>SUM(T237:T266)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8" t="s">
        <v>76</v>
      </c>
      <c r="AT236" s="209" t="s">
        <v>68</v>
      </c>
      <c r="AU236" s="209" t="s">
        <v>76</v>
      </c>
      <c r="AY236" s="208" t="s">
        <v>146</v>
      </c>
      <c r="BK236" s="210">
        <f>SUM(BK237:BK266)</f>
        <v>0</v>
      </c>
    </row>
    <row r="237" spans="1:65" s="2" customFormat="1" ht="16.5" customHeight="1">
      <c r="A237" s="39"/>
      <c r="B237" s="40"/>
      <c r="C237" s="213" t="s">
        <v>466</v>
      </c>
      <c r="D237" s="213" t="s">
        <v>149</v>
      </c>
      <c r="E237" s="214" t="s">
        <v>890</v>
      </c>
      <c r="F237" s="215" t="s">
        <v>891</v>
      </c>
      <c r="G237" s="216" t="s">
        <v>274</v>
      </c>
      <c r="H237" s="217">
        <v>2.625</v>
      </c>
      <c r="I237" s="218"/>
      <c r="J237" s="219">
        <f>ROUND(I237*H237,2)</f>
        <v>0</v>
      </c>
      <c r="K237" s="215" t="s">
        <v>770</v>
      </c>
      <c r="L237" s="45"/>
      <c r="M237" s="220" t="s">
        <v>19</v>
      </c>
      <c r="N237" s="221" t="s">
        <v>40</v>
      </c>
      <c r="O237" s="85"/>
      <c r="P237" s="222">
        <f>O237*H237</f>
        <v>0</v>
      </c>
      <c r="Q237" s="222">
        <v>0.0417442</v>
      </c>
      <c r="R237" s="222">
        <f>Q237*H237</f>
        <v>0.10957852500000001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154</v>
      </c>
      <c r="AT237" s="224" t="s">
        <v>149</v>
      </c>
      <c r="AU237" s="224" t="s">
        <v>78</v>
      </c>
      <c r="AY237" s="18" t="s">
        <v>146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76</v>
      </c>
      <c r="BK237" s="225">
        <f>ROUND(I237*H237,2)</f>
        <v>0</v>
      </c>
      <c r="BL237" s="18" t="s">
        <v>154</v>
      </c>
      <c r="BM237" s="224" t="s">
        <v>892</v>
      </c>
    </row>
    <row r="238" spans="1:47" s="2" customFormat="1" ht="12">
      <c r="A238" s="39"/>
      <c r="B238" s="40"/>
      <c r="C238" s="41"/>
      <c r="D238" s="226" t="s">
        <v>156</v>
      </c>
      <c r="E238" s="41"/>
      <c r="F238" s="227" t="s">
        <v>893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156</v>
      </c>
      <c r="AU238" s="18" t="s">
        <v>78</v>
      </c>
    </row>
    <row r="239" spans="1:47" s="2" customFormat="1" ht="12">
      <c r="A239" s="39"/>
      <c r="B239" s="40"/>
      <c r="C239" s="41"/>
      <c r="D239" s="277" t="s">
        <v>278</v>
      </c>
      <c r="E239" s="41"/>
      <c r="F239" s="278" t="s">
        <v>894</v>
      </c>
      <c r="G239" s="41"/>
      <c r="H239" s="41"/>
      <c r="I239" s="228"/>
      <c r="J239" s="41"/>
      <c r="K239" s="41"/>
      <c r="L239" s="45"/>
      <c r="M239" s="229"/>
      <c r="N239" s="230"/>
      <c r="O239" s="85"/>
      <c r="P239" s="85"/>
      <c r="Q239" s="85"/>
      <c r="R239" s="85"/>
      <c r="S239" s="85"/>
      <c r="T239" s="86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278</v>
      </c>
      <c r="AU239" s="18" t="s">
        <v>78</v>
      </c>
    </row>
    <row r="240" spans="1:51" s="13" customFormat="1" ht="12">
      <c r="A240" s="13"/>
      <c r="B240" s="232"/>
      <c r="C240" s="233"/>
      <c r="D240" s="226" t="s">
        <v>165</v>
      </c>
      <c r="E240" s="234" t="s">
        <v>19</v>
      </c>
      <c r="F240" s="235" t="s">
        <v>895</v>
      </c>
      <c r="G240" s="233"/>
      <c r="H240" s="236">
        <v>2.625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165</v>
      </c>
      <c r="AU240" s="242" t="s">
        <v>78</v>
      </c>
      <c r="AV240" s="13" t="s">
        <v>78</v>
      </c>
      <c r="AW240" s="13" t="s">
        <v>31</v>
      </c>
      <c r="AX240" s="13" t="s">
        <v>76</v>
      </c>
      <c r="AY240" s="242" t="s">
        <v>146</v>
      </c>
    </row>
    <row r="241" spans="1:65" s="2" customFormat="1" ht="16.5" customHeight="1">
      <c r="A241" s="39"/>
      <c r="B241" s="40"/>
      <c r="C241" s="213" t="s">
        <v>472</v>
      </c>
      <c r="D241" s="213" t="s">
        <v>149</v>
      </c>
      <c r="E241" s="214" t="s">
        <v>896</v>
      </c>
      <c r="F241" s="215" t="s">
        <v>897</v>
      </c>
      <c r="G241" s="216" t="s">
        <v>274</v>
      </c>
      <c r="H241" s="217">
        <v>2.625</v>
      </c>
      <c r="I241" s="218"/>
      <c r="J241" s="219">
        <f>ROUND(I241*H241,2)</f>
        <v>0</v>
      </c>
      <c r="K241" s="215" t="s">
        <v>770</v>
      </c>
      <c r="L241" s="45"/>
      <c r="M241" s="220" t="s">
        <v>19</v>
      </c>
      <c r="N241" s="221" t="s">
        <v>40</v>
      </c>
      <c r="O241" s="85"/>
      <c r="P241" s="222">
        <f>O241*H241</f>
        <v>0</v>
      </c>
      <c r="Q241" s="222">
        <v>1.5E-05</v>
      </c>
      <c r="R241" s="222">
        <f>Q241*H241</f>
        <v>3.9375E-05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154</v>
      </c>
      <c r="AT241" s="224" t="s">
        <v>149</v>
      </c>
      <c r="AU241" s="224" t="s">
        <v>78</v>
      </c>
      <c r="AY241" s="18" t="s">
        <v>146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76</v>
      </c>
      <c r="BK241" s="225">
        <f>ROUND(I241*H241,2)</f>
        <v>0</v>
      </c>
      <c r="BL241" s="18" t="s">
        <v>154</v>
      </c>
      <c r="BM241" s="224" t="s">
        <v>898</v>
      </c>
    </row>
    <row r="242" spans="1:47" s="2" customFormat="1" ht="12">
      <c r="A242" s="39"/>
      <c r="B242" s="40"/>
      <c r="C242" s="41"/>
      <c r="D242" s="226" t="s">
        <v>156</v>
      </c>
      <c r="E242" s="41"/>
      <c r="F242" s="227" t="s">
        <v>899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156</v>
      </c>
      <c r="AU242" s="18" t="s">
        <v>78</v>
      </c>
    </row>
    <row r="243" spans="1:47" s="2" customFormat="1" ht="12">
      <c r="A243" s="39"/>
      <c r="B243" s="40"/>
      <c r="C243" s="41"/>
      <c r="D243" s="277" t="s">
        <v>278</v>
      </c>
      <c r="E243" s="41"/>
      <c r="F243" s="278" t="s">
        <v>900</v>
      </c>
      <c r="G243" s="41"/>
      <c r="H243" s="41"/>
      <c r="I243" s="228"/>
      <c r="J243" s="41"/>
      <c r="K243" s="41"/>
      <c r="L243" s="45"/>
      <c r="M243" s="229"/>
      <c r="N243" s="230"/>
      <c r="O243" s="85"/>
      <c r="P243" s="85"/>
      <c r="Q243" s="85"/>
      <c r="R243" s="85"/>
      <c r="S243" s="85"/>
      <c r="T243" s="86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278</v>
      </c>
      <c r="AU243" s="18" t="s">
        <v>78</v>
      </c>
    </row>
    <row r="244" spans="1:51" s="13" customFormat="1" ht="12">
      <c r="A244" s="13"/>
      <c r="B244" s="232"/>
      <c r="C244" s="233"/>
      <c r="D244" s="226" t="s">
        <v>165</v>
      </c>
      <c r="E244" s="234" t="s">
        <v>19</v>
      </c>
      <c r="F244" s="235" t="s">
        <v>901</v>
      </c>
      <c r="G244" s="233"/>
      <c r="H244" s="236">
        <v>2.625</v>
      </c>
      <c r="I244" s="237"/>
      <c r="J244" s="233"/>
      <c r="K244" s="233"/>
      <c r="L244" s="238"/>
      <c r="M244" s="239"/>
      <c r="N244" s="240"/>
      <c r="O244" s="240"/>
      <c r="P244" s="240"/>
      <c r="Q244" s="240"/>
      <c r="R244" s="240"/>
      <c r="S244" s="240"/>
      <c r="T244" s="241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2" t="s">
        <v>165</v>
      </c>
      <c r="AU244" s="242" t="s">
        <v>78</v>
      </c>
      <c r="AV244" s="13" t="s">
        <v>78</v>
      </c>
      <c r="AW244" s="13" t="s">
        <v>31</v>
      </c>
      <c r="AX244" s="13" t="s">
        <v>76</v>
      </c>
      <c r="AY244" s="242" t="s">
        <v>146</v>
      </c>
    </row>
    <row r="245" spans="1:65" s="2" customFormat="1" ht="16.5" customHeight="1">
      <c r="A245" s="39"/>
      <c r="B245" s="40"/>
      <c r="C245" s="213" t="s">
        <v>479</v>
      </c>
      <c r="D245" s="213" t="s">
        <v>149</v>
      </c>
      <c r="E245" s="214" t="s">
        <v>902</v>
      </c>
      <c r="F245" s="215" t="s">
        <v>903</v>
      </c>
      <c r="G245" s="216" t="s">
        <v>160</v>
      </c>
      <c r="H245" s="217">
        <v>5.04</v>
      </c>
      <c r="I245" s="218"/>
      <c r="J245" s="219">
        <f>ROUND(I245*H245,2)</f>
        <v>0</v>
      </c>
      <c r="K245" s="215" t="s">
        <v>770</v>
      </c>
      <c r="L245" s="45"/>
      <c r="M245" s="220" t="s">
        <v>19</v>
      </c>
      <c r="N245" s="221" t="s">
        <v>40</v>
      </c>
      <c r="O245" s="85"/>
      <c r="P245" s="222">
        <f>O245*H245</f>
        <v>0</v>
      </c>
      <c r="Q245" s="222">
        <v>2.501876996</v>
      </c>
      <c r="R245" s="222">
        <f>Q245*H245</f>
        <v>12.60946005984</v>
      </c>
      <c r="S245" s="222">
        <v>0</v>
      </c>
      <c r="T245" s="223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24" t="s">
        <v>154</v>
      </c>
      <c r="AT245" s="224" t="s">
        <v>149</v>
      </c>
      <c r="AU245" s="224" t="s">
        <v>78</v>
      </c>
      <c r="AY245" s="18" t="s">
        <v>146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8" t="s">
        <v>76</v>
      </c>
      <c r="BK245" s="225">
        <f>ROUND(I245*H245,2)</f>
        <v>0</v>
      </c>
      <c r="BL245" s="18" t="s">
        <v>154</v>
      </c>
      <c r="BM245" s="224" t="s">
        <v>904</v>
      </c>
    </row>
    <row r="246" spans="1:47" s="2" customFormat="1" ht="12">
      <c r="A246" s="39"/>
      <c r="B246" s="40"/>
      <c r="C246" s="41"/>
      <c r="D246" s="226" t="s">
        <v>156</v>
      </c>
      <c r="E246" s="41"/>
      <c r="F246" s="227" t="s">
        <v>905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156</v>
      </c>
      <c r="AU246" s="18" t="s">
        <v>78</v>
      </c>
    </row>
    <row r="247" spans="1:47" s="2" customFormat="1" ht="12">
      <c r="A247" s="39"/>
      <c r="B247" s="40"/>
      <c r="C247" s="41"/>
      <c r="D247" s="277" t="s">
        <v>278</v>
      </c>
      <c r="E247" s="41"/>
      <c r="F247" s="278" t="s">
        <v>906</v>
      </c>
      <c r="G247" s="41"/>
      <c r="H247" s="41"/>
      <c r="I247" s="228"/>
      <c r="J247" s="41"/>
      <c r="K247" s="41"/>
      <c r="L247" s="45"/>
      <c r="M247" s="229"/>
      <c r="N247" s="230"/>
      <c r="O247" s="85"/>
      <c r="P247" s="85"/>
      <c r="Q247" s="85"/>
      <c r="R247" s="85"/>
      <c r="S247" s="85"/>
      <c r="T247" s="86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278</v>
      </c>
      <c r="AU247" s="18" t="s">
        <v>78</v>
      </c>
    </row>
    <row r="248" spans="1:51" s="13" customFormat="1" ht="12">
      <c r="A248" s="13"/>
      <c r="B248" s="232"/>
      <c r="C248" s="233"/>
      <c r="D248" s="226" t="s">
        <v>165</v>
      </c>
      <c r="E248" s="234" t="s">
        <v>19</v>
      </c>
      <c r="F248" s="235" t="s">
        <v>907</v>
      </c>
      <c r="G248" s="233"/>
      <c r="H248" s="236">
        <v>5.04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165</v>
      </c>
      <c r="AU248" s="242" t="s">
        <v>78</v>
      </c>
      <c r="AV248" s="13" t="s">
        <v>78</v>
      </c>
      <c r="AW248" s="13" t="s">
        <v>31</v>
      </c>
      <c r="AX248" s="13" t="s">
        <v>76</v>
      </c>
      <c r="AY248" s="242" t="s">
        <v>146</v>
      </c>
    </row>
    <row r="249" spans="1:65" s="2" customFormat="1" ht="16.5" customHeight="1">
      <c r="A249" s="39"/>
      <c r="B249" s="40"/>
      <c r="C249" s="213" t="s">
        <v>487</v>
      </c>
      <c r="D249" s="213" t="s">
        <v>149</v>
      </c>
      <c r="E249" s="214" t="s">
        <v>908</v>
      </c>
      <c r="F249" s="215" t="s">
        <v>909</v>
      </c>
      <c r="G249" s="216" t="s">
        <v>274</v>
      </c>
      <c r="H249" s="217">
        <v>20.385</v>
      </c>
      <c r="I249" s="218"/>
      <c r="J249" s="219">
        <f>ROUND(I249*H249,2)</f>
        <v>0</v>
      </c>
      <c r="K249" s="215" t="s">
        <v>770</v>
      </c>
      <c r="L249" s="45"/>
      <c r="M249" s="220" t="s">
        <v>19</v>
      </c>
      <c r="N249" s="221" t="s">
        <v>40</v>
      </c>
      <c r="O249" s="85"/>
      <c r="P249" s="222">
        <f>O249*H249</f>
        <v>0</v>
      </c>
      <c r="Q249" s="222">
        <v>0.0027469</v>
      </c>
      <c r="R249" s="222">
        <f>Q249*H249</f>
        <v>0.0559955565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154</v>
      </c>
      <c r="AT249" s="224" t="s">
        <v>149</v>
      </c>
      <c r="AU249" s="224" t="s">
        <v>78</v>
      </c>
      <c r="AY249" s="18" t="s">
        <v>146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76</v>
      </c>
      <c r="BK249" s="225">
        <f>ROUND(I249*H249,2)</f>
        <v>0</v>
      </c>
      <c r="BL249" s="18" t="s">
        <v>154</v>
      </c>
      <c r="BM249" s="224" t="s">
        <v>910</v>
      </c>
    </row>
    <row r="250" spans="1:47" s="2" customFormat="1" ht="12">
      <c r="A250" s="39"/>
      <c r="B250" s="40"/>
      <c r="C250" s="41"/>
      <c r="D250" s="226" t="s">
        <v>156</v>
      </c>
      <c r="E250" s="41"/>
      <c r="F250" s="227" t="s">
        <v>911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156</v>
      </c>
      <c r="AU250" s="18" t="s">
        <v>78</v>
      </c>
    </row>
    <row r="251" spans="1:47" s="2" customFormat="1" ht="12">
      <c r="A251" s="39"/>
      <c r="B251" s="40"/>
      <c r="C251" s="41"/>
      <c r="D251" s="277" t="s">
        <v>278</v>
      </c>
      <c r="E251" s="41"/>
      <c r="F251" s="278" t="s">
        <v>912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278</v>
      </c>
      <c r="AU251" s="18" t="s">
        <v>78</v>
      </c>
    </row>
    <row r="252" spans="1:51" s="13" customFormat="1" ht="12">
      <c r="A252" s="13"/>
      <c r="B252" s="232"/>
      <c r="C252" s="233"/>
      <c r="D252" s="226" t="s">
        <v>165</v>
      </c>
      <c r="E252" s="234" t="s">
        <v>19</v>
      </c>
      <c r="F252" s="235" t="s">
        <v>913</v>
      </c>
      <c r="G252" s="233"/>
      <c r="H252" s="236">
        <v>5.2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165</v>
      </c>
      <c r="AU252" s="242" t="s">
        <v>78</v>
      </c>
      <c r="AV252" s="13" t="s">
        <v>78</v>
      </c>
      <c r="AW252" s="13" t="s">
        <v>31</v>
      </c>
      <c r="AX252" s="13" t="s">
        <v>69</v>
      </c>
      <c r="AY252" s="242" t="s">
        <v>146</v>
      </c>
    </row>
    <row r="253" spans="1:51" s="13" customFormat="1" ht="12">
      <c r="A253" s="13"/>
      <c r="B253" s="232"/>
      <c r="C253" s="233"/>
      <c r="D253" s="226" t="s">
        <v>165</v>
      </c>
      <c r="E253" s="234" t="s">
        <v>19</v>
      </c>
      <c r="F253" s="235" t="s">
        <v>914</v>
      </c>
      <c r="G253" s="233"/>
      <c r="H253" s="236">
        <v>15.185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165</v>
      </c>
      <c r="AU253" s="242" t="s">
        <v>78</v>
      </c>
      <c r="AV253" s="13" t="s">
        <v>78</v>
      </c>
      <c r="AW253" s="13" t="s">
        <v>31</v>
      </c>
      <c r="AX253" s="13" t="s">
        <v>69</v>
      </c>
      <c r="AY253" s="242" t="s">
        <v>146</v>
      </c>
    </row>
    <row r="254" spans="1:51" s="14" customFormat="1" ht="12">
      <c r="A254" s="14"/>
      <c r="B254" s="243"/>
      <c r="C254" s="244"/>
      <c r="D254" s="226" t="s">
        <v>165</v>
      </c>
      <c r="E254" s="245" t="s">
        <v>19</v>
      </c>
      <c r="F254" s="246" t="s">
        <v>167</v>
      </c>
      <c r="G254" s="244"/>
      <c r="H254" s="247">
        <v>20.385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165</v>
      </c>
      <c r="AU254" s="253" t="s">
        <v>78</v>
      </c>
      <c r="AV254" s="14" t="s">
        <v>154</v>
      </c>
      <c r="AW254" s="14" t="s">
        <v>31</v>
      </c>
      <c r="AX254" s="14" t="s">
        <v>76</v>
      </c>
      <c r="AY254" s="253" t="s">
        <v>146</v>
      </c>
    </row>
    <row r="255" spans="1:65" s="2" customFormat="1" ht="16.5" customHeight="1">
      <c r="A255" s="39"/>
      <c r="B255" s="40"/>
      <c r="C255" s="213" t="s">
        <v>495</v>
      </c>
      <c r="D255" s="213" t="s">
        <v>149</v>
      </c>
      <c r="E255" s="214" t="s">
        <v>915</v>
      </c>
      <c r="F255" s="215" t="s">
        <v>916</v>
      </c>
      <c r="G255" s="216" t="s">
        <v>274</v>
      </c>
      <c r="H255" s="217">
        <v>20.385</v>
      </c>
      <c r="I255" s="218"/>
      <c r="J255" s="219">
        <f>ROUND(I255*H255,2)</f>
        <v>0</v>
      </c>
      <c r="K255" s="215" t="s">
        <v>770</v>
      </c>
      <c r="L255" s="45"/>
      <c r="M255" s="220" t="s">
        <v>19</v>
      </c>
      <c r="N255" s="221" t="s">
        <v>40</v>
      </c>
      <c r="O255" s="85"/>
      <c r="P255" s="222">
        <f>O255*H255</f>
        <v>0</v>
      </c>
      <c r="Q255" s="222">
        <v>0</v>
      </c>
      <c r="R255" s="222">
        <f>Q255*H255</f>
        <v>0</v>
      </c>
      <c r="S255" s="222">
        <v>0</v>
      </c>
      <c r="T255" s="223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24" t="s">
        <v>154</v>
      </c>
      <c r="AT255" s="224" t="s">
        <v>149</v>
      </c>
      <c r="AU255" s="224" t="s">
        <v>78</v>
      </c>
      <c r="AY255" s="18" t="s">
        <v>146</v>
      </c>
      <c r="BE255" s="225">
        <f>IF(N255="základní",J255,0)</f>
        <v>0</v>
      </c>
      <c r="BF255" s="225">
        <f>IF(N255="snížená",J255,0)</f>
        <v>0</v>
      </c>
      <c r="BG255" s="225">
        <f>IF(N255="zákl. přenesená",J255,0)</f>
        <v>0</v>
      </c>
      <c r="BH255" s="225">
        <f>IF(N255="sníž. přenesená",J255,0)</f>
        <v>0</v>
      </c>
      <c r="BI255" s="225">
        <f>IF(N255="nulová",J255,0)</f>
        <v>0</v>
      </c>
      <c r="BJ255" s="18" t="s">
        <v>76</v>
      </c>
      <c r="BK255" s="225">
        <f>ROUND(I255*H255,2)</f>
        <v>0</v>
      </c>
      <c r="BL255" s="18" t="s">
        <v>154</v>
      </c>
      <c r="BM255" s="224" t="s">
        <v>917</v>
      </c>
    </row>
    <row r="256" spans="1:47" s="2" customFormat="1" ht="12">
      <c r="A256" s="39"/>
      <c r="B256" s="40"/>
      <c r="C256" s="41"/>
      <c r="D256" s="226" t="s">
        <v>156</v>
      </c>
      <c r="E256" s="41"/>
      <c r="F256" s="227" t="s">
        <v>918</v>
      </c>
      <c r="G256" s="41"/>
      <c r="H256" s="41"/>
      <c r="I256" s="228"/>
      <c r="J256" s="41"/>
      <c r="K256" s="41"/>
      <c r="L256" s="45"/>
      <c r="M256" s="229"/>
      <c r="N256" s="230"/>
      <c r="O256" s="85"/>
      <c r="P256" s="85"/>
      <c r="Q256" s="85"/>
      <c r="R256" s="85"/>
      <c r="S256" s="85"/>
      <c r="T256" s="86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156</v>
      </c>
      <c r="AU256" s="18" t="s">
        <v>78</v>
      </c>
    </row>
    <row r="257" spans="1:47" s="2" customFormat="1" ht="12">
      <c r="A257" s="39"/>
      <c r="B257" s="40"/>
      <c r="C257" s="41"/>
      <c r="D257" s="277" t="s">
        <v>278</v>
      </c>
      <c r="E257" s="41"/>
      <c r="F257" s="278" t="s">
        <v>919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278</v>
      </c>
      <c r="AU257" s="18" t="s">
        <v>78</v>
      </c>
    </row>
    <row r="258" spans="1:51" s="13" customFormat="1" ht="12">
      <c r="A258" s="13"/>
      <c r="B258" s="232"/>
      <c r="C258" s="233"/>
      <c r="D258" s="226" t="s">
        <v>165</v>
      </c>
      <c r="E258" s="234" t="s">
        <v>19</v>
      </c>
      <c r="F258" s="235" t="s">
        <v>920</v>
      </c>
      <c r="G258" s="233"/>
      <c r="H258" s="236">
        <v>20.385</v>
      </c>
      <c r="I258" s="237"/>
      <c r="J258" s="233"/>
      <c r="K258" s="233"/>
      <c r="L258" s="238"/>
      <c r="M258" s="239"/>
      <c r="N258" s="240"/>
      <c r="O258" s="240"/>
      <c r="P258" s="240"/>
      <c r="Q258" s="240"/>
      <c r="R258" s="240"/>
      <c r="S258" s="240"/>
      <c r="T258" s="241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2" t="s">
        <v>165</v>
      </c>
      <c r="AU258" s="242" t="s">
        <v>78</v>
      </c>
      <c r="AV258" s="13" t="s">
        <v>78</v>
      </c>
      <c r="AW258" s="13" t="s">
        <v>31</v>
      </c>
      <c r="AX258" s="13" t="s">
        <v>76</v>
      </c>
      <c r="AY258" s="242" t="s">
        <v>146</v>
      </c>
    </row>
    <row r="259" spans="1:65" s="2" customFormat="1" ht="16.5" customHeight="1">
      <c r="A259" s="39"/>
      <c r="B259" s="40"/>
      <c r="C259" s="213" t="s">
        <v>503</v>
      </c>
      <c r="D259" s="213" t="s">
        <v>149</v>
      </c>
      <c r="E259" s="214" t="s">
        <v>473</v>
      </c>
      <c r="F259" s="215" t="s">
        <v>474</v>
      </c>
      <c r="G259" s="216" t="s">
        <v>228</v>
      </c>
      <c r="H259" s="217">
        <v>0.179</v>
      </c>
      <c r="I259" s="218"/>
      <c r="J259" s="219">
        <f>ROUND(I259*H259,2)</f>
        <v>0</v>
      </c>
      <c r="K259" s="215" t="s">
        <v>770</v>
      </c>
      <c r="L259" s="45"/>
      <c r="M259" s="220" t="s">
        <v>19</v>
      </c>
      <c r="N259" s="221" t="s">
        <v>40</v>
      </c>
      <c r="O259" s="85"/>
      <c r="P259" s="222">
        <f>O259*H259</f>
        <v>0</v>
      </c>
      <c r="Q259" s="222">
        <v>1.0463206</v>
      </c>
      <c r="R259" s="222">
        <f>Q259*H259</f>
        <v>0.1872913874</v>
      </c>
      <c r="S259" s="222">
        <v>0</v>
      </c>
      <c r="T259" s="223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24" t="s">
        <v>154</v>
      </c>
      <c r="AT259" s="224" t="s">
        <v>149</v>
      </c>
      <c r="AU259" s="224" t="s">
        <v>78</v>
      </c>
      <c r="AY259" s="18" t="s">
        <v>146</v>
      </c>
      <c r="BE259" s="225">
        <f>IF(N259="základní",J259,0)</f>
        <v>0</v>
      </c>
      <c r="BF259" s="225">
        <f>IF(N259="snížená",J259,0)</f>
        <v>0</v>
      </c>
      <c r="BG259" s="225">
        <f>IF(N259="zákl. přenesená",J259,0)</f>
        <v>0</v>
      </c>
      <c r="BH259" s="225">
        <f>IF(N259="sníž. přenesená",J259,0)</f>
        <v>0</v>
      </c>
      <c r="BI259" s="225">
        <f>IF(N259="nulová",J259,0)</f>
        <v>0</v>
      </c>
      <c r="BJ259" s="18" t="s">
        <v>76</v>
      </c>
      <c r="BK259" s="225">
        <f>ROUND(I259*H259,2)</f>
        <v>0</v>
      </c>
      <c r="BL259" s="18" t="s">
        <v>154</v>
      </c>
      <c r="BM259" s="224" t="s">
        <v>921</v>
      </c>
    </row>
    <row r="260" spans="1:47" s="2" customFormat="1" ht="12">
      <c r="A260" s="39"/>
      <c r="B260" s="40"/>
      <c r="C260" s="41"/>
      <c r="D260" s="226" t="s">
        <v>156</v>
      </c>
      <c r="E260" s="41"/>
      <c r="F260" s="227" t="s">
        <v>476</v>
      </c>
      <c r="G260" s="41"/>
      <c r="H260" s="41"/>
      <c r="I260" s="228"/>
      <c r="J260" s="41"/>
      <c r="K260" s="41"/>
      <c r="L260" s="45"/>
      <c r="M260" s="229"/>
      <c r="N260" s="230"/>
      <c r="O260" s="85"/>
      <c r="P260" s="85"/>
      <c r="Q260" s="85"/>
      <c r="R260" s="85"/>
      <c r="S260" s="85"/>
      <c r="T260" s="86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156</v>
      </c>
      <c r="AU260" s="18" t="s">
        <v>78</v>
      </c>
    </row>
    <row r="261" spans="1:47" s="2" customFormat="1" ht="12">
      <c r="A261" s="39"/>
      <c r="B261" s="40"/>
      <c r="C261" s="41"/>
      <c r="D261" s="277" t="s">
        <v>278</v>
      </c>
      <c r="E261" s="41"/>
      <c r="F261" s="278" t="s">
        <v>922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278</v>
      </c>
      <c r="AU261" s="18" t="s">
        <v>78</v>
      </c>
    </row>
    <row r="262" spans="1:51" s="13" customFormat="1" ht="12">
      <c r="A262" s="13"/>
      <c r="B262" s="232"/>
      <c r="C262" s="233"/>
      <c r="D262" s="226" t="s">
        <v>165</v>
      </c>
      <c r="E262" s="234" t="s">
        <v>19</v>
      </c>
      <c r="F262" s="235" t="s">
        <v>923</v>
      </c>
      <c r="G262" s="233"/>
      <c r="H262" s="236">
        <v>0.179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165</v>
      </c>
      <c r="AU262" s="242" t="s">
        <v>78</v>
      </c>
      <c r="AV262" s="13" t="s">
        <v>78</v>
      </c>
      <c r="AW262" s="13" t="s">
        <v>31</v>
      </c>
      <c r="AX262" s="13" t="s">
        <v>76</v>
      </c>
      <c r="AY262" s="242" t="s">
        <v>146</v>
      </c>
    </row>
    <row r="263" spans="1:65" s="2" customFormat="1" ht="16.5" customHeight="1">
      <c r="A263" s="39"/>
      <c r="B263" s="40"/>
      <c r="C263" s="213" t="s">
        <v>509</v>
      </c>
      <c r="D263" s="213" t="s">
        <v>149</v>
      </c>
      <c r="E263" s="214" t="s">
        <v>480</v>
      </c>
      <c r="F263" s="215" t="s">
        <v>481</v>
      </c>
      <c r="G263" s="216" t="s">
        <v>192</v>
      </c>
      <c r="H263" s="217">
        <v>4</v>
      </c>
      <c r="I263" s="218"/>
      <c r="J263" s="219">
        <f>ROUND(I263*H263,2)</f>
        <v>0</v>
      </c>
      <c r="K263" s="215" t="s">
        <v>770</v>
      </c>
      <c r="L263" s="45"/>
      <c r="M263" s="220" t="s">
        <v>19</v>
      </c>
      <c r="N263" s="221" t="s">
        <v>40</v>
      </c>
      <c r="O263" s="85"/>
      <c r="P263" s="222">
        <f>O263*H263</f>
        <v>0</v>
      </c>
      <c r="Q263" s="222">
        <v>0.144006</v>
      </c>
      <c r="R263" s="222">
        <f>Q263*H263</f>
        <v>0.576024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154</v>
      </c>
      <c r="AT263" s="224" t="s">
        <v>149</v>
      </c>
      <c r="AU263" s="224" t="s">
        <v>78</v>
      </c>
      <c r="AY263" s="18" t="s">
        <v>146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76</v>
      </c>
      <c r="BK263" s="225">
        <f>ROUND(I263*H263,2)</f>
        <v>0</v>
      </c>
      <c r="BL263" s="18" t="s">
        <v>154</v>
      </c>
      <c r="BM263" s="224" t="s">
        <v>924</v>
      </c>
    </row>
    <row r="264" spans="1:47" s="2" customFormat="1" ht="12">
      <c r="A264" s="39"/>
      <c r="B264" s="40"/>
      <c r="C264" s="41"/>
      <c r="D264" s="226" t="s">
        <v>156</v>
      </c>
      <c r="E264" s="41"/>
      <c r="F264" s="227" t="s">
        <v>483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156</v>
      </c>
      <c r="AU264" s="18" t="s">
        <v>78</v>
      </c>
    </row>
    <row r="265" spans="1:47" s="2" customFormat="1" ht="12">
      <c r="A265" s="39"/>
      <c r="B265" s="40"/>
      <c r="C265" s="41"/>
      <c r="D265" s="277" t="s">
        <v>278</v>
      </c>
      <c r="E265" s="41"/>
      <c r="F265" s="278" t="s">
        <v>925</v>
      </c>
      <c r="G265" s="41"/>
      <c r="H265" s="41"/>
      <c r="I265" s="228"/>
      <c r="J265" s="41"/>
      <c r="K265" s="41"/>
      <c r="L265" s="45"/>
      <c r="M265" s="229"/>
      <c r="N265" s="230"/>
      <c r="O265" s="85"/>
      <c r="P265" s="85"/>
      <c r="Q265" s="85"/>
      <c r="R265" s="85"/>
      <c r="S265" s="85"/>
      <c r="T265" s="86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278</v>
      </c>
      <c r="AU265" s="18" t="s">
        <v>78</v>
      </c>
    </row>
    <row r="266" spans="1:51" s="13" customFormat="1" ht="12">
      <c r="A266" s="13"/>
      <c r="B266" s="232"/>
      <c r="C266" s="233"/>
      <c r="D266" s="226" t="s">
        <v>165</v>
      </c>
      <c r="E266" s="234" t="s">
        <v>19</v>
      </c>
      <c r="F266" s="235" t="s">
        <v>926</v>
      </c>
      <c r="G266" s="233"/>
      <c r="H266" s="236">
        <v>4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165</v>
      </c>
      <c r="AU266" s="242" t="s">
        <v>78</v>
      </c>
      <c r="AV266" s="13" t="s">
        <v>78</v>
      </c>
      <c r="AW266" s="13" t="s">
        <v>31</v>
      </c>
      <c r="AX266" s="13" t="s">
        <v>76</v>
      </c>
      <c r="AY266" s="242" t="s">
        <v>146</v>
      </c>
    </row>
    <row r="267" spans="1:63" s="12" customFormat="1" ht="25.9" customHeight="1">
      <c r="A267" s="12"/>
      <c r="B267" s="197"/>
      <c r="C267" s="198"/>
      <c r="D267" s="199" t="s">
        <v>68</v>
      </c>
      <c r="E267" s="200" t="s">
        <v>154</v>
      </c>
      <c r="F267" s="200" t="s">
        <v>486</v>
      </c>
      <c r="G267" s="198"/>
      <c r="H267" s="198"/>
      <c r="I267" s="201"/>
      <c r="J267" s="202">
        <f>BK267</f>
        <v>0</v>
      </c>
      <c r="K267" s="198"/>
      <c r="L267" s="203"/>
      <c r="M267" s="204"/>
      <c r="N267" s="205"/>
      <c r="O267" s="205"/>
      <c r="P267" s="206">
        <f>SUM(P268:P279)</f>
        <v>0</v>
      </c>
      <c r="Q267" s="205"/>
      <c r="R267" s="206">
        <f>SUM(R268:R279)</f>
        <v>14.713147332</v>
      </c>
      <c r="S267" s="205"/>
      <c r="T267" s="207">
        <f>SUM(T268:T279)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08" t="s">
        <v>76</v>
      </c>
      <c r="AT267" s="209" t="s">
        <v>68</v>
      </c>
      <c r="AU267" s="209" t="s">
        <v>69</v>
      </c>
      <c r="AY267" s="208" t="s">
        <v>146</v>
      </c>
      <c r="BK267" s="210">
        <f>SUM(BK268:BK279)</f>
        <v>0</v>
      </c>
    </row>
    <row r="268" spans="1:65" s="2" customFormat="1" ht="16.5" customHeight="1">
      <c r="A268" s="39"/>
      <c r="B268" s="40"/>
      <c r="C268" s="213" t="s">
        <v>514</v>
      </c>
      <c r="D268" s="213" t="s">
        <v>149</v>
      </c>
      <c r="E268" s="214" t="s">
        <v>488</v>
      </c>
      <c r="F268" s="215" t="s">
        <v>489</v>
      </c>
      <c r="G268" s="216" t="s">
        <v>274</v>
      </c>
      <c r="H268" s="217">
        <v>14.268</v>
      </c>
      <c r="I268" s="218"/>
      <c r="J268" s="219">
        <f>ROUND(I268*H268,2)</f>
        <v>0</v>
      </c>
      <c r="K268" s="215" t="s">
        <v>770</v>
      </c>
      <c r="L268" s="45"/>
      <c r="M268" s="220" t="s">
        <v>19</v>
      </c>
      <c r="N268" s="221" t="s">
        <v>40</v>
      </c>
      <c r="O268" s="85"/>
      <c r="P268" s="222">
        <f>O268*H268</f>
        <v>0</v>
      </c>
      <c r="Q268" s="222">
        <v>0</v>
      </c>
      <c r="R268" s="222">
        <f>Q268*H268</f>
        <v>0</v>
      </c>
      <c r="S268" s="222">
        <v>0</v>
      </c>
      <c r="T268" s="223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24" t="s">
        <v>154</v>
      </c>
      <c r="AT268" s="224" t="s">
        <v>149</v>
      </c>
      <c r="AU268" s="224" t="s">
        <v>76</v>
      </c>
      <c r="AY268" s="18" t="s">
        <v>146</v>
      </c>
      <c r="BE268" s="225">
        <f>IF(N268="základní",J268,0)</f>
        <v>0</v>
      </c>
      <c r="BF268" s="225">
        <f>IF(N268="snížená",J268,0)</f>
        <v>0</v>
      </c>
      <c r="BG268" s="225">
        <f>IF(N268="zákl. přenesená",J268,0)</f>
        <v>0</v>
      </c>
      <c r="BH268" s="225">
        <f>IF(N268="sníž. přenesená",J268,0)</f>
        <v>0</v>
      </c>
      <c r="BI268" s="225">
        <f>IF(N268="nulová",J268,0)</f>
        <v>0</v>
      </c>
      <c r="BJ268" s="18" t="s">
        <v>76</v>
      </c>
      <c r="BK268" s="225">
        <f>ROUND(I268*H268,2)</f>
        <v>0</v>
      </c>
      <c r="BL268" s="18" t="s">
        <v>154</v>
      </c>
      <c r="BM268" s="224" t="s">
        <v>927</v>
      </c>
    </row>
    <row r="269" spans="1:47" s="2" customFormat="1" ht="12">
      <c r="A269" s="39"/>
      <c r="B269" s="40"/>
      <c r="C269" s="41"/>
      <c r="D269" s="226" t="s">
        <v>156</v>
      </c>
      <c r="E269" s="41"/>
      <c r="F269" s="227" t="s">
        <v>491</v>
      </c>
      <c r="G269" s="41"/>
      <c r="H269" s="41"/>
      <c r="I269" s="228"/>
      <c r="J269" s="41"/>
      <c r="K269" s="41"/>
      <c r="L269" s="45"/>
      <c r="M269" s="229"/>
      <c r="N269" s="230"/>
      <c r="O269" s="85"/>
      <c r="P269" s="85"/>
      <c r="Q269" s="85"/>
      <c r="R269" s="85"/>
      <c r="S269" s="85"/>
      <c r="T269" s="86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156</v>
      </c>
      <c r="AU269" s="18" t="s">
        <v>76</v>
      </c>
    </row>
    <row r="270" spans="1:47" s="2" customFormat="1" ht="12">
      <c r="A270" s="39"/>
      <c r="B270" s="40"/>
      <c r="C270" s="41"/>
      <c r="D270" s="277" t="s">
        <v>278</v>
      </c>
      <c r="E270" s="41"/>
      <c r="F270" s="278" t="s">
        <v>928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278</v>
      </c>
      <c r="AU270" s="18" t="s">
        <v>76</v>
      </c>
    </row>
    <row r="271" spans="1:51" s="13" customFormat="1" ht="12">
      <c r="A271" s="13"/>
      <c r="B271" s="232"/>
      <c r="C271" s="233"/>
      <c r="D271" s="226" t="s">
        <v>165</v>
      </c>
      <c r="E271" s="234" t="s">
        <v>19</v>
      </c>
      <c r="F271" s="235" t="s">
        <v>929</v>
      </c>
      <c r="G271" s="233"/>
      <c r="H271" s="236">
        <v>9.88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165</v>
      </c>
      <c r="AU271" s="242" t="s">
        <v>76</v>
      </c>
      <c r="AV271" s="13" t="s">
        <v>78</v>
      </c>
      <c r="AW271" s="13" t="s">
        <v>31</v>
      </c>
      <c r="AX271" s="13" t="s">
        <v>69</v>
      </c>
      <c r="AY271" s="242" t="s">
        <v>146</v>
      </c>
    </row>
    <row r="272" spans="1:51" s="13" customFormat="1" ht="12">
      <c r="A272" s="13"/>
      <c r="B272" s="232"/>
      <c r="C272" s="233"/>
      <c r="D272" s="226" t="s">
        <v>165</v>
      </c>
      <c r="E272" s="234" t="s">
        <v>19</v>
      </c>
      <c r="F272" s="235" t="s">
        <v>930</v>
      </c>
      <c r="G272" s="233"/>
      <c r="H272" s="236">
        <v>4.388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165</v>
      </c>
      <c r="AU272" s="242" t="s">
        <v>76</v>
      </c>
      <c r="AV272" s="13" t="s">
        <v>78</v>
      </c>
      <c r="AW272" s="13" t="s">
        <v>31</v>
      </c>
      <c r="AX272" s="13" t="s">
        <v>69</v>
      </c>
      <c r="AY272" s="242" t="s">
        <v>146</v>
      </c>
    </row>
    <row r="273" spans="1:51" s="14" customFormat="1" ht="12">
      <c r="A273" s="14"/>
      <c r="B273" s="243"/>
      <c r="C273" s="244"/>
      <c r="D273" s="226" t="s">
        <v>165</v>
      </c>
      <c r="E273" s="245" t="s">
        <v>19</v>
      </c>
      <c r="F273" s="246" t="s">
        <v>167</v>
      </c>
      <c r="G273" s="244"/>
      <c r="H273" s="247">
        <v>14.268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165</v>
      </c>
      <c r="AU273" s="253" t="s">
        <v>76</v>
      </c>
      <c r="AV273" s="14" t="s">
        <v>154</v>
      </c>
      <c r="AW273" s="14" t="s">
        <v>31</v>
      </c>
      <c r="AX273" s="14" t="s">
        <v>76</v>
      </c>
      <c r="AY273" s="253" t="s">
        <v>146</v>
      </c>
    </row>
    <row r="274" spans="1:65" s="2" customFormat="1" ht="21.75" customHeight="1">
      <c r="A274" s="39"/>
      <c r="B274" s="40"/>
      <c r="C274" s="213" t="s">
        <v>520</v>
      </c>
      <c r="D274" s="213" t="s">
        <v>149</v>
      </c>
      <c r="E274" s="214" t="s">
        <v>496</v>
      </c>
      <c r="F274" s="215" t="s">
        <v>497</v>
      </c>
      <c r="G274" s="216" t="s">
        <v>274</v>
      </c>
      <c r="H274" s="217">
        <v>14.268</v>
      </c>
      <c r="I274" s="218"/>
      <c r="J274" s="219">
        <f>ROUND(I274*H274,2)</f>
        <v>0</v>
      </c>
      <c r="K274" s="215" t="s">
        <v>770</v>
      </c>
      <c r="L274" s="45"/>
      <c r="M274" s="220" t="s">
        <v>19</v>
      </c>
      <c r="N274" s="221" t="s">
        <v>40</v>
      </c>
      <c r="O274" s="85"/>
      <c r="P274" s="222">
        <f>O274*H274</f>
        <v>0</v>
      </c>
      <c r="Q274" s="222">
        <v>1.031199</v>
      </c>
      <c r="R274" s="222">
        <f>Q274*H274</f>
        <v>14.713147332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154</v>
      </c>
      <c r="AT274" s="224" t="s">
        <v>149</v>
      </c>
      <c r="AU274" s="224" t="s">
        <v>76</v>
      </c>
      <c r="AY274" s="18" t="s">
        <v>146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76</v>
      </c>
      <c r="BK274" s="225">
        <f>ROUND(I274*H274,2)</f>
        <v>0</v>
      </c>
      <c r="BL274" s="18" t="s">
        <v>154</v>
      </c>
      <c r="BM274" s="224" t="s">
        <v>931</v>
      </c>
    </row>
    <row r="275" spans="1:47" s="2" customFormat="1" ht="12">
      <c r="A275" s="39"/>
      <c r="B275" s="40"/>
      <c r="C275" s="41"/>
      <c r="D275" s="226" t="s">
        <v>156</v>
      </c>
      <c r="E275" s="41"/>
      <c r="F275" s="227" t="s">
        <v>499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156</v>
      </c>
      <c r="AU275" s="18" t="s">
        <v>76</v>
      </c>
    </row>
    <row r="276" spans="1:47" s="2" customFormat="1" ht="12">
      <c r="A276" s="39"/>
      <c r="B276" s="40"/>
      <c r="C276" s="41"/>
      <c r="D276" s="277" t="s">
        <v>278</v>
      </c>
      <c r="E276" s="41"/>
      <c r="F276" s="278" t="s">
        <v>932</v>
      </c>
      <c r="G276" s="41"/>
      <c r="H276" s="41"/>
      <c r="I276" s="228"/>
      <c r="J276" s="41"/>
      <c r="K276" s="41"/>
      <c r="L276" s="45"/>
      <c r="M276" s="229"/>
      <c r="N276" s="230"/>
      <c r="O276" s="85"/>
      <c r="P276" s="85"/>
      <c r="Q276" s="85"/>
      <c r="R276" s="85"/>
      <c r="S276" s="85"/>
      <c r="T276" s="86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T276" s="18" t="s">
        <v>278</v>
      </c>
      <c r="AU276" s="18" t="s">
        <v>76</v>
      </c>
    </row>
    <row r="277" spans="1:51" s="13" customFormat="1" ht="12">
      <c r="A277" s="13"/>
      <c r="B277" s="232"/>
      <c r="C277" s="233"/>
      <c r="D277" s="226" t="s">
        <v>165</v>
      </c>
      <c r="E277" s="234" t="s">
        <v>19</v>
      </c>
      <c r="F277" s="235" t="s">
        <v>929</v>
      </c>
      <c r="G277" s="233"/>
      <c r="H277" s="236">
        <v>9.88</v>
      </c>
      <c r="I277" s="237"/>
      <c r="J277" s="233"/>
      <c r="K277" s="233"/>
      <c r="L277" s="238"/>
      <c r="M277" s="239"/>
      <c r="N277" s="240"/>
      <c r="O277" s="240"/>
      <c r="P277" s="240"/>
      <c r="Q277" s="240"/>
      <c r="R277" s="240"/>
      <c r="S277" s="240"/>
      <c r="T277" s="241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2" t="s">
        <v>165</v>
      </c>
      <c r="AU277" s="242" t="s">
        <v>76</v>
      </c>
      <c r="AV277" s="13" t="s">
        <v>78</v>
      </c>
      <c r="AW277" s="13" t="s">
        <v>31</v>
      </c>
      <c r="AX277" s="13" t="s">
        <v>69</v>
      </c>
      <c r="AY277" s="242" t="s">
        <v>146</v>
      </c>
    </row>
    <row r="278" spans="1:51" s="13" customFormat="1" ht="12">
      <c r="A278" s="13"/>
      <c r="B278" s="232"/>
      <c r="C278" s="233"/>
      <c r="D278" s="226" t="s">
        <v>165</v>
      </c>
      <c r="E278" s="234" t="s">
        <v>19</v>
      </c>
      <c r="F278" s="235" t="s">
        <v>930</v>
      </c>
      <c r="G278" s="233"/>
      <c r="H278" s="236">
        <v>4.388</v>
      </c>
      <c r="I278" s="237"/>
      <c r="J278" s="233"/>
      <c r="K278" s="233"/>
      <c r="L278" s="238"/>
      <c r="M278" s="239"/>
      <c r="N278" s="240"/>
      <c r="O278" s="240"/>
      <c r="P278" s="240"/>
      <c r="Q278" s="240"/>
      <c r="R278" s="240"/>
      <c r="S278" s="240"/>
      <c r="T278" s="241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2" t="s">
        <v>165</v>
      </c>
      <c r="AU278" s="242" t="s">
        <v>76</v>
      </c>
      <c r="AV278" s="13" t="s">
        <v>78</v>
      </c>
      <c r="AW278" s="13" t="s">
        <v>31</v>
      </c>
      <c r="AX278" s="13" t="s">
        <v>69</v>
      </c>
      <c r="AY278" s="242" t="s">
        <v>146</v>
      </c>
    </row>
    <row r="279" spans="1:51" s="14" customFormat="1" ht="12">
      <c r="A279" s="14"/>
      <c r="B279" s="243"/>
      <c r="C279" s="244"/>
      <c r="D279" s="226" t="s">
        <v>165</v>
      </c>
      <c r="E279" s="245" t="s">
        <v>19</v>
      </c>
      <c r="F279" s="246" t="s">
        <v>167</v>
      </c>
      <c r="G279" s="244"/>
      <c r="H279" s="247">
        <v>14.268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165</v>
      </c>
      <c r="AU279" s="253" t="s">
        <v>76</v>
      </c>
      <c r="AV279" s="14" t="s">
        <v>154</v>
      </c>
      <c r="AW279" s="14" t="s">
        <v>31</v>
      </c>
      <c r="AX279" s="14" t="s">
        <v>76</v>
      </c>
      <c r="AY279" s="253" t="s">
        <v>146</v>
      </c>
    </row>
    <row r="280" spans="1:63" s="12" customFormat="1" ht="25.9" customHeight="1">
      <c r="A280" s="12"/>
      <c r="B280" s="197"/>
      <c r="C280" s="198"/>
      <c r="D280" s="199" t="s">
        <v>68</v>
      </c>
      <c r="E280" s="200" t="s">
        <v>501</v>
      </c>
      <c r="F280" s="200" t="s">
        <v>502</v>
      </c>
      <c r="G280" s="198"/>
      <c r="H280" s="198"/>
      <c r="I280" s="201"/>
      <c r="J280" s="202">
        <f>BK280</f>
        <v>0</v>
      </c>
      <c r="K280" s="198"/>
      <c r="L280" s="203"/>
      <c r="M280" s="204"/>
      <c r="N280" s="205"/>
      <c r="O280" s="205"/>
      <c r="P280" s="206">
        <f>SUM(P281:P300)</f>
        <v>0</v>
      </c>
      <c r="Q280" s="205"/>
      <c r="R280" s="206">
        <f>SUM(R281:R300)</f>
        <v>0.045</v>
      </c>
      <c r="S280" s="205"/>
      <c r="T280" s="207">
        <f>SUM(T281:T300)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8" t="s">
        <v>76</v>
      </c>
      <c r="AT280" s="209" t="s">
        <v>68</v>
      </c>
      <c r="AU280" s="209" t="s">
        <v>69</v>
      </c>
      <c r="AY280" s="208" t="s">
        <v>146</v>
      </c>
      <c r="BK280" s="210">
        <f>SUM(BK281:BK300)</f>
        <v>0</v>
      </c>
    </row>
    <row r="281" spans="1:65" s="2" customFormat="1" ht="16.5" customHeight="1">
      <c r="A281" s="39"/>
      <c r="B281" s="40"/>
      <c r="C281" s="213" t="s">
        <v>525</v>
      </c>
      <c r="D281" s="213" t="s">
        <v>149</v>
      </c>
      <c r="E281" s="214" t="s">
        <v>504</v>
      </c>
      <c r="F281" s="215" t="s">
        <v>505</v>
      </c>
      <c r="G281" s="216" t="s">
        <v>274</v>
      </c>
      <c r="H281" s="217">
        <v>44.381</v>
      </c>
      <c r="I281" s="218"/>
      <c r="J281" s="219">
        <f>ROUND(I281*H281,2)</f>
        <v>0</v>
      </c>
      <c r="K281" s="215" t="s">
        <v>19</v>
      </c>
      <c r="L281" s="45"/>
      <c r="M281" s="220" t="s">
        <v>19</v>
      </c>
      <c r="N281" s="221" t="s">
        <v>40</v>
      </c>
      <c r="O281" s="85"/>
      <c r="P281" s="222">
        <f>O281*H281</f>
        <v>0</v>
      </c>
      <c r="Q281" s="222">
        <v>0</v>
      </c>
      <c r="R281" s="222">
        <f>Q281*H281</f>
        <v>0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154</v>
      </c>
      <c r="AT281" s="224" t="s">
        <v>149</v>
      </c>
      <c r="AU281" s="224" t="s">
        <v>76</v>
      </c>
      <c r="AY281" s="18" t="s">
        <v>146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76</v>
      </c>
      <c r="BK281" s="225">
        <f>ROUND(I281*H281,2)</f>
        <v>0</v>
      </c>
      <c r="BL281" s="18" t="s">
        <v>154</v>
      </c>
      <c r="BM281" s="224" t="s">
        <v>933</v>
      </c>
    </row>
    <row r="282" spans="1:47" s="2" customFormat="1" ht="12">
      <c r="A282" s="39"/>
      <c r="B282" s="40"/>
      <c r="C282" s="41"/>
      <c r="D282" s="226" t="s">
        <v>156</v>
      </c>
      <c r="E282" s="41"/>
      <c r="F282" s="227" t="s">
        <v>507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156</v>
      </c>
      <c r="AU282" s="18" t="s">
        <v>76</v>
      </c>
    </row>
    <row r="283" spans="1:51" s="13" customFormat="1" ht="12">
      <c r="A283" s="13"/>
      <c r="B283" s="232"/>
      <c r="C283" s="233"/>
      <c r="D283" s="226" t="s">
        <v>165</v>
      </c>
      <c r="E283" s="234" t="s">
        <v>19</v>
      </c>
      <c r="F283" s="235" t="s">
        <v>934</v>
      </c>
      <c r="G283" s="233"/>
      <c r="H283" s="236">
        <v>19.63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165</v>
      </c>
      <c r="AU283" s="242" t="s">
        <v>76</v>
      </c>
      <c r="AV283" s="13" t="s">
        <v>78</v>
      </c>
      <c r="AW283" s="13" t="s">
        <v>31</v>
      </c>
      <c r="AX283" s="13" t="s">
        <v>69</v>
      </c>
      <c r="AY283" s="242" t="s">
        <v>146</v>
      </c>
    </row>
    <row r="284" spans="1:51" s="13" customFormat="1" ht="12">
      <c r="A284" s="13"/>
      <c r="B284" s="232"/>
      <c r="C284" s="233"/>
      <c r="D284" s="226" t="s">
        <v>165</v>
      </c>
      <c r="E284" s="234" t="s">
        <v>19</v>
      </c>
      <c r="F284" s="235" t="s">
        <v>935</v>
      </c>
      <c r="G284" s="233"/>
      <c r="H284" s="236">
        <v>24.751</v>
      </c>
      <c r="I284" s="237"/>
      <c r="J284" s="233"/>
      <c r="K284" s="233"/>
      <c r="L284" s="238"/>
      <c r="M284" s="239"/>
      <c r="N284" s="240"/>
      <c r="O284" s="240"/>
      <c r="P284" s="240"/>
      <c r="Q284" s="240"/>
      <c r="R284" s="240"/>
      <c r="S284" s="240"/>
      <c r="T284" s="241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2" t="s">
        <v>165</v>
      </c>
      <c r="AU284" s="242" t="s">
        <v>76</v>
      </c>
      <c r="AV284" s="13" t="s">
        <v>78</v>
      </c>
      <c r="AW284" s="13" t="s">
        <v>31</v>
      </c>
      <c r="AX284" s="13" t="s">
        <v>69</v>
      </c>
      <c r="AY284" s="242" t="s">
        <v>146</v>
      </c>
    </row>
    <row r="285" spans="1:51" s="14" customFormat="1" ht="12">
      <c r="A285" s="14"/>
      <c r="B285" s="243"/>
      <c r="C285" s="244"/>
      <c r="D285" s="226" t="s">
        <v>165</v>
      </c>
      <c r="E285" s="245" t="s">
        <v>19</v>
      </c>
      <c r="F285" s="246" t="s">
        <v>167</v>
      </c>
      <c r="G285" s="244"/>
      <c r="H285" s="247">
        <v>44.381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165</v>
      </c>
      <c r="AU285" s="253" t="s">
        <v>76</v>
      </c>
      <c r="AV285" s="14" t="s">
        <v>154</v>
      </c>
      <c r="AW285" s="14" t="s">
        <v>31</v>
      </c>
      <c r="AX285" s="14" t="s">
        <v>76</v>
      </c>
      <c r="AY285" s="253" t="s">
        <v>146</v>
      </c>
    </row>
    <row r="286" spans="1:65" s="2" customFormat="1" ht="16.5" customHeight="1">
      <c r="A286" s="39"/>
      <c r="B286" s="40"/>
      <c r="C286" s="254" t="s">
        <v>532</v>
      </c>
      <c r="D286" s="254" t="s">
        <v>197</v>
      </c>
      <c r="E286" s="255" t="s">
        <v>510</v>
      </c>
      <c r="F286" s="256" t="s">
        <v>511</v>
      </c>
      <c r="G286" s="257" t="s">
        <v>228</v>
      </c>
      <c r="H286" s="258">
        <v>0.014</v>
      </c>
      <c r="I286" s="259"/>
      <c r="J286" s="260">
        <f>ROUND(I286*H286,2)</f>
        <v>0</v>
      </c>
      <c r="K286" s="256" t="s">
        <v>770</v>
      </c>
      <c r="L286" s="261"/>
      <c r="M286" s="262" t="s">
        <v>19</v>
      </c>
      <c r="N286" s="263" t="s">
        <v>40</v>
      </c>
      <c r="O286" s="85"/>
      <c r="P286" s="222">
        <f>O286*H286</f>
        <v>0</v>
      </c>
      <c r="Q286" s="222">
        <v>1</v>
      </c>
      <c r="R286" s="222">
        <f>Q286*H286</f>
        <v>0.014</v>
      </c>
      <c r="S286" s="222">
        <v>0</v>
      </c>
      <c r="T286" s="223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24" t="s">
        <v>196</v>
      </c>
      <c r="AT286" s="224" t="s">
        <v>197</v>
      </c>
      <c r="AU286" s="224" t="s">
        <v>76</v>
      </c>
      <c r="AY286" s="18" t="s">
        <v>146</v>
      </c>
      <c r="BE286" s="225">
        <f>IF(N286="základní",J286,0)</f>
        <v>0</v>
      </c>
      <c r="BF286" s="225">
        <f>IF(N286="snížená",J286,0)</f>
        <v>0</v>
      </c>
      <c r="BG286" s="225">
        <f>IF(N286="zákl. přenesená",J286,0)</f>
        <v>0</v>
      </c>
      <c r="BH286" s="225">
        <f>IF(N286="sníž. přenesená",J286,0)</f>
        <v>0</v>
      </c>
      <c r="BI286" s="225">
        <f>IF(N286="nulová",J286,0)</f>
        <v>0</v>
      </c>
      <c r="BJ286" s="18" t="s">
        <v>76</v>
      </c>
      <c r="BK286" s="225">
        <f>ROUND(I286*H286,2)</f>
        <v>0</v>
      </c>
      <c r="BL286" s="18" t="s">
        <v>154</v>
      </c>
      <c r="BM286" s="224" t="s">
        <v>936</v>
      </c>
    </row>
    <row r="287" spans="1:47" s="2" customFormat="1" ht="12">
      <c r="A287" s="39"/>
      <c r="B287" s="40"/>
      <c r="C287" s="41"/>
      <c r="D287" s="226" t="s">
        <v>156</v>
      </c>
      <c r="E287" s="41"/>
      <c r="F287" s="227" t="s">
        <v>511</v>
      </c>
      <c r="G287" s="41"/>
      <c r="H287" s="41"/>
      <c r="I287" s="228"/>
      <c r="J287" s="41"/>
      <c r="K287" s="41"/>
      <c r="L287" s="45"/>
      <c r="M287" s="229"/>
      <c r="N287" s="230"/>
      <c r="O287" s="85"/>
      <c r="P287" s="85"/>
      <c r="Q287" s="85"/>
      <c r="R287" s="85"/>
      <c r="S287" s="85"/>
      <c r="T287" s="86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156</v>
      </c>
      <c r="AU287" s="18" t="s">
        <v>76</v>
      </c>
    </row>
    <row r="288" spans="1:47" s="2" customFormat="1" ht="12">
      <c r="A288" s="39"/>
      <c r="B288" s="40"/>
      <c r="C288" s="41"/>
      <c r="D288" s="226" t="s">
        <v>163</v>
      </c>
      <c r="E288" s="41"/>
      <c r="F288" s="231" t="s">
        <v>513</v>
      </c>
      <c r="G288" s="41"/>
      <c r="H288" s="41"/>
      <c r="I288" s="228"/>
      <c r="J288" s="41"/>
      <c r="K288" s="41"/>
      <c r="L288" s="45"/>
      <c r="M288" s="229"/>
      <c r="N288" s="230"/>
      <c r="O288" s="85"/>
      <c r="P288" s="85"/>
      <c r="Q288" s="85"/>
      <c r="R288" s="85"/>
      <c r="S288" s="85"/>
      <c r="T288" s="86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163</v>
      </c>
      <c r="AU288" s="18" t="s">
        <v>76</v>
      </c>
    </row>
    <row r="289" spans="1:65" s="2" customFormat="1" ht="16.5" customHeight="1">
      <c r="A289" s="39"/>
      <c r="B289" s="40"/>
      <c r="C289" s="213" t="s">
        <v>539</v>
      </c>
      <c r="D289" s="213" t="s">
        <v>149</v>
      </c>
      <c r="E289" s="214" t="s">
        <v>515</v>
      </c>
      <c r="F289" s="215" t="s">
        <v>516</v>
      </c>
      <c r="G289" s="216" t="s">
        <v>274</v>
      </c>
      <c r="H289" s="217">
        <v>88.76</v>
      </c>
      <c r="I289" s="218"/>
      <c r="J289" s="219">
        <f>ROUND(I289*H289,2)</f>
        <v>0</v>
      </c>
      <c r="K289" s="215" t="s">
        <v>19</v>
      </c>
      <c r="L289" s="45"/>
      <c r="M289" s="220" t="s">
        <v>19</v>
      </c>
      <c r="N289" s="221" t="s">
        <v>40</v>
      </c>
      <c r="O289" s="85"/>
      <c r="P289" s="222">
        <f>O289*H289</f>
        <v>0</v>
      </c>
      <c r="Q289" s="222">
        <v>0</v>
      </c>
      <c r="R289" s="222">
        <f>Q289*H289</f>
        <v>0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154</v>
      </c>
      <c r="AT289" s="224" t="s">
        <v>149</v>
      </c>
      <c r="AU289" s="224" t="s">
        <v>76</v>
      </c>
      <c r="AY289" s="18" t="s">
        <v>146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76</v>
      </c>
      <c r="BK289" s="225">
        <f>ROUND(I289*H289,2)</f>
        <v>0</v>
      </c>
      <c r="BL289" s="18" t="s">
        <v>154</v>
      </c>
      <c r="BM289" s="224" t="s">
        <v>937</v>
      </c>
    </row>
    <row r="290" spans="1:47" s="2" customFormat="1" ht="12">
      <c r="A290" s="39"/>
      <c r="B290" s="40"/>
      <c r="C290" s="41"/>
      <c r="D290" s="226" t="s">
        <v>156</v>
      </c>
      <c r="E290" s="41"/>
      <c r="F290" s="227" t="s">
        <v>518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156</v>
      </c>
      <c r="AU290" s="18" t="s">
        <v>76</v>
      </c>
    </row>
    <row r="291" spans="1:51" s="15" customFormat="1" ht="12">
      <c r="A291" s="15"/>
      <c r="B291" s="264"/>
      <c r="C291" s="265"/>
      <c r="D291" s="226" t="s">
        <v>165</v>
      </c>
      <c r="E291" s="266" t="s">
        <v>19</v>
      </c>
      <c r="F291" s="267" t="s">
        <v>938</v>
      </c>
      <c r="G291" s="265"/>
      <c r="H291" s="266" t="s">
        <v>19</v>
      </c>
      <c r="I291" s="268"/>
      <c r="J291" s="265"/>
      <c r="K291" s="265"/>
      <c r="L291" s="269"/>
      <c r="M291" s="270"/>
      <c r="N291" s="271"/>
      <c r="O291" s="271"/>
      <c r="P291" s="271"/>
      <c r="Q291" s="271"/>
      <c r="R291" s="271"/>
      <c r="S291" s="271"/>
      <c r="T291" s="272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T291" s="273" t="s">
        <v>165</v>
      </c>
      <c r="AU291" s="273" t="s">
        <v>76</v>
      </c>
      <c r="AV291" s="15" t="s">
        <v>76</v>
      </c>
      <c r="AW291" s="15" t="s">
        <v>31</v>
      </c>
      <c r="AX291" s="15" t="s">
        <v>69</v>
      </c>
      <c r="AY291" s="273" t="s">
        <v>146</v>
      </c>
    </row>
    <row r="292" spans="1:51" s="13" customFormat="1" ht="12">
      <c r="A292" s="13"/>
      <c r="B292" s="232"/>
      <c r="C292" s="233"/>
      <c r="D292" s="226" t="s">
        <v>165</v>
      </c>
      <c r="E292" s="234" t="s">
        <v>19</v>
      </c>
      <c r="F292" s="235" t="s">
        <v>939</v>
      </c>
      <c r="G292" s="233"/>
      <c r="H292" s="236">
        <v>39.259</v>
      </c>
      <c r="I292" s="237"/>
      <c r="J292" s="233"/>
      <c r="K292" s="233"/>
      <c r="L292" s="238"/>
      <c r="M292" s="239"/>
      <c r="N292" s="240"/>
      <c r="O292" s="240"/>
      <c r="P292" s="240"/>
      <c r="Q292" s="240"/>
      <c r="R292" s="240"/>
      <c r="S292" s="240"/>
      <c r="T292" s="241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2" t="s">
        <v>165</v>
      </c>
      <c r="AU292" s="242" t="s">
        <v>76</v>
      </c>
      <c r="AV292" s="13" t="s">
        <v>78</v>
      </c>
      <c r="AW292" s="13" t="s">
        <v>31</v>
      </c>
      <c r="AX292" s="13" t="s">
        <v>69</v>
      </c>
      <c r="AY292" s="242" t="s">
        <v>146</v>
      </c>
    </row>
    <row r="293" spans="1:51" s="13" customFormat="1" ht="12">
      <c r="A293" s="13"/>
      <c r="B293" s="232"/>
      <c r="C293" s="233"/>
      <c r="D293" s="226" t="s">
        <v>165</v>
      </c>
      <c r="E293" s="234" t="s">
        <v>19</v>
      </c>
      <c r="F293" s="235" t="s">
        <v>940</v>
      </c>
      <c r="G293" s="233"/>
      <c r="H293" s="236">
        <v>49.501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165</v>
      </c>
      <c r="AU293" s="242" t="s">
        <v>76</v>
      </c>
      <c r="AV293" s="13" t="s">
        <v>78</v>
      </c>
      <c r="AW293" s="13" t="s">
        <v>31</v>
      </c>
      <c r="AX293" s="13" t="s">
        <v>69</v>
      </c>
      <c r="AY293" s="242" t="s">
        <v>146</v>
      </c>
    </row>
    <row r="294" spans="1:51" s="14" customFormat="1" ht="12">
      <c r="A294" s="14"/>
      <c r="B294" s="243"/>
      <c r="C294" s="244"/>
      <c r="D294" s="226" t="s">
        <v>165</v>
      </c>
      <c r="E294" s="245" t="s">
        <v>19</v>
      </c>
      <c r="F294" s="246" t="s">
        <v>167</v>
      </c>
      <c r="G294" s="244"/>
      <c r="H294" s="247">
        <v>88.76</v>
      </c>
      <c r="I294" s="248"/>
      <c r="J294" s="244"/>
      <c r="K294" s="244"/>
      <c r="L294" s="249"/>
      <c r="M294" s="250"/>
      <c r="N294" s="251"/>
      <c r="O294" s="251"/>
      <c r="P294" s="251"/>
      <c r="Q294" s="251"/>
      <c r="R294" s="251"/>
      <c r="S294" s="251"/>
      <c r="T294" s="252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3" t="s">
        <v>165</v>
      </c>
      <c r="AU294" s="253" t="s">
        <v>76</v>
      </c>
      <c r="AV294" s="14" t="s">
        <v>154</v>
      </c>
      <c r="AW294" s="14" t="s">
        <v>31</v>
      </c>
      <c r="AX294" s="14" t="s">
        <v>76</v>
      </c>
      <c r="AY294" s="253" t="s">
        <v>146</v>
      </c>
    </row>
    <row r="295" spans="1:65" s="2" customFormat="1" ht="16.5" customHeight="1">
      <c r="A295" s="39"/>
      <c r="B295" s="40"/>
      <c r="C295" s="254" t="s">
        <v>544</v>
      </c>
      <c r="D295" s="254" t="s">
        <v>197</v>
      </c>
      <c r="E295" s="255" t="s">
        <v>521</v>
      </c>
      <c r="F295" s="256" t="s">
        <v>522</v>
      </c>
      <c r="G295" s="257" t="s">
        <v>228</v>
      </c>
      <c r="H295" s="258">
        <v>0.031</v>
      </c>
      <c r="I295" s="259"/>
      <c r="J295" s="260">
        <f>ROUND(I295*H295,2)</f>
        <v>0</v>
      </c>
      <c r="K295" s="256" t="s">
        <v>770</v>
      </c>
      <c r="L295" s="261"/>
      <c r="M295" s="262" t="s">
        <v>19</v>
      </c>
      <c r="N295" s="263" t="s">
        <v>40</v>
      </c>
      <c r="O295" s="85"/>
      <c r="P295" s="222">
        <f>O295*H295</f>
        <v>0</v>
      </c>
      <c r="Q295" s="222">
        <v>1</v>
      </c>
      <c r="R295" s="222">
        <f>Q295*H295</f>
        <v>0.031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196</v>
      </c>
      <c r="AT295" s="224" t="s">
        <v>197</v>
      </c>
      <c r="AU295" s="224" t="s">
        <v>76</v>
      </c>
      <c r="AY295" s="18" t="s">
        <v>146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76</v>
      </c>
      <c r="BK295" s="225">
        <f>ROUND(I295*H295,2)</f>
        <v>0</v>
      </c>
      <c r="BL295" s="18" t="s">
        <v>154</v>
      </c>
      <c r="BM295" s="224" t="s">
        <v>941</v>
      </c>
    </row>
    <row r="296" spans="1:47" s="2" customFormat="1" ht="12">
      <c r="A296" s="39"/>
      <c r="B296" s="40"/>
      <c r="C296" s="41"/>
      <c r="D296" s="226" t="s">
        <v>156</v>
      </c>
      <c r="E296" s="41"/>
      <c r="F296" s="227" t="s">
        <v>522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156</v>
      </c>
      <c r="AU296" s="18" t="s">
        <v>76</v>
      </c>
    </row>
    <row r="297" spans="1:47" s="2" customFormat="1" ht="12">
      <c r="A297" s="39"/>
      <c r="B297" s="40"/>
      <c r="C297" s="41"/>
      <c r="D297" s="226" t="s">
        <v>163</v>
      </c>
      <c r="E297" s="41"/>
      <c r="F297" s="231" t="s">
        <v>524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163</v>
      </c>
      <c r="AU297" s="18" t="s">
        <v>76</v>
      </c>
    </row>
    <row r="298" spans="1:65" s="2" customFormat="1" ht="16.5" customHeight="1">
      <c r="A298" s="39"/>
      <c r="B298" s="40"/>
      <c r="C298" s="213" t="s">
        <v>551</v>
      </c>
      <c r="D298" s="213" t="s">
        <v>149</v>
      </c>
      <c r="E298" s="214" t="s">
        <v>526</v>
      </c>
      <c r="F298" s="215" t="s">
        <v>527</v>
      </c>
      <c r="G298" s="216" t="s">
        <v>228</v>
      </c>
      <c r="H298" s="217">
        <v>0.045</v>
      </c>
      <c r="I298" s="218"/>
      <c r="J298" s="219">
        <f>ROUND(I298*H298,2)</f>
        <v>0</v>
      </c>
      <c r="K298" s="215" t="s">
        <v>19</v>
      </c>
      <c r="L298" s="45"/>
      <c r="M298" s="220" t="s">
        <v>19</v>
      </c>
      <c r="N298" s="221" t="s">
        <v>40</v>
      </c>
      <c r="O298" s="85"/>
      <c r="P298" s="222">
        <f>O298*H298</f>
        <v>0</v>
      </c>
      <c r="Q298" s="222">
        <v>0</v>
      </c>
      <c r="R298" s="222">
        <f>Q298*H298</f>
        <v>0</v>
      </c>
      <c r="S298" s="222">
        <v>0</v>
      </c>
      <c r="T298" s="223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241</v>
      </c>
      <c r="AT298" s="224" t="s">
        <v>149</v>
      </c>
      <c r="AU298" s="224" t="s">
        <v>76</v>
      </c>
      <c r="AY298" s="18" t="s">
        <v>146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76</v>
      </c>
      <c r="BK298" s="225">
        <f>ROUND(I298*H298,2)</f>
        <v>0</v>
      </c>
      <c r="BL298" s="18" t="s">
        <v>241</v>
      </c>
      <c r="BM298" s="224" t="s">
        <v>942</v>
      </c>
    </row>
    <row r="299" spans="1:47" s="2" customFormat="1" ht="12">
      <c r="A299" s="39"/>
      <c r="B299" s="40"/>
      <c r="C299" s="41"/>
      <c r="D299" s="226" t="s">
        <v>156</v>
      </c>
      <c r="E299" s="41"/>
      <c r="F299" s="227" t="s">
        <v>529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156</v>
      </c>
      <c r="AU299" s="18" t="s">
        <v>76</v>
      </c>
    </row>
    <row r="300" spans="1:51" s="13" customFormat="1" ht="12">
      <c r="A300" s="13"/>
      <c r="B300" s="232"/>
      <c r="C300" s="233"/>
      <c r="D300" s="226" t="s">
        <v>165</v>
      </c>
      <c r="E300" s="234" t="s">
        <v>19</v>
      </c>
      <c r="F300" s="235" t="s">
        <v>943</v>
      </c>
      <c r="G300" s="233"/>
      <c r="H300" s="236">
        <v>0.045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165</v>
      </c>
      <c r="AU300" s="242" t="s">
        <v>76</v>
      </c>
      <c r="AV300" s="13" t="s">
        <v>78</v>
      </c>
      <c r="AW300" s="13" t="s">
        <v>31</v>
      </c>
      <c r="AX300" s="13" t="s">
        <v>76</v>
      </c>
      <c r="AY300" s="242" t="s">
        <v>146</v>
      </c>
    </row>
    <row r="301" spans="1:63" s="12" customFormat="1" ht="25.9" customHeight="1">
      <c r="A301" s="12"/>
      <c r="B301" s="197"/>
      <c r="C301" s="198"/>
      <c r="D301" s="199" t="s">
        <v>68</v>
      </c>
      <c r="E301" s="200" t="s">
        <v>201</v>
      </c>
      <c r="F301" s="200" t="s">
        <v>531</v>
      </c>
      <c r="G301" s="198"/>
      <c r="H301" s="198"/>
      <c r="I301" s="201"/>
      <c r="J301" s="202">
        <f>BK301</f>
        <v>0</v>
      </c>
      <c r="K301" s="198"/>
      <c r="L301" s="203"/>
      <c r="M301" s="204"/>
      <c r="N301" s="205"/>
      <c r="O301" s="205"/>
      <c r="P301" s="206">
        <f>SUM(P302:P317)</f>
        <v>0</v>
      </c>
      <c r="Q301" s="205"/>
      <c r="R301" s="206">
        <f>SUM(R302:R317)</f>
        <v>13.601949999999999</v>
      </c>
      <c r="S301" s="205"/>
      <c r="T301" s="207">
        <f>SUM(T302:T317)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8" t="s">
        <v>76</v>
      </c>
      <c r="AT301" s="209" t="s">
        <v>68</v>
      </c>
      <c r="AU301" s="209" t="s">
        <v>69</v>
      </c>
      <c r="AY301" s="208" t="s">
        <v>146</v>
      </c>
      <c r="BK301" s="210">
        <f>SUM(BK302:BK317)</f>
        <v>0</v>
      </c>
    </row>
    <row r="302" spans="1:65" s="2" customFormat="1" ht="16.5" customHeight="1">
      <c r="A302" s="39"/>
      <c r="B302" s="40"/>
      <c r="C302" s="213" t="s">
        <v>556</v>
      </c>
      <c r="D302" s="213" t="s">
        <v>149</v>
      </c>
      <c r="E302" s="214" t="s">
        <v>533</v>
      </c>
      <c r="F302" s="215" t="s">
        <v>534</v>
      </c>
      <c r="G302" s="216" t="s">
        <v>274</v>
      </c>
      <c r="H302" s="217">
        <v>14</v>
      </c>
      <c r="I302" s="218"/>
      <c r="J302" s="219">
        <f>ROUND(I302*H302,2)</f>
        <v>0</v>
      </c>
      <c r="K302" s="215" t="s">
        <v>770</v>
      </c>
      <c r="L302" s="45"/>
      <c r="M302" s="220" t="s">
        <v>19</v>
      </c>
      <c r="N302" s="221" t="s">
        <v>40</v>
      </c>
      <c r="O302" s="85"/>
      <c r="P302" s="222">
        <f>O302*H302</f>
        <v>0</v>
      </c>
      <c r="Q302" s="222">
        <v>0.18907</v>
      </c>
      <c r="R302" s="222">
        <f>Q302*H302</f>
        <v>2.6469799999999997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154</v>
      </c>
      <c r="AT302" s="224" t="s">
        <v>149</v>
      </c>
      <c r="AU302" s="224" t="s">
        <v>76</v>
      </c>
      <c r="AY302" s="18" t="s">
        <v>146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76</v>
      </c>
      <c r="BK302" s="225">
        <f>ROUND(I302*H302,2)</f>
        <v>0</v>
      </c>
      <c r="BL302" s="18" t="s">
        <v>154</v>
      </c>
      <c r="BM302" s="224" t="s">
        <v>944</v>
      </c>
    </row>
    <row r="303" spans="1:47" s="2" customFormat="1" ht="12">
      <c r="A303" s="39"/>
      <c r="B303" s="40"/>
      <c r="C303" s="41"/>
      <c r="D303" s="226" t="s">
        <v>156</v>
      </c>
      <c r="E303" s="41"/>
      <c r="F303" s="227" t="s">
        <v>536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156</v>
      </c>
      <c r="AU303" s="18" t="s">
        <v>76</v>
      </c>
    </row>
    <row r="304" spans="1:47" s="2" customFormat="1" ht="12">
      <c r="A304" s="39"/>
      <c r="B304" s="40"/>
      <c r="C304" s="41"/>
      <c r="D304" s="277" t="s">
        <v>278</v>
      </c>
      <c r="E304" s="41"/>
      <c r="F304" s="278" t="s">
        <v>945</v>
      </c>
      <c r="G304" s="41"/>
      <c r="H304" s="41"/>
      <c r="I304" s="228"/>
      <c r="J304" s="41"/>
      <c r="K304" s="41"/>
      <c r="L304" s="45"/>
      <c r="M304" s="229"/>
      <c r="N304" s="230"/>
      <c r="O304" s="85"/>
      <c r="P304" s="85"/>
      <c r="Q304" s="85"/>
      <c r="R304" s="85"/>
      <c r="S304" s="85"/>
      <c r="T304" s="8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278</v>
      </c>
      <c r="AU304" s="18" t="s">
        <v>76</v>
      </c>
    </row>
    <row r="305" spans="1:51" s="13" customFormat="1" ht="12">
      <c r="A305" s="13"/>
      <c r="B305" s="232"/>
      <c r="C305" s="233"/>
      <c r="D305" s="226" t="s">
        <v>165</v>
      </c>
      <c r="E305" s="234" t="s">
        <v>19</v>
      </c>
      <c r="F305" s="235" t="s">
        <v>946</v>
      </c>
      <c r="G305" s="233"/>
      <c r="H305" s="236">
        <v>14</v>
      </c>
      <c r="I305" s="237"/>
      <c r="J305" s="233"/>
      <c r="K305" s="233"/>
      <c r="L305" s="238"/>
      <c r="M305" s="239"/>
      <c r="N305" s="240"/>
      <c r="O305" s="240"/>
      <c r="P305" s="240"/>
      <c r="Q305" s="240"/>
      <c r="R305" s="240"/>
      <c r="S305" s="240"/>
      <c r="T305" s="241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2" t="s">
        <v>165</v>
      </c>
      <c r="AU305" s="242" t="s">
        <v>76</v>
      </c>
      <c r="AV305" s="13" t="s">
        <v>78</v>
      </c>
      <c r="AW305" s="13" t="s">
        <v>31</v>
      </c>
      <c r="AX305" s="13" t="s">
        <v>76</v>
      </c>
      <c r="AY305" s="242" t="s">
        <v>146</v>
      </c>
    </row>
    <row r="306" spans="1:65" s="2" customFormat="1" ht="16.5" customHeight="1">
      <c r="A306" s="39"/>
      <c r="B306" s="40"/>
      <c r="C306" s="213" t="s">
        <v>562</v>
      </c>
      <c r="D306" s="213" t="s">
        <v>149</v>
      </c>
      <c r="E306" s="214" t="s">
        <v>540</v>
      </c>
      <c r="F306" s="215" t="s">
        <v>541</v>
      </c>
      <c r="G306" s="216" t="s">
        <v>192</v>
      </c>
      <c r="H306" s="217">
        <v>2</v>
      </c>
      <c r="I306" s="218"/>
      <c r="J306" s="219">
        <f>ROUND(I306*H306,2)</f>
        <v>0</v>
      </c>
      <c r="K306" s="215" t="s">
        <v>19</v>
      </c>
      <c r="L306" s="45"/>
      <c r="M306" s="220" t="s">
        <v>19</v>
      </c>
      <c r="N306" s="221" t="s">
        <v>40</v>
      </c>
      <c r="O306" s="85"/>
      <c r="P306" s="222">
        <f>O306*H306</f>
        <v>0</v>
      </c>
      <c r="Q306" s="222">
        <v>0.006485</v>
      </c>
      <c r="R306" s="222">
        <f>Q306*H306</f>
        <v>0.01297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154</v>
      </c>
      <c r="AT306" s="224" t="s">
        <v>149</v>
      </c>
      <c r="AU306" s="224" t="s">
        <v>76</v>
      </c>
      <c r="AY306" s="18" t="s">
        <v>146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76</v>
      </c>
      <c r="BK306" s="225">
        <f>ROUND(I306*H306,2)</f>
        <v>0</v>
      </c>
      <c r="BL306" s="18" t="s">
        <v>154</v>
      </c>
      <c r="BM306" s="224" t="s">
        <v>947</v>
      </c>
    </row>
    <row r="307" spans="1:47" s="2" customFormat="1" ht="12">
      <c r="A307" s="39"/>
      <c r="B307" s="40"/>
      <c r="C307" s="41"/>
      <c r="D307" s="226" t="s">
        <v>156</v>
      </c>
      <c r="E307" s="41"/>
      <c r="F307" s="227" t="s">
        <v>543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156</v>
      </c>
      <c r="AU307" s="18" t="s">
        <v>76</v>
      </c>
    </row>
    <row r="308" spans="1:51" s="13" customFormat="1" ht="12">
      <c r="A308" s="13"/>
      <c r="B308" s="232"/>
      <c r="C308" s="233"/>
      <c r="D308" s="226" t="s">
        <v>165</v>
      </c>
      <c r="E308" s="234" t="s">
        <v>19</v>
      </c>
      <c r="F308" s="235" t="s">
        <v>78</v>
      </c>
      <c r="G308" s="233"/>
      <c r="H308" s="236">
        <v>2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165</v>
      </c>
      <c r="AU308" s="242" t="s">
        <v>76</v>
      </c>
      <c r="AV308" s="13" t="s">
        <v>78</v>
      </c>
      <c r="AW308" s="13" t="s">
        <v>31</v>
      </c>
      <c r="AX308" s="13" t="s">
        <v>76</v>
      </c>
      <c r="AY308" s="242" t="s">
        <v>146</v>
      </c>
    </row>
    <row r="309" spans="1:65" s="2" customFormat="1" ht="16.5" customHeight="1">
      <c r="A309" s="39"/>
      <c r="B309" s="40"/>
      <c r="C309" s="254" t="s">
        <v>567</v>
      </c>
      <c r="D309" s="254" t="s">
        <v>197</v>
      </c>
      <c r="E309" s="255" t="s">
        <v>552</v>
      </c>
      <c r="F309" s="256" t="s">
        <v>948</v>
      </c>
      <c r="G309" s="257" t="s">
        <v>192</v>
      </c>
      <c r="H309" s="258">
        <v>2</v>
      </c>
      <c r="I309" s="259"/>
      <c r="J309" s="260">
        <f>ROUND(I309*H309,2)</f>
        <v>0</v>
      </c>
      <c r="K309" s="256" t="s">
        <v>19</v>
      </c>
      <c r="L309" s="261"/>
      <c r="M309" s="262" t="s">
        <v>19</v>
      </c>
      <c r="N309" s="263" t="s">
        <v>40</v>
      </c>
      <c r="O309" s="85"/>
      <c r="P309" s="222">
        <f>O309*H309</f>
        <v>0</v>
      </c>
      <c r="Q309" s="222">
        <v>2.889</v>
      </c>
      <c r="R309" s="222">
        <f>Q309*H309</f>
        <v>5.778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196</v>
      </c>
      <c r="AT309" s="224" t="s">
        <v>197</v>
      </c>
      <c r="AU309" s="224" t="s">
        <v>76</v>
      </c>
      <c r="AY309" s="18" t="s">
        <v>146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76</v>
      </c>
      <c r="BK309" s="225">
        <f>ROUND(I309*H309,2)</f>
        <v>0</v>
      </c>
      <c r="BL309" s="18" t="s">
        <v>154</v>
      </c>
      <c r="BM309" s="224" t="s">
        <v>949</v>
      </c>
    </row>
    <row r="310" spans="1:47" s="2" customFormat="1" ht="12">
      <c r="A310" s="39"/>
      <c r="B310" s="40"/>
      <c r="C310" s="41"/>
      <c r="D310" s="226" t="s">
        <v>156</v>
      </c>
      <c r="E310" s="41"/>
      <c r="F310" s="227" t="s">
        <v>948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156</v>
      </c>
      <c r="AU310" s="18" t="s">
        <v>76</v>
      </c>
    </row>
    <row r="311" spans="1:51" s="13" customFormat="1" ht="12">
      <c r="A311" s="13"/>
      <c r="B311" s="232"/>
      <c r="C311" s="233"/>
      <c r="D311" s="226" t="s">
        <v>165</v>
      </c>
      <c r="E311" s="234" t="s">
        <v>19</v>
      </c>
      <c r="F311" s="235" t="s">
        <v>950</v>
      </c>
      <c r="G311" s="233"/>
      <c r="H311" s="236">
        <v>2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165</v>
      </c>
      <c r="AU311" s="242" t="s">
        <v>76</v>
      </c>
      <c r="AV311" s="13" t="s">
        <v>78</v>
      </c>
      <c r="AW311" s="13" t="s">
        <v>31</v>
      </c>
      <c r="AX311" s="13" t="s">
        <v>76</v>
      </c>
      <c r="AY311" s="242" t="s">
        <v>146</v>
      </c>
    </row>
    <row r="312" spans="1:65" s="2" customFormat="1" ht="16.5" customHeight="1">
      <c r="A312" s="39"/>
      <c r="B312" s="40"/>
      <c r="C312" s="254" t="s">
        <v>576</v>
      </c>
      <c r="D312" s="254" t="s">
        <v>197</v>
      </c>
      <c r="E312" s="255" t="s">
        <v>557</v>
      </c>
      <c r="F312" s="256" t="s">
        <v>951</v>
      </c>
      <c r="G312" s="257" t="s">
        <v>192</v>
      </c>
      <c r="H312" s="258">
        <v>1</v>
      </c>
      <c r="I312" s="259"/>
      <c r="J312" s="260">
        <f>ROUND(I312*H312,2)</f>
        <v>0</v>
      </c>
      <c r="K312" s="256" t="s">
        <v>19</v>
      </c>
      <c r="L312" s="261"/>
      <c r="M312" s="262" t="s">
        <v>19</v>
      </c>
      <c r="N312" s="263" t="s">
        <v>40</v>
      </c>
      <c r="O312" s="85"/>
      <c r="P312" s="222">
        <f>O312*H312</f>
        <v>0</v>
      </c>
      <c r="Q312" s="222">
        <v>2.804</v>
      </c>
      <c r="R312" s="222">
        <f>Q312*H312</f>
        <v>2.804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196</v>
      </c>
      <c r="AT312" s="224" t="s">
        <v>197</v>
      </c>
      <c r="AU312" s="224" t="s">
        <v>76</v>
      </c>
      <c r="AY312" s="18" t="s">
        <v>146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76</v>
      </c>
      <c r="BK312" s="225">
        <f>ROUND(I312*H312,2)</f>
        <v>0</v>
      </c>
      <c r="BL312" s="18" t="s">
        <v>154</v>
      </c>
      <c r="BM312" s="224" t="s">
        <v>952</v>
      </c>
    </row>
    <row r="313" spans="1:47" s="2" customFormat="1" ht="12">
      <c r="A313" s="39"/>
      <c r="B313" s="40"/>
      <c r="C313" s="41"/>
      <c r="D313" s="226" t="s">
        <v>156</v>
      </c>
      <c r="E313" s="41"/>
      <c r="F313" s="227" t="s">
        <v>953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156</v>
      </c>
      <c r="AU313" s="18" t="s">
        <v>76</v>
      </c>
    </row>
    <row r="314" spans="1:51" s="13" customFormat="1" ht="12">
      <c r="A314" s="13"/>
      <c r="B314" s="232"/>
      <c r="C314" s="233"/>
      <c r="D314" s="226" t="s">
        <v>165</v>
      </c>
      <c r="E314" s="234" t="s">
        <v>19</v>
      </c>
      <c r="F314" s="235" t="s">
        <v>954</v>
      </c>
      <c r="G314" s="233"/>
      <c r="H314" s="236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165</v>
      </c>
      <c r="AU314" s="242" t="s">
        <v>76</v>
      </c>
      <c r="AV314" s="13" t="s">
        <v>78</v>
      </c>
      <c r="AW314" s="13" t="s">
        <v>31</v>
      </c>
      <c r="AX314" s="13" t="s">
        <v>76</v>
      </c>
      <c r="AY314" s="242" t="s">
        <v>146</v>
      </c>
    </row>
    <row r="315" spans="1:65" s="2" customFormat="1" ht="16.5" customHeight="1">
      <c r="A315" s="39"/>
      <c r="B315" s="40"/>
      <c r="C315" s="254" t="s">
        <v>582</v>
      </c>
      <c r="D315" s="254" t="s">
        <v>197</v>
      </c>
      <c r="E315" s="255" t="s">
        <v>563</v>
      </c>
      <c r="F315" s="256" t="s">
        <v>955</v>
      </c>
      <c r="G315" s="257" t="s">
        <v>192</v>
      </c>
      <c r="H315" s="258">
        <v>1</v>
      </c>
      <c r="I315" s="259"/>
      <c r="J315" s="260">
        <f>ROUND(I315*H315,2)</f>
        <v>0</v>
      </c>
      <c r="K315" s="256" t="s">
        <v>19</v>
      </c>
      <c r="L315" s="261"/>
      <c r="M315" s="262" t="s">
        <v>19</v>
      </c>
      <c r="N315" s="263" t="s">
        <v>40</v>
      </c>
      <c r="O315" s="85"/>
      <c r="P315" s="222">
        <f>O315*H315</f>
        <v>0</v>
      </c>
      <c r="Q315" s="222">
        <v>2.36</v>
      </c>
      <c r="R315" s="222">
        <f>Q315*H315</f>
        <v>2.36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196</v>
      </c>
      <c r="AT315" s="224" t="s">
        <v>197</v>
      </c>
      <c r="AU315" s="224" t="s">
        <v>76</v>
      </c>
      <c r="AY315" s="18" t="s">
        <v>146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76</v>
      </c>
      <c r="BK315" s="225">
        <f>ROUND(I315*H315,2)</f>
        <v>0</v>
      </c>
      <c r="BL315" s="18" t="s">
        <v>154</v>
      </c>
      <c r="BM315" s="224" t="s">
        <v>956</v>
      </c>
    </row>
    <row r="316" spans="1:47" s="2" customFormat="1" ht="12">
      <c r="A316" s="39"/>
      <c r="B316" s="40"/>
      <c r="C316" s="41"/>
      <c r="D316" s="226" t="s">
        <v>156</v>
      </c>
      <c r="E316" s="41"/>
      <c r="F316" s="227" t="s">
        <v>955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156</v>
      </c>
      <c r="AU316" s="18" t="s">
        <v>76</v>
      </c>
    </row>
    <row r="317" spans="1:51" s="13" customFormat="1" ht="12">
      <c r="A317" s="13"/>
      <c r="B317" s="232"/>
      <c r="C317" s="233"/>
      <c r="D317" s="226" t="s">
        <v>165</v>
      </c>
      <c r="E317" s="234" t="s">
        <v>19</v>
      </c>
      <c r="F317" s="235" t="s">
        <v>957</v>
      </c>
      <c r="G317" s="233"/>
      <c r="H317" s="236">
        <v>1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165</v>
      </c>
      <c r="AU317" s="242" t="s">
        <v>76</v>
      </c>
      <c r="AV317" s="13" t="s">
        <v>78</v>
      </c>
      <c r="AW317" s="13" t="s">
        <v>31</v>
      </c>
      <c r="AX317" s="13" t="s">
        <v>76</v>
      </c>
      <c r="AY317" s="242" t="s">
        <v>146</v>
      </c>
    </row>
    <row r="318" spans="1:63" s="12" customFormat="1" ht="25.9" customHeight="1">
      <c r="A318" s="12"/>
      <c r="B318" s="197"/>
      <c r="C318" s="198"/>
      <c r="D318" s="199" t="s">
        <v>68</v>
      </c>
      <c r="E318" s="200" t="s">
        <v>574</v>
      </c>
      <c r="F318" s="200" t="s">
        <v>575</v>
      </c>
      <c r="G318" s="198"/>
      <c r="H318" s="198"/>
      <c r="I318" s="201"/>
      <c r="J318" s="202">
        <f>BK318</f>
        <v>0</v>
      </c>
      <c r="K318" s="198"/>
      <c r="L318" s="203"/>
      <c r="M318" s="204"/>
      <c r="N318" s="205"/>
      <c r="O318" s="205"/>
      <c r="P318" s="206">
        <f>SUM(P319:P325)</f>
        <v>0</v>
      </c>
      <c r="Q318" s="205"/>
      <c r="R318" s="206">
        <f>SUM(R319:R325)</f>
        <v>1.6978799999999998</v>
      </c>
      <c r="S318" s="205"/>
      <c r="T318" s="207">
        <f>SUM(T319:T325)</f>
        <v>35.231010000000005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08" t="s">
        <v>76</v>
      </c>
      <c r="AT318" s="209" t="s">
        <v>68</v>
      </c>
      <c r="AU318" s="209" t="s">
        <v>69</v>
      </c>
      <c r="AY318" s="208" t="s">
        <v>146</v>
      </c>
      <c r="BK318" s="210">
        <f>SUM(BK319:BK325)</f>
        <v>0</v>
      </c>
    </row>
    <row r="319" spans="1:65" s="2" customFormat="1" ht="16.5" customHeight="1">
      <c r="A319" s="39"/>
      <c r="B319" s="40"/>
      <c r="C319" s="213" t="s">
        <v>591</v>
      </c>
      <c r="D319" s="213" t="s">
        <v>149</v>
      </c>
      <c r="E319" s="214" t="s">
        <v>577</v>
      </c>
      <c r="F319" s="215" t="s">
        <v>578</v>
      </c>
      <c r="G319" s="216" t="s">
        <v>160</v>
      </c>
      <c r="H319" s="217">
        <v>11.549</v>
      </c>
      <c r="I319" s="218"/>
      <c r="J319" s="219">
        <f>ROUND(I319*H319,2)</f>
        <v>0</v>
      </c>
      <c r="K319" s="215" t="s">
        <v>19</v>
      </c>
      <c r="L319" s="45"/>
      <c r="M319" s="220" t="s">
        <v>19</v>
      </c>
      <c r="N319" s="221" t="s">
        <v>40</v>
      </c>
      <c r="O319" s="85"/>
      <c r="P319" s="222">
        <f>O319*H319</f>
        <v>0</v>
      </c>
      <c r="Q319" s="222">
        <v>0.12</v>
      </c>
      <c r="R319" s="222">
        <f>Q319*H319</f>
        <v>1.3858799999999998</v>
      </c>
      <c r="S319" s="222">
        <v>2.49</v>
      </c>
      <c r="T319" s="223">
        <f>S319*H319</f>
        <v>28.75701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154</v>
      </c>
      <c r="AT319" s="224" t="s">
        <v>149</v>
      </c>
      <c r="AU319" s="224" t="s">
        <v>76</v>
      </c>
      <c r="AY319" s="18" t="s">
        <v>146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76</v>
      </c>
      <c r="BK319" s="225">
        <f>ROUND(I319*H319,2)</f>
        <v>0</v>
      </c>
      <c r="BL319" s="18" t="s">
        <v>154</v>
      </c>
      <c r="BM319" s="224" t="s">
        <v>958</v>
      </c>
    </row>
    <row r="320" spans="1:47" s="2" customFormat="1" ht="12">
      <c r="A320" s="39"/>
      <c r="B320" s="40"/>
      <c r="C320" s="41"/>
      <c r="D320" s="226" t="s">
        <v>156</v>
      </c>
      <c r="E320" s="41"/>
      <c r="F320" s="227" t="s">
        <v>580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156</v>
      </c>
      <c r="AU320" s="18" t="s">
        <v>76</v>
      </c>
    </row>
    <row r="321" spans="1:51" s="13" customFormat="1" ht="12">
      <c r="A321" s="13"/>
      <c r="B321" s="232"/>
      <c r="C321" s="233"/>
      <c r="D321" s="226" t="s">
        <v>165</v>
      </c>
      <c r="E321" s="234" t="s">
        <v>19</v>
      </c>
      <c r="F321" s="235" t="s">
        <v>959</v>
      </c>
      <c r="G321" s="233"/>
      <c r="H321" s="236">
        <v>11.549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165</v>
      </c>
      <c r="AU321" s="242" t="s">
        <v>76</v>
      </c>
      <c r="AV321" s="13" t="s">
        <v>78</v>
      </c>
      <c r="AW321" s="13" t="s">
        <v>31</v>
      </c>
      <c r="AX321" s="13" t="s">
        <v>76</v>
      </c>
      <c r="AY321" s="242" t="s">
        <v>146</v>
      </c>
    </row>
    <row r="322" spans="1:65" s="2" customFormat="1" ht="16.5" customHeight="1">
      <c r="A322" s="39"/>
      <c r="B322" s="40"/>
      <c r="C322" s="213" t="s">
        <v>599</v>
      </c>
      <c r="D322" s="213" t="s">
        <v>149</v>
      </c>
      <c r="E322" s="214" t="s">
        <v>583</v>
      </c>
      <c r="F322" s="215" t="s">
        <v>584</v>
      </c>
      <c r="G322" s="216" t="s">
        <v>160</v>
      </c>
      <c r="H322" s="217">
        <v>2.6</v>
      </c>
      <c r="I322" s="218"/>
      <c r="J322" s="219">
        <f>ROUND(I322*H322,2)</f>
        <v>0</v>
      </c>
      <c r="K322" s="215" t="s">
        <v>770</v>
      </c>
      <c r="L322" s="45"/>
      <c r="M322" s="220" t="s">
        <v>19</v>
      </c>
      <c r="N322" s="221" t="s">
        <v>40</v>
      </c>
      <c r="O322" s="85"/>
      <c r="P322" s="222">
        <f>O322*H322</f>
        <v>0</v>
      </c>
      <c r="Q322" s="222">
        <v>0.12</v>
      </c>
      <c r="R322" s="222">
        <f>Q322*H322</f>
        <v>0.312</v>
      </c>
      <c r="S322" s="222">
        <v>2.49</v>
      </c>
      <c r="T322" s="223">
        <f>S322*H322</f>
        <v>6.474000000000001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154</v>
      </c>
      <c r="AT322" s="224" t="s">
        <v>149</v>
      </c>
      <c r="AU322" s="224" t="s">
        <v>76</v>
      </c>
      <c r="AY322" s="18" t="s">
        <v>146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76</v>
      </c>
      <c r="BK322" s="225">
        <f>ROUND(I322*H322,2)</f>
        <v>0</v>
      </c>
      <c r="BL322" s="18" t="s">
        <v>154</v>
      </c>
      <c r="BM322" s="224" t="s">
        <v>960</v>
      </c>
    </row>
    <row r="323" spans="1:47" s="2" customFormat="1" ht="12">
      <c r="A323" s="39"/>
      <c r="B323" s="40"/>
      <c r="C323" s="41"/>
      <c r="D323" s="226" t="s">
        <v>156</v>
      </c>
      <c r="E323" s="41"/>
      <c r="F323" s="227" t="s">
        <v>586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156</v>
      </c>
      <c r="AU323" s="18" t="s">
        <v>76</v>
      </c>
    </row>
    <row r="324" spans="1:47" s="2" customFormat="1" ht="12">
      <c r="A324" s="39"/>
      <c r="B324" s="40"/>
      <c r="C324" s="41"/>
      <c r="D324" s="277" t="s">
        <v>278</v>
      </c>
      <c r="E324" s="41"/>
      <c r="F324" s="278" t="s">
        <v>961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278</v>
      </c>
      <c r="AU324" s="18" t="s">
        <v>76</v>
      </c>
    </row>
    <row r="325" spans="1:51" s="13" customFormat="1" ht="12">
      <c r="A325" s="13"/>
      <c r="B325" s="232"/>
      <c r="C325" s="233"/>
      <c r="D325" s="226" t="s">
        <v>165</v>
      </c>
      <c r="E325" s="234" t="s">
        <v>19</v>
      </c>
      <c r="F325" s="235" t="s">
        <v>962</v>
      </c>
      <c r="G325" s="233"/>
      <c r="H325" s="236">
        <v>2.6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165</v>
      </c>
      <c r="AU325" s="242" t="s">
        <v>76</v>
      </c>
      <c r="AV325" s="13" t="s">
        <v>78</v>
      </c>
      <c r="AW325" s="13" t="s">
        <v>31</v>
      </c>
      <c r="AX325" s="13" t="s">
        <v>76</v>
      </c>
      <c r="AY325" s="242" t="s">
        <v>146</v>
      </c>
    </row>
    <row r="326" spans="1:63" s="12" customFormat="1" ht="25.9" customHeight="1">
      <c r="A326" s="12"/>
      <c r="B326" s="197"/>
      <c r="C326" s="198"/>
      <c r="D326" s="199" t="s">
        <v>68</v>
      </c>
      <c r="E326" s="200" t="s">
        <v>589</v>
      </c>
      <c r="F326" s="200" t="s">
        <v>590</v>
      </c>
      <c r="G326" s="198"/>
      <c r="H326" s="198"/>
      <c r="I326" s="201"/>
      <c r="J326" s="202">
        <f>BK326</f>
        <v>0</v>
      </c>
      <c r="K326" s="198"/>
      <c r="L326" s="203"/>
      <c r="M326" s="204"/>
      <c r="N326" s="205"/>
      <c r="O326" s="205"/>
      <c r="P326" s="206">
        <f>SUM(P327:P329)</f>
        <v>0</v>
      </c>
      <c r="Q326" s="205"/>
      <c r="R326" s="206">
        <f>SUM(R327:R329)</f>
        <v>0.011088</v>
      </c>
      <c r="S326" s="205"/>
      <c r="T326" s="207">
        <f>SUM(T327:T329)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8" t="s">
        <v>76</v>
      </c>
      <c r="AT326" s="209" t="s">
        <v>68</v>
      </c>
      <c r="AU326" s="209" t="s">
        <v>69</v>
      </c>
      <c r="AY326" s="208" t="s">
        <v>146</v>
      </c>
      <c r="BK326" s="210">
        <f>SUM(BK327:BK329)</f>
        <v>0</v>
      </c>
    </row>
    <row r="327" spans="1:65" s="2" customFormat="1" ht="16.5" customHeight="1">
      <c r="A327" s="39"/>
      <c r="B327" s="40"/>
      <c r="C327" s="213" t="s">
        <v>604</v>
      </c>
      <c r="D327" s="213" t="s">
        <v>149</v>
      </c>
      <c r="E327" s="214" t="s">
        <v>592</v>
      </c>
      <c r="F327" s="215" t="s">
        <v>593</v>
      </c>
      <c r="G327" s="216" t="s">
        <v>192</v>
      </c>
      <c r="H327" s="217">
        <v>4</v>
      </c>
      <c r="I327" s="218"/>
      <c r="J327" s="219">
        <f>ROUND(I327*H327,2)</f>
        <v>0</v>
      </c>
      <c r="K327" s="215" t="s">
        <v>19</v>
      </c>
      <c r="L327" s="45"/>
      <c r="M327" s="220" t="s">
        <v>19</v>
      </c>
      <c r="N327" s="221" t="s">
        <v>40</v>
      </c>
      <c r="O327" s="85"/>
      <c r="P327" s="222">
        <f>O327*H327</f>
        <v>0</v>
      </c>
      <c r="Q327" s="222">
        <v>0.002772</v>
      </c>
      <c r="R327" s="222">
        <f>Q327*H327</f>
        <v>0.011088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154</v>
      </c>
      <c r="AT327" s="224" t="s">
        <v>149</v>
      </c>
      <c r="AU327" s="224" t="s">
        <v>76</v>
      </c>
      <c r="AY327" s="18" t="s">
        <v>146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76</v>
      </c>
      <c r="BK327" s="225">
        <f>ROUND(I327*H327,2)</f>
        <v>0</v>
      </c>
      <c r="BL327" s="18" t="s">
        <v>154</v>
      </c>
      <c r="BM327" s="224" t="s">
        <v>963</v>
      </c>
    </row>
    <row r="328" spans="1:47" s="2" customFormat="1" ht="12">
      <c r="A328" s="39"/>
      <c r="B328" s="40"/>
      <c r="C328" s="41"/>
      <c r="D328" s="226" t="s">
        <v>156</v>
      </c>
      <c r="E328" s="41"/>
      <c r="F328" s="227" t="s">
        <v>595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156</v>
      </c>
      <c r="AU328" s="18" t="s">
        <v>76</v>
      </c>
    </row>
    <row r="329" spans="1:51" s="13" customFormat="1" ht="12">
      <c r="A329" s="13"/>
      <c r="B329" s="232"/>
      <c r="C329" s="233"/>
      <c r="D329" s="226" t="s">
        <v>165</v>
      </c>
      <c r="E329" s="234" t="s">
        <v>19</v>
      </c>
      <c r="F329" s="235" t="s">
        <v>964</v>
      </c>
      <c r="G329" s="233"/>
      <c r="H329" s="236">
        <v>4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165</v>
      </c>
      <c r="AU329" s="242" t="s">
        <v>76</v>
      </c>
      <c r="AV329" s="13" t="s">
        <v>78</v>
      </c>
      <c r="AW329" s="13" t="s">
        <v>31</v>
      </c>
      <c r="AX329" s="13" t="s">
        <v>76</v>
      </c>
      <c r="AY329" s="242" t="s">
        <v>146</v>
      </c>
    </row>
    <row r="330" spans="1:63" s="12" customFormat="1" ht="25.9" customHeight="1">
      <c r="A330" s="12"/>
      <c r="B330" s="197"/>
      <c r="C330" s="198"/>
      <c r="D330" s="199" t="s">
        <v>68</v>
      </c>
      <c r="E330" s="200" t="s">
        <v>597</v>
      </c>
      <c r="F330" s="200" t="s">
        <v>598</v>
      </c>
      <c r="G330" s="198"/>
      <c r="H330" s="198"/>
      <c r="I330" s="201"/>
      <c r="J330" s="202">
        <f>BK330</f>
        <v>0</v>
      </c>
      <c r="K330" s="198"/>
      <c r="L330" s="203"/>
      <c r="M330" s="204"/>
      <c r="N330" s="205"/>
      <c r="O330" s="205"/>
      <c r="P330" s="206">
        <f>SUM(P331:P346)</f>
        <v>0</v>
      </c>
      <c r="Q330" s="205"/>
      <c r="R330" s="206">
        <f>SUM(R331:R346)</f>
        <v>0</v>
      </c>
      <c r="S330" s="205"/>
      <c r="T330" s="207">
        <f>SUM(T331:T346)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8" t="s">
        <v>76</v>
      </c>
      <c r="AT330" s="209" t="s">
        <v>68</v>
      </c>
      <c r="AU330" s="209" t="s">
        <v>69</v>
      </c>
      <c r="AY330" s="208" t="s">
        <v>146</v>
      </c>
      <c r="BK330" s="210">
        <f>SUM(BK331:BK346)</f>
        <v>0</v>
      </c>
    </row>
    <row r="331" spans="1:65" s="2" customFormat="1" ht="16.5" customHeight="1">
      <c r="A331" s="39"/>
      <c r="B331" s="40"/>
      <c r="C331" s="213" t="s">
        <v>610</v>
      </c>
      <c r="D331" s="213" t="s">
        <v>149</v>
      </c>
      <c r="E331" s="214" t="s">
        <v>600</v>
      </c>
      <c r="F331" s="215" t="s">
        <v>601</v>
      </c>
      <c r="G331" s="216" t="s">
        <v>228</v>
      </c>
      <c r="H331" s="217">
        <v>35.231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40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154</v>
      </c>
      <c r="AT331" s="224" t="s">
        <v>149</v>
      </c>
      <c r="AU331" s="224" t="s">
        <v>76</v>
      </c>
      <c r="AY331" s="18" t="s">
        <v>146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76</v>
      </c>
      <c r="BK331" s="225">
        <f>ROUND(I331*H331,2)</f>
        <v>0</v>
      </c>
      <c r="BL331" s="18" t="s">
        <v>154</v>
      </c>
      <c r="BM331" s="224" t="s">
        <v>965</v>
      </c>
    </row>
    <row r="332" spans="1:47" s="2" customFormat="1" ht="12">
      <c r="A332" s="39"/>
      <c r="B332" s="40"/>
      <c r="C332" s="41"/>
      <c r="D332" s="226" t="s">
        <v>156</v>
      </c>
      <c r="E332" s="41"/>
      <c r="F332" s="227" t="s">
        <v>603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156</v>
      </c>
      <c r="AU332" s="18" t="s">
        <v>76</v>
      </c>
    </row>
    <row r="333" spans="1:65" s="2" customFormat="1" ht="16.5" customHeight="1">
      <c r="A333" s="39"/>
      <c r="B333" s="40"/>
      <c r="C333" s="213" t="s">
        <v>615</v>
      </c>
      <c r="D333" s="213" t="s">
        <v>149</v>
      </c>
      <c r="E333" s="214" t="s">
        <v>605</v>
      </c>
      <c r="F333" s="215" t="s">
        <v>606</v>
      </c>
      <c r="G333" s="216" t="s">
        <v>228</v>
      </c>
      <c r="H333" s="217">
        <v>35.231</v>
      </c>
      <c r="I333" s="218"/>
      <c r="J333" s="219">
        <f>ROUND(I333*H333,2)</f>
        <v>0</v>
      </c>
      <c r="K333" s="215" t="s">
        <v>770</v>
      </c>
      <c r="L333" s="45"/>
      <c r="M333" s="220" t="s">
        <v>19</v>
      </c>
      <c r="N333" s="221" t="s">
        <v>40</v>
      </c>
      <c r="O333" s="85"/>
      <c r="P333" s="222">
        <f>O333*H333</f>
        <v>0</v>
      </c>
      <c r="Q333" s="222">
        <v>0</v>
      </c>
      <c r="R333" s="222">
        <f>Q333*H333</f>
        <v>0</v>
      </c>
      <c r="S333" s="222">
        <v>0</v>
      </c>
      <c r="T333" s="223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24" t="s">
        <v>154</v>
      </c>
      <c r="AT333" s="224" t="s">
        <v>149</v>
      </c>
      <c r="AU333" s="224" t="s">
        <v>76</v>
      </c>
      <c r="AY333" s="18" t="s">
        <v>146</v>
      </c>
      <c r="BE333" s="225">
        <f>IF(N333="základní",J333,0)</f>
        <v>0</v>
      </c>
      <c r="BF333" s="225">
        <f>IF(N333="snížená",J333,0)</f>
        <v>0</v>
      </c>
      <c r="BG333" s="225">
        <f>IF(N333="zákl. přenesená",J333,0)</f>
        <v>0</v>
      </c>
      <c r="BH333" s="225">
        <f>IF(N333="sníž. přenesená",J333,0)</f>
        <v>0</v>
      </c>
      <c r="BI333" s="225">
        <f>IF(N333="nulová",J333,0)</f>
        <v>0</v>
      </c>
      <c r="BJ333" s="18" t="s">
        <v>76</v>
      </c>
      <c r="BK333" s="225">
        <f>ROUND(I333*H333,2)</f>
        <v>0</v>
      </c>
      <c r="BL333" s="18" t="s">
        <v>154</v>
      </c>
      <c r="BM333" s="224" t="s">
        <v>966</v>
      </c>
    </row>
    <row r="334" spans="1:47" s="2" customFormat="1" ht="12">
      <c r="A334" s="39"/>
      <c r="B334" s="40"/>
      <c r="C334" s="41"/>
      <c r="D334" s="226" t="s">
        <v>156</v>
      </c>
      <c r="E334" s="41"/>
      <c r="F334" s="227" t="s">
        <v>608</v>
      </c>
      <c r="G334" s="41"/>
      <c r="H334" s="41"/>
      <c r="I334" s="228"/>
      <c r="J334" s="41"/>
      <c r="K334" s="41"/>
      <c r="L334" s="45"/>
      <c r="M334" s="229"/>
      <c r="N334" s="230"/>
      <c r="O334" s="85"/>
      <c r="P334" s="85"/>
      <c r="Q334" s="85"/>
      <c r="R334" s="85"/>
      <c r="S334" s="85"/>
      <c r="T334" s="86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156</v>
      </c>
      <c r="AU334" s="18" t="s">
        <v>76</v>
      </c>
    </row>
    <row r="335" spans="1:47" s="2" customFormat="1" ht="12">
      <c r="A335" s="39"/>
      <c r="B335" s="40"/>
      <c r="C335" s="41"/>
      <c r="D335" s="277" t="s">
        <v>278</v>
      </c>
      <c r="E335" s="41"/>
      <c r="F335" s="278" t="s">
        <v>967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278</v>
      </c>
      <c r="AU335" s="18" t="s">
        <v>76</v>
      </c>
    </row>
    <row r="336" spans="1:65" s="2" customFormat="1" ht="16.5" customHeight="1">
      <c r="A336" s="39"/>
      <c r="B336" s="40"/>
      <c r="C336" s="213" t="s">
        <v>621</v>
      </c>
      <c r="D336" s="213" t="s">
        <v>149</v>
      </c>
      <c r="E336" s="214" t="s">
        <v>611</v>
      </c>
      <c r="F336" s="215" t="s">
        <v>612</v>
      </c>
      <c r="G336" s="216" t="s">
        <v>228</v>
      </c>
      <c r="H336" s="217">
        <v>35.231</v>
      </c>
      <c r="I336" s="218"/>
      <c r="J336" s="219">
        <f>ROUND(I336*H336,2)</f>
        <v>0</v>
      </c>
      <c r="K336" s="215" t="s">
        <v>19</v>
      </c>
      <c r="L336" s="45"/>
      <c r="M336" s="220" t="s">
        <v>19</v>
      </c>
      <c r="N336" s="221" t="s">
        <v>40</v>
      </c>
      <c r="O336" s="85"/>
      <c r="P336" s="222">
        <f>O336*H336</f>
        <v>0</v>
      </c>
      <c r="Q336" s="222">
        <v>0</v>
      </c>
      <c r="R336" s="222">
        <f>Q336*H336</f>
        <v>0</v>
      </c>
      <c r="S336" s="222">
        <v>0</v>
      </c>
      <c r="T336" s="223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24" t="s">
        <v>154</v>
      </c>
      <c r="AT336" s="224" t="s">
        <v>149</v>
      </c>
      <c r="AU336" s="224" t="s">
        <v>76</v>
      </c>
      <c r="AY336" s="18" t="s">
        <v>146</v>
      </c>
      <c r="BE336" s="225">
        <f>IF(N336="základní",J336,0)</f>
        <v>0</v>
      </c>
      <c r="BF336" s="225">
        <f>IF(N336="snížená",J336,0)</f>
        <v>0</v>
      </c>
      <c r="BG336" s="225">
        <f>IF(N336="zákl. přenesená",J336,0)</f>
        <v>0</v>
      </c>
      <c r="BH336" s="225">
        <f>IF(N336="sníž. přenesená",J336,0)</f>
        <v>0</v>
      </c>
      <c r="BI336" s="225">
        <f>IF(N336="nulová",J336,0)</f>
        <v>0</v>
      </c>
      <c r="BJ336" s="18" t="s">
        <v>76</v>
      </c>
      <c r="BK336" s="225">
        <f>ROUND(I336*H336,2)</f>
        <v>0</v>
      </c>
      <c r="BL336" s="18" t="s">
        <v>154</v>
      </c>
      <c r="BM336" s="224" t="s">
        <v>968</v>
      </c>
    </row>
    <row r="337" spans="1:47" s="2" customFormat="1" ht="12">
      <c r="A337" s="39"/>
      <c r="B337" s="40"/>
      <c r="C337" s="41"/>
      <c r="D337" s="226" t="s">
        <v>156</v>
      </c>
      <c r="E337" s="41"/>
      <c r="F337" s="227" t="s">
        <v>614</v>
      </c>
      <c r="G337" s="41"/>
      <c r="H337" s="41"/>
      <c r="I337" s="228"/>
      <c r="J337" s="41"/>
      <c r="K337" s="41"/>
      <c r="L337" s="45"/>
      <c r="M337" s="229"/>
      <c r="N337" s="230"/>
      <c r="O337" s="85"/>
      <c r="P337" s="85"/>
      <c r="Q337" s="85"/>
      <c r="R337" s="85"/>
      <c r="S337" s="85"/>
      <c r="T337" s="86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T337" s="18" t="s">
        <v>156</v>
      </c>
      <c r="AU337" s="18" t="s">
        <v>76</v>
      </c>
    </row>
    <row r="338" spans="1:65" s="2" customFormat="1" ht="16.5" customHeight="1">
      <c r="A338" s="39"/>
      <c r="B338" s="40"/>
      <c r="C338" s="213" t="s">
        <v>626</v>
      </c>
      <c r="D338" s="213" t="s">
        <v>149</v>
      </c>
      <c r="E338" s="214" t="s">
        <v>616</v>
      </c>
      <c r="F338" s="215" t="s">
        <v>617</v>
      </c>
      <c r="G338" s="216" t="s">
        <v>228</v>
      </c>
      <c r="H338" s="217">
        <v>1056.93</v>
      </c>
      <c r="I338" s="218"/>
      <c r="J338" s="219">
        <f>ROUND(I338*H338,2)</f>
        <v>0</v>
      </c>
      <c r="K338" s="215" t="s">
        <v>19</v>
      </c>
      <c r="L338" s="45"/>
      <c r="M338" s="220" t="s">
        <v>19</v>
      </c>
      <c r="N338" s="221" t="s">
        <v>40</v>
      </c>
      <c r="O338" s="85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154</v>
      </c>
      <c r="AT338" s="224" t="s">
        <v>149</v>
      </c>
      <c r="AU338" s="224" t="s">
        <v>76</v>
      </c>
      <c r="AY338" s="18" t="s">
        <v>146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76</v>
      </c>
      <c r="BK338" s="225">
        <f>ROUND(I338*H338,2)</f>
        <v>0</v>
      </c>
      <c r="BL338" s="18" t="s">
        <v>154</v>
      </c>
      <c r="BM338" s="224" t="s">
        <v>969</v>
      </c>
    </row>
    <row r="339" spans="1:47" s="2" customFormat="1" ht="12">
      <c r="A339" s="39"/>
      <c r="B339" s="40"/>
      <c r="C339" s="41"/>
      <c r="D339" s="226" t="s">
        <v>156</v>
      </c>
      <c r="E339" s="41"/>
      <c r="F339" s="227" t="s">
        <v>619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156</v>
      </c>
      <c r="AU339" s="18" t="s">
        <v>76</v>
      </c>
    </row>
    <row r="340" spans="1:51" s="13" customFormat="1" ht="12">
      <c r="A340" s="13"/>
      <c r="B340" s="232"/>
      <c r="C340" s="233"/>
      <c r="D340" s="226" t="s">
        <v>165</v>
      </c>
      <c r="E340" s="234" t="s">
        <v>19</v>
      </c>
      <c r="F340" s="235" t="s">
        <v>970</v>
      </c>
      <c r="G340" s="233"/>
      <c r="H340" s="236">
        <v>1056.93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165</v>
      </c>
      <c r="AU340" s="242" t="s">
        <v>76</v>
      </c>
      <c r="AV340" s="13" t="s">
        <v>78</v>
      </c>
      <c r="AW340" s="13" t="s">
        <v>31</v>
      </c>
      <c r="AX340" s="13" t="s">
        <v>76</v>
      </c>
      <c r="AY340" s="242" t="s">
        <v>146</v>
      </c>
    </row>
    <row r="341" spans="1:65" s="2" customFormat="1" ht="16.5" customHeight="1">
      <c r="A341" s="39"/>
      <c r="B341" s="40"/>
      <c r="C341" s="213" t="s">
        <v>633</v>
      </c>
      <c r="D341" s="213" t="s">
        <v>149</v>
      </c>
      <c r="E341" s="214" t="s">
        <v>622</v>
      </c>
      <c r="F341" s="215" t="s">
        <v>623</v>
      </c>
      <c r="G341" s="216" t="s">
        <v>228</v>
      </c>
      <c r="H341" s="217">
        <v>35.231</v>
      </c>
      <c r="I341" s="218"/>
      <c r="J341" s="219">
        <f>ROUND(I341*H341,2)</f>
        <v>0</v>
      </c>
      <c r="K341" s="215" t="s">
        <v>19</v>
      </c>
      <c r="L341" s="45"/>
      <c r="M341" s="220" t="s">
        <v>19</v>
      </c>
      <c r="N341" s="221" t="s">
        <v>40</v>
      </c>
      <c r="O341" s="85"/>
      <c r="P341" s="222">
        <f>O341*H341</f>
        <v>0</v>
      </c>
      <c r="Q341" s="222">
        <v>0</v>
      </c>
      <c r="R341" s="222">
        <f>Q341*H341</f>
        <v>0</v>
      </c>
      <c r="S341" s="222">
        <v>0</v>
      </c>
      <c r="T341" s="223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24" t="s">
        <v>154</v>
      </c>
      <c r="AT341" s="224" t="s">
        <v>149</v>
      </c>
      <c r="AU341" s="224" t="s">
        <v>76</v>
      </c>
      <c r="AY341" s="18" t="s">
        <v>146</v>
      </c>
      <c r="BE341" s="225">
        <f>IF(N341="základní",J341,0)</f>
        <v>0</v>
      </c>
      <c r="BF341" s="225">
        <f>IF(N341="snížená",J341,0)</f>
        <v>0</v>
      </c>
      <c r="BG341" s="225">
        <f>IF(N341="zákl. přenesená",J341,0)</f>
        <v>0</v>
      </c>
      <c r="BH341" s="225">
        <f>IF(N341="sníž. přenesená",J341,0)</f>
        <v>0</v>
      </c>
      <c r="BI341" s="225">
        <f>IF(N341="nulová",J341,0)</f>
        <v>0</v>
      </c>
      <c r="BJ341" s="18" t="s">
        <v>76</v>
      </c>
      <c r="BK341" s="225">
        <f>ROUND(I341*H341,2)</f>
        <v>0</v>
      </c>
      <c r="BL341" s="18" t="s">
        <v>154</v>
      </c>
      <c r="BM341" s="224" t="s">
        <v>971</v>
      </c>
    </row>
    <row r="342" spans="1:47" s="2" customFormat="1" ht="12">
      <c r="A342" s="39"/>
      <c r="B342" s="40"/>
      <c r="C342" s="41"/>
      <c r="D342" s="226" t="s">
        <v>156</v>
      </c>
      <c r="E342" s="41"/>
      <c r="F342" s="227" t="s">
        <v>625</v>
      </c>
      <c r="G342" s="41"/>
      <c r="H342" s="41"/>
      <c r="I342" s="228"/>
      <c r="J342" s="41"/>
      <c r="K342" s="41"/>
      <c r="L342" s="45"/>
      <c r="M342" s="229"/>
      <c r="N342" s="230"/>
      <c r="O342" s="85"/>
      <c r="P342" s="85"/>
      <c r="Q342" s="85"/>
      <c r="R342" s="85"/>
      <c r="S342" s="85"/>
      <c r="T342" s="86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156</v>
      </c>
      <c r="AU342" s="18" t="s">
        <v>76</v>
      </c>
    </row>
    <row r="343" spans="1:65" s="2" customFormat="1" ht="24.15" customHeight="1">
      <c r="A343" s="39"/>
      <c r="B343" s="40"/>
      <c r="C343" s="213" t="s">
        <v>640</v>
      </c>
      <c r="D343" s="213" t="s">
        <v>149</v>
      </c>
      <c r="E343" s="214" t="s">
        <v>627</v>
      </c>
      <c r="F343" s="215" t="s">
        <v>357</v>
      </c>
      <c r="G343" s="216" t="s">
        <v>228</v>
      </c>
      <c r="H343" s="217">
        <v>35.231</v>
      </c>
      <c r="I343" s="218"/>
      <c r="J343" s="219">
        <f>ROUND(I343*H343,2)</f>
        <v>0</v>
      </c>
      <c r="K343" s="215" t="s">
        <v>770</v>
      </c>
      <c r="L343" s="45"/>
      <c r="M343" s="220" t="s">
        <v>19</v>
      </c>
      <c r="N343" s="221" t="s">
        <v>40</v>
      </c>
      <c r="O343" s="85"/>
      <c r="P343" s="222">
        <f>O343*H343</f>
        <v>0</v>
      </c>
      <c r="Q343" s="222">
        <v>0</v>
      </c>
      <c r="R343" s="222">
        <f>Q343*H343</f>
        <v>0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154</v>
      </c>
      <c r="AT343" s="224" t="s">
        <v>149</v>
      </c>
      <c r="AU343" s="224" t="s">
        <v>76</v>
      </c>
      <c r="AY343" s="18" t="s">
        <v>146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76</v>
      </c>
      <c r="BK343" s="225">
        <f>ROUND(I343*H343,2)</f>
        <v>0</v>
      </c>
      <c r="BL343" s="18" t="s">
        <v>154</v>
      </c>
      <c r="BM343" s="224" t="s">
        <v>972</v>
      </c>
    </row>
    <row r="344" spans="1:47" s="2" customFormat="1" ht="12">
      <c r="A344" s="39"/>
      <c r="B344" s="40"/>
      <c r="C344" s="41"/>
      <c r="D344" s="226" t="s">
        <v>156</v>
      </c>
      <c r="E344" s="41"/>
      <c r="F344" s="227" t="s">
        <v>357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156</v>
      </c>
      <c r="AU344" s="18" t="s">
        <v>76</v>
      </c>
    </row>
    <row r="345" spans="1:47" s="2" customFormat="1" ht="12">
      <c r="A345" s="39"/>
      <c r="B345" s="40"/>
      <c r="C345" s="41"/>
      <c r="D345" s="277" t="s">
        <v>278</v>
      </c>
      <c r="E345" s="41"/>
      <c r="F345" s="278" t="s">
        <v>973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278</v>
      </c>
      <c r="AU345" s="18" t="s">
        <v>76</v>
      </c>
    </row>
    <row r="346" spans="1:51" s="13" customFormat="1" ht="12">
      <c r="A346" s="13"/>
      <c r="B346" s="232"/>
      <c r="C346" s="233"/>
      <c r="D346" s="226" t="s">
        <v>165</v>
      </c>
      <c r="E346" s="234" t="s">
        <v>19</v>
      </c>
      <c r="F346" s="235" t="s">
        <v>974</v>
      </c>
      <c r="G346" s="233"/>
      <c r="H346" s="236">
        <v>35.231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165</v>
      </c>
      <c r="AU346" s="242" t="s">
        <v>76</v>
      </c>
      <c r="AV346" s="13" t="s">
        <v>78</v>
      </c>
      <c r="AW346" s="13" t="s">
        <v>31</v>
      </c>
      <c r="AX346" s="13" t="s">
        <v>76</v>
      </c>
      <c r="AY346" s="242" t="s">
        <v>146</v>
      </c>
    </row>
    <row r="347" spans="1:63" s="12" customFormat="1" ht="25.9" customHeight="1">
      <c r="A347" s="12"/>
      <c r="B347" s="197"/>
      <c r="C347" s="198"/>
      <c r="D347" s="199" t="s">
        <v>68</v>
      </c>
      <c r="E347" s="200" t="s">
        <v>631</v>
      </c>
      <c r="F347" s="200" t="s">
        <v>632</v>
      </c>
      <c r="G347" s="198"/>
      <c r="H347" s="198"/>
      <c r="I347" s="201"/>
      <c r="J347" s="202">
        <f>BK347</f>
        <v>0</v>
      </c>
      <c r="K347" s="198"/>
      <c r="L347" s="203"/>
      <c r="M347" s="204"/>
      <c r="N347" s="205"/>
      <c r="O347" s="205"/>
      <c r="P347" s="206">
        <f>SUM(P348:P349)</f>
        <v>0</v>
      </c>
      <c r="Q347" s="205"/>
      <c r="R347" s="206">
        <f>SUM(R348:R349)</f>
        <v>0</v>
      </c>
      <c r="S347" s="205"/>
      <c r="T347" s="207">
        <f>SUM(T348:T349)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8" t="s">
        <v>76</v>
      </c>
      <c r="AT347" s="209" t="s">
        <v>68</v>
      </c>
      <c r="AU347" s="209" t="s">
        <v>69</v>
      </c>
      <c r="AY347" s="208" t="s">
        <v>146</v>
      </c>
      <c r="BK347" s="210">
        <f>SUM(BK348:BK349)</f>
        <v>0</v>
      </c>
    </row>
    <row r="348" spans="1:65" s="2" customFormat="1" ht="16.5" customHeight="1">
      <c r="A348" s="39"/>
      <c r="B348" s="40"/>
      <c r="C348" s="213" t="s">
        <v>647</v>
      </c>
      <c r="D348" s="213" t="s">
        <v>149</v>
      </c>
      <c r="E348" s="214" t="s">
        <v>634</v>
      </c>
      <c r="F348" s="215" t="s">
        <v>635</v>
      </c>
      <c r="G348" s="216" t="s">
        <v>228</v>
      </c>
      <c r="H348" s="217">
        <v>88.272</v>
      </c>
      <c r="I348" s="218"/>
      <c r="J348" s="219">
        <f>ROUND(I348*H348,2)</f>
        <v>0</v>
      </c>
      <c r="K348" s="215" t="s">
        <v>19</v>
      </c>
      <c r="L348" s="45"/>
      <c r="M348" s="220" t="s">
        <v>19</v>
      </c>
      <c r="N348" s="221" t="s">
        <v>40</v>
      </c>
      <c r="O348" s="85"/>
      <c r="P348" s="222">
        <f>O348*H348</f>
        <v>0</v>
      </c>
      <c r="Q348" s="222">
        <v>0</v>
      </c>
      <c r="R348" s="222">
        <f>Q348*H348</f>
        <v>0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154</v>
      </c>
      <c r="AT348" s="224" t="s">
        <v>149</v>
      </c>
      <c r="AU348" s="224" t="s">
        <v>76</v>
      </c>
      <c r="AY348" s="18" t="s">
        <v>146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76</v>
      </c>
      <c r="BK348" s="225">
        <f>ROUND(I348*H348,2)</f>
        <v>0</v>
      </c>
      <c r="BL348" s="18" t="s">
        <v>154</v>
      </c>
      <c r="BM348" s="224" t="s">
        <v>975</v>
      </c>
    </row>
    <row r="349" spans="1:47" s="2" customFormat="1" ht="12">
      <c r="A349" s="39"/>
      <c r="B349" s="40"/>
      <c r="C349" s="41"/>
      <c r="D349" s="226" t="s">
        <v>156</v>
      </c>
      <c r="E349" s="41"/>
      <c r="F349" s="227" t="s">
        <v>637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156</v>
      </c>
      <c r="AU349" s="18" t="s">
        <v>76</v>
      </c>
    </row>
    <row r="350" spans="1:63" s="12" customFormat="1" ht="25.9" customHeight="1">
      <c r="A350" s="12"/>
      <c r="B350" s="197"/>
      <c r="C350" s="198"/>
      <c r="D350" s="199" t="s">
        <v>68</v>
      </c>
      <c r="E350" s="200" t="s">
        <v>232</v>
      </c>
      <c r="F350" s="200" t="s">
        <v>233</v>
      </c>
      <c r="G350" s="198"/>
      <c r="H350" s="198"/>
      <c r="I350" s="201"/>
      <c r="J350" s="202">
        <f>BK350</f>
        <v>0</v>
      </c>
      <c r="K350" s="198"/>
      <c r="L350" s="203"/>
      <c r="M350" s="204"/>
      <c r="N350" s="205"/>
      <c r="O350" s="205"/>
      <c r="P350" s="206">
        <f>P351</f>
        <v>0</v>
      </c>
      <c r="Q350" s="205"/>
      <c r="R350" s="206">
        <f>R351</f>
        <v>0</v>
      </c>
      <c r="S350" s="205"/>
      <c r="T350" s="207">
        <f>T351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08" t="s">
        <v>154</v>
      </c>
      <c r="AT350" s="209" t="s">
        <v>68</v>
      </c>
      <c r="AU350" s="209" t="s">
        <v>69</v>
      </c>
      <c r="AY350" s="208" t="s">
        <v>146</v>
      </c>
      <c r="BK350" s="210">
        <f>BK351</f>
        <v>0</v>
      </c>
    </row>
    <row r="351" spans="1:63" s="12" customFormat="1" ht="22.8" customHeight="1">
      <c r="A351" s="12"/>
      <c r="B351" s="197"/>
      <c r="C351" s="198"/>
      <c r="D351" s="199" t="s">
        <v>68</v>
      </c>
      <c r="E351" s="211" t="s">
        <v>638</v>
      </c>
      <c r="F351" s="211" t="s">
        <v>639</v>
      </c>
      <c r="G351" s="198"/>
      <c r="H351" s="198"/>
      <c r="I351" s="201"/>
      <c r="J351" s="212">
        <f>BK351</f>
        <v>0</v>
      </c>
      <c r="K351" s="198"/>
      <c r="L351" s="203"/>
      <c r="M351" s="204"/>
      <c r="N351" s="205"/>
      <c r="O351" s="205"/>
      <c r="P351" s="206">
        <f>SUM(P352:P357)</f>
        <v>0</v>
      </c>
      <c r="Q351" s="205"/>
      <c r="R351" s="206">
        <f>SUM(R352:R357)</f>
        <v>0</v>
      </c>
      <c r="S351" s="205"/>
      <c r="T351" s="207">
        <f>SUM(T352:T357)</f>
        <v>0</v>
      </c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R351" s="208" t="s">
        <v>154</v>
      </c>
      <c r="AT351" s="209" t="s">
        <v>68</v>
      </c>
      <c r="AU351" s="209" t="s">
        <v>76</v>
      </c>
      <c r="AY351" s="208" t="s">
        <v>146</v>
      </c>
      <c r="BK351" s="210">
        <f>SUM(BK352:BK357)</f>
        <v>0</v>
      </c>
    </row>
    <row r="352" spans="1:65" s="2" customFormat="1" ht="16.5" customHeight="1">
      <c r="A352" s="39"/>
      <c r="B352" s="40"/>
      <c r="C352" s="213" t="s">
        <v>976</v>
      </c>
      <c r="D352" s="213" t="s">
        <v>149</v>
      </c>
      <c r="E352" s="214" t="s">
        <v>641</v>
      </c>
      <c r="F352" s="215" t="s">
        <v>642</v>
      </c>
      <c r="G352" s="216" t="s">
        <v>643</v>
      </c>
      <c r="H352" s="217">
        <v>1</v>
      </c>
      <c r="I352" s="218"/>
      <c r="J352" s="219">
        <f>ROUND(I352*H352,2)</f>
        <v>0</v>
      </c>
      <c r="K352" s="215" t="s">
        <v>19</v>
      </c>
      <c r="L352" s="45"/>
      <c r="M352" s="220" t="s">
        <v>19</v>
      </c>
      <c r="N352" s="221" t="s">
        <v>40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0</v>
      </c>
      <c r="T352" s="223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236</v>
      </c>
      <c r="AT352" s="224" t="s">
        <v>149</v>
      </c>
      <c r="AU352" s="224" t="s">
        <v>78</v>
      </c>
      <c r="AY352" s="18" t="s">
        <v>146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76</v>
      </c>
      <c r="BK352" s="225">
        <f>ROUND(I352*H352,2)</f>
        <v>0</v>
      </c>
      <c r="BL352" s="18" t="s">
        <v>236</v>
      </c>
      <c r="BM352" s="224" t="s">
        <v>977</v>
      </c>
    </row>
    <row r="353" spans="1:47" s="2" customFormat="1" ht="12">
      <c r="A353" s="39"/>
      <c r="B353" s="40"/>
      <c r="C353" s="41"/>
      <c r="D353" s="226" t="s">
        <v>156</v>
      </c>
      <c r="E353" s="41"/>
      <c r="F353" s="227" t="s">
        <v>645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156</v>
      </c>
      <c r="AU353" s="18" t="s">
        <v>78</v>
      </c>
    </row>
    <row r="354" spans="1:51" s="13" customFormat="1" ht="12">
      <c r="A354" s="13"/>
      <c r="B354" s="232"/>
      <c r="C354" s="233"/>
      <c r="D354" s="226" t="s">
        <v>165</v>
      </c>
      <c r="E354" s="234" t="s">
        <v>19</v>
      </c>
      <c r="F354" s="235" t="s">
        <v>978</v>
      </c>
      <c r="G354" s="233"/>
      <c r="H354" s="236">
        <v>1</v>
      </c>
      <c r="I354" s="237"/>
      <c r="J354" s="233"/>
      <c r="K354" s="233"/>
      <c r="L354" s="238"/>
      <c r="M354" s="239"/>
      <c r="N354" s="240"/>
      <c r="O354" s="240"/>
      <c r="P354" s="240"/>
      <c r="Q354" s="240"/>
      <c r="R354" s="240"/>
      <c r="S354" s="240"/>
      <c r="T354" s="241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2" t="s">
        <v>165</v>
      </c>
      <c r="AU354" s="242" t="s">
        <v>78</v>
      </c>
      <c r="AV354" s="13" t="s">
        <v>78</v>
      </c>
      <c r="AW354" s="13" t="s">
        <v>31</v>
      </c>
      <c r="AX354" s="13" t="s">
        <v>76</v>
      </c>
      <c r="AY354" s="242" t="s">
        <v>146</v>
      </c>
    </row>
    <row r="355" spans="1:65" s="2" customFormat="1" ht="16.5" customHeight="1">
      <c r="A355" s="39"/>
      <c r="B355" s="40"/>
      <c r="C355" s="213" t="s">
        <v>979</v>
      </c>
      <c r="D355" s="213" t="s">
        <v>149</v>
      </c>
      <c r="E355" s="214" t="s">
        <v>648</v>
      </c>
      <c r="F355" s="215" t="s">
        <v>649</v>
      </c>
      <c r="G355" s="216" t="s">
        <v>643</v>
      </c>
      <c r="H355" s="217">
        <v>1</v>
      </c>
      <c r="I355" s="218"/>
      <c r="J355" s="219">
        <f>ROUND(I355*H355,2)</f>
        <v>0</v>
      </c>
      <c r="K355" s="215" t="s">
        <v>19</v>
      </c>
      <c r="L355" s="45"/>
      <c r="M355" s="220" t="s">
        <v>19</v>
      </c>
      <c r="N355" s="221" t="s">
        <v>40</v>
      </c>
      <c r="O355" s="85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236</v>
      </c>
      <c r="AT355" s="224" t="s">
        <v>149</v>
      </c>
      <c r="AU355" s="224" t="s">
        <v>78</v>
      </c>
      <c r="AY355" s="18" t="s">
        <v>146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76</v>
      </c>
      <c r="BK355" s="225">
        <f>ROUND(I355*H355,2)</f>
        <v>0</v>
      </c>
      <c r="BL355" s="18" t="s">
        <v>236</v>
      </c>
      <c r="BM355" s="224" t="s">
        <v>980</v>
      </c>
    </row>
    <row r="356" spans="1:47" s="2" customFormat="1" ht="12">
      <c r="A356" s="39"/>
      <c r="B356" s="40"/>
      <c r="C356" s="41"/>
      <c r="D356" s="226" t="s">
        <v>156</v>
      </c>
      <c r="E356" s="41"/>
      <c r="F356" s="227" t="s">
        <v>651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156</v>
      </c>
      <c r="AU356" s="18" t="s">
        <v>78</v>
      </c>
    </row>
    <row r="357" spans="1:51" s="13" customFormat="1" ht="12">
      <c r="A357" s="13"/>
      <c r="B357" s="232"/>
      <c r="C357" s="233"/>
      <c r="D357" s="226" t="s">
        <v>165</v>
      </c>
      <c r="E357" s="234" t="s">
        <v>19</v>
      </c>
      <c r="F357" s="235" t="s">
        <v>981</v>
      </c>
      <c r="G357" s="233"/>
      <c r="H357" s="236">
        <v>1</v>
      </c>
      <c r="I357" s="237"/>
      <c r="J357" s="233"/>
      <c r="K357" s="233"/>
      <c r="L357" s="238"/>
      <c r="M357" s="274"/>
      <c r="N357" s="275"/>
      <c r="O357" s="275"/>
      <c r="P357" s="275"/>
      <c r="Q357" s="275"/>
      <c r="R357" s="275"/>
      <c r="S357" s="275"/>
      <c r="T357" s="27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165</v>
      </c>
      <c r="AU357" s="242" t="s">
        <v>78</v>
      </c>
      <c r="AV357" s="13" t="s">
        <v>78</v>
      </c>
      <c r="AW357" s="13" t="s">
        <v>31</v>
      </c>
      <c r="AX357" s="13" t="s">
        <v>76</v>
      </c>
      <c r="AY357" s="242" t="s">
        <v>146</v>
      </c>
    </row>
    <row r="358" spans="1:31" s="2" customFormat="1" ht="6.95" customHeight="1">
      <c r="A358" s="39"/>
      <c r="B358" s="60"/>
      <c r="C358" s="61"/>
      <c r="D358" s="61"/>
      <c r="E358" s="61"/>
      <c r="F358" s="61"/>
      <c r="G358" s="61"/>
      <c r="H358" s="61"/>
      <c r="I358" s="61"/>
      <c r="J358" s="61"/>
      <c r="K358" s="61"/>
      <c r="L358" s="45"/>
      <c r="M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</row>
  </sheetData>
  <sheetProtection password="CC35" sheet="1" objects="1" scenarios="1" formatColumns="0" formatRows="0" autoFilter="0"/>
  <autoFilter ref="C96:K3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3_01/111251102"/>
    <hyperlink ref="F105" r:id="rId2" display="https://podminky.urs.cz/item/CS_URS_2023_01/131351104"/>
    <hyperlink ref="F113" r:id="rId3" display="https://podminky.urs.cz/item/CS_URS_2023_01/161151113"/>
    <hyperlink ref="F117" r:id="rId4" display="https://podminky.urs.cz/item/CS_URS_2023_01/162751119"/>
    <hyperlink ref="F121" r:id="rId5" display="https://podminky.urs.cz/item/CS_URS_2023_01/162751137"/>
    <hyperlink ref="F125" r:id="rId6" display="https://podminky.urs.cz/item/CS_URS_2023_01/167151102"/>
    <hyperlink ref="F129" r:id="rId7" display="https://podminky.urs.cz/item/CS_URS_2023_01/171111111"/>
    <hyperlink ref="F139" r:id="rId8" display="https://podminky.urs.cz/item/CS_URS_2023_01/171151111"/>
    <hyperlink ref="F145" r:id="rId9" display="https://podminky.urs.cz/item/CS_URS_2023_01/171201231"/>
    <hyperlink ref="F149" r:id="rId10" display="https://podminky.urs.cz/item/CS_URS_2023_01/181152302"/>
    <hyperlink ref="F153" r:id="rId11" display="https://podminky.urs.cz/item/CS_URS_2023_01/181252305"/>
    <hyperlink ref="F157" r:id="rId12" display="https://podminky.urs.cz/item/CS_URS_2023_01/182112121"/>
    <hyperlink ref="F161" r:id="rId13" display="https://podminky.urs.cz/item/CS_URS_2023_01/182351023"/>
    <hyperlink ref="F167" r:id="rId14" display="https://podminky.urs.cz/item/CS_URS_2023_01/183405212"/>
    <hyperlink ref="F175" r:id="rId15" display="https://podminky.urs.cz/item/CS_URS_2023_01/271532212"/>
    <hyperlink ref="F179" r:id="rId16" display="https://podminky.urs.cz/item/CS_URS_2023_01/272311126"/>
    <hyperlink ref="F185" r:id="rId17" display="https://podminky.urs.cz/item/CS_URS_2023_01/272311191"/>
    <hyperlink ref="F195" r:id="rId18" display="https://podminky.urs.cz/item/CS_URS_2023_01/273321191"/>
    <hyperlink ref="F223" r:id="rId19" display="https://podminky.urs.cz/item/CS_URS_2023_01/274321117"/>
    <hyperlink ref="F227" r:id="rId20" display="https://podminky.urs.cz/item/CS_URS_2023_01/274354111"/>
    <hyperlink ref="F234" r:id="rId21" display="https://podminky.urs.cz/item/CS_URS_2023_01/274354211"/>
    <hyperlink ref="F239" r:id="rId22" display="https://podminky.urs.cz/item/CS_URS_2023_01/317353121"/>
    <hyperlink ref="F243" r:id="rId23" display="https://podminky.urs.cz/item/CS_URS_2023_01/317353221"/>
    <hyperlink ref="F247" r:id="rId24" display="https://podminky.urs.cz/item/CS_URS_2023_01/341321610"/>
    <hyperlink ref="F251" r:id="rId25" display="https://podminky.urs.cz/item/CS_URS_2023_01/341351111"/>
    <hyperlink ref="F257" r:id="rId26" display="https://podminky.urs.cz/item/CS_URS_2023_01/341351112"/>
    <hyperlink ref="F261" r:id="rId27" display="https://podminky.urs.cz/item/CS_URS_2023_01/341361821"/>
    <hyperlink ref="F265" r:id="rId28" display="https://podminky.urs.cz/item/CS_URS_2023_01/389121111"/>
    <hyperlink ref="F270" r:id="rId29" display="https://podminky.urs.cz/item/CS_URS_2023_01/451312111"/>
    <hyperlink ref="F276" r:id="rId30" display="https://podminky.urs.cz/item/CS_URS_2023_01/465513157"/>
    <hyperlink ref="F304" r:id="rId31" display="https://podminky.urs.cz/item/CS_URS_2023_01/922501117"/>
    <hyperlink ref="F324" r:id="rId32" display="https://podminky.urs.cz/item/CS_URS_2023_01/963021112"/>
    <hyperlink ref="F335" r:id="rId33" display="https://podminky.urs.cz/item/CS_URS_2023_01/997211119"/>
    <hyperlink ref="F345" r:id="rId34" display="https://podminky.urs.cz/item/CS_URS_2023_01/99722187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703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982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ROUND(J91,2)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ROUND((SUM(BE91:BE122)),2)</f>
        <v>0</v>
      </c>
      <c r="G35" s="39"/>
      <c r="H35" s="39"/>
      <c r="I35" s="158">
        <v>0.21</v>
      </c>
      <c r="J35" s="157">
        <f>ROUND(((SUM(BE91:BE122))*I35),2)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ROUND((SUM(BF91:BF122)),2)</f>
        <v>0</v>
      </c>
      <c r="G36" s="39"/>
      <c r="H36" s="39"/>
      <c r="I36" s="158">
        <v>0.15</v>
      </c>
      <c r="J36" s="157">
        <f>ROUND(((SUM(BF91:BF122))*I36),2)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ROUND((SUM(BG91:BG122)),2)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ROUND((SUM(BH91:BH122)),2)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ROUND((SUM(BI91:BI122)),2)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703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VRN - Vedlejší rozpočtové náklady - oprava propustku v km 72,216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654</v>
      </c>
      <c r="E64" s="178"/>
      <c r="F64" s="178"/>
      <c r="G64" s="178"/>
      <c r="H64" s="178"/>
      <c r="I64" s="178"/>
      <c r="J64" s="179">
        <f>J92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655</v>
      </c>
      <c r="E65" s="183"/>
      <c r="F65" s="183"/>
      <c r="G65" s="183"/>
      <c r="H65" s="183"/>
      <c r="I65" s="183"/>
      <c r="J65" s="184">
        <f>J93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1"/>
      <c r="C66" s="126"/>
      <c r="D66" s="182" t="s">
        <v>656</v>
      </c>
      <c r="E66" s="183"/>
      <c r="F66" s="183"/>
      <c r="G66" s="183"/>
      <c r="H66" s="183"/>
      <c r="I66" s="183"/>
      <c r="J66" s="184">
        <f>J100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1"/>
      <c r="C67" s="126"/>
      <c r="D67" s="182" t="s">
        <v>657</v>
      </c>
      <c r="E67" s="183"/>
      <c r="F67" s="183"/>
      <c r="G67" s="183"/>
      <c r="H67" s="183"/>
      <c r="I67" s="183"/>
      <c r="J67" s="184">
        <f>J111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1"/>
      <c r="C68" s="126"/>
      <c r="D68" s="182" t="s">
        <v>658</v>
      </c>
      <c r="E68" s="183"/>
      <c r="F68" s="183"/>
      <c r="G68" s="183"/>
      <c r="H68" s="183"/>
      <c r="I68" s="183"/>
      <c r="J68" s="184">
        <f>J115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1"/>
      <c r="C69" s="126"/>
      <c r="D69" s="182" t="s">
        <v>659</v>
      </c>
      <c r="E69" s="183"/>
      <c r="F69" s="183"/>
      <c r="G69" s="183"/>
      <c r="H69" s="183"/>
      <c r="I69" s="183"/>
      <c r="J69" s="184">
        <f>J119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9"/>
      <c r="B70" s="40"/>
      <c r="C70" s="41"/>
      <c r="D70" s="41"/>
      <c r="E70" s="41"/>
      <c r="F70" s="41"/>
      <c r="G70" s="41"/>
      <c r="H70" s="41"/>
      <c r="I70" s="41"/>
      <c r="J70" s="41"/>
      <c r="K70" s="41"/>
      <c r="L70" s="14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pans="1:31" s="2" customFormat="1" ht="6.95" customHeight="1">
      <c r="A71" s="39"/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14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5" spans="1:31" s="2" customFormat="1" ht="6.95" customHeight="1">
      <c r="A75" s="39"/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24.95" customHeight="1">
      <c r="A76" s="39"/>
      <c r="B76" s="40"/>
      <c r="C76" s="24" t="s">
        <v>131</v>
      </c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40"/>
      <c r="C77" s="41"/>
      <c r="D77" s="41"/>
      <c r="E77" s="41"/>
      <c r="F77" s="41"/>
      <c r="G77" s="41"/>
      <c r="H77" s="41"/>
      <c r="I77" s="41"/>
      <c r="J77" s="41"/>
      <c r="K77" s="4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12" customHeight="1">
      <c r="A78" s="39"/>
      <c r="B78" s="40"/>
      <c r="C78" s="33" t="s">
        <v>16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6.5" customHeight="1">
      <c r="A79" s="39"/>
      <c r="B79" s="40"/>
      <c r="C79" s="41"/>
      <c r="D79" s="41"/>
      <c r="E79" s="170" t="str">
        <f>E7</f>
        <v>Oprava propustků na trati Rožná - Nedvědice</v>
      </c>
      <c r="F79" s="33"/>
      <c r="G79" s="33"/>
      <c r="H79" s="33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2:12" s="1" customFormat="1" ht="12" customHeight="1">
      <c r="B80" s="22"/>
      <c r="C80" s="33" t="s">
        <v>120</v>
      </c>
      <c r="D80" s="23"/>
      <c r="E80" s="23"/>
      <c r="F80" s="23"/>
      <c r="G80" s="23"/>
      <c r="H80" s="23"/>
      <c r="I80" s="23"/>
      <c r="J80" s="23"/>
      <c r="K80" s="23"/>
      <c r="L80" s="21"/>
    </row>
    <row r="81" spans="1:31" s="2" customFormat="1" ht="16.5" customHeight="1">
      <c r="A81" s="39"/>
      <c r="B81" s="40"/>
      <c r="C81" s="41"/>
      <c r="D81" s="41"/>
      <c r="E81" s="170" t="s">
        <v>703</v>
      </c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122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E11</f>
        <v>VRN - Vedlejší rozpočtové náklady - oprava propustku v km 72,216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F14</f>
        <v xml:space="preserve"> </v>
      </c>
      <c r="G85" s="41"/>
      <c r="H85" s="41"/>
      <c r="I85" s="33" t="s">
        <v>23</v>
      </c>
      <c r="J85" s="73" t="str">
        <f>IF(J14="","",J14)</f>
        <v>29. 5. 2023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E17</f>
        <v xml:space="preserve"> </v>
      </c>
      <c r="G87" s="41"/>
      <c r="H87" s="41"/>
      <c r="I87" s="33" t="s">
        <v>30</v>
      </c>
      <c r="J87" s="37" t="str">
        <f>E23</f>
        <v xml:space="preserve"> 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28</v>
      </c>
      <c r="D88" s="41"/>
      <c r="E88" s="41"/>
      <c r="F88" s="28" t="str">
        <f>IF(E20="","",E20)</f>
        <v>Vyplň údaj</v>
      </c>
      <c r="G88" s="41"/>
      <c r="H88" s="41"/>
      <c r="I88" s="33" t="s">
        <v>32</v>
      </c>
      <c r="J88" s="37" t="str">
        <f>E26</f>
        <v xml:space="preserve"> </v>
      </c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6"/>
      <c r="B90" s="187"/>
      <c r="C90" s="188" t="s">
        <v>132</v>
      </c>
      <c r="D90" s="189" t="s">
        <v>54</v>
      </c>
      <c r="E90" s="189" t="s">
        <v>50</v>
      </c>
      <c r="F90" s="189" t="s">
        <v>51</v>
      </c>
      <c r="G90" s="189" t="s">
        <v>133</v>
      </c>
      <c r="H90" s="189" t="s">
        <v>134</v>
      </c>
      <c r="I90" s="189" t="s">
        <v>135</v>
      </c>
      <c r="J90" s="189" t="s">
        <v>126</v>
      </c>
      <c r="K90" s="190" t="s">
        <v>136</v>
      </c>
      <c r="L90" s="191"/>
      <c r="M90" s="93" t="s">
        <v>19</v>
      </c>
      <c r="N90" s="94" t="s">
        <v>39</v>
      </c>
      <c r="O90" s="94" t="s">
        <v>137</v>
      </c>
      <c r="P90" s="94" t="s">
        <v>138</v>
      </c>
      <c r="Q90" s="94" t="s">
        <v>139</v>
      </c>
      <c r="R90" s="94" t="s">
        <v>140</v>
      </c>
      <c r="S90" s="94" t="s">
        <v>141</v>
      </c>
      <c r="T90" s="95" t="s">
        <v>142</v>
      </c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</row>
    <row r="91" spans="1:63" s="2" customFormat="1" ht="22.8" customHeight="1">
      <c r="A91" s="39"/>
      <c r="B91" s="40"/>
      <c r="C91" s="100" t="s">
        <v>143</v>
      </c>
      <c r="D91" s="41"/>
      <c r="E91" s="41"/>
      <c r="F91" s="41"/>
      <c r="G91" s="41"/>
      <c r="H91" s="41"/>
      <c r="I91" s="41"/>
      <c r="J91" s="192">
        <f>BK91</f>
        <v>0</v>
      </c>
      <c r="K91" s="41"/>
      <c r="L91" s="45"/>
      <c r="M91" s="96"/>
      <c r="N91" s="193"/>
      <c r="O91" s="97"/>
      <c r="P91" s="194">
        <f>P92</f>
        <v>0</v>
      </c>
      <c r="Q91" s="97"/>
      <c r="R91" s="194">
        <f>R92</f>
        <v>0</v>
      </c>
      <c r="S91" s="97"/>
      <c r="T91" s="195">
        <f>T92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68</v>
      </c>
      <c r="AU91" s="18" t="s">
        <v>127</v>
      </c>
      <c r="BK91" s="196">
        <f>BK92</f>
        <v>0</v>
      </c>
    </row>
    <row r="92" spans="1:63" s="12" customFormat="1" ht="25.9" customHeight="1">
      <c r="A92" s="12"/>
      <c r="B92" s="197"/>
      <c r="C92" s="198"/>
      <c r="D92" s="199" t="s">
        <v>68</v>
      </c>
      <c r="E92" s="200" t="s">
        <v>86</v>
      </c>
      <c r="F92" s="200" t="s">
        <v>660</v>
      </c>
      <c r="G92" s="198"/>
      <c r="H92" s="198"/>
      <c r="I92" s="201"/>
      <c r="J92" s="202">
        <f>BK92</f>
        <v>0</v>
      </c>
      <c r="K92" s="198"/>
      <c r="L92" s="203"/>
      <c r="M92" s="204"/>
      <c r="N92" s="205"/>
      <c r="O92" s="205"/>
      <c r="P92" s="206">
        <f>P93+P100+P111+P115+P119</f>
        <v>0</v>
      </c>
      <c r="Q92" s="205"/>
      <c r="R92" s="206">
        <f>R93+R100+R111+R115+R119</f>
        <v>0</v>
      </c>
      <c r="S92" s="205"/>
      <c r="T92" s="207">
        <f>T93+T100+T111+T115+T119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8" t="s">
        <v>147</v>
      </c>
      <c r="AT92" s="209" t="s">
        <v>68</v>
      </c>
      <c r="AU92" s="209" t="s">
        <v>69</v>
      </c>
      <c r="AY92" s="208" t="s">
        <v>146</v>
      </c>
      <c r="BK92" s="210">
        <f>BK93+BK100+BK111+BK115+BK119</f>
        <v>0</v>
      </c>
    </row>
    <row r="93" spans="1:63" s="12" customFormat="1" ht="22.8" customHeight="1">
      <c r="A93" s="12"/>
      <c r="B93" s="197"/>
      <c r="C93" s="198"/>
      <c r="D93" s="199" t="s">
        <v>68</v>
      </c>
      <c r="E93" s="211" t="s">
        <v>661</v>
      </c>
      <c r="F93" s="211" t="s">
        <v>662</v>
      </c>
      <c r="G93" s="198"/>
      <c r="H93" s="198"/>
      <c r="I93" s="201"/>
      <c r="J93" s="212">
        <f>BK93</f>
        <v>0</v>
      </c>
      <c r="K93" s="198"/>
      <c r="L93" s="203"/>
      <c r="M93" s="204"/>
      <c r="N93" s="205"/>
      <c r="O93" s="205"/>
      <c r="P93" s="206">
        <f>SUM(P94:P99)</f>
        <v>0</v>
      </c>
      <c r="Q93" s="205"/>
      <c r="R93" s="206">
        <f>SUM(R94:R99)</f>
        <v>0</v>
      </c>
      <c r="S93" s="205"/>
      <c r="T93" s="207">
        <f>SUM(T94:T99)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8" t="s">
        <v>147</v>
      </c>
      <c r="AT93" s="209" t="s">
        <v>68</v>
      </c>
      <c r="AU93" s="209" t="s">
        <v>76</v>
      </c>
      <c r="AY93" s="208" t="s">
        <v>146</v>
      </c>
      <c r="BK93" s="210">
        <f>SUM(BK94:BK99)</f>
        <v>0</v>
      </c>
    </row>
    <row r="94" spans="1:65" s="2" customFormat="1" ht="16.5" customHeight="1">
      <c r="A94" s="39"/>
      <c r="B94" s="40"/>
      <c r="C94" s="213" t="s">
        <v>76</v>
      </c>
      <c r="D94" s="213" t="s">
        <v>149</v>
      </c>
      <c r="E94" s="214" t="s">
        <v>663</v>
      </c>
      <c r="F94" s="215" t="s">
        <v>664</v>
      </c>
      <c r="G94" s="216" t="s">
        <v>643</v>
      </c>
      <c r="H94" s="217">
        <v>1</v>
      </c>
      <c r="I94" s="218"/>
      <c r="J94" s="219">
        <f>ROUND(I94*H94,2)</f>
        <v>0</v>
      </c>
      <c r="K94" s="215" t="s">
        <v>275</v>
      </c>
      <c r="L94" s="45"/>
      <c r="M94" s="220" t="s">
        <v>19</v>
      </c>
      <c r="N94" s="221" t="s">
        <v>40</v>
      </c>
      <c r="O94" s="85"/>
      <c r="P94" s="222">
        <f>O94*H94</f>
        <v>0</v>
      </c>
      <c r="Q94" s="222">
        <v>0</v>
      </c>
      <c r="R94" s="222">
        <f>Q94*H94</f>
        <v>0</v>
      </c>
      <c r="S94" s="222">
        <v>0</v>
      </c>
      <c r="T94" s="223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4" t="s">
        <v>666</v>
      </c>
      <c r="AT94" s="224" t="s">
        <v>149</v>
      </c>
      <c r="AU94" s="224" t="s">
        <v>78</v>
      </c>
      <c r="AY94" s="18" t="s">
        <v>146</v>
      </c>
      <c r="BE94" s="225">
        <f>IF(N94="základní",J94,0)</f>
        <v>0</v>
      </c>
      <c r="BF94" s="225">
        <f>IF(N94="snížená",J94,0)</f>
        <v>0</v>
      </c>
      <c r="BG94" s="225">
        <f>IF(N94="zákl. přenesená",J94,0)</f>
        <v>0</v>
      </c>
      <c r="BH94" s="225">
        <f>IF(N94="sníž. přenesená",J94,0)</f>
        <v>0</v>
      </c>
      <c r="BI94" s="225">
        <f>IF(N94="nulová",J94,0)</f>
        <v>0</v>
      </c>
      <c r="BJ94" s="18" t="s">
        <v>76</v>
      </c>
      <c r="BK94" s="225">
        <f>ROUND(I94*H94,2)</f>
        <v>0</v>
      </c>
      <c r="BL94" s="18" t="s">
        <v>666</v>
      </c>
      <c r="BM94" s="224" t="s">
        <v>983</v>
      </c>
    </row>
    <row r="95" spans="1:47" s="2" customFormat="1" ht="12">
      <c r="A95" s="39"/>
      <c r="B95" s="40"/>
      <c r="C95" s="41"/>
      <c r="D95" s="226" t="s">
        <v>156</v>
      </c>
      <c r="E95" s="41"/>
      <c r="F95" s="227" t="s">
        <v>664</v>
      </c>
      <c r="G95" s="41"/>
      <c r="H95" s="41"/>
      <c r="I95" s="228"/>
      <c r="J95" s="41"/>
      <c r="K95" s="41"/>
      <c r="L95" s="45"/>
      <c r="M95" s="229"/>
      <c r="N95" s="230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156</v>
      </c>
      <c r="AU95" s="18" t="s">
        <v>78</v>
      </c>
    </row>
    <row r="96" spans="1:47" s="2" customFormat="1" ht="12">
      <c r="A96" s="39"/>
      <c r="B96" s="40"/>
      <c r="C96" s="41"/>
      <c r="D96" s="277" t="s">
        <v>278</v>
      </c>
      <c r="E96" s="41"/>
      <c r="F96" s="278" t="s">
        <v>984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278</v>
      </c>
      <c r="AU96" s="18" t="s">
        <v>78</v>
      </c>
    </row>
    <row r="97" spans="1:65" s="2" customFormat="1" ht="16.5" customHeight="1">
      <c r="A97" s="39"/>
      <c r="B97" s="40"/>
      <c r="C97" s="213" t="s">
        <v>78</v>
      </c>
      <c r="D97" s="213" t="s">
        <v>149</v>
      </c>
      <c r="E97" s="214" t="s">
        <v>668</v>
      </c>
      <c r="F97" s="215" t="s">
        <v>669</v>
      </c>
      <c r="G97" s="216" t="s">
        <v>643</v>
      </c>
      <c r="H97" s="217">
        <v>1</v>
      </c>
      <c r="I97" s="218"/>
      <c r="J97" s="219">
        <f>ROUND(I97*H97,2)</f>
        <v>0</v>
      </c>
      <c r="K97" s="215" t="s">
        <v>985</v>
      </c>
      <c r="L97" s="45"/>
      <c r="M97" s="220" t="s">
        <v>19</v>
      </c>
      <c r="N97" s="221" t="s">
        <v>40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666</v>
      </c>
      <c r="AT97" s="224" t="s">
        <v>149</v>
      </c>
      <c r="AU97" s="224" t="s">
        <v>78</v>
      </c>
      <c r="AY97" s="18" t="s">
        <v>146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76</v>
      </c>
      <c r="BK97" s="225">
        <f>ROUND(I97*H97,2)</f>
        <v>0</v>
      </c>
      <c r="BL97" s="18" t="s">
        <v>666</v>
      </c>
      <c r="BM97" s="224" t="s">
        <v>986</v>
      </c>
    </row>
    <row r="98" spans="1:47" s="2" customFormat="1" ht="12">
      <c r="A98" s="39"/>
      <c r="B98" s="40"/>
      <c r="C98" s="41"/>
      <c r="D98" s="226" t="s">
        <v>156</v>
      </c>
      <c r="E98" s="41"/>
      <c r="F98" s="227" t="s">
        <v>672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156</v>
      </c>
      <c r="AU98" s="18" t="s">
        <v>78</v>
      </c>
    </row>
    <row r="99" spans="1:47" s="2" customFormat="1" ht="12">
      <c r="A99" s="39"/>
      <c r="B99" s="40"/>
      <c r="C99" s="41"/>
      <c r="D99" s="277" t="s">
        <v>278</v>
      </c>
      <c r="E99" s="41"/>
      <c r="F99" s="278" t="s">
        <v>987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278</v>
      </c>
      <c r="AU99" s="18" t="s">
        <v>78</v>
      </c>
    </row>
    <row r="100" spans="1:63" s="12" customFormat="1" ht="22.8" customHeight="1">
      <c r="A100" s="12"/>
      <c r="B100" s="197"/>
      <c r="C100" s="198"/>
      <c r="D100" s="199" t="s">
        <v>68</v>
      </c>
      <c r="E100" s="211" t="s">
        <v>673</v>
      </c>
      <c r="F100" s="211" t="s">
        <v>674</v>
      </c>
      <c r="G100" s="198"/>
      <c r="H100" s="198"/>
      <c r="I100" s="201"/>
      <c r="J100" s="212">
        <f>BK100</f>
        <v>0</v>
      </c>
      <c r="K100" s="198"/>
      <c r="L100" s="203"/>
      <c r="M100" s="204"/>
      <c r="N100" s="205"/>
      <c r="O100" s="205"/>
      <c r="P100" s="206">
        <f>SUM(P101:P110)</f>
        <v>0</v>
      </c>
      <c r="Q100" s="205"/>
      <c r="R100" s="206">
        <f>SUM(R101:R110)</f>
        <v>0</v>
      </c>
      <c r="S100" s="205"/>
      <c r="T100" s="207">
        <f>SUM(T101:T110)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147</v>
      </c>
      <c r="AT100" s="209" t="s">
        <v>68</v>
      </c>
      <c r="AU100" s="209" t="s">
        <v>76</v>
      </c>
      <c r="AY100" s="208" t="s">
        <v>146</v>
      </c>
      <c r="BK100" s="210">
        <f>SUM(BK101:BK110)</f>
        <v>0</v>
      </c>
    </row>
    <row r="101" spans="1:65" s="2" customFormat="1" ht="16.5" customHeight="1">
      <c r="A101" s="39"/>
      <c r="B101" s="40"/>
      <c r="C101" s="213" t="s">
        <v>168</v>
      </c>
      <c r="D101" s="213" t="s">
        <v>149</v>
      </c>
      <c r="E101" s="214" t="s">
        <v>675</v>
      </c>
      <c r="F101" s="215" t="s">
        <v>674</v>
      </c>
      <c r="G101" s="216" t="s">
        <v>643</v>
      </c>
      <c r="H101" s="217">
        <v>1</v>
      </c>
      <c r="I101" s="218"/>
      <c r="J101" s="219">
        <f>ROUND(I101*H101,2)</f>
        <v>0</v>
      </c>
      <c r="K101" s="215" t="s">
        <v>985</v>
      </c>
      <c r="L101" s="45"/>
      <c r="M101" s="220" t="s">
        <v>19</v>
      </c>
      <c r="N101" s="221" t="s">
        <v>40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666</v>
      </c>
      <c r="AT101" s="224" t="s">
        <v>149</v>
      </c>
      <c r="AU101" s="224" t="s">
        <v>78</v>
      </c>
      <c r="AY101" s="18" t="s">
        <v>146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76</v>
      </c>
      <c r="BK101" s="225">
        <f>ROUND(I101*H101,2)</f>
        <v>0</v>
      </c>
      <c r="BL101" s="18" t="s">
        <v>666</v>
      </c>
      <c r="BM101" s="224" t="s">
        <v>988</v>
      </c>
    </row>
    <row r="102" spans="1:47" s="2" customFormat="1" ht="12">
      <c r="A102" s="39"/>
      <c r="B102" s="40"/>
      <c r="C102" s="41"/>
      <c r="D102" s="226" t="s">
        <v>156</v>
      </c>
      <c r="E102" s="41"/>
      <c r="F102" s="227" t="s">
        <v>677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156</v>
      </c>
      <c r="AU102" s="18" t="s">
        <v>78</v>
      </c>
    </row>
    <row r="103" spans="1:47" s="2" customFormat="1" ht="12">
      <c r="A103" s="39"/>
      <c r="B103" s="40"/>
      <c r="C103" s="41"/>
      <c r="D103" s="277" t="s">
        <v>278</v>
      </c>
      <c r="E103" s="41"/>
      <c r="F103" s="278" t="s">
        <v>989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278</v>
      </c>
      <c r="AU103" s="18" t="s">
        <v>78</v>
      </c>
    </row>
    <row r="104" spans="1:51" s="13" customFormat="1" ht="12">
      <c r="A104" s="13"/>
      <c r="B104" s="232"/>
      <c r="C104" s="233"/>
      <c r="D104" s="226" t="s">
        <v>165</v>
      </c>
      <c r="E104" s="234" t="s">
        <v>19</v>
      </c>
      <c r="F104" s="235" t="s">
        <v>76</v>
      </c>
      <c r="G104" s="233"/>
      <c r="H104" s="236">
        <v>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165</v>
      </c>
      <c r="AU104" s="242" t="s">
        <v>78</v>
      </c>
      <c r="AV104" s="13" t="s">
        <v>78</v>
      </c>
      <c r="AW104" s="13" t="s">
        <v>31</v>
      </c>
      <c r="AX104" s="13" t="s">
        <v>76</v>
      </c>
      <c r="AY104" s="242" t="s">
        <v>146</v>
      </c>
    </row>
    <row r="105" spans="1:65" s="2" customFormat="1" ht="16.5" customHeight="1">
      <c r="A105" s="39"/>
      <c r="B105" s="40"/>
      <c r="C105" s="213" t="s">
        <v>154</v>
      </c>
      <c r="D105" s="213" t="s">
        <v>149</v>
      </c>
      <c r="E105" s="214" t="s">
        <v>678</v>
      </c>
      <c r="F105" s="215" t="s">
        <v>679</v>
      </c>
      <c r="G105" s="216" t="s">
        <v>643</v>
      </c>
      <c r="H105" s="217">
        <v>1</v>
      </c>
      <c r="I105" s="218"/>
      <c r="J105" s="219">
        <f>ROUND(I105*H105,2)</f>
        <v>0</v>
      </c>
      <c r="K105" s="215" t="s">
        <v>985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666</v>
      </c>
      <c r="AT105" s="224" t="s">
        <v>149</v>
      </c>
      <c r="AU105" s="224" t="s">
        <v>78</v>
      </c>
      <c r="AY105" s="18" t="s">
        <v>146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666</v>
      </c>
      <c r="BM105" s="224" t="s">
        <v>990</v>
      </c>
    </row>
    <row r="106" spans="1:47" s="2" customFormat="1" ht="12">
      <c r="A106" s="39"/>
      <c r="B106" s="40"/>
      <c r="C106" s="41"/>
      <c r="D106" s="226" t="s">
        <v>156</v>
      </c>
      <c r="E106" s="41"/>
      <c r="F106" s="227" t="s">
        <v>679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156</v>
      </c>
      <c r="AU106" s="18" t="s">
        <v>78</v>
      </c>
    </row>
    <row r="107" spans="1:47" s="2" customFormat="1" ht="12">
      <c r="A107" s="39"/>
      <c r="B107" s="40"/>
      <c r="C107" s="41"/>
      <c r="D107" s="277" t="s">
        <v>278</v>
      </c>
      <c r="E107" s="41"/>
      <c r="F107" s="278" t="s">
        <v>991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278</v>
      </c>
      <c r="AU107" s="18" t="s">
        <v>78</v>
      </c>
    </row>
    <row r="108" spans="1:65" s="2" customFormat="1" ht="16.5" customHeight="1">
      <c r="A108" s="39"/>
      <c r="B108" s="40"/>
      <c r="C108" s="213" t="s">
        <v>147</v>
      </c>
      <c r="D108" s="213" t="s">
        <v>149</v>
      </c>
      <c r="E108" s="214" t="s">
        <v>681</v>
      </c>
      <c r="F108" s="215" t="s">
        <v>682</v>
      </c>
      <c r="G108" s="216" t="s">
        <v>643</v>
      </c>
      <c r="H108" s="217">
        <v>1</v>
      </c>
      <c r="I108" s="218"/>
      <c r="J108" s="219">
        <f>ROUND(I108*H108,2)</f>
        <v>0</v>
      </c>
      <c r="K108" s="215" t="s">
        <v>985</v>
      </c>
      <c r="L108" s="45"/>
      <c r="M108" s="220" t="s">
        <v>19</v>
      </c>
      <c r="N108" s="221" t="s">
        <v>40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666</v>
      </c>
      <c r="AT108" s="224" t="s">
        <v>149</v>
      </c>
      <c r="AU108" s="224" t="s">
        <v>78</v>
      </c>
      <c r="AY108" s="18" t="s">
        <v>146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76</v>
      </c>
      <c r="BK108" s="225">
        <f>ROUND(I108*H108,2)</f>
        <v>0</v>
      </c>
      <c r="BL108" s="18" t="s">
        <v>666</v>
      </c>
      <c r="BM108" s="224" t="s">
        <v>992</v>
      </c>
    </row>
    <row r="109" spans="1:47" s="2" customFormat="1" ht="12">
      <c r="A109" s="39"/>
      <c r="B109" s="40"/>
      <c r="C109" s="41"/>
      <c r="D109" s="226" t="s">
        <v>156</v>
      </c>
      <c r="E109" s="41"/>
      <c r="F109" s="227" t="s">
        <v>682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156</v>
      </c>
      <c r="AU109" s="18" t="s">
        <v>78</v>
      </c>
    </row>
    <row r="110" spans="1:47" s="2" customFormat="1" ht="12">
      <c r="A110" s="39"/>
      <c r="B110" s="40"/>
      <c r="C110" s="41"/>
      <c r="D110" s="277" t="s">
        <v>278</v>
      </c>
      <c r="E110" s="41"/>
      <c r="F110" s="278" t="s">
        <v>993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278</v>
      </c>
      <c r="AU110" s="18" t="s">
        <v>78</v>
      </c>
    </row>
    <row r="111" spans="1:63" s="12" customFormat="1" ht="22.8" customHeight="1">
      <c r="A111" s="12"/>
      <c r="B111" s="197"/>
      <c r="C111" s="198"/>
      <c r="D111" s="199" t="s">
        <v>68</v>
      </c>
      <c r="E111" s="211" t="s">
        <v>684</v>
      </c>
      <c r="F111" s="211" t="s">
        <v>685</v>
      </c>
      <c r="G111" s="198"/>
      <c r="H111" s="198"/>
      <c r="I111" s="201"/>
      <c r="J111" s="212">
        <f>BK111</f>
        <v>0</v>
      </c>
      <c r="K111" s="198"/>
      <c r="L111" s="203"/>
      <c r="M111" s="204"/>
      <c r="N111" s="205"/>
      <c r="O111" s="205"/>
      <c r="P111" s="206">
        <f>SUM(P112:P114)</f>
        <v>0</v>
      </c>
      <c r="Q111" s="205"/>
      <c r="R111" s="206">
        <f>SUM(R112:R114)</f>
        <v>0</v>
      </c>
      <c r="S111" s="205"/>
      <c r="T111" s="207">
        <f>SUM(T112:T114)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8" t="s">
        <v>147</v>
      </c>
      <c r="AT111" s="209" t="s">
        <v>68</v>
      </c>
      <c r="AU111" s="209" t="s">
        <v>76</v>
      </c>
      <c r="AY111" s="208" t="s">
        <v>146</v>
      </c>
      <c r="BK111" s="210">
        <f>SUM(BK112:BK114)</f>
        <v>0</v>
      </c>
    </row>
    <row r="112" spans="1:65" s="2" customFormat="1" ht="16.5" customHeight="1">
      <c r="A112" s="39"/>
      <c r="B112" s="40"/>
      <c r="C112" s="213" t="s">
        <v>184</v>
      </c>
      <c r="D112" s="213" t="s">
        <v>149</v>
      </c>
      <c r="E112" s="214" t="s">
        <v>686</v>
      </c>
      <c r="F112" s="215" t="s">
        <v>687</v>
      </c>
      <c r="G112" s="216" t="s">
        <v>643</v>
      </c>
      <c r="H112" s="217">
        <v>2</v>
      </c>
      <c r="I112" s="218"/>
      <c r="J112" s="219">
        <f>ROUND(I112*H112,2)</f>
        <v>0</v>
      </c>
      <c r="K112" s="215" t="s">
        <v>985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666</v>
      </c>
      <c r="AT112" s="224" t="s">
        <v>149</v>
      </c>
      <c r="AU112" s="224" t="s">
        <v>78</v>
      </c>
      <c r="AY112" s="18" t="s">
        <v>146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666</v>
      </c>
      <c r="BM112" s="224" t="s">
        <v>994</v>
      </c>
    </row>
    <row r="113" spans="1:47" s="2" customFormat="1" ht="12">
      <c r="A113" s="39"/>
      <c r="B113" s="40"/>
      <c r="C113" s="41"/>
      <c r="D113" s="226" t="s">
        <v>156</v>
      </c>
      <c r="E113" s="41"/>
      <c r="F113" s="227" t="s">
        <v>689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156</v>
      </c>
      <c r="AU113" s="18" t="s">
        <v>78</v>
      </c>
    </row>
    <row r="114" spans="1:47" s="2" customFormat="1" ht="12">
      <c r="A114" s="39"/>
      <c r="B114" s="40"/>
      <c r="C114" s="41"/>
      <c r="D114" s="277" t="s">
        <v>278</v>
      </c>
      <c r="E114" s="41"/>
      <c r="F114" s="278" t="s">
        <v>995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278</v>
      </c>
      <c r="AU114" s="18" t="s">
        <v>78</v>
      </c>
    </row>
    <row r="115" spans="1:63" s="12" customFormat="1" ht="22.8" customHeight="1">
      <c r="A115" s="12"/>
      <c r="B115" s="197"/>
      <c r="C115" s="198"/>
      <c r="D115" s="199" t="s">
        <v>68</v>
      </c>
      <c r="E115" s="211" t="s">
        <v>690</v>
      </c>
      <c r="F115" s="211" t="s">
        <v>691</v>
      </c>
      <c r="G115" s="198"/>
      <c r="H115" s="198"/>
      <c r="I115" s="201"/>
      <c r="J115" s="212">
        <f>BK115</f>
        <v>0</v>
      </c>
      <c r="K115" s="198"/>
      <c r="L115" s="203"/>
      <c r="M115" s="204"/>
      <c r="N115" s="205"/>
      <c r="O115" s="205"/>
      <c r="P115" s="206">
        <f>SUM(P116:P118)</f>
        <v>0</v>
      </c>
      <c r="Q115" s="205"/>
      <c r="R115" s="206">
        <f>SUM(R116:R118)</f>
        <v>0</v>
      </c>
      <c r="S115" s="205"/>
      <c r="T115" s="207">
        <f>SUM(T116:T118)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8" t="s">
        <v>147</v>
      </c>
      <c r="AT115" s="209" t="s">
        <v>68</v>
      </c>
      <c r="AU115" s="209" t="s">
        <v>76</v>
      </c>
      <c r="AY115" s="208" t="s">
        <v>146</v>
      </c>
      <c r="BK115" s="210">
        <f>SUM(BK116:BK118)</f>
        <v>0</v>
      </c>
    </row>
    <row r="116" spans="1:65" s="2" customFormat="1" ht="16.5" customHeight="1">
      <c r="A116" s="39"/>
      <c r="B116" s="40"/>
      <c r="C116" s="213" t="s">
        <v>189</v>
      </c>
      <c r="D116" s="213" t="s">
        <v>149</v>
      </c>
      <c r="E116" s="214" t="s">
        <v>692</v>
      </c>
      <c r="F116" s="215" t="s">
        <v>693</v>
      </c>
      <c r="G116" s="216" t="s">
        <v>694</v>
      </c>
      <c r="H116" s="217">
        <v>1</v>
      </c>
      <c r="I116" s="218"/>
      <c r="J116" s="219">
        <f>ROUND(I116*H116,2)</f>
        <v>0</v>
      </c>
      <c r="K116" s="215" t="s">
        <v>985</v>
      </c>
      <c r="L116" s="45"/>
      <c r="M116" s="220" t="s">
        <v>19</v>
      </c>
      <c r="N116" s="221" t="s">
        <v>40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666</v>
      </c>
      <c r="AT116" s="224" t="s">
        <v>149</v>
      </c>
      <c r="AU116" s="224" t="s">
        <v>78</v>
      </c>
      <c r="AY116" s="18" t="s">
        <v>146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76</v>
      </c>
      <c r="BK116" s="225">
        <f>ROUND(I116*H116,2)</f>
        <v>0</v>
      </c>
      <c r="BL116" s="18" t="s">
        <v>666</v>
      </c>
      <c r="BM116" s="224" t="s">
        <v>996</v>
      </c>
    </row>
    <row r="117" spans="1:47" s="2" customFormat="1" ht="12">
      <c r="A117" s="39"/>
      <c r="B117" s="40"/>
      <c r="C117" s="41"/>
      <c r="D117" s="226" t="s">
        <v>156</v>
      </c>
      <c r="E117" s="41"/>
      <c r="F117" s="227" t="s">
        <v>696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156</v>
      </c>
      <c r="AU117" s="18" t="s">
        <v>78</v>
      </c>
    </row>
    <row r="118" spans="1:47" s="2" customFormat="1" ht="12">
      <c r="A118" s="39"/>
      <c r="B118" s="40"/>
      <c r="C118" s="41"/>
      <c r="D118" s="277" t="s">
        <v>278</v>
      </c>
      <c r="E118" s="41"/>
      <c r="F118" s="278" t="s">
        <v>997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278</v>
      </c>
      <c r="AU118" s="18" t="s">
        <v>78</v>
      </c>
    </row>
    <row r="119" spans="1:63" s="12" customFormat="1" ht="22.8" customHeight="1">
      <c r="A119" s="12"/>
      <c r="B119" s="197"/>
      <c r="C119" s="198"/>
      <c r="D119" s="199" t="s">
        <v>68</v>
      </c>
      <c r="E119" s="211" t="s">
        <v>697</v>
      </c>
      <c r="F119" s="211" t="s">
        <v>698</v>
      </c>
      <c r="G119" s="198"/>
      <c r="H119" s="198"/>
      <c r="I119" s="201"/>
      <c r="J119" s="212">
        <f>BK119</f>
        <v>0</v>
      </c>
      <c r="K119" s="198"/>
      <c r="L119" s="203"/>
      <c r="M119" s="204"/>
      <c r="N119" s="205"/>
      <c r="O119" s="205"/>
      <c r="P119" s="206">
        <f>SUM(P120:P122)</f>
        <v>0</v>
      </c>
      <c r="Q119" s="205"/>
      <c r="R119" s="206">
        <f>SUM(R120:R122)</f>
        <v>0</v>
      </c>
      <c r="S119" s="205"/>
      <c r="T119" s="207">
        <f>SUM(T120:T122)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08" t="s">
        <v>147</v>
      </c>
      <c r="AT119" s="209" t="s">
        <v>68</v>
      </c>
      <c r="AU119" s="209" t="s">
        <v>76</v>
      </c>
      <c r="AY119" s="208" t="s">
        <v>146</v>
      </c>
      <c r="BK119" s="210">
        <f>SUM(BK120:BK122)</f>
        <v>0</v>
      </c>
    </row>
    <row r="120" spans="1:65" s="2" customFormat="1" ht="16.5" customHeight="1">
      <c r="A120" s="39"/>
      <c r="B120" s="40"/>
      <c r="C120" s="213" t="s">
        <v>196</v>
      </c>
      <c r="D120" s="213" t="s">
        <v>149</v>
      </c>
      <c r="E120" s="214" t="s">
        <v>699</v>
      </c>
      <c r="F120" s="215" t="s">
        <v>700</v>
      </c>
      <c r="G120" s="216" t="s">
        <v>694</v>
      </c>
      <c r="H120" s="217">
        <v>1</v>
      </c>
      <c r="I120" s="218"/>
      <c r="J120" s="219">
        <f>ROUND(I120*H120,2)</f>
        <v>0</v>
      </c>
      <c r="K120" s="215" t="s">
        <v>985</v>
      </c>
      <c r="L120" s="45"/>
      <c r="M120" s="220" t="s">
        <v>19</v>
      </c>
      <c r="N120" s="221" t="s">
        <v>40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666</v>
      </c>
      <c r="AT120" s="224" t="s">
        <v>149</v>
      </c>
      <c r="AU120" s="224" t="s">
        <v>78</v>
      </c>
      <c r="AY120" s="18" t="s">
        <v>146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76</v>
      </c>
      <c r="BK120" s="225">
        <f>ROUND(I120*H120,2)</f>
        <v>0</v>
      </c>
      <c r="BL120" s="18" t="s">
        <v>666</v>
      </c>
      <c r="BM120" s="224" t="s">
        <v>998</v>
      </c>
    </row>
    <row r="121" spans="1:47" s="2" customFormat="1" ht="12">
      <c r="A121" s="39"/>
      <c r="B121" s="40"/>
      <c r="C121" s="41"/>
      <c r="D121" s="226" t="s">
        <v>156</v>
      </c>
      <c r="E121" s="41"/>
      <c r="F121" s="227" t="s">
        <v>702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156</v>
      </c>
      <c r="AU121" s="18" t="s">
        <v>78</v>
      </c>
    </row>
    <row r="122" spans="1:47" s="2" customFormat="1" ht="12">
      <c r="A122" s="39"/>
      <c r="B122" s="40"/>
      <c r="C122" s="41"/>
      <c r="D122" s="277" t="s">
        <v>278</v>
      </c>
      <c r="E122" s="41"/>
      <c r="F122" s="278" t="s">
        <v>999</v>
      </c>
      <c r="G122" s="41"/>
      <c r="H122" s="41"/>
      <c r="I122" s="228"/>
      <c r="J122" s="41"/>
      <c r="K122" s="41"/>
      <c r="L122" s="45"/>
      <c r="M122" s="279"/>
      <c r="N122" s="280"/>
      <c r="O122" s="281"/>
      <c r="P122" s="281"/>
      <c r="Q122" s="281"/>
      <c r="R122" s="281"/>
      <c r="S122" s="281"/>
      <c r="T122" s="282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278</v>
      </c>
      <c r="AU122" s="18" t="s">
        <v>78</v>
      </c>
    </row>
    <row r="123" spans="1:31" s="2" customFormat="1" ht="6.95" customHeight="1">
      <c r="A123" s="39"/>
      <c r="B123" s="60"/>
      <c r="C123" s="61"/>
      <c r="D123" s="61"/>
      <c r="E123" s="61"/>
      <c r="F123" s="61"/>
      <c r="G123" s="61"/>
      <c r="H123" s="61"/>
      <c r="I123" s="61"/>
      <c r="J123" s="61"/>
      <c r="K123" s="61"/>
      <c r="L123" s="45"/>
      <c r="M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</sheetData>
  <sheetProtection password="CC35" sheet="1" objects="1" scenarios="1" formatColumns="0" formatRows="0" autoFilter="0"/>
  <autoFilter ref="C90:K12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2_02/012303000"/>
    <hyperlink ref="F99" r:id="rId2" display="https://podminky.urs.cz/item/CS_URS_2022_01/013254000"/>
    <hyperlink ref="F103" r:id="rId3" display="https://podminky.urs.cz/item/CS_URS_2022_01/030001000"/>
    <hyperlink ref="F107" r:id="rId4" display="https://podminky.urs.cz/item/CS_URS_2022_01/032403000"/>
    <hyperlink ref="F110" r:id="rId5" display="https://podminky.urs.cz/item/CS_URS_2022_01/035103001"/>
    <hyperlink ref="F114" r:id="rId6" display="https://podminky.urs.cz/item/CS_URS_2022_01/043194000"/>
    <hyperlink ref="F118" r:id="rId7" display="https://podminky.urs.cz/item/CS_URS_2022_01/065002000"/>
    <hyperlink ref="F122" r:id="rId8" display="https://podminky.urs.cz/item/CS_URS_2022_01/074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1000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1001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ROUND(J88,2)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ROUND((SUM(BE88:BE165)),2)</f>
        <v>0</v>
      </c>
      <c r="G35" s="39"/>
      <c r="H35" s="39"/>
      <c r="I35" s="158">
        <v>0.21</v>
      </c>
      <c r="J35" s="157">
        <f>ROUND(((SUM(BE88:BE165))*I35),2)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ROUND((SUM(BF88:BF165)),2)</f>
        <v>0</v>
      </c>
      <c r="G36" s="39"/>
      <c r="H36" s="39"/>
      <c r="I36" s="158">
        <v>0.15</v>
      </c>
      <c r="J36" s="157">
        <f>ROUND(((SUM(BF88:BF165))*I36),2)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ROUND((SUM(BG88:BG165)),2)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ROUND((SUM(BH88:BH165)),2)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ROUND((SUM(BI88:BI165)),2)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1000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301 - Železniční svršek na propustku v km 75,399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128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1"/>
      <c r="C65" s="126"/>
      <c r="D65" s="182" t="s">
        <v>705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5"/>
      <c r="C66" s="176"/>
      <c r="D66" s="177" t="s">
        <v>130</v>
      </c>
      <c r="E66" s="178"/>
      <c r="F66" s="178"/>
      <c r="G66" s="178"/>
      <c r="H66" s="178"/>
      <c r="I66" s="178"/>
      <c r="J66" s="179">
        <f>J155</f>
        <v>0</v>
      </c>
      <c r="K66" s="176"/>
      <c r="L66" s="18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pans="1:31" s="2" customFormat="1" ht="6.95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pans="1:31" s="2" customFormat="1" ht="6.95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24.95" customHeight="1">
      <c r="A73" s="39"/>
      <c r="B73" s="40"/>
      <c r="C73" s="24" t="s">
        <v>131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6.95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6.5" customHeight="1">
      <c r="A76" s="39"/>
      <c r="B76" s="40"/>
      <c r="C76" s="41"/>
      <c r="D76" s="41"/>
      <c r="E76" s="170" t="str">
        <f>E7</f>
        <v>Oprava propustků na trati Rožná - Nedvědice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2:12" s="1" customFormat="1" ht="12" customHeight="1">
      <c r="B77" s="22"/>
      <c r="C77" s="33" t="s">
        <v>120</v>
      </c>
      <c r="D77" s="23"/>
      <c r="E77" s="23"/>
      <c r="F77" s="23"/>
      <c r="G77" s="23"/>
      <c r="H77" s="23"/>
      <c r="I77" s="23"/>
      <c r="J77" s="23"/>
      <c r="K77" s="23"/>
      <c r="L77" s="21"/>
    </row>
    <row r="78" spans="1:31" s="2" customFormat="1" ht="16.5" customHeight="1">
      <c r="A78" s="39"/>
      <c r="B78" s="40"/>
      <c r="C78" s="41"/>
      <c r="D78" s="41"/>
      <c r="E78" s="170" t="s">
        <v>1000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122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6.5" customHeight="1">
      <c r="A80" s="39"/>
      <c r="B80" s="40"/>
      <c r="C80" s="41"/>
      <c r="D80" s="41"/>
      <c r="E80" s="70" t="str">
        <f>E11</f>
        <v>SO 301 - Železniční svršek na propustku v km 75,399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6.95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21</v>
      </c>
      <c r="D82" s="41"/>
      <c r="E82" s="41"/>
      <c r="F82" s="28" t="str">
        <f>F14</f>
        <v xml:space="preserve"> </v>
      </c>
      <c r="G82" s="41"/>
      <c r="H82" s="41"/>
      <c r="I82" s="33" t="s">
        <v>23</v>
      </c>
      <c r="J82" s="73" t="str">
        <f>IF(J14="","",J14)</f>
        <v>29. 5. 2023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5.15" customHeight="1">
      <c r="A84" s="39"/>
      <c r="B84" s="40"/>
      <c r="C84" s="33" t="s">
        <v>25</v>
      </c>
      <c r="D84" s="41"/>
      <c r="E84" s="41"/>
      <c r="F84" s="28" t="str">
        <f>E17</f>
        <v xml:space="preserve"> </v>
      </c>
      <c r="G84" s="41"/>
      <c r="H84" s="41"/>
      <c r="I84" s="33" t="s">
        <v>30</v>
      </c>
      <c r="J84" s="37" t="str">
        <f>E23</f>
        <v xml:space="preserve"> 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5.15" customHeight="1">
      <c r="A85" s="39"/>
      <c r="B85" s="40"/>
      <c r="C85" s="33" t="s">
        <v>28</v>
      </c>
      <c r="D85" s="41"/>
      <c r="E85" s="41"/>
      <c r="F85" s="28" t="str">
        <f>IF(E20="","",E20)</f>
        <v>Vyplň údaj</v>
      </c>
      <c r="G85" s="41"/>
      <c r="H85" s="41"/>
      <c r="I85" s="33" t="s">
        <v>32</v>
      </c>
      <c r="J85" s="37" t="str">
        <f>E26</f>
        <v xml:space="preserve"> 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0.3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11" customFormat="1" ht="29.25" customHeight="1">
      <c r="A87" s="186"/>
      <c r="B87" s="187"/>
      <c r="C87" s="188" t="s">
        <v>132</v>
      </c>
      <c r="D87" s="189" t="s">
        <v>54</v>
      </c>
      <c r="E87" s="189" t="s">
        <v>50</v>
      </c>
      <c r="F87" s="189" t="s">
        <v>51</v>
      </c>
      <c r="G87" s="189" t="s">
        <v>133</v>
      </c>
      <c r="H87" s="189" t="s">
        <v>134</v>
      </c>
      <c r="I87" s="189" t="s">
        <v>135</v>
      </c>
      <c r="J87" s="189" t="s">
        <v>126</v>
      </c>
      <c r="K87" s="190" t="s">
        <v>136</v>
      </c>
      <c r="L87" s="191"/>
      <c r="M87" s="93" t="s">
        <v>19</v>
      </c>
      <c r="N87" s="94" t="s">
        <v>39</v>
      </c>
      <c r="O87" s="94" t="s">
        <v>137</v>
      </c>
      <c r="P87" s="94" t="s">
        <v>138</v>
      </c>
      <c r="Q87" s="94" t="s">
        <v>139</v>
      </c>
      <c r="R87" s="94" t="s">
        <v>140</v>
      </c>
      <c r="S87" s="94" t="s">
        <v>141</v>
      </c>
      <c r="T87" s="95" t="s">
        <v>142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pans="1:63" s="2" customFormat="1" ht="22.8" customHeight="1">
      <c r="A88" s="39"/>
      <c r="B88" s="40"/>
      <c r="C88" s="100" t="s">
        <v>143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P89+P155</f>
        <v>0</v>
      </c>
      <c r="Q88" s="97"/>
      <c r="R88" s="194">
        <f>R89+R155</f>
        <v>86.86688</v>
      </c>
      <c r="S88" s="97"/>
      <c r="T88" s="195">
        <f>T89+T155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68</v>
      </c>
      <c r="AU88" s="18" t="s">
        <v>127</v>
      </c>
      <c r="BK88" s="196">
        <f>BK89+BK155</f>
        <v>0</v>
      </c>
    </row>
    <row r="89" spans="1:63" s="12" customFormat="1" ht="25.9" customHeight="1">
      <c r="A89" s="12"/>
      <c r="B89" s="197"/>
      <c r="C89" s="198"/>
      <c r="D89" s="199" t="s">
        <v>68</v>
      </c>
      <c r="E89" s="200" t="s">
        <v>144</v>
      </c>
      <c r="F89" s="200" t="s">
        <v>145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</f>
        <v>0</v>
      </c>
      <c r="Q89" s="205"/>
      <c r="R89" s="206">
        <f>R90</f>
        <v>86.86688</v>
      </c>
      <c r="S89" s="205"/>
      <c r="T89" s="20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76</v>
      </c>
      <c r="AT89" s="209" t="s">
        <v>68</v>
      </c>
      <c r="AU89" s="209" t="s">
        <v>69</v>
      </c>
      <c r="AY89" s="208" t="s">
        <v>146</v>
      </c>
      <c r="BK89" s="210">
        <f>BK90</f>
        <v>0</v>
      </c>
    </row>
    <row r="90" spans="1:63" s="12" customFormat="1" ht="22.8" customHeight="1">
      <c r="A90" s="12"/>
      <c r="B90" s="197"/>
      <c r="C90" s="198"/>
      <c r="D90" s="199" t="s">
        <v>68</v>
      </c>
      <c r="E90" s="211" t="s">
        <v>147</v>
      </c>
      <c r="F90" s="211" t="s">
        <v>706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SUM(P91:P154)</f>
        <v>0</v>
      </c>
      <c r="Q90" s="205"/>
      <c r="R90" s="206">
        <f>SUM(R91:R154)</f>
        <v>86.86688</v>
      </c>
      <c r="S90" s="205"/>
      <c r="T90" s="207">
        <f>SUM(T91:T154)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76</v>
      </c>
      <c r="AT90" s="209" t="s">
        <v>68</v>
      </c>
      <c r="AU90" s="209" t="s">
        <v>76</v>
      </c>
      <c r="AY90" s="208" t="s">
        <v>146</v>
      </c>
      <c r="BK90" s="210">
        <f>SUM(BK91:BK154)</f>
        <v>0</v>
      </c>
    </row>
    <row r="91" spans="1:65" s="2" customFormat="1" ht="16.5" customHeight="1">
      <c r="A91" s="39"/>
      <c r="B91" s="40"/>
      <c r="C91" s="213" t="s">
        <v>76</v>
      </c>
      <c r="D91" s="213" t="s">
        <v>149</v>
      </c>
      <c r="E91" s="214" t="s">
        <v>707</v>
      </c>
      <c r="F91" s="215" t="s">
        <v>151</v>
      </c>
      <c r="G91" s="216" t="s">
        <v>152</v>
      </c>
      <c r="H91" s="217">
        <v>0.25</v>
      </c>
      <c r="I91" s="218"/>
      <c r="J91" s="219">
        <f>ROUND(I91*H91,2)</f>
        <v>0</v>
      </c>
      <c r="K91" s="215" t="s">
        <v>153</v>
      </c>
      <c r="L91" s="45"/>
      <c r="M91" s="220" t="s">
        <v>19</v>
      </c>
      <c r="N91" s="221" t="s">
        <v>40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154</v>
      </c>
      <c r="AT91" s="224" t="s">
        <v>149</v>
      </c>
      <c r="AU91" s="224" t="s">
        <v>78</v>
      </c>
      <c r="AY91" s="18" t="s">
        <v>146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76</v>
      </c>
      <c r="BK91" s="225">
        <f>ROUND(I91*H91,2)</f>
        <v>0</v>
      </c>
      <c r="BL91" s="18" t="s">
        <v>154</v>
      </c>
      <c r="BM91" s="224" t="s">
        <v>1002</v>
      </c>
    </row>
    <row r="92" spans="1:47" s="2" customFormat="1" ht="12">
      <c r="A92" s="39"/>
      <c r="B92" s="40"/>
      <c r="C92" s="41"/>
      <c r="D92" s="226" t="s">
        <v>156</v>
      </c>
      <c r="E92" s="41"/>
      <c r="F92" s="227" t="s">
        <v>157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156</v>
      </c>
      <c r="AU92" s="18" t="s">
        <v>78</v>
      </c>
    </row>
    <row r="93" spans="1:47" s="2" customFormat="1" ht="12">
      <c r="A93" s="39"/>
      <c r="B93" s="40"/>
      <c r="C93" s="41"/>
      <c r="D93" s="226" t="s">
        <v>163</v>
      </c>
      <c r="E93" s="41"/>
      <c r="F93" s="231" t="s">
        <v>218</v>
      </c>
      <c r="G93" s="41"/>
      <c r="H93" s="41"/>
      <c r="I93" s="228"/>
      <c r="J93" s="41"/>
      <c r="K93" s="41"/>
      <c r="L93" s="45"/>
      <c r="M93" s="229"/>
      <c r="N93" s="230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163</v>
      </c>
      <c r="AU93" s="18" t="s">
        <v>78</v>
      </c>
    </row>
    <row r="94" spans="1:51" s="13" customFormat="1" ht="12">
      <c r="A94" s="13"/>
      <c r="B94" s="232"/>
      <c r="C94" s="233"/>
      <c r="D94" s="226" t="s">
        <v>165</v>
      </c>
      <c r="E94" s="234" t="s">
        <v>19</v>
      </c>
      <c r="F94" s="235" t="s">
        <v>709</v>
      </c>
      <c r="G94" s="233"/>
      <c r="H94" s="236">
        <v>0.25</v>
      </c>
      <c r="I94" s="237"/>
      <c r="J94" s="233"/>
      <c r="K94" s="233"/>
      <c r="L94" s="238"/>
      <c r="M94" s="239"/>
      <c r="N94" s="240"/>
      <c r="O94" s="240"/>
      <c r="P94" s="240"/>
      <c r="Q94" s="240"/>
      <c r="R94" s="240"/>
      <c r="S94" s="240"/>
      <c r="T94" s="24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2" t="s">
        <v>165</v>
      </c>
      <c r="AU94" s="242" t="s">
        <v>78</v>
      </c>
      <c r="AV94" s="13" t="s">
        <v>78</v>
      </c>
      <c r="AW94" s="13" t="s">
        <v>31</v>
      </c>
      <c r="AX94" s="13" t="s">
        <v>76</v>
      </c>
      <c r="AY94" s="242" t="s">
        <v>146</v>
      </c>
    </row>
    <row r="95" spans="1:65" s="2" customFormat="1" ht="16.5" customHeight="1">
      <c r="A95" s="39"/>
      <c r="B95" s="40"/>
      <c r="C95" s="213" t="s">
        <v>78</v>
      </c>
      <c r="D95" s="213" t="s">
        <v>149</v>
      </c>
      <c r="E95" s="214" t="s">
        <v>710</v>
      </c>
      <c r="F95" s="215" t="s">
        <v>711</v>
      </c>
      <c r="G95" s="216" t="s">
        <v>274</v>
      </c>
      <c r="H95" s="217">
        <v>28</v>
      </c>
      <c r="I95" s="218"/>
      <c r="J95" s="219">
        <f>ROUND(I95*H95,2)</f>
        <v>0</v>
      </c>
      <c r="K95" s="215" t="s">
        <v>153</v>
      </c>
      <c r="L95" s="45"/>
      <c r="M95" s="220" t="s">
        <v>19</v>
      </c>
      <c r="N95" s="221" t="s">
        <v>40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154</v>
      </c>
      <c r="AT95" s="224" t="s">
        <v>149</v>
      </c>
      <c r="AU95" s="224" t="s">
        <v>78</v>
      </c>
      <c r="AY95" s="18" t="s">
        <v>146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76</v>
      </c>
      <c r="BK95" s="225">
        <f>ROUND(I95*H95,2)</f>
        <v>0</v>
      </c>
      <c r="BL95" s="18" t="s">
        <v>154</v>
      </c>
      <c r="BM95" s="224" t="s">
        <v>1003</v>
      </c>
    </row>
    <row r="96" spans="1:47" s="2" customFormat="1" ht="12">
      <c r="A96" s="39"/>
      <c r="B96" s="40"/>
      <c r="C96" s="41"/>
      <c r="D96" s="226" t="s">
        <v>156</v>
      </c>
      <c r="E96" s="41"/>
      <c r="F96" s="227" t="s">
        <v>713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156</v>
      </c>
      <c r="AU96" s="18" t="s">
        <v>78</v>
      </c>
    </row>
    <row r="97" spans="1:51" s="13" customFormat="1" ht="12">
      <c r="A97" s="13"/>
      <c r="B97" s="232"/>
      <c r="C97" s="233"/>
      <c r="D97" s="226" t="s">
        <v>165</v>
      </c>
      <c r="E97" s="234" t="s">
        <v>19</v>
      </c>
      <c r="F97" s="235" t="s">
        <v>714</v>
      </c>
      <c r="G97" s="233"/>
      <c r="H97" s="236">
        <v>28</v>
      </c>
      <c r="I97" s="237"/>
      <c r="J97" s="233"/>
      <c r="K97" s="233"/>
      <c r="L97" s="238"/>
      <c r="M97" s="239"/>
      <c r="N97" s="240"/>
      <c r="O97" s="240"/>
      <c r="P97" s="240"/>
      <c r="Q97" s="240"/>
      <c r="R97" s="240"/>
      <c r="S97" s="240"/>
      <c r="T97" s="241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2" t="s">
        <v>165</v>
      </c>
      <c r="AU97" s="242" t="s">
        <v>78</v>
      </c>
      <c r="AV97" s="13" t="s">
        <v>78</v>
      </c>
      <c r="AW97" s="13" t="s">
        <v>31</v>
      </c>
      <c r="AX97" s="13" t="s">
        <v>76</v>
      </c>
      <c r="AY97" s="242" t="s">
        <v>146</v>
      </c>
    </row>
    <row r="98" spans="1:65" s="2" customFormat="1" ht="16.5" customHeight="1">
      <c r="A98" s="39"/>
      <c r="B98" s="40"/>
      <c r="C98" s="254" t="s">
        <v>168</v>
      </c>
      <c r="D98" s="254" t="s">
        <v>197</v>
      </c>
      <c r="E98" s="255" t="s">
        <v>715</v>
      </c>
      <c r="F98" s="256" t="s">
        <v>716</v>
      </c>
      <c r="G98" s="257" t="s">
        <v>228</v>
      </c>
      <c r="H98" s="258">
        <v>4.76</v>
      </c>
      <c r="I98" s="259"/>
      <c r="J98" s="260">
        <f>ROUND(I98*H98,2)</f>
        <v>0</v>
      </c>
      <c r="K98" s="256" t="s">
        <v>153</v>
      </c>
      <c r="L98" s="261"/>
      <c r="M98" s="262" t="s">
        <v>19</v>
      </c>
      <c r="N98" s="263" t="s">
        <v>40</v>
      </c>
      <c r="O98" s="85"/>
      <c r="P98" s="222">
        <f>O98*H98</f>
        <v>0</v>
      </c>
      <c r="Q98" s="222">
        <v>1</v>
      </c>
      <c r="R98" s="222">
        <f>Q98*H98</f>
        <v>4.76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196</v>
      </c>
      <c r="AT98" s="224" t="s">
        <v>197</v>
      </c>
      <c r="AU98" s="224" t="s">
        <v>78</v>
      </c>
      <c r="AY98" s="18" t="s">
        <v>146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76</v>
      </c>
      <c r="BK98" s="225">
        <f>ROUND(I98*H98,2)</f>
        <v>0</v>
      </c>
      <c r="BL98" s="18" t="s">
        <v>154</v>
      </c>
      <c r="BM98" s="224" t="s">
        <v>1004</v>
      </c>
    </row>
    <row r="99" spans="1:47" s="2" customFormat="1" ht="12">
      <c r="A99" s="39"/>
      <c r="B99" s="40"/>
      <c r="C99" s="41"/>
      <c r="D99" s="226" t="s">
        <v>156</v>
      </c>
      <c r="E99" s="41"/>
      <c r="F99" s="227" t="s">
        <v>716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156</v>
      </c>
      <c r="AU99" s="18" t="s">
        <v>78</v>
      </c>
    </row>
    <row r="100" spans="1:51" s="13" customFormat="1" ht="12">
      <c r="A100" s="13"/>
      <c r="B100" s="232"/>
      <c r="C100" s="233"/>
      <c r="D100" s="226" t="s">
        <v>165</v>
      </c>
      <c r="E100" s="234" t="s">
        <v>19</v>
      </c>
      <c r="F100" s="235" t="s">
        <v>718</v>
      </c>
      <c r="G100" s="233"/>
      <c r="H100" s="236">
        <v>4.76</v>
      </c>
      <c r="I100" s="237"/>
      <c r="J100" s="233"/>
      <c r="K100" s="233"/>
      <c r="L100" s="238"/>
      <c r="M100" s="239"/>
      <c r="N100" s="240"/>
      <c r="O100" s="240"/>
      <c r="P100" s="240"/>
      <c r="Q100" s="240"/>
      <c r="R100" s="240"/>
      <c r="S100" s="240"/>
      <c r="T100" s="24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2" t="s">
        <v>165</v>
      </c>
      <c r="AU100" s="242" t="s">
        <v>78</v>
      </c>
      <c r="AV100" s="13" t="s">
        <v>78</v>
      </c>
      <c r="AW100" s="13" t="s">
        <v>31</v>
      </c>
      <c r="AX100" s="13" t="s">
        <v>69</v>
      </c>
      <c r="AY100" s="242" t="s">
        <v>146</v>
      </c>
    </row>
    <row r="101" spans="1:51" s="14" customFormat="1" ht="12">
      <c r="A101" s="14"/>
      <c r="B101" s="243"/>
      <c r="C101" s="244"/>
      <c r="D101" s="226" t="s">
        <v>165</v>
      </c>
      <c r="E101" s="245" t="s">
        <v>19</v>
      </c>
      <c r="F101" s="246" t="s">
        <v>167</v>
      </c>
      <c r="G101" s="244"/>
      <c r="H101" s="247">
        <v>4.76</v>
      </c>
      <c r="I101" s="248"/>
      <c r="J101" s="244"/>
      <c r="K101" s="244"/>
      <c r="L101" s="249"/>
      <c r="M101" s="250"/>
      <c r="N101" s="251"/>
      <c r="O101" s="251"/>
      <c r="P101" s="251"/>
      <c r="Q101" s="251"/>
      <c r="R101" s="251"/>
      <c r="S101" s="251"/>
      <c r="T101" s="252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3" t="s">
        <v>165</v>
      </c>
      <c r="AU101" s="253" t="s">
        <v>78</v>
      </c>
      <c r="AV101" s="14" t="s">
        <v>154</v>
      </c>
      <c r="AW101" s="14" t="s">
        <v>31</v>
      </c>
      <c r="AX101" s="14" t="s">
        <v>76</v>
      </c>
      <c r="AY101" s="253" t="s">
        <v>146</v>
      </c>
    </row>
    <row r="102" spans="1:65" s="2" customFormat="1" ht="16.5" customHeight="1">
      <c r="A102" s="39"/>
      <c r="B102" s="40"/>
      <c r="C102" s="213" t="s">
        <v>154</v>
      </c>
      <c r="D102" s="213" t="s">
        <v>149</v>
      </c>
      <c r="E102" s="214" t="s">
        <v>158</v>
      </c>
      <c r="F102" s="215" t="s">
        <v>159</v>
      </c>
      <c r="G102" s="216" t="s">
        <v>160</v>
      </c>
      <c r="H102" s="217">
        <v>22.8</v>
      </c>
      <c r="I102" s="218"/>
      <c r="J102" s="219">
        <f>ROUND(I102*H102,2)</f>
        <v>0</v>
      </c>
      <c r="K102" s="215" t="s">
        <v>19</v>
      </c>
      <c r="L102" s="45"/>
      <c r="M102" s="220" t="s">
        <v>19</v>
      </c>
      <c r="N102" s="221" t="s">
        <v>40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154</v>
      </c>
      <c r="AT102" s="224" t="s">
        <v>149</v>
      </c>
      <c r="AU102" s="224" t="s">
        <v>78</v>
      </c>
      <c r="AY102" s="18" t="s">
        <v>146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76</v>
      </c>
      <c r="BK102" s="225">
        <f>ROUND(I102*H102,2)</f>
        <v>0</v>
      </c>
      <c r="BL102" s="18" t="s">
        <v>154</v>
      </c>
      <c r="BM102" s="224" t="s">
        <v>1005</v>
      </c>
    </row>
    <row r="103" spans="1:47" s="2" customFormat="1" ht="12">
      <c r="A103" s="39"/>
      <c r="B103" s="40"/>
      <c r="C103" s="41"/>
      <c r="D103" s="226" t="s">
        <v>156</v>
      </c>
      <c r="E103" s="41"/>
      <c r="F103" s="227" t="s">
        <v>162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156</v>
      </c>
      <c r="AU103" s="18" t="s">
        <v>78</v>
      </c>
    </row>
    <row r="104" spans="1:51" s="13" customFormat="1" ht="12">
      <c r="A104" s="13"/>
      <c r="B104" s="232"/>
      <c r="C104" s="233"/>
      <c r="D104" s="226" t="s">
        <v>165</v>
      </c>
      <c r="E104" s="234" t="s">
        <v>19</v>
      </c>
      <c r="F104" s="235" t="s">
        <v>1006</v>
      </c>
      <c r="G104" s="233"/>
      <c r="H104" s="236">
        <v>22.8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2" t="s">
        <v>165</v>
      </c>
      <c r="AU104" s="242" t="s">
        <v>78</v>
      </c>
      <c r="AV104" s="13" t="s">
        <v>78</v>
      </c>
      <c r="AW104" s="13" t="s">
        <v>31</v>
      </c>
      <c r="AX104" s="13" t="s">
        <v>69</v>
      </c>
      <c r="AY104" s="242" t="s">
        <v>146</v>
      </c>
    </row>
    <row r="105" spans="1:51" s="14" customFormat="1" ht="12">
      <c r="A105" s="14"/>
      <c r="B105" s="243"/>
      <c r="C105" s="244"/>
      <c r="D105" s="226" t="s">
        <v>165</v>
      </c>
      <c r="E105" s="245" t="s">
        <v>19</v>
      </c>
      <c r="F105" s="246" t="s">
        <v>167</v>
      </c>
      <c r="G105" s="244"/>
      <c r="H105" s="247">
        <v>22.8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3" t="s">
        <v>165</v>
      </c>
      <c r="AU105" s="253" t="s">
        <v>78</v>
      </c>
      <c r="AV105" s="14" t="s">
        <v>154</v>
      </c>
      <c r="AW105" s="14" t="s">
        <v>31</v>
      </c>
      <c r="AX105" s="14" t="s">
        <v>76</v>
      </c>
      <c r="AY105" s="253" t="s">
        <v>146</v>
      </c>
    </row>
    <row r="106" spans="1:65" s="2" customFormat="1" ht="16.5" customHeight="1">
      <c r="A106" s="39"/>
      <c r="B106" s="40"/>
      <c r="C106" s="213" t="s">
        <v>147</v>
      </c>
      <c r="D106" s="213" t="s">
        <v>149</v>
      </c>
      <c r="E106" s="214" t="s">
        <v>169</v>
      </c>
      <c r="F106" s="215" t="s">
        <v>170</v>
      </c>
      <c r="G106" s="216" t="s">
        <v>160</v>
      </c>
      <c r="H106" s="217">
        <v>22.8</v>
      </c>
      <c r="I106" s="218"/>
      <c r="J106" s="219">
        <f>ROUND(I106*H106,2)</f>
        <v>0</v>
      </c>
      <c r="K106" s="215" t="s">
        <v>153</v>
      </c>
      <c r="L106" s="45"/>
      <c r="M106" s="220" t="s">
        <v>19</v>
      </c>
      <c r="N106" s="221" t="s">
        <v>40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154</v>
      </c>
      <c r="AT106" s="224" t="s">
        <v>149</v>
      </c>
      <c r="AU106" s="224" t="s">
        <v>78</v>
      </c>
      <c r="AY106" s="18" t="s">
        <v>146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76</v>
      </c>
      <c r="BK106" s="225">
        <f>ROUND(I106*H106,2)</f>
        <v>0</v>
      </c>
      <c r="BL106" s="18" t="s">
        <v>154</v>
      </c>
      <c r="BM106" s="224" t="s">
        <v>1007</v>
      </c>
    </row>
    <row r="107" spans="1:47" s="2" customFormat="1" ht="12">
      <c r="A107" s="39"/>
      <c r="B107" s="40"/>
      <c r="C107" s="41"/>
      <c r="D107" s="226" t="s">
        <v>156</v>
      </c>
      <c r="E107" s="41"/>
      <c r="F107" s="227" t="s">
        <v>172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156</v>
      </c>
      <c r="AU107" s="18" t="s">
        <v>78</v>
      </c>
    </row>
    <row r="108" spans="1:51" s="13" customFormat="1" ht="12">
      <c r="A108" s="13"/>
      <c r="B108" s="232"/>
      <c r="C108" s="233"/>
      <c r="D108" s="226" t="s">
        <v>165</v>
      </c>
      <c r="E108" s="234" t="s">
        <v>19</v>
      </c>
      <c r="F108" s="235" t="s">
        <v>1008</v>
      </c>
      <c r="G108" s="233"/>
      <c r="H108" s="236">
        <v>22.8</v>
      </c>
      <c r="I108" s="237"/>
      <c r="J108" s="233"/>
      <c r="K108" s="233"/>
      <c r="L108" s="238"/>
      <c r="M108" s="239"/>
      <c r="N108" s="240"/>
      <c r="O108" s="240"/>
      <c r="P108" s="240"/>
      <c r="Q108" s="240"/>
      <c r="R108" s="240"/>
      <c r="S108" s="240"/>
      <c r="T108" s="24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2" t="s">
        <v>165</v>
      </c>
      <c r="AU108" s="242" t="s">
        <v>78</v>
      </c>
      <c r="AV108" s="13" t="s">
        <v>78</v>
      </c>
      <c r="AW108" s="13" t="s">
        <v>31</v>
      </c>
      <c r="AX108" s="13" t="s">
        <v>76</v>
      </c>
      <c r="AY108" s="242" t="s">
        <v>146</v>
      </c>
    </row>
    <row r="109" spans="1:65" s="2" customFormat="1" ht="16.5" customHeight="1">
      <c r="A109" s="39"/>
      <c r="B109" s="40"/>
      <c r="C109" s="213" t="s">
        <v>184</v>
      </c>
      <c r="D109" s="213" t="s">
        <v>149</v>
      </c>
      <c r="E109" s="214" t="s">
        <v>174</v>
      </c>
      <c r="F109" s="215" t="s">
        <v>175</v>
      </c>
      <c r="G109" s="216" t="s">
        <v>160</v>
      </c>
      <c r="H109" s="217">
        <v>15</v>
      </c>
      <c r="I109" s="218"/>
      <c r="J109" s="219">
        <f>ROUND(I109*H109,2)</f>
        <v>0</v>
      </c>
      <c r="K109" s="215" t="s">
        <v>153</v>
      </c>
      <c r="L109" s="45"/>
      <c r="M109" s="220" t="s">
        <v>19</v>
      </c>
      <c r="N109" s="221" t="s">
        <v>40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154</v>
      </c>
      <c r="AT109" s="224" t="s">
        <v>149</v>
      </c>
      <c r="AU109" s="224" t="s">
        <v>78</v>
      </c>
      <c r="AY109" s="18" t="s">
        <v>146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76</v>
      </c>
      <c r="BK109" s="225">
        <f>ROUND(I109*H109,2)</f>
        <v>0</v>
      </c>
      <c r="BL109" s="18" t="s">
        <v>154</v>
      </c>
      <c r="BM109" s="224" t="s">
        <v>1009</v>
      </c>
    </row>
    <row r="110" spans="1:47" s="2" customFormat="1" ht="12">
      <c r="A110" s="39"/>
      <c r="B110" s="40"/>
      <c r="C110" s="41"/>
      <c r="D110" s="226" t="s">
        <v>156</v>
      </c>
      <c r="E110" s="41"/>
      <c r="F110" s="227" t="s">
        <v>177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156</v>
      </c>
      <c r="AU110" s="18" t="s">
        <v>78</v>
      </c>
    </row>
    <row r="111" spans="1:51" s="13" customFormat="1" ht="12">
      <c r="A111" s="13"/>
      <c r="B111" s="232"/>
      <c r="C111" s="233"/>
      <c r="D111" s="226" t="s">
        <v>165</v>
      </c>
      <c r="E111" s="234" t="s">
        <v>19</v>
      </c>
      <c r="F111" s="235" t="s">
        <v>724</v>
      </c>
      <c r="G111" s="233"/>
      <c r="H111" s="236">
        <v>15</v>
      </c>
      <c r="I111" s="237"/>
      <c r="J111" s="233"/>
      <c r="K111" s="233"/>
      <c r="L111" s="238"/>
      <c r="M111" s="239"/>
      <c r="N111" s="240"/>
      <c r="O111" s="240"/>
      <c r="P111" s="240"/>
      <c r="Q111" s="240"/>
      <c r="R111" s="240"/>
      <c r="S111" s="240"/>
      <c r="T111" s="241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2" t="s">
        <v>165</v>
      </c>
      <c r="AU111" s="242" t="s">
        <v>78</v>
      </c>
      <c r="AV111" s="13" t="s">
        <v>78</v>
      </c>
      <c r="AW111" s="13" t="s">
        <v>31</v>
      </c>
      <c r="AX111" s="13" t="s">
        <v>76</v>
      </c>
      <c r="AY111" s="242" t="s">
        <v>146</v>
      </c>
    </row>
    <row r="112" spans="1:65" s="2" customFormat="1" ht="16.5" customHeight="1">
      <c r="A112" s="39"/>
      <c r="B112" s="40"/>
      <c r="C112" s="213" t="s">
        <v>189</v>
      </c>
      <c r="D112" s="213" t="s">
        <v>149</v>
      </c>
      <c r="E112" s="214" t="s">
        <v>179</v>
      </c>
      <c r="F112" s="215" t="s">
        <v>180</v>
      </c>
      <c r="G112" s="216" t="s">
        <v>152</v>
      </c>
      <c r="H112" s="217">
        <v>0.012</v>
      </c>
      <c r="I112" s="218"/>
      <c r="J112" s="219">
        <f>ROUND(I112*H112,2)</f>
        <v>0</v>
      </c>
      <c r="K112" s="215" t="s">
        <v>153</v>
      </c>
      <c r="L112" s="45"/>
      <c r="M112" s="220" t="s">
        <v>19</v>
      </c>
      <c r="N112" s="221" t="s">
        <v>40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154</v>
      </c>
      <c r="AT112" s="224" t="s">
        <v>149</v>
      </c>
      <c r="AU112" s="224" t="s">
        <v>78</v>
      </c>
      <c r="AY112" s="18" t="s">
        <v>146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76</v>
      </c>
      <c r="BK112" s="225">
        <f>ROUND(I112*H112,2)</f>
        <v>0</v>
      </c>
      <c r="BL112" s="18" t="s">
        <v>154</v>
      </c>
      <c r="BM112" s="224" t="s">
        <v>1010</v>
      </c>
    </row>
    <row r="113" spans="1:47" s="2" customFormat="1" ht="12">
      <c r="A113" s="39"/>
      <c r="B113" s="40"/>
      <c r="C113" s="41"/>
      <c r="D113" s="226" t="s">
        <v>156</v>
      </c>
      <c r="E113" s="41"/>
      <c r="F113" s="227" t="s">
        <v>182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156</v>
      </c>
      <c r="AU113" s="18" t="s">
        <v>78</v>
      </c>
    </row>
    <row r="114" spans="1:51" s="13" customFormat="1" ht="12">
      <c r="A114" s="13"/>
      <c r="B114" s="232"/>
      <c r="C114" s="233"/>
      <c r="D114" s="226" t="s">
        <v>165</v>
      </c>
      <c r="E114" s="234" t="s">
        <v>19</v>
      </c>
      <c r="F114" s="235" t="s">
        <v>1011</v>
      </c>
      <c r="G114" s="233"/>
      <c r="H114" s="236">
        <v>0.012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165</v>
      </c>
      <c r="AU114" s="242" t="s">
        <v>78</v>
      </c>
      <c r="AV114" s="13" t="s">
        <v>78</v>
      </c>
      <c r="AW114" s="13" t="s">
        <v>31</v>
      </c>
      <c r="AX114" s="13" t="s">
        <v>76</v>
      </c>
      <c r="AY114" s="242" t="s">
        <v>146</v>
      </c>
    </row>
    <row r="115" spans="1:65" s="2" customFormat="1" ht="16.5" customHeight="1">
      <c r="A115" s="39"/>
      <c r="B115" s="40"/>
      <c r="C115" s="213" t="s">
        <v>196</v>
      </c>
      <c r="D115" s="213" t="s">
        <v>149</v>
      </c>
      <c r="E115" s="214" t="s">
        <v>185</v>
      </c>
      <c r="F115" s="215" t="s">
        <v>186</v>
      </c>
      <c r="G115" s="216" t="s">
        <v>152</v>
      </c>
      <c r="H115" s="217">
        <v>0.012</v>
      </c>
      <c r="I115" s="218"/>
      <c r="J115" s="219">
        <f>ROUND(I115*H115,2)</f>
        <v>0</v>
      </c>
      <c r="K115" s="215" t="s">
        <v>153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154</v>
      </c>
      <c r="AT115" s="224" t="s">
        <v>149</v>
      </c>
      <c r="AU115" s="224" t="s">
        <v>78</v>
      </c>
      <c r="AY115" s="18" t="s">
        <v>146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154</v>
      </c>
      <c r="BM115" s="224" t="s">
        <v>1012</v>
      </c>
    </row>
    <row r="116" spans="1:47" s="2" customFormat="1" ht="12">
      <c r="A116" s="39"/>
      <c r="B116" s="40"/>
      <c r="C116" s="41"/>
      <c r="D116" s="226" t="s">
        <v>156</v>
      </c>
      <c r="E116" s="41"/>
      <c r="F116" s="227" t="s">
        <v>188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78</v>
      </c>
    </row>
    <row r="117" spans="1:51" s="13" customFormat="1" ht="12">
      <c r="A117" s="13"/>
      <c r="B117" s="232"/>
      <c r="C117" s="233"/>
      <c r="D117" s="226" t="s">
        <v>165</v>
      </c>
      <c r="E117" s="234" t="s">
        <v>19</v>
      </c>
      <c r="F117" s="235" t="s">
        <v>1011</v>
      </c>
      <c r="G117" s="233"/>
      <c r="H117" s="236">
        <v>0.012</v>
      </c>
      <c r="I117" s="237"/>
      <c r="J117" s="233"/>
      <c r="K117" s="233"/>
      <c r="L117" s="238"/>
      <c r="M117" s="239"/>
      <c r="N117" s="240"/>
      <c r="O117" s="240"/>
      <c r="P117" s="240"/>
      <c r="Q117" s="240"/>
      <c r="R117" s="240"/>
      <c r="S117" s="240"/>
      <c r="T117" s="24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2" t="s">
        <v>165</v>
      </c>
      <c r="AU117" s="242" t="s">
        <v>78</v>
      </c>
      <c r="AV117" s="13" t="s">
        <v>78</v>
      </c>
      <c r="AW117" s="13" t="s">
        <v>31</v>
      </c>
      <c r="AX117" s="13" t="s">
        <v>76</v>
      </c>
      <c r="AY117" s="242" t="s">
        <v>146</v>
      </c>
    </row>
    <row r="118" spans="1:65" s="2" customFormat="1" ht="16.5" customHeight="1">
      <c r="A118" s="39"/>
      <c r="B118" s="40"/>
      <c r="C118" s="213" t="s">
        <v>201</v>
      </c>
      <c r="D118" s="213" t="s">
        <v>149</v>
      </c>
      <c r="E118" s="214" t="s">
        <v>728</v>
      </c>
      <c r="F118" s="215" t="s">
        <v>729</v>
      </c>
      <c r="G118" s="216" t="s">
        <v>192</v>
      </c>
      <c r="H118" s="217">
        <v>4</v>
      </c>
      <c r="I118" s="218"/>
      <c r="J118" s="219">
        <f>ROUND(I118*H118,2)</f>
        <v>0</v>
      </c>
      <c r="K118" s="215" t="s">
        <v>19</v>
      </c>
      <c r="L118" s="45"/>
      <c r="M118" s="220" t="s">
        <v>19</v>
      </c>
      <c r="N118" s="221" t="s">
        <v>40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154</v>
      </c>
      <c r="AT118" s="224" t="s">
        <v>149</v>
      </c>
      <c r="AU118" s="224" t="s">
        <v>78</v>
      </c>
      <c r="AY118" s="18" t="s">
        <v>146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76</v>
      </c>
      <c r="BK118" s="225">
        <f>ROUND(I118*H118,2)</f>
        <v>0</v>
      </c>
      <c r="BL118" s="18" t="s">
        <v>154</v>
      </c>
      <c r="BM118" s="224" t="s">
        <v>1013</v>
      </c>
    </row>
    <row r="119" spans="1:47" s="2" customFormat="1" ht="12">
      <c r="A119" s="39"/>
      <c r="B119" s="40"/>
      <c r="C119" s="41"/>
      <c r="D119" s="226" t="s">
        <v>156</v>
      </c>
      <c r="E119" s="41"/>
      <c r="F119" s="227" t="s">
        <v>731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156</v>
      </c>
      <c r="AU119" s="18" t="s">
        <v>78</v>
      </c>
    </row>
    <row r="120" spans="1:47" s="2" customFormat="1" ht="12">
      <c r="A120" s="39"/>
      <c r="B120" s="40"/>
      <c r="C120" s="41"/>
      <c r="D120" s="226" t="s">
        <v>163</v>
      </c>
      <c r="E120" s="41"/>
      <c r="F120" s="231" t="s">
        <v>1014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163</v>
      </c>
      <c r="AU120" s="18" t="s">
        <v>78</v>
      </c>
    </row>
    <row r="121" spans="1:51" s="13" customFormat="1" ht="12">
      <c r="A121" s="13"/>
      <c r="B121" s="232"/>
      <c r="C121" s="233"/>
      <c r="D121" s="226" t="s">
        <v>165</v>
      </c>
      <c r="E121" s="234" t="s">
        <v>19</v>
      </c>
      <c r="F121" s="235" t="s">
        <v>732</v>
      </c>
      <c r="G121" s="233"/>
      <c r="H121" s="236">
        <v>4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2" t="s">
        <v>165</v>
      </c>
      <c r="AU121" s="242" t="s">
        <v>78</v>
      </c>
      <c r="AV121" s="13" t="s">
        <v>78</v>
      </c>
      <c r="AW121" s="13" t="s">
        <v>31</v>
      </c>
      <c r="AX121" s="13" t="s">
        <v>76</v>
      </c>
      <c r="AY121" s="242" t="s">
        <v>146</v>
      </c>
    </row>
    <row r="122" spans="1:65" s="2" customFormat="1" ht="16.5" customHeight="1">
      <c r="A122" s="39"/>
      <c r="B122" s="40"/>
      <c r="C122" s="213" t="s">
        <v>205</v>
      </c>
      <c r="D122" s="213" t="s">
        <v>149</v>
      </c>
      <c r="E122" s="214" t="s">
        <v>214</v>
      </c>
      <c r="F122" s="215" t="s">
        <v>215</v>
      </c>
      <c r="G122" s="216" t="s">
        <v>152</v>
      </c>
      <c r="H122" s="217">
        <v>0.25</v>
      </c>
      <c r="I122" s="218"/>
      <c r="J122" s="219">
        <f>ROUND(I122*H122,2)</f>
        <v>0</v>
      </c>
      <c r="K122" s="215" t="s">
        <v>153</v>
      </c>
      <c r="L122" s="45"/>
      <c r="M122" s="220" t="s">
        <v>19</v>
      </c>
      <c r="N122" s="221" t="s">
        <v>40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154</v>
      </c>
      <c r="AT122" s="224" t="s">
        <v>149</v>
      </c>
      <c r="AU122" s="224" t="s">
        <v>78</v>
      </c>
      <c r="AY122" s="18" t="s">
        <v>146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76</v>
      </c>
      <c r="BK122" s="225">
        <f>ROUND(I122*H122,2)</f>
        <v>0</v>
      </c>
      <c r="BL122" s="18" t="s">
        <v>154</v>
      </c>
      <c r="BM122" s="224" t="s">
        <v>1015</v>
      </c>
    </row>
    <row r="123" spans="1:47" s="2" customFormat="1" ht="12">
      <c r="A123" s="39"/>
      <c r="B123" s="40"/>
      <c r="C123" s="41"/>
      <c r="D123" s="226" t="s">
        <v>156</v>
      </c>
      <c r="E123" s="41"/>
      <c r="F123" s="227" t="s">
        <v>217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156</v>
      </c>
      <c r="AU123" s="18" t="s">
        <v>78</v>
      </c>
    </row>
    <row r="124" spans="1:47" s="2" customFormat="1" ht="12">
      <c r="A124" s="39"/>
      <c r="B124" s="40"/>
      <c r="C124" s="41"/>
      <c r="D124" s="226" t="s">
        <v>163</v>
      </c>
      <c r="E124" s="41"/>
      <c r="F124" s="231" t="s">
        <v>218</v>
      </c>
      <c r="G124" s="41"/>
      <c r="H124" s="41"/>
      <c r="I124" s="228"/>
      <c r="J124" s="41"/>
      <c r="K124" s="41"/>
      <c r="L124" s="45"/>
      <c r="M124" s="229"/>
      <c r="N124" s="230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163</v>
      </c>
      <c r="AU124" s="18" t="s">
        <v>78</v>
      </c>
    </row>
    <row r="125" spans="1:51" s="13" customFormat="1" ht="12">
      <c r="A125" s="13"/>
      <c r="B125" s="232"/>
      <c r="C125" s="233"/>
      <c r="D125" s="226" t="s">
        <v>165</v>
      </c>
      <c r="E125" s="234" t="s">
        <v>19</v>
      </c>
      <c r="F125" s="235" t="s">
        <v>734</v>
      </c>
      <c r="G125" s="233"/>
      <c r="H125" s="236">
        <v>0.25</v>
      </c>
      <c r="I125" s="237"/>
      <c r="J125" s="233"/>
      <c r="K125" s="233"/>
      <c r="L125" s="238"/>
      <c r="M125" s="239"/>
      <c r="N125" s="240"/>
      <c r="O125" s="240"/>
      <c r="P125" s="240"/>
      <c r="Q125" s="240"/>
      <c r="R125" s="240"/>
      <c r="S125" s="240"/>
      <c r="T125" s="241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2" t="s">
        <v>165</v>
      </c>
      <c r="AU125" s="242" t="s">
        <v>78</v>
      </c>
      <c r="AV125" s="13" t="s">
        <v>78</v>
      </c>
      <c r="AW125" s="13" t="s">
        <v>31</v>
      </c>
      <c r="AX125" s="13" t="s">
        <v>76</v>
      </c>
      <c r="AY125" s="242" t="s">
        <v>146</v>
      </c>
    </row>
    <row r="126" spans="1:65" s="2" customFormat="1" ht="16.5" customHeight="1">
      <c r="A126" s="39"/>
      <c r="B126" s="40"/>
      <c r="C126" s="213" t="s">
        <v>209</v>
      </c>
      <c r="D126" s="213" t="s">
        <v>149</v>
      </c>
      <c r="E126" s="214" t="s">
        <v>735</v>
      </c>
      <c r="F126" s="215" t="s">
        <v>736</v>
      </c>
      <c r="G126" s="216" t="s">
        <v>737</v>
      </c>
      <c r="H126" s="217">
        <v>4</v>
      </c>
      <c r="I126" s="218"/>
      <c r="J126" s="219">
        <f>ROUND(I126*H126,2)</f>
        <v>0</v>
      </c>
      <c r="K126" s="215" t="s">
        <v>19</v>
      </c>
      <c r="L126" s="45"/>
      <c r="M126" s="220" t="s">
        <v>19</v>
      </c>
      <c r="N126" s="221" t="s">
        <v>40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154</v>
      </c>
      <c r="AT126" s="224" t="s">
        <v>149</v>
      </c>
      <c r="AU126" s="224" t="s">
        <v>78</v>
      </c>
      <c r="AY126" s="18" t="s">
        <v>146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76</v>
      </c>
      <c r="BK126" s="225">
        <f>ROUND(I126*H126,2)</f>
        <v>0</v>
      </c>
      <c r="BL126" s="18" t="s">
        <v>154</v>
      </c>
      <c r="BM126" s="224" t="s">
        <v>1016</v>
      </c>
    </row>
    <row r="127" spans="1:47" s="2" customFormat="1" ht="12">
      <c r="A127" s="39"/>
      <c r="B127" s="40"/>
      <c r="C127" s="41"/>
      <c r="D127" s="226" t="s">
        <v>156</v>
      </c>
      <c r="E127" s="41"/>
      <c r="F127" s="227" t="s">
        <v>739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156</v>
      </c>
      <c r="AU127" s="18" t="s">
        <v>78</v>
      </c>
    </row>
    <row r="128" spans="1:51" s="13" customFormat="1" ht="12">
      <c r="A128" s="13"/>
      <c r="B128" s="232"/>
      <c r="C128" s="233"/>
      <c r="D128" s="226" t="s">
        <v>165</v>
      </c>
      <c r="E128" s="234" t="s">
        <v>19</v>
      </c>
      <c r="F128" s="235" t="s">
        <v>154</v>
      </c>
      <c r="G128" s="233"/>
      <c r="H128" s="236">
        <v>4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165</v>
      </c>
      <c r="AU128" s="242" t="s">
        <v>78</v>
      </c>
      <c r="AV128" s="13" t="s">
        <v>78</v>
      </c>
      <c r="AW128" s="13" t="s">
        <v>31</v>
      </c>
      <c r="AX128" s="13" t="s">
        <v>76</v>
      </c>
      <c r="AY128" s="242" t="s">
        <v>146</v>
      </c>
    </row>
    <row r="129" spans="1:65" s="2" customFormat="1" ht="16.5" customHeight="1">
      <c r="A129" s="39"/>
      <c r="B129" s="40"/>
      <c r="C129" s="213" t="s">
        <v>213</v>
      </c>
      <c r="D129" s="213" t="s">
        <v>149</v>
      </c>
      <c r="E129" s="214" t="s">
        <v>740</v>
      </c>
      <c r="F129" s="215" t="s">
        <v>741</v>
      </c>
      <c r="G129" s="216" t="s">
        <v>737</v>
      </c>
      <c r="H129" s="217">
        <v>4</v>
      </c>
      <c r="I129" s="218"/>
      <c r="J129" s="219">
        <f>ROUND(I129*H129,2)</f>
        <v>0</v>
      </c>
      <c r="K129" s="215" t="s">
        <v>153</v>
      </c>
      <c r="L129" s="45"/>
      <c r="M129" s="220" t="s">
        <v>19</v>
      </c>
      <c r="N129" s="221" t="s">
        <v>40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154</v>
      </c>
      <c r="AT129" s="224" t="s">
        <v>149</v>
      </c>
      <c r="AU129" s="224" t="s">
        <v>78</v>
      </c>
      <c r="AY129" s="18" t="s">
        <v>146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76</v>
      </c>
      <c r="BK129" s="225">
        <f>ROUND(I129*H129,2)</f>
        <v>0</v>
      </c>
      <c r="BL129" s="18" t="s">
        <v>154</v>
      </c>
      <c r="BM129" s="224" t="s">
        <v>1017</v>
      </c>
    </row>
    <row r="130" spans="1:47" s="2" customFormat="1" ht="12">
      <c r="A130" s="39"/>
      <c r="B130" s="40"/>
      <c r="C130" s="41"/>
      <c r="D130" s="226" t="s">
        <v>156</v>
      </c>
      <c r="E130" s="41"/>
      <c r="F130" s="227" t="s">
        <v>743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156</v>
      </c>
      <c r="AU130" s="18" t="s">
        <v>78</v>
      </c>
    </row>
    <row r="131" spans="1:51" s="13" customFormat="1" ht="12">
      <c r="A131" s="13"/>
      <c r="B131" s="232"/>
      <c r="C131" s="233"/>
      <c r="D131" s="226" t="s">
        <v>165</v>
      </c>
      <c r="E131" s="234" t="s">
        <v>19</v>
      </c>
      <c r="F131" s="235" t="s">
        <v>154</v>
      </c>
      <c r="G131" s="233"/>
      <c r="H131" s="236">
        <v>4</v>
      </c>
      <c r="I131" s="237"/>
      <c r="J131" s="233"/>
      <c r="K131" s="233"/>
      <c r="L131" s="238"/>
      <c r="M131" s="239"/>
      <c r="N131" s="240"/>
      <c r="O131" s="240"/>
      <c r="P131" s="240"/>
      <c r="Q131" s="240"/>
      <c r="R131" s="240"/>
      <c r="S131" s="240"/>
      <c r="T131" s="24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2" t="s">
        <v>165</v>
      </c>
      <c r="AU131" s="242" t="s">
        <v>78</v>
      </c>
      <c r="AV131" s="13" t="s">
        <v>78</v>
      </c>
      <c r="AW131" s="13" t="s">
        <v>31</v>
      </c>
      <c r="AX131" s="13" t="s">
        <v>76</v>
      </c>
      <c r="AY131" s="242" t="s">
        <v>146</v>
      </c>
    </row>
    <row r="132" spans="1:65" s="2" customFormat="1" ht="16.5" customHeight="1">
      <c r="A132" s="39"/>
      <c r="B132" s="40"/>
      <c r="C132" s="254" t="s">
        <v>220</v>
      </c>
      <c r="D132" s="254" t="s">
        <v>197</v>
      </c>
      <c r="E132" s="255" t="s">
        <v>744</v>
      </c>
      <c r="F132" s="256" t="s">
        <v>745</v>
      </c>
      <c r="G132" s="257" t="s">
        <v>192</v>
      </c>
      <c r="H132" s="258">
        <v>16</v>
      </c>
      <c r="I132" s="259"/>
      <c r="J132" s="260">
        <f>ROUND(I132*H132,2)</f>
        <v>0</v>
      </c>
      <c r="K132" s="256" t="s">
        <v>153</v>
      </c>
      <c r="L132" s="261"/>
      <c r="M132" s="262" t="s">
        <v>19</v>
      </c>
      <c r="N132" s="263" t="s">
        <v>40</v>
      </c>
      <c r="O132" s="85"/>
      <c r="P132" s="222">
        <f>O132*H132</f>
        <v>0</v>
      </c>
      <c r="Q132" s="222">
        <v>0.00123</v>
      </c>
      <c r="R132" s="222">
        <f>Q132*H132</f>
        <v>0.01968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196</v>
      </c>
      <c r="AT132" s="224" t="s">
        <v>197</v>
      </c>
      <c r="AU132" s="224" t="s">
        <v>78</v>
      </c>
      <c r="AY132" s="18" t="s">
        <v>146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76</v>
      </c>
      <c r="BK132" s="225">
        <f>ROUND(I132*H132,2)</f>
        <v>0</v>
      </c>
      <c r="BL132" s="18" t="s">
        <v>154</v>
      </c>
      <c r="BM132" s="224" t="s">
        <v>1018</v>
      </c>
    </row>
    <row r="133" spans="1:47" s="2" customFormat="1" ht="12">
      <c r="A133" s="39"/>
      <c r="B133" s="40"/>
      <c r="C133" s="41"/>
      <c r="D133" s="226" t="s">
        <v>156</v>
      </c>
      <c r="E133" s="41"/>
      <c r="F133" s="227" t="s">
        <v>745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156</v>
      </c>
      <c r="AU133" s="18" t="s">
        <v>78</v>
      </c>
    </row>
    <row r="134" spans="1:51" s="13" customFormat="1" ht="12">
      <c r="A134" s="13"/>
      <c r="B134" s="232"/>
      <c r="C134" s="233"/>
      <c r="D134" s="226" t="s">
        <v>165</v>
      </c>
      <c r="E134" s="234" t="s">
        <v>19</v>
      </c>
      <c r="F134" s="235" t="s">
        <v>747</v>
      </c>
      <c r="G134" s="233"/>
      <c r="H134" s="236">
        <v>16</v>
      </c>
      <c r="I134" s="237"/>
      <c r="J134" s="233"/>
      <c r="K134" s="233"/>
      <c r="L134" s="238"/>
      <c r="M134" s="239"/>
      <c r="N134" s="240"/>
      <c r="O134" s="240"/>
      <c r="P134" s="240"/>
      <c r="Q134" s="240"/>
      <c r="R134" s="240"/>
      <c r="S134" s="240"/>
      <c r="T134" s="241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2" t="s">
        <v>165</v>
      </c>
      <c r="AU134" s="242" t="s">
        <v>78</v>
      </c>
      <c r="AV134" s="13" t="s">
        <v>78</v>
      </c>
      <c r="AW134" s="13" t="s">
        <v>31</v>
      </c>
      <c r="AX134" s="13" t="s">
        <v>76</v>
      </c>
      <c r="AY134" s="242" t="s">
        <v>146</v>
      </c>
    </row>
    <row r="135" spans="1:65" s="2" customFormat="1" ht="16.5" customHeight="1">
      <c r="A135" s="39"/>
      <c r="B135" s="40"/>
      <c r="C135" s="254" t="s">
        <v>225</v>
      </c>
      <c r="D135" s="254" t="s">
        <v>197</v>
      </c>
      <c r="E135" s="255" t="s">
        <v>221</v>
      </c>
      <c r="F135" s="256" t="s">
        <v>222</v>
      </c>
      <c r="G135" s="257" t="s">
        <v>192</v>
      </c>
      <c r="H135" s="258">
        <v>40</v>
      </c>
      <c r="I135" s="259"/>
      <c r="J135" s="260">
        <f>ROUND(I135*H135,2)</f>
        <v>0</v>
      </c>
      <c r="K135" s="256" t="s">
        <v>153</v>
      </c>
      <c r="L135" s="261"/>
      <c r="M135" s="262" t="s">
        <v>19</v>
      </c>
      <c r="N135" s="263" t="s">
        <v>40</v>
      </c>
      <c r="O135" s="85"/>
      <c r="P135" s="222">
        <f>O135*H135</f>
        <v>0</v>
      </c>
      <c r="Q135" s="222">
        <v>0.00018</v>
      </c>
      <c r="R135" s="222">
        <f>Q135*H135</f>
        <v>0.007200000000000001</v>
      </c>
      <c r="S135" s="222">
        <v>0</v>
      </c>
      <c r="T135" s="223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4" t="s">
        <v>196</v>
      </c>
      <c r="AT135" s="224" t="s">
        <v>197</v>
      </c>
      <c r="AU135" s="224" t="s">
        <v>78</v>
      </c>
      <c r="AY135" s="18" t="s">
        <v>146</v>
      </c>
      <c r="BE135" s="225">
        <f>IF(N135="základní",J135,0)</f>
        <v>0</v>
      </c>
      <c r="BF135" s="225">
        <f>IF(N135="snížená",J135,0)</f>
        <v>0</v>
      </c>
      <c r="BG135" s="225">
        <f>IF(N135="zákl. přenesená",J135,0)</f>
        <v>0</v>
      </c>
      <c r="BH135" s="225">
        <f>IF(N135="sníž. přenesená",J135,0)</f>
        <v>0</v>
      </c>
      <c r="BI135" s="225">
        <f>IF(N135="nulová",J135,0)</f>
        <v>0</v>
      </c>
      <c r="BJ135" s="18" t="s">
        <v>76</v>
      </c>
      <c r="BK135" s="225">
        <f>ROUND(I135*H135,2)</f>
        <v>0</v>
      </c>
      <c r="BL135" s="18" t="s">
        <v>154</v>
      </c>
      <c r="BM135" s="224" t="s">
        <v>1019</v>
      </c>
    </row>
    <row r="136" spans="1:47" s="2" customFormat="1" ht="12">
      <c r="A136" s="39"/>
      <c r="B136" s="40"/>
      <c r="C136" s="41"/>
      <c r="D136" s="226" t="s">
        <v>156</v>
      </c>
      <c r="E136" s="41"/>
      <c r="F136" s="227" t="s">
        <v>222</v>
      </c>
      <c r="G136" s="41"/>
      <c r="H136" s="41"/>
      <c r="I136" s="228"/>
      <c r="J136" s="41"/>
      <c r="K136" s="41"/>
      <c r="L136" s="45"/>
      <c r="M136" s="229"/>
      <c r="N136" s="230"/>
      <c r="O136" s="85"/>
      <c r="P136" s="85"/>
      <c r="Q136" s="85"/>
      <c r="R136" s="85"/>
      <c r="S136" s="85"/>
      <c r="T136" s="86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156</v>
      </c>
      <c r="AU136" s="18" t="s">
        <v>78</v>
      </c>
    </row>
    <row r="137" spans="1:51" s="13" customFormat="1" ht="12">
      <c r="A137" s="13"/>
      <c r="B137" s="232"/>
      <c r="C137" s="233"/>
      <c r="D137" s="226" t="s">
        <v>165</v>
      </c>
      <c r="E137" s="234" t="s">
        <v>19</v>
      </c>
      <c r="F137" s="235" t="s">
        <v>1020</v>
      </c>
      <c r="G137" s="233"/>
      <c r="H137" s="236">
        <v>40</v>
      </c>
      <c r="I137" s="237"/>
      <c r="J137" s="233"/>
      <c r="K137" s="233"/>
      <c r="L137" s="238"/>
      <c r="M137" s="239"/>
      <c r="N137" s="240"/>
      <c r="O137" s="240"/>
      <c r="P137" s="240"/>
      <c r="Q137" s="240"/>
      <c r="R137" s="240"/>
      <c r="S137" s="240"/>
      <c r="T137" s="241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2" t="s">
        <v>165</v>
      </c>
      <c r="AU137" s="242" t="s">
        <v>78</v>
      </c>
      <c r="AV137" s="13" t="s">
        <v>78</v>
      </c>
      <c r="AW137" s="13" t="s">
        <v>31</v>
      </c>
      <c r="AX137" s="13" t="s">
        <v>76</v>
      </c>
      <c r="AY137" s="242" t="s">
        <v>146</v>
      </c>
    </row>
    <row r="138" spans="1:65" s="2" customFormat="1" ht="16.5" customHeight="1">
      <c r="A138" s="39"/>
      <c r="B138" s="40"/>
      <c r="C138" s="213" t="s">
        <v>8</v>
      </c>
      <c r="D138" s="213" t="s">
        <v>149</v>
      </c>
      <c r="E138" s="214" t="s">
        <v>750</v>
      </c>
      <c r="F138" s="215" t="s">
        <v>751</v>
      </c>
      <c r="G138" s="216" t="s">
        <v>294</v>
      </c>
      <c r="H138" s="217">
        <v>150</v>
      </c>
      <c r="I138" s="218"/>
      <c r="J138" s="219">
        <f>ROUND(I138*H138,2)</f>
        <v>0</v>
      </c>
      <c r="K138" s="215" t="s">
        <v>153</v>
      </c>
      <c r="L138" s="45"/>
      <c r="M138" s="220" t="s">
        <v>19</v>
      </c>
      <c r="N138" s="221" t="s">
        <v>40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154</v>
      </c>
      <c r="AT138" s="224" t="s">
        <v>149</v>
      </c>
      <c r="AU138" s="224" t="s">
        <v>78</v>
      </c>
      <c r="AY138" s="18" t="s">
        <v>146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76</v>
      </c>
      <c r="BK138" s="225">
        <f>ROUND(I138*H138,2)</f>
        <v>0</v>
      </c>
      <c r="BL138" s="18" t="s">
        <v>154</v>
      </c>
      <c r="BM138" s="224" t="s">
        <v>1021</v>
      </c>
    </row>
    <row r="139" spans="1:47" s="2" customFormat="1" ht="12">
      <c r="A139" s="39"/>
      <c r="B139" s="40"/>
      <c r="C139" s="41"/>
      <c r="D139" s="226" t="s">
        <v>156</v>
      </c>
      <c r="E139" s="41"/>
      <c r="F139" s="227" t="s">
        <v>753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156</v>
      </c>
      <c r="AU139" s="18" t="s">
        <v>78</v>
      </c>
    </row>
    <row r="140" spans="1:51" s="13" customFormat="1" ht="12">
      <c r="A140" s="13"/>
      <c r="B140" s="232"/>
      <c r="C140" s="233"/>
      <c r="D140" s="226" t="s">
        <v>165</v>
      </c>
      <c r="E140" s="234" t="s">
        <v>19</v>
      </c>
      <c r="F140" s="235" t="s">
        <v>754</v>
      </c>
      <c r="G140" s="233"/>
      <c r="H140" s="236">
        <v>150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165</v>
      </c>
      <c r="AU140" s="242" t="s">
        <v>78</v>
      </c>
      <c r="AV140" s="13" t="s">
        <v>78</v>
      </c>
      <c r="AW140" s="13" t="s">
        <v>31</v>
      </c>
      <c r="AX140" s="13" t="s">
        <v>76</v>
      </c>
      <c r="AY140" s="242" t="s">
        <v>146</v>
      </c>
    </row>
    <row r="141" spans="1:65" s="2" customFormat="1" ht="16.5" customHeight="1">
      <c r="A141" s="39"/>
      <c r="B141" s="40"/>
      <c r="C141" s="213" t="s">
        <v>241</v>
      </c>
      <c r="D141" s="213" t="s">
        <v>149</v>
      </c>
      <c r="E141" s="214" t="s">
        <v>755</v>
      </c>
      <c r="F141" s="215" t="s">
        <v>756</v>
      </c>
      <c r="G141" s="216" t="s">
        <v>294</v>
      </c>
      <c r="H141" s="217">
        <v>150</v>
      </c>
      <c r="I141" s="218"/>
      <c r="J141" s="219">
        <f>ROUND(I141*H141,2)</f>
        <v>0</v>
      </c>
      <c r="K141" s="215" t="s">
        <v>153</v>
      </c>
      <c r="L141" s="45"/>
      <c r="M141" s="220" t="s">
        <v>19</v>
      </c>
      <c r="N141" s="221" t="s">
        <v>40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154</v>
      </c>
      <c r="AT141" s="224" t="s">
        <v>149</v>
      </c>
      <c r="AU141" s="224" t="s">
        <v>78</v>
      </c>
      <c r="AY141" s="18" t="s">
        <v>146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76</v>
      </c>
      <c r="BK141" s="225">
        <f>ROUND(I141*H141,2)</f>
        <v>0</v>
      </c>
      <c r="BL141" s="18" t="s">
        <v>154</v>
      </c>
      <c r="BM141" s="224" t="s">
        <v>1022</v>
      </c>
    </row>
    <row r="142" spans="1:47" s="2" customFormat="1" ht="12">
      <c r="A142" s="39"/>
      <c r="B142" s="40"/>
      <c r="C142" s="41"/>
      <c r="D142" s="226" t="s">
        <v>156</v>
      </c>
      <c r="E142" s="41"/>
      <c r="F142" s="227" t="s">
        <v>758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156</v>
      </c>
      <c r="AU142" s="18" t="s">
        <v>78</v>
      </c>
    </row>
    <row r="143" spans="1:51" s="13" customFormat="1" ht="12">
      <c r="A143" s="13"/>
      <c r="B143" s="232"/>
      <c r="C143" s="233"/>
      <c r="D143" s="226" t="s">
        <v>165</v>
      </c>
      <c r="E143" s="234" t="s">
        <v>19</v>
      </c>
      <c r="F143" s="235" t="s">
        <v>754</v>
      </c>
      <c r="G143" s="233"/>
      <c r="H143" s="236">
        <v>150</v>
      </c>
      <c r="I143" s="237"/>
      <c r="J143" s="233"/>
      <c r="K143" s="233"/>
      <c r="L143" s="238"/>
      <c r="M143" s="239"/>
      <c r="N143" s="240"/>
      <c r="O143" s="240"/>
      <c r="P143" s="240"/>
      <c r="Q143" s="240"/>
      <c r="R143" s="240"/>
      <c r="S143" s="240"/>
      <c r="T143" s="241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2" t="s">
        <v>165</v>
      </c>
      <c r="AU143" s="242" t="s">
        <v>78</v>
      </c>
      <c r="AV143" s="13" t="s">
        <v>78</v>
      </c>
      <c r="AW143" s="13" t="s">
        <v>31</v>
      </c>
      <c r="AX143" s="13" t="s">
        <v>76</v>
      </c>
      <c r="AY143" s="242" t="s">
        <v>146</v>
      </c>
    </row>
    <row r="144" spans="1:65" s="2" customFormat="1" ht="16.5" customHeight="1">
      <c r="A144" s="39"/>
      <c r="B144" s="40"/>
      <c r="C144" s="254" t="s">
        <v>247</v>
      </c>
      <c r="D144" s="254" t="s">
        <v>197</v>
      </c>
      <c r="E144" s="255" t="s">
        <v>226</v>
      </c>
      <c r="F144" s="256" t="s">
        <v>227</v>
      </c>
      <c r="G144" s="257" t="s">
        <v>228</v>
      </c>
      <c r="H144" s="258">
        <v>82.08</v>
      </c>
      <c r="I144" s="259"/>
      <c r="J144" s="260">
        <f>ROUND(I144*H144,2)</f>
        <v>0</v>
      </c>
      <c r="K144" s="256" t="s">
        <v>153</v>
      </c>
      <c r="L144" s="261"/>
      <c r="M144" s="262" t="s">
        <v>19</v>
      </c>
      <c r="N144" s="263" t="s">
        <v>40</v>
      </c>
      <c r="O144" s="85"/>
      <c r="P144" s="222">
        <f>O144*H144</f>
        <v>0</v>
      </c>
      <c r="Q144" s="222">
        <v>1</v>
      </c>
      <c r="R144" s="222">
        <f>Q144*H144</f>
        <v>82.08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196</v>
      </c>
      <c r="AT144" s="224" t="s">
        <v>197</v>
      </c>
      <c r="AU144" s="224" t="s">
        <v>78</v>
      </c>
      <c r="AY144" s="18" t="s">
        <v>146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76</v>
      </c>
      <c r="BK144" s="225">
        <f>ROUND(I144*H144,2)</f>
        <v>0</v>
      </c>
      <c r="BL144" s="18" t="s">
        <v>154</v>
      </c>
      <c r="BM144" s="224" t="s">
        <v>1023</v>
      </c>
    </row>
    <row r="145" spans="1:47" s="2" customFormat="1" ht="12">
      <c r="A145" s="39"/>
      <c r="B145" s="40"/>
      <c r="C145" s="41"/>
      <c r="D145" s="226" t="s">
        <v>156</v>
      </c>
      <c r="E145" s="41"/>
      <c r="F145" s="227" t="s">
        <v>227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156</v>
      </c>
      <c r="AU145" s="18" t="s">
        <v>78</v>
      </c>
    </row>
    <row r="146" spans="1:51" s="13" customFormat="1" ht="12">
      <c r="A146" s="13"/>
      <c r="B146" s="232"/>
      <c r="C146" s="233"/>
      <c r="D146" s="226" t="s">
        <v>165</v>
      </c>
      <c r="E146" s="234" t="s">
        <v>19</v>
      </c>
      <c r="F146" s="235" t="s">
        <v>1024</v>
      </c>
      <c r="G146" s="233"/>
      <c r="H146" s="236">
        <v>41.04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165</v>
      </c>
      <c r="AU146" s="242" t="s">
        <v>78</v>
      </c>
      <c r="AV146" s="13" t="s">
        <v>78</v>
      </c>
      <c r="AW146" s="13" t="s">
        <v>31</v>
      </c>
      <c r="AX146" s="13" t="s">
        <v>69</v>
      </c>
      <c r="AY146" s="242" t="s">
        <v>146</v>
      </c>
    </row>
    <row r="147" spans="1:51" s="13" customFormat="1" ht="12">
      <c r="A147" s="13"/>
      <c r="B147" s="232"/>
      <c r="C147" s="233"/>
      <c r="D147" s="226" t="s">
        <v>165</v>
      </c>
      <c r="E147" s="234" t="s">
        <v>19</v>
      </c>
      <c r="F147" s="235" t="s">
        <v>1024</v>
      </c>
      <c r="G147" s="233"/>
      <c r="H147" s="236">
        <v>41.04</v>
      </c>
      <c r="I147" s="237"/>
      <c r="J147" s="233"/>
      <c r="K147" s="233"/>
      <c r="L147" s="238"/>
      <c r="M147" s="239"/>
      <c r="N147" s="240"/>
      <c r="O147" s="240"/>
      <c r="P147" s="240"/>
      <c r="Q147" s="240"/>
      <c r="R147" s="240"/>
      <c r="S147" s="240"/>
      <c r="T147" s="241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2" t="s">
        <v>165</v>
      </c>
      <c r="AU147" s="242" t="s">
        <v>78</v>
      </c>
      <c r="AV147" s="13" t="s">
        <v>78</v>
      </c>
      <c r="AW147" s="13" t="s">
        <v>31</v>
      </c>
      <c r="AX147" s="13" t="s">
        <v>69</v>
      </c>
      <c r="AY147" s="242" t="s">
        <v>146</v>
      </c>
    </row>
    <row r="148" spans="1:51" s="14" customFormat="1" ht="12">
      <c r="A148" s="14"/>
      <c r="B148" s="243"/>
      <c r="C148" s="244"/>
      <c r="D148" s="226" t="s">
        <v>165</v>
      </c>
      <c r="E148" s="245" t="s">
        <v>19</v>
      </c>
      <c r="F148" s="246" t="s">
        <v>167</v>
      </c>
      <c r="G148" s="244"/>
      <c r="H148" s="247">
        <v>82.08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165</v>
      </c>
      <c r="AU148" s="253" t="s">
        <v>78</v>
      </c>
      <c r="AV148" s="14" t="s">
        <v>154</v>
      </c>
      <c r="AW148" s="14" t="s">
        <v>31</v>
      </c>
      <c r="AX148" s="14" t="s">
        <v>76</v>
      </c>
      <c r="AY148" s="253" t="s">
        <v>146</v>
      </c>
    </row>
    <row r="149" spans="1:65" s="2" customFormat="1" ht="16.5" customHeight="1">
      <c r="A149" s="39"/>
      <c r="B149" s="40"/>
      <c r="C149" s="213" t="s">
        <v>253</v>
      </c>
      <c r="D149" s="213" t="s">
        <v>149</v>
      </c>
      <c r="E149" s="214" t="s">
        <v>1025</v>
      </c>
      <c r="F149" s="215" t="s">
        <v>1026</v>
      </c>
      <c r="G149" s="216" t="s">
        <v>192</v>
      </c>
      <c r="H149" s="217">
        <v>1</v>
      </c>
      <c r="I149" s="218"/>
      <c r="J149" s="219">
        <f>ROUND(I149*H149,2)</f>
        <v>0</v>
      </c>
      <c r="K149" s="215" t="s">
        <v>153</v>
      </c>
      <c r="L149" s="45"/>
      <c r="M149" s="220" t="s">
        <v>19</v>
      </c>
      <c r="N149" s="221" t="s">
        <v>40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154</v>
      </c>
      <c r="AT149" s="224" t="s">
        <v>149</v>
      </c>
      <c r="AU149" s="224" t="s">
        <v>78</v>
      </c>
      <c r="AY149" s="18" t="s">
        <v>146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76</v>
      </c>
      <c r="BK149" s="225">
        <f>ROUND(I149*H149,2)</f>
        <v>0</v>
      </c>
      <c r="BL149" s="18" t="s">
        <v>154</v>
      </c>
      <c r="BM149" s="224" t="s">
        <v>1027</v>
      </c>
    </row>
    <row r="150" spans="1:47" s="2" customFormat="1" ht="12">
      <c r="A150" s="39"/>
      <c r="B150" s="40"/>
      <c r="C150" s="41"/>
      <c r="D150" s="226" t="s">
        <v>156</v>
      </c>
      <c r="E150" s="41"/>
      <c r="F150" s="227" t="s">
        <v>1028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156</v>
      </c>
      <c r="AU150" s="18" t="s">
        <v>78</v>
      </c>
    </row>
    <row r="151" spans="1:51" s="13" customFormat="1" ht="12">
      <c r="A151" s="13"/>
      <c r="B151" s="232"/>
      <c r="C151" s="233"/>
      <c r="D151" s="226" t="s">
        <v>165</v>
      </c>
      <c r="E151" s="234" t="s">
        <v>19</v>
      </c>
      <c r="F151" s="235" t="s">
        <v>76</v>
      </c>
      <c r="G151" s="233"/>
      <c r="H151" s="236">
        <v>1</v>
      </c>
      <c r="I151" s="237"/>
      <c r="J151" s="233"/>
      <c r="K151" s="233"/>
      <c r="L151" s="238"/>
      <c r="M151" s="239"/>
      <c r="N151" s="240"/>
      <c r="O151" s="240"/>
      <c r="P151" s="240"/>
      <c r="Q151" s="240"/>
      <c r="R151" s="240"/>
      <c r="S151" s="240"/>
      <c r="T151" s="24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2" t="s">
        <v>165</v>
      </c>
      <c r="AU151" s="242" t="s">
        <v>78</v>
      </c>
      <c r="AV151" s="13" t="s">
        <v>78</v>
      </c>
      <c r="AW151" s="13" t="s">
        <v>31</v>
      </c>
      <c r="AX151" s="13" t="s">
        <v>76</v>
      </c>
      <c r="AY151" s="242" t="s">
        <v>146</v>
      </c>
    </row>
    <row r="152" spans="1:65" s="2" customFormat="1" ht="16.5" customHeight="1">
      <c r="A152" s="39"/>
      <c r="B152" s="40"/>
      <c r="C152" s="213" t="s">
        <v>382</v>
      </c>
      <c r="D152" s="213" t="s">
        <v>149</v>
      </c>
      <c r="E152" s="214" t="s">
        <v>1029</v>
      </c>
      <c r="F152" s="215" t="s">
        <v>1030</v>
      </c>
      <c r="G152" s="216" t="s">
        <v>192</v>
      </c>
      <c r="H152" s="217">
        <v>1</v>
      </c>
      <c r="I152" s="218"/>
      <c r="J152" s="219">
        <f>ROUND(I152*H152,2)</f>
        <v>0</v>
      </c>
      <c r="K152" s="215" t="s">
        <v>153</v>
      </c>
      <c r="L152" s="45"/>
      <c r="M152" s="220" t="s">
        <v>19</v>
      </c>
      <c r="N152" s="221" t="s">
        <v>40</v>
      </c>
      <c r="O152" s="85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154</v>
      </c>
      <c r="AT152" s="224" t="s">
        <v>149</v>
      </c>
      <c r="AU152" s="224" t="s">
        <v>78</v>
      </c>
      <c r="AY152" s="18" t="s">
        <v>146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76</v>
      </c>
      <c r="BK152" s="225">
        <f>ROUND(I152*H152,2)</f>
        <v>0</v>
      </c>
      <c r="BL152" s="18" t="s">
        <v>154</v>
      </c>
      <c r="BM152" s="224" t="s">
        <v>1031</v>
      </c>
    </row>
    <row r="153" spans="1:47" s="2" customFormat="1" ht="12">
      <c r="A153" s="39"/>
      <c r="B153" s="40"/>
      <c r="C153" s="41"/>
      <c r="D153" s="226" t="s">
        <v>156</v>
      </c>
      <c r="E153" s="41"/>
      <c r="F153" s="227" t="s">
        <v>1032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156</v>
      </c>
      <c r="AU153" s="18" t="s">
        <v>78</v>
      </c>
    </row>
    <row r="154" spans="1:51" s="13" customFormat="1" ht="12">
      <c r="A154" s="13"/>
      <c r="B154" s="232"/>
      <c r="C154" s="233"/>
      <c r="D154" s="226" t="s">
        <v>165</v>
      </c>
      <c r="E154" s="234" t="s">
        <v>19</v>
      </c>
      <c r="F154" s="235" t="s">
        <v>76</v>
      </c>
      <c r="G154" s="233"/>
      <c r="H154" s="236">
        <v>1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165</v>
      </c>
      <c r="AU154" s="242" t="s">
        <v>78</v>
      </c>
      <c r="AV154" s="13" t="s">
        <v>78</v>
      </c>
      <c r="AW154" s="13" t="s">
        <v>31</v>
      </c>
      <c r="AX154" s="13" t="s">
        <v>76</v>
      </c>
      <c r="AY154" s="242" t="s">
        <v>146</v>
      </c>
    </row>
    <row r="155" spans="1:63" s="12" customFormat="1" ht="25.9" customHeight="1">
      <c r="A155" s="12"/>
      <c r="B155" s="197"/>
      <c r="C155" s="198"/>
      <c r="D155" s="199" t="s">
        <v>68</v>
      </c>
      <c r="E155" s="200" t="s">
        <v>232</v>
      </c>
      <c r="F155" s="200" t="s">
        <v>233</v>
      </c>
      <c r="G155" s="198"/>
      <c r="H155" s="198"/>
      <c r="I155" s="201"/>
      <c r="J155" s="202">
        <f>BK155</f>
        <v>0</v>
      </c>
      <c r="K155" s="198"/>
      <c r="L155" s="203"/>
      <c r="M155" s="204"/>
      <c r="N155" s="205"/>
      <c r="O155" s="205"/>
      <c r="P155" s="206">
        <f>SUM(P156:P165)</f>
        <v>0</v>
      </c>
      <c r="Q155" s="205"/>
      <c r="R155" s="206">
        <f>SUM(R156:R165)</f>
        <v>0</v>
      </c>
      <c r="S155" s="205"/>
      <c r="T155" s="207">
        <f>SUM(T156:T165)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8" t="s">
        <v>154</v>
      </c>
      <c r="AT155" s="209" t="s">
        <v>68</v>
      </c>
      <c r="AU155" s="209" t="s">
        <v>69</v>
      </c>
      <c r="AY155" s="208" t="s">
        <v>146</v>
      </c>
      <c r="BK155" s="210">
        <f>SUM(BK156:BK165)</f>
        <v>0</v>
      </c>
    </row>
    <row r="156" spans="1:65" s="2" customFormat="1" ht="24.15" customHeight="1">
      <c r="A156" s="39"/>
      <c r="B156" s="40"/>
      <c r="C156" s="213" t="s">
        <v>387</v>
      </c>
      <c r="D156" s="213" t="s">
        <v>149</v>
      </c>
      <c r="E156" s="214" t="s">
        <v>234</v>
      </c>
      <c r="F156" s="215" t="s">
        <v>235</v>
      </c>
      <c r="G156" s="216" t="s">
        <v>228</v>
      </c>
      <c r="H156" s="217">
        <v>109.08</v>
      </c>
      <c r="I156" s="218"/>
      <c r="J156" s="219">
        <f>ROUND(I156*H156,2)</f>
        <v>0</v>
      </c>
      <c r="K156" s="215" t="s">
        <v>153</v>
      </c>
      <c r="L156" s="45"/>
      <c r="M156" s="220" t="s">
        <v>19</v>
      </c>
      <c r="N156" s="221" t="s">
        <v>40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236</v>
      </c>
      <c r="AT156" s="224" t="s">
        <v>149</v>
      </c>
      <c r="AU156" s="224" t="s">
        <v>76</v>
      </c>
      <c r="AY156" s="18" t="s">
        <v>146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76</v>
      </c>
      <c r="BK156" s="225">
        <f>ROUND(I156*H156,2)</f>
        <v>0</v>
      </c>
      <c r="BL156" s="18" t="s">
        <v>236</v>
      </c>
      <c r="BM156" s="224" t="s">
        <v>1033</v>
      </c>
    </row>
    <row r="157" spans="1:47" s="2" customFormat="1" ht="12">
      <c r="A157" s="39"/>
      <c r="B157" s="40"/>
      <c r="C157" s="41"/>
      <c r="D157" s="226" t="s">
        <v>156</v>
      </c>
      <c r="E157" s="41"/>
      <c r="F157" s="227" t="s">
        <v>238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156</v>
      </c>
      <c r="AU157" s="18" t="s">
        <v>76</v>
      </c>
    </row>
    <row r="158" spans="1:51" s="15" customFormat="1" ht="12">
      <c r="A158" s="15"/>
      <c r="B158" s="264"/>
      <c r="C158" s="265"/>
      <c r="D158" s="226" t="s">
        <v>165</v>
      </c>
      <c r="E158" s="266" t="s">
        <v>19</v>
      </c>
      <c r="F158" s="267" t="s">
        <v>239</v>
      </c>
      <c r="G158" s="265"/>
      <c r="H158" s="266" t="s">
        <v>19</v>
      </c>
      <c r="I158" s="268"/>
      <c r="J158" s="265"/>
      <c r="K158" s="265"/>
      <c r="L158" s="269"/>
      <c r="M158" s="270"/>
      <c r="N158" s="271"/>
      <c r="O158" s="271"/>
      <c r="P158" s="271"/>
      <c r="Q158" s="271"/>
      <c r="R158" s="271"/>
      <c r="S158" s="271"/>
      <c r="T158" s="27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73" t="s">
        <v>165</v>
      </c>
      <c r="AU158" s="273" t="s">
        <v>76</v>
      </c>
      <c r="AV158" s="15" t="s">
        <v>76</v>
      </c>
      <c r="AW158" s="15" t="s">
        <v>31</v>
      </c>
      <c r="AX158" s="15" t="s">
        <v>69</v>
      </c>
      <c r="AY158" s="273" t="s">
        <v>146</v>
      </c>
    </row>
    <row r="159" spans="1:51" s="13" customFormat="1" ht="12">
      <c r="A159" s="13"/>
      <c r="B159" s="232"/>
      <c r="C159" s="233"/>
      <c r="D159" s="226" t="s">
        <v>165</v>
      </c>
      <c r="E159" s="234" t="s">
        <v>19</v>
      </c>
      <c r="F159" s="235" t="s">
        <v>1034</v>
      </c>
      <c r="G159" s="233"/>
      <c r="H159" s="236">
        <v>109.08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165</v>
      </c>
      <c r="AU159" s="242" t="s">
        <v>76</v>
      </c>
      <c r="AV159" s="13" t="s">
        <v>78</v>
      </c>
      <c r="AW159" s="13" t="s">
        <v>31</v>
      </c>
      <c r="AX159" s="13" t="s">
        <v>76</v>
      </c>
      <c r="AY159" s="242" t="s">
        <v>146</v>
      </c>
    </row>
    <row r="160" spans="1:65" s="2" customFormat="1" ht="16.5" customHeight="1">
      <c r="A160" s="39"/>
      <c r="B160" s="40"/>
      <c r="C160" s="213" t="s">
        <v>7</v>
      </c>
      <c r="D160" s="213" t="s">
        <v>149</v>
      </c>
      <c r="E160" s="214" t="s">
        <v>242</v>
      </c>
      <c r="F160" s="215" t="s">
        <v>243</v>
      </c>
      <c r="G160" s="216" t="s">
        <v>192</v>
      </c>
      <c r="H160" s="217">
        <v>1</v>
      </c>
      <c r="I160" s="218"/>
      <c r="J160" s="219">
        <f>ROUND(I160*H160,2)</f>
        <v>0</v>
      </c>
      <c r="K160" s="215" t="s">
        <v>153</v>
      </c>
      <c r="L160" s="45"/>
      <c r="M160" s="220" t="s">
        <v>19</v>
      </c>
      <c r="N160" s="221" t="s">
        <v>40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236</v>
      </c>
      <c r="AT160" s="224" t="s">
        <v>149</v>
      </c>
      <c r="AU160" s="224" t="s">
        <v>76</v>
      </c>
      <c r="AY160" s="18" t="s">
        <v>146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76</v>
      </c>
      <c r="BK160" s="225">
        <f>ROUND(I160*H160,2)</f>
        <v>0</v>
      </c>
      <c r="BL160" s="18" t="s">
        <v>236</v>
      </c>
      <c r="BM160" s="224" t="s">
        <v>1035</v>
      </c>
    </row>
    <row r="161" spans="1:47" s="2" customFormat="1" ht="12">
      <c r="A161" s="39"/>
      <c r="B161" s="40"/>
      <c r="C161" s="41"/>
      <c r="D161" s="226" t="s">
        <v>156</v>
      </c>
      <c r="E161" s="41"/>
      <c r="F161" s="227" t="s">
        <v>245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156</v>
      </c>
      <c r="AU161" s="18" t="s">
        <v>76</v>
      </c>
    </row>
    <row r="162" spans="1:51" s="13" customFormat="1" ht="12">
      <c r="A162" s="13"/>
      <c r="B162" s="232"/>
      <c r="C162" s="233"/>
      <c r="D162" s="226" t="s">
        <v>165</v>
      </c>
      <c r="E162" s="234" t="s">
        <v>19</v>
      </c>
      <c r="F162" s="235" t="s">
        <v>246</v>
      </c>
      <c r="G162" s="233"/>
      <c r="H162" s="236">
        <v>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165</v>
      </c>
      <c r="AU162" s="242" t="s">
        <v>76</v>
      </c>
      <c r="AV162" s="13" t="s">
        <v>78</v>
      </c>
      <c r="AW162" s="13" t="s">
        <v>31</v>
      </c>
      <c r="AX162" s="13" t="s">
        <v>76</v>
      </c>
      <c r="AY162" s="242" t="s">
        <v>146</v>
      </c>
    </row>
    <row r="163" spans="1:65" s="2" customFormat="1" ht="16.5" customHeight="1">
      <c r="A163" s="39"/>
      <c r="B163" s="40"/>
      <c r="C163" s="213" t="s">
        <v>400</v>
      </c>
      <c r="D163" s="213" t="s">
        <v>149</v>
      </c>
      <c r="E163" s="214" t="s">
        <v>254</v>
      </c>
      <c r="F163" s="215" t="s">
        <v>255</v>
      </c>
      <c r="G163" s="216" t="s">
        <v>228</v>
      </c>
      <c r="H163" s="217">
        <v>41.04</v>
      </c>
      <c r="I163" s="218"/>
      <c r="J163" s="219">
        <f>ROUND(I163*H163,2)</f>
        <v>0</v>
      </c>
      <c r="K163" s="215" t="s">
        <v>153</v>
      </c>
      <c r="L163" s="45"/>
      <c r="M163" s="220" t="s">
        <v>19</v>
      </c>
      <c r="N163" s="221" t="s">
        <v>40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236</v>
      </c>
      <c r="AT163" s="224" t="s">
        <v>149</v>
      </c>
      <c r="AU163" s="224" t="s">
        <v>76</v>
      </c>
      <c r="AY163" s="18" t="s">
        <v>146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76</v>
      </c>
      <c r="BK163" s="225">
        <f>ROUND(I163*H163,2)</f>
        <v>0</v>
      </c>
      <c r="BL163" s="18" t="s">
        <v>236</v>
      </c>
      <c r="BM163" s="224" t="s">
        <v>1036</v>
      </c>
    </row>
    <row r="164" spans="1:47" s="2" customFormat="1" ht="12">
      <c r="A164" s="39"/>
      <c r="B164" s="40"/>
      <c r="C164" s="41"/>
      <c r="D164" s="226" t="s">
        <v>156</v>
      </c>
      <c r="E164" s="41"/>
      <c r="F164" s="227" t="s">
        <v>257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156</v>
      </c>
      <c r="AU164" s="18" t="s">
        <v>76</v>
      </c>
    </row>
    <row r="165" spans="1:51" s="13" customFormat="1" ht="12">
      <c r="A165" s="13"/>
      <c r="B165" s="232"/>
      <c r="C165" s="233"/>
      <c r="D165" s="226" t="s">
        <v>165</v>
      </c>
      <c r="E165" s="234" t="s">
        <v>19</v>
      </c>
      <c r="F165" s="235" t="s">
        <v>1037</v>
      </c>
      <c r="G165" s="233"/>
      <c r="H165" s="236">
        <v>41.04</v>
      </c>
      <c r="I165" s="237"/>
      <c r="J165" s="233"/>
      <c r="K165" s="233"/>
      <c r="L165" s="238"/>
      <c r="M165" s="274"/>
      <c r="N165" s="275"/>
      <c r="O165" s="275"/>
      <c r="P165" s="275"/>
      <c r="Q165" s="275"/>
      <c r="R165" s="275"/>
      <c r="S165" s="275"/>
      <c r="T165" s="27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165</v>
      </c>
      <c r="AU165" s="242" t="s">
        <v>76</v>
      </c>
      <c r="AV165" s="13" t="s">
        <v>78</v>
      </c>
      <c r="AW165" s="13" t="s">
        <v>31</v>
      </c>
      <c r="AX165" s="13" t="s">
        <v>76</v>
      </c>
      <c r="AY165" s="242" t="s">
        <v>146</v>
      </c>
    </row>
    <row r="166" spans="1:31" s="2" customFormat="1" ht="6.95" customHeight="1">
      <c r="A166" s="39"/>
      <c r="B166" s="60"/>
      <c r="C166" s="61"/>
      <c r="D166" s="61"/>
      <c r="E166" s="61"/>
      <c r="F166" s="61"/>
      <c r="G166" s="61"/>
      <c r="H166" s="61"/>
      <c r="I166" s="61"/>
      <c r="J166" s="61"/>
      <c r="K166" s="61"/>
      <c r="L166" s="45"/>
      <c r="M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</row>
  </sheetData>
  <sheetProtection password="CC35" sheet="1" objects="1" scenarios="1" formatColumns="0" formatRows="0" autoFilter="0"/>
  <autoFilter ref="C87:K16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106</v>
      </c>
    </row>
    <row r="3" spans="2:46" s="1" customFormat="1" ht="6.95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78</v>
      </c>
    </row>
    <row r="4" spans="2:46" s="1" customFormat="1" ht="24.95" customHeight="1">
      <c r="B4" s="21"/>
      <c r="D4" s="141" t="s">
        <v>119</v>
      </c>
      <c r="L4" s="21"/>
      <c r="M4" s="14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3" t="s">
        <v>16</v>
      </c>
      <c r="L6" s="21"/>
    </row>
    <row r="7" spans="2:12" s="1" customFormat="1" ht="16.5" customHeight="1">
      <c r="B7" s="21"/>
      <c r="E7" s="144" t="str">
        <f>'Rekapitulace stavby'!K6</f>
        <v>Oprava propustků na trati Rožná - Nedvědice</v>
      </c>
      <c r="F7" s="143"/>
      <c r="G7" s="143"/>
      <c r="H7" s="143"/>
      <c r="L7" s="21"/>
    </row>
    <row r="8" spans="2:12" s="1" customFormat="1" ht="12" customHeight="1">
      <c r="B8" s="21"/>
      <c r="D8" s="143" t="s">
        <v>120</v>
      </c>
      <c r="L8" s="21"/>
    </row>
    <row r="9" spans="1:31" s="2" customFormat="1" ht="16.5" customHeight="1">
      <c r="A9" s="39"/>
      <c r="B9" s="45"/>
      <c r="C9" s="39"/>
      <c r="D9" s="39"/>
      <c r="E9" s="144" t="s">
        <v>1000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43" t="s">
        <v>122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46" t="s">
        <v>1038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43" t="s">
        <v>18</v>
      </c>
      <c r="E13" s="39"/>
      <c r="F13" s="134" t="s">
        <v>19</v>
      </c>
      <c r="G13" s="39"/>
      <c r="H13" s="39"/>
      <c r="I13" s="143" t="s">
        <v>20</v>
      </c>
      <c r="J13" s="134" t="s">
        <v>19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21</v>
      </c>
      <c r="E14" s="39"/>
      <c r="F14" s="134" t="s">
        <v>22</v>
      </c>
      <c r="G14" s="39"/>
      <c r="H14" s="39"/>
      <c r="I14" s="143" t="s">
        <v>23</v>
      </c>
      <c r="J14" s="147" t="str">
        <f>'Rekapitulace stavby'!AN8</f>
        <v>29. 5. 2023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43" t="s">
        <v>25</v>
      </c>
      <c r="E16" s="39"/>
      <c r="F16" s="39"/>
      <c r="G16" s="39"/>
      <c r="H16" s="39"/>
      <c r="I16" s="143" t="s">
        <v>26</v>
      </c>
      <c r="J16" s="134" t="str">
        <f>IF('Rekapitulace stavby'!AN10="","",'Rekapitulace stavby'!AN10)</f>
        <v/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34" t="str">
        <f>IF('Rekapitulace stavby'!E11="","",'Rekapitulace stavby'!E11)</f>
        <v xml:space="preserve"> </v>
      </c>
      <c r="F17" s="39"/>
      <c r="G17" s="39"/>
      <c r="H17" s="39"/>
      <c r="I17" s="143" t="s">
        <v>27</v>
      </c>
      <c r="J17" s="134" t="str">
        <f>IF('Rekapitulace stavby'!AN11="","",'Rekapitulace stavby'!AN11)</f>
        <v/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43" t="s">
        <v>28</v>
      </c>
      <c r="E19" s="39"/>
      <c r="F19" s="39"/>
      <c r="G19" s="39"/>
      <c r="H19" s="39"/>
      <c r="I19" s="143" t="s">
        <v>26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27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43" t="s">
        <v>30</v>
      </c>
      <c r="E22" s="39"/>
      <c r="F22" s="39"/>
      <c r="G22" s="39"/>
      <c r="H22" s="39"/>
      <c r="I22" s="143" t="s">
        <v>26</v>
      </c>
      <c r="J22" s="134" t="str">
        <f>IF('Rekapitulace stavby'!AN16="","",'Rekapitulace stavby'!AN16)</f>
        <v/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34" t="str">
        <f>IF('Rekapitulace stavby'!E17="","",'Rekapitulace stavby'!E17)</f>
        <v xml:space="preserve"> </v>
      </c>
      <c r="F23" s="39"/>
      <c r="G23" s="39"/>
      <c r="H23" s="39"/>
      <c r="I23" s="143" t="s">
        <v>27</v>
      </c>
      <c r="J23" s="134" t="str">
        <f>IF('Rekapitulace stavby'!AN17="","",'Rekapitulace stavby'!AN17)</f>
        <v/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43" t="s">
        <v>32</v>
      </c>
      <c r="E25" s="39"/>
      <c r="F25" s="39"/>
      <c r="G25" s="39"/>
      <c r="H25" s="39"/>
      <c r="I25" s="143" t="s">
        <v>26</v>
      </c>
      <c r="J25" s="134" t="str">
        <f>IF('Rekapitulace stavby'!AN19="","",'Rekapitulace stavby'!AN19)</f>
        <v/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34" t="str">
        <f>IF('Rekapitulace stavby'!E20="","",'Rekapitulace stavby'!E20)</f>
        <v xml:space="preserve"> </v>
      </c>
      <c r="F26" s="39"/>
      <c r="G26" s="39"/>
      <c r="H26" s="39"/>
      <c r="I26" s="143" t="s">
        <v>27</v>
      </c>
      <c r="J26" s="134" t="str">
        <f>IF('Rekapitulace stavby'!AN20="","",'Rekapitulace stavby'!AN20)</f>
        <v/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43" t="s">
        <v>33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48"/>
      <c r="B29" s="149"/>
      <c r="C29" s="148"/>
      <c r="D29" s="148"/>
      <c r="E29" s="150" t="s">
        <v>19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53" t="s">
        <v>35</v>
      </c>
      <c r="E32" s="39"/>
      <c r="F32" s="39"/>
      <c r="G32" s="39"/>
      <c r="H32" s="39"/>
      <c r="I32" s="39"/>
      <c r="J32" s="154">
        <f>ROUND(J97,2)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55" t="s">
        <v>37</v>
      </c>
      <c r="G34" s="39"/>
      <c r="H34" s="39"/>
      <c r="I34" s="155" t="s">
        <v>36</v>
      </c>
      <c r="J34" s="155" t="s">
        <v>38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56" t="s">
        <v>39</v>
      </c>
      <c r="E35" s="143" t="s">
        <v>40</v>
      </c>
      <c r="F35" s="157">
        <f>ROUND((SUM(BE97:BE336)),2)</f>
        <v>0</v>
      </c>
      <c r="G35" s="39"/>
      <c r="H35" s="39"/>
      <c r="I35" s="158">
        <v>0.21</v>
      </c>
      <c r="J35" s="157">
        <f>ROUND(((SUM(BE97:BE336))*I35),2)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43" t="s">
        <v>41</v>
      </c>
      <c r="F36" s="157">
        <f>ROUND((SUM(BF97:BF336)),2)</f>
        <v>0</v>
      </c>
      <c r="G36" s="39"/>
      <c r="H36" s="39"/>
      <c r="I36" s="158">
        <v>0.15</v>
      </c>
      <c r="J36" s="157">
        <f>ROUND(((SUM(BF97:BF336))*I36),2)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42</v>
      </c>
      <c r="F37" s="157">
        <f>ROUND((SUM(BG97:BG336)),2)</f>
        <v>0</v>
      </c>
      <c r="G37" s="39"/>
      <c r="H37" s="39"/>
      <c r="I37" s="158">
        <v>0.21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43" t="s">
        <v>43</v>
      </c>
      <c r="F38" s="157">
        <f>ROUND((SUM(BH97:BH336)),2)</f>
        <v>0</v>
      </c>
      <c r="G38" s="39"/>
      <c r="H38" s="39"/>
      <c r="I38" s="158">
        <v>0.15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43" t="s">
        <v>44</v>
      </c>
      <c r="F39" s="157">
        <f>ROUND((SUM(BI97:BI336)),2)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9"/>
      <c r="D41" s="160" t="s">
        <v>45</v>
      </c>
      <c r="E41" s="161"/>
      <c r="F41" s="161"/>
      <c r="G41" s="162" t="s">
        <v>46</v>
      </c>
      <c r="H41" s="163" t="s">
        <v>47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124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170" t="str">
        <f>E7</f>
        <v>Oprava propustků na trati Rožná - Nedvědice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2:12" s="1" customFormat="1" ht="12" customHeight="1">
      <c r="B51" s="22"/>
      <c r="C51" s="33" t="s">
        <v>120</v>
      </c>
      <c r="D51" s="23"/>
      <c r="E51" s="23"/>
      <c r="F51" s="23"/>
      <c r="G51" s="23"/>
      <c r="H51" s="23"/>
      <c r="I51" s="23"/>
      <c r="J51" s="23"/>
      <c r="K51" s="23"/>
      <c r="L51" s="21"/>
    </row>
    <row r="52" spans="1:31" s="2" customFormat="1" ht="16.5" customHeight="1">
      <c r="A52" s="39"/>
      <c r="B52" s="40"/>
      <c r="C52" s="41"/>
      <c r="D52" s="41"/>
      <c r="E52" s="170" t="s">
        <v>1000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12" customHeight="1">
      <c r="A53" s="39"/>
      <c r="B53" s="40"/>
      <c r="C53" s="33" t="s">
        <v>122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6.5" customHeight="1">
      <c r="A54" s="39"/>
      <c r="B54" s="40"/>
      <c r="C54" s="41"/>
      <c r="D54" s="41"/>
      <c r="E54" s="70" t="str">
        <f>E11</f>
        <v>SO 302 - Oprava propustku v km 75,399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2" customHeight="1">
      <c r="A56" s="39"/>
      <c r="B56" s="40"/>
      <c r="C56" s="33" t="s">
        <v>21</v>
      </c>
      <c r="D56" s="41"/>
      <c r="E56" s="41"/>
      <c r="F56" s="28" t="str">
        <f>F14</f>
        <v xml:space="preserve"> </v>
      </c>
      <c r="G56" s="41"/>
      <c r="H56" s="41"/>
      <c r="I56" s="33" t="s">
        <v>23</v>
      </c>
      <c r="J56" s="73" t="str">
        <f>IF(J14="","",J14)</f>
        <v>29. 5. 2023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6.95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5.15" customHeight="1">
      <c r="A58" s="39"/>
      <c r="B58" s="40"/>
      <c r="C58" s="33" t="s">
        <v>25</v>
      </c>
      <c r="D58" s="41"/>
      <c r="E58" s="41"/>
      <c r="F58" s="28" t="str">
        <f>E17</f>
        <v xml:space="preserve"> </v>
      </c>
      <c r="G58" s="41"/>
      <c r="H58" s="41"/>
      <c r="I58" s="33" t="s">
        <v>30</v>
      </c>
      <c r="J58" s="37" t="str">
        <f>E23</f>
        <v xml:space="preserve"> 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15.15" customHeight="1">
      <c r="A59" s="39"/>
      <c r="B59" s="40"/>
      <c r="C59" s="33" t="s">
        <v>28</v>
      </c>
      <c r="D59" s="41"/>
      <c r="E59" s="41"/>
      <c r="F59" s="28" t="str">
        <f>IF(E20="","",E20)</f>
        <v>Vyplň údaj</v>
      </c>
      <c r="G59" s="41"/>
      <c r="H59" s="41"/>
      <c r="I59" s="33" t="s">
        <v>32</v>
      </c>
      <c r="J59" s="37" t="str">
        <f>E26</f>
        <v xml:space="preserve"> 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31" s="2" customFormat="1" ht="29.25" customHeight="1">
      <c r="A61" s="39"/>
      <c r="B61" s="40"/>
      <c r="C61" s="171" t="s">
        <v>125</v>
      </c>
      <c r="D61" s="172"/>
      <c r="E61" s="172"/>
      <c r="F61" s="172"/>
      <c r="G61" s="172"/>
      <c r="H61" s="172"/>
      <c r="I61" s="172"/>
      <c r="J61" s="173" t="s">
        <v>126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1:31" s="2" customFormat="1" ht="10.3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pans="1:47" s="2" customFormat="1" ht="22.8" customHeight="1">
      <c r="A63" s="39"/>
      <c r="B63" s="40"/>
      <c r="C63" s="174" t="s">
        <v>67</v>
      </c>
      <c r="D63" s="41"/>
      <c r="E63" s="41"/>
      <c r="F63" s="41"/>
      <c r="G63" s="41"/>
      <c r="H63" s="41"/>
      <c r="I63" s="41"/>
      <c r="J63" s="103">
        <f>J97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127</v>
      </c>
    </row>
    <row r="64" spans="1:31" s="9" customFormat="1" ht="24.95" customHeight="1">
      <c r="A64" s="9"/>
      <c r="B64" s="175"/>
      <c r="C64" s="176"/>
      <c r="D64" s="177" t="s">
        <v>260</v>
      </c>
      <c r="E64" s="178"/>
      <c r="F64" s="178"/>
      <c r="G64" s="178"/>
      <c r="H64" s="178"/>
      <c r="I64" s="178"/>
      <c r="J64" s="179">
        <f>J98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9" customFormat="1" ht="24.95" customHeight="1">
      <c r="A65" s="9"/>
      <c r="B65" s="175"/>
      <c r="C65" s="176"/>
      <c r="D65" s="177" t="s">
        <v>261</v>
      </c>
      <c r="E65" s="178"/>
      <c r="F65" s="178"/>
      <c r="G65" s="178"/>
      <c r="H65" s="178"/>
      <c r="I65" s="178"/>
      <c r="J65" s="179">
        <f>J184</f>
        <v>0</v>
      </c>
      <c r="K65" s="176"/>
      <c r="L65" s="180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pans="1:31" s="10" customFormat="1" ht="19.9" customHeight="1">
      <c r="A66" s="10"/>
      <c r="B66" s="181"/>
      <c r="C66" s="126"/>
      <c r="D66" s="182" t="s">
        <v>262</v>
      </c>
      <c r="E66" s="183"/>
      <c r="F66" s="183"/>
      <c r="G66" s="183"/>
      <c r="H66" s="183"/>
      <c r="I66" s="183"/>
      <c r="J66" s="184">
        <f>J225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5"/>
      <c r="C67" s="176"/>
      <c r="D67" s="177" t="s">
        <v>263</v>
      </c>
      <c r="E67" s="178"/>
      <c r="F67" s="178"/>
      <c r="G67" s="178"/>
      <c r="H67" s="178"/>
      <c r="I67" s="178"/>
      <c r="J67" s="179">
        <f>J243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9" customFormat="1" ht="24.95" customHeight="1">
      <c r="A68" s="9"/>
      <c r="B68" s="175"/>
      <c r="C68" s="176"/>
      <c r="D68" s="177" t="s">
        <v>264</v>
      </c>
      <c r="E68" s="178"/>
      <c r="F68" s="178"/>
      <c r="G68" s="178"/>
      <c r="H68" s="178"/>
      <c r="I68" s="178"/>
      <c r="J68" s="179">
        <f>J256</f>
        <v>0</v>
      </c>
      <c r="K68" s="176"/>
      <c r="L68" s="180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9" customFormat="1" ht="24.95" customHeight="1">
      <c r="A69" s="9"/>
      <c r="B69" s="175"/>
      <c r="C69" s="176"/>
      <c r="D69" s="177" t="s">
        <v>265</v>
      </c>
      <c r="E69" s="178"/>
      <c r="F69" s="178"/>
      <c r="G69" s="178"/>
      <c r="H69" s="178"/>
      <c r="I69" s="178"/>
      <c r="J69" s="179">
        <f>J272</f>
        <v>0</v>
      </c>
      <c r="K69" s="176"/>
      <c r="L69" s="180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9" customFormat="1" ht="24.95" customHeight="1">
      <c r="A70" s="9"/>
      <c r="B70" s="175"/>
      <c r="C70" s="176"/>
      <c r="D70" s="177" t="s">
        <v>266</v>
      </c>
      <c r="E70" s="178"/>
      <c r="F70" s="178"/>
      <c r="G70" s="178"/>
      <c r="H70" s="178"/>
      <c r="I70" s="178"/>
      <c r="J70" s="179">
        <f>J297</f>
        <v>0</v>
      </c>
      <c r="K70" s="176"/>
      <c r="L70" s="180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9" customFormat="1" ht="24.95" customHeight="1">
      <c r="A71" s="9"/>
      <c r="B71" s="175"/>
      <c r="C71" s="176"/>
      <c r="D71" s="177" t="s">
        <v>267</v>
      </c>
      <c r="E71" s="178"/>
      <c r="F71" s="178"/>
      <c r="G71" s="178"/>
      <c r="H71" s="178"/>
      <c r="I71" s="178"/>
      <c r="J71" s="179">
        <f>J305</f>
        <v>0</v>
      </c>
      <c r="K71" s="176"/>
      <c r="L71" s="180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</row>
    <row r="72" spans="1:31" s="9" customFormat="1" ht="24.95" customHeight="1">
      <c r="A72" s="9"/>
      <c r="B72" s="175"/>
      <c r="C72" s="176"/>
      <c r="D72" s="177" t="s">
        <v>268</v>
      </c>
      <c r="E72" s="178"/>
      <c r="F72" s="178"/>
      <c r="G72" s="178"/>
      <c r="H72" s="178"/>
      <c r="I72" s="178"/>
      <c r="J72" s="179">
        <f>J309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9" customFormat="1" ht="24.95" customHeight="1">
      <c r="A73" s="9"/>
      <c r="B73" s="175"/>
      <c r="C73" s="176"/>
      <c r="D73" s="177" t="s">
        <v>269</v>
      </c>
      <c r="E73" s="178"/>
      <c r="F73" s="178"/>
      <c r="G73" s="178"/>
      <c r="H73" s="178"/>
      <c r="I73" s="178"/>
      <c r="J73" s="179">
        <f>J326</f>
        <v>0</v>
      </c>
      <c r="K73" s="176"/>
      <c r="L73" s="180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pans="1:31" s="9" customFormat="1" ht="24.95" customHeight="1">
      <c r="A74" s="9"/>
      <c r="B74" s="175"/>
      <c r="C74" s="176"/>
      <c r="D74" s="177" t="s">
        <v>130</v>
      </c>
      <c r="E74" s="178"/>
      <c r="F74" s="178"/>
      <c r="G74" s="178"/>
      <c r="H74" s="178"/>
      <c r="I74" s="178"/>
      <c r="J74" s="179">
        <f>J329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pans="1:31" s="10" customFormat="1" ht="19.9" customHeight="1">
      <c r="A75" s="10"/>
      <c r="B75" s="181"/>
      <c r="C75" s="126"/>
      <c r="D75" s="182" t="s">
        <v>270</v>
      </c>
      <c r="E75" s="183"/>
      <c r="F75" s="183"/>
      <c r="G75" s="183"/>
      <c r="H75" s="183"/>
      <c r="I75" s="183"/>
      <c r="J75" s="184">
        <f>J330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6.95" customHeight="1">
      <c r="A77" s="39"/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131</v>
      </c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0" t="str">
        <f>E7</f>
        <v>Oprava propustků na trati Rožná - Nedvědice</v>
      </c>
      <c r="F85" s="33"/>
      <c r="G85" s="33"/>
      <c r="H85" s="33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120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70" t="s">
        <v>1000</v>
      </c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122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0" t="str">
        <f>E11</f>
        <v>SO 302 - Oprava propustku v km 75,399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21</v>
      </c>
      <c r="D91" s="41"/>
      <c r="E91" s="41"/>
      <c r="F91" s="28" t="str">
        <f>F14</f>
        <v xml:space="preserve"> </v>
      </c>
      <c r="G91" s="41"/>
      <c r="H91" s="41"/>
      <c r="I91" s="33" t="s">
        <v>23</v>
      </c>
      <c r="J91" s="73" t="str">
        <f>IF(J14="","",J14)</f>
        <v>29. 5. 2023</v>
      </c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25</v>
      </c>
      <c r="D93" s="41"/>
      <c r="E93" s="41"/>
      <c r="F93" s="28" t="str">
        <f>E17</f>
        <v xml:space="preserve"> </v>
      </c>
      <c r="G93" s="41"/>
      <c r="H93" s="41"/>
      <c r="I93" s="33" t="s">
        <v>30</v>
      </c>
      <c r="J93" s="37" t="str">
        <f>E23</f>
        <v xml:space="preserve"> 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32</v>
      </c>
      <c r="J94" s="37" t="str">
        <f>E26</f>
        <v xml:space="preserve"> </v>
      </c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11" customFormat="1" ht="29.25" customHeight="1">
      <c r="A96" s="186"/>
      <c r="B96" s="187"/>
      <c r="C96" s="188" t="s">
        <v>132</v>
      </c>
      <c r="D96" s="189" t="s">
        <v>54</v>
      </c>
      <c r="E96" s="189" t="s">
        <v>50</v>
      </c>
      <c r="F96" s="189" t="s">
        <v>51</v>
      </c>
      <c r="G96" s="189" t="s">
        <v>133</v>
      </c>
      <c r="H96" s="189" t="s">
        <v>134</v>
      </c>
      <c r="I96" s="189" t="s">
        <v>135</v>
      </c>
      <c r="J96" s="189" t="s">
        <v>126</v>
      </c>
      <c r="K96" s="190" t="s">
        <v>136</v>
      </c>
      <c r="L96" s="191"/>
      <c r="M96" s="93" t="s">
        <v>19</v>
      </c>
      <c r="N96" s="94" t="s">
        <v>39</v>
      </c>
      <c r="O96" s="94" t="s">
        <v>137</v>
      </c>
      <c r="P96" s="94" t="s">
        <v>138</v>
      </c>
      <c r="Q96" s="94" t="s">
        <v>139</v>
      </c>
      <c r="R96" s="94" t="s">
        <v>140</v>
      </c>
      <c r="S96" s="94" t="s">
        <v>141</v>
      </c>
      <c r="T96" s="95" t="s">
        <v>142</v>
      </c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</row>
    <row r="97" spans="1:63" s="2" customFormat="1" ht="22.8" customHeight="1">
      <c r="A97" s="39"/>
      <c r="B97" s="40"/>
      <c r="C97" s="100" t="s">
        <v>143</v>
      </c>
      <c r="D97" s="41"/>
      <c r="E97" s="41"/>
      <c r="F97" s="41"/>
      <c r="G97" s="41"/>
      <c r="H97" s="41"/>
      <c r="I97" s="41"/>
      <c r="J97" s="192">
        <f>BK97</f>
        <v>0</v>
      </c>
      <c r="K97" s="41"/>
      <c r="L97" s="45"/>
      <c r="M97" s="96"/>
      <c r="N97" s="193"/>
      <c r="O97" s="97"/>
      <c r="P97" s="194">
        <f>P98+P184+P243+P256+P272+P297+P305+P309+P326+P329</f>
        <v>0</v>
      </c>
      <c r="Q97" s="97"/>
      <c r="R97" s="194">
        <f>R98+R184+R243+R256+R272+R297+R305+R309+R326+R329</f>
        <v>241.2054867378</v>
      </c>
      <c r="S97" s="97"/>
      <c r="T97" s="195">
        <f>T98+T184+T243+T256+T272+T297+T305+T309+T326+T329</f>
        <v>95.95515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68</v>
      </c>
      <c r="AU97" s="18" t="s">
        <v>127</v>
      </c>
      <c r="BK97" s="196">
        <f>BK98+BK184+BK243+BK256+BK272+BK297+BK305+BK309+BK326+BK329</f>
        <v>0</v>
      </c>
    </row>
    <row r="98" spans="1:63" s="12" customFormat="1" ht="25.9" customHeight="1">
      <c r="A98" s="12"/>
      <c r="B98" s="197"/>
      <c r="C98" s="198"/>
      <c r="D98" s="199" t="s">
        <v>68</v>
      </c>
      <c r="E98" s="200" t="s">
        <v>76</v>
      </c>
      <c r="F98" s="200" t="s">
        <v>271</v>
      </c>
      <c r="G98" s="198"/>
      <c r="H98" s="198"/>
      <c r="I98" s="201"/>
      <c r="J98" s="202">
        <f>BK98</f>
        <v>0</v>
      </c>
      <c r="K98" s="198"/>
      <c r="L98" s="203"/>
      <c r="M98" s="204"/>
      <c r="N98" s="205"/>
      <c r="O98" s="205"/>
      <c r="P98" s="206">
        <f>SUM(P99:P183)</f>
        <v>0</v>
      </c>
      <c r="Q98" s="205"/>
      <c r="R98" s="206">
        <f>SUM(R99:R183)</f>
        <v>171.37417101999998</v>
      </c>
      <c r="S98" s="205"/>
      <c r="T98" s="207">
        <f>SUM(T99:T183)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8" t="s">
        <v>76</v>
      </c>
      <c r="AT98" s="209" t="s">
        <v>68</v>
      </c>
      <c r="AU98" s="209" t="s">
        <v>69</v>
      </c>
      <c r="AY98" s="208" t="s">
        <v>146</v>
      </c>
      <c r="BK98" s="210">
        <f>SUM(BK99:BK183)</f>
        <v>0</v>
      </c>
    </row>
    <row r="99" spans="1:65" s="2" customFormat="1" ht="24.15" customHeight="1">
      <c r="A99" s="39"/>
      <c r="B99" s="40"/>
      <c r="C99" s="213" t="s">
        <v>76</v>
      </c>
      <c r="D99" s="213" t="s">
        <v>149</v>
      </c>
      <c r="E99" s="214" t="s">
        <v>272</v>
      </c>
      <c r="F99" s="215" t="s">
        <v>273</v>
      </c>
      <c r="G99" s="216" t="s">
        <v>274</v>
      </c>
      <c r="H99" s="217">
        <v>160</v>
      </c>
      <c r="I99" s="218"/>
      <c r="J99" s="219">
        <f>ROUND(I99*H99,2)</f>
        <v>0</v>
      </c>
      <c r="K99" s="215" t="s">
        <v>275</v>
      </c>
      <c r="L99" s="45"/>
      <c r="M99" s="220" t="s">
        <v>19</v>
      </c>
      <c r="N99" s="221" t="s">
        <v>40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154</v>
      </c>
      <c r="AT99" s="224" t="s">
        <v>149</v>
      </c>
      <c r="AU99" s="224" t="s">
        <v>76</v>
      </c>
      <c r="AY99" s="18" t="s">
        <v>146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76</v>
      </c>
      <c r="BK99" s="225">
        <f>ROUND(I99*H99,2)</f>
        <v>0</v>
      </c>
      <c r="BL99" s="18" t="s">
        <v>154</v>
      </c>
      <c r="BM99" s="224" t="s">
        <v>1039</v>
      </c>
    </row>
    <row r="100" spans="1:47" s="2" customFormat="1" ht="12">
      <c r="A100" s="39"/>
      <c r="B100" s="40"/>
      <c r="C100" s="41"/>
      <c r="D100" s="226" t="s">
        <v>156</v>
      </c>
      <c r="E100" s="41"/>
      <c r="F100" s="227" t="s">
        <v>277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156</v>
      </c>
      <c r="AU100" s="18" t="s">
        <v>76</v>
      </c>
    </row>
    <row r="101" spans="1:47" s="2" customFormat="1" ht="12">
      <c r="A101" s="39"/>
      <c r="B101" s="40"/>
      <c r="C101" s="41"/>
      <c r="D101" s="277" t="s">
        <v>278</v>
      </c>
      <c r="E101" s="41"/>
      <c r="F101" s="278" t="s">
        <v>279</v>
      </c>
      <c r="G101" s="41"/>
      <c r="H101" s="41"/>
      <c r="I101" s="228"/>
      <c r="J101" s="41"/>
      <c r="K101" s="41"/>
      <c r="L101" s="45"/>
      <c r="M101" s="229"/>
      <c r="N101" s="230"/>
      <c r="O101" s="85"/>
      <c r="P101" s="85"/>
      <c r="Q101" s="85"/>
      <c r="R101" s="85"/>
      <c r="S101" s="85"/>
      <c r="T101" s="8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278</v>
      </c>
      <c r="AU101" s="18" t="s">
        <v>76</v>
      </c>
    </row>
    <row r="102" spans="1:51" s="13" customFormat="1" ht="12">
      <c r="A102" s="13"/>
      <c r="B102" s="232"/>
      <c r="C102" s="233"/>
      <c r="D102" s="226" t="s">
        <v>165</v>
      </c>
      <c r="E102" s="234" t="s">
        <v>19</v>
      </c>
      <c r="F102" s="235" t="s">
        <v>1040</v>
      </c>
      <c r="G102" s="233"/>
      <c r="H102" s="236">
        <v>80</v>
      </c>
      <c r="I102" s="237"/>
      <c r="J102" s="233"/>
      <c r="K102" s="233"/>
      <c r="L102" s="238"/>
      <c r="M102" s="239"/>
      <c r="N102" s="240"/>
      <c r="O102" s="240"/>
      <c r="P102" s="240"/>
      <c r="Q102" s="240"/>
      <c r="R102" s="240"/>
      <c r="S102" s="240"/>
      <c r="T102" s="24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2" t="s">
        <v>165</v>
      </c>
      <c r="AU102" s="242" t="s">
        <v>76</v>
      </c>
      <c r="AV102" s="13" t="s">
        <v>78</v>
      </c>
      <c r="AW102" s="13" t="s">
        <v>31</v>
      </c>
      <c r="AX102" s="13" t="s">
        <v>69</v>
      </c>
      <c r="AY102" s="242" t="s">
        <v>146</v>
      </c>
    </row>
    <row r="103" spans="1:51" s="13" customFormat="1" ht="12">
      <c r="A103" s="13"/>
      <c r="B103" s="232"/>
      <c r="C103" s="233"/>
      <c r="D103" s="226" t="s">
        <v>165</v>
      </c>
      <c r="E103" s="234" t="s">
        <v>19</v>
      </c>
      <c r="F103" s="235" t="s">
        <v>1041</v>
      </c>
      <c r="G103" s="233"/>
      <c r="H103" s="236">
        <v>80</v>
      </c>
      <c r="I103" s="237"/>
      <c r="J103" s="233"/>
      <c r="K103" s="233"/>
      <c r="L103" s="238"/>
      <c r="M103" s="239"/>
      <c r="N103" s="240"/>
      <c r="O103" s="240"/>
      <c r="P103" s="240"/>
      <c r="Q103" s="240"/>
      <c r="R103" s="240"/>
      <c r="S103" s="240"/>
      <c r="T103" s="24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2" t="s">
        <v>165</v>
      </c>
      <c r="AU103" s="242" t="s">
        <v>76</v>
      </c>
      <c r="AV103" s="13" t="s">
        <v>78</v>
      </c>
      <c r="AW103" s="13" t="s">
        <v>31</v>
      </c>
      <c r="AX103" s="13" t="s">
        <v>69</v>
      </c>
      <c r="AY103" s="242" t="s">
        <v>146</v>
      </c>
    </row>
    <row r="104" spans="1:51" s="14" customFormat="1" ht="12">
      <c r="A104" s="14"/>
      <c r="B104" s="243"/>
      <c r="C104" s="244"/>
      <c r="D104" s="226" t="s">
        <v>165</v>
      </c>
      <c r="E104" s="245" t="s">
        <v>19</v>
      </c>
      <c r="F104" s="246" t="s">
        <v>167</v>
      </c>
      <c r="G104" s="244"/>
      <c r="H104" s="247">
        <v>160</v>
      </c>
      <c r="I104" s="248"/>
      <c r="J104" s="244"/>
      <c r="K104" s="244"/>
      <c r="L104" s="249"/>
      <c r="M104" s="250"/>
      <c r="N104" s="251"/>
      <c r="O104" s="251"/>
      <c r="P104" s="251"/>
      <c r="Q104" s="251"/>
      <c r="R104" s="251"/>
      <c r="S104" s="251"/>
      <c r="T104" s="252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3" t="s">
        <v>165</v>
      </c>
      <c r="AU104" s="253" t="s">
        <v>76</v>
      </c>
      <c r="AV104" s="14" t="s">
        <v>154</v>
      </c>
      <c r="AW104" s="14" t="s">
        <v>31</v>
      </c>
      <c r="AX104" s="14" t="s">
        <v>76</v>
      </c>
      <c r="AY104" s="253" t="s">
        <v>146</v>
      </c>
    </row>
    <row r="105" spans="1:65" s="2" customFormat="1" ht="16.5" customHeight="1">
      <c r="A105" s="39"/>
      <c r="B105" s="40"/>
      <c r="C105" s="213" t="s">
        <v>78</v>
      </c>
      <c r="D105" s="213" t="s">
        <v>149</v>
      </c>
      <c r="E105" s="214" t="s">
        <v>281</v>
      </c>
      <c r="F105" s="215" t="s">
        <v>282</v>
      </c>
      <c r="G105" s="216" t="s">
        <v>283</v>
      </c>
      <c r="H105" s="217">
        <v>24</v>
      </c>
      <c r="I105" s="218"/>
      <c r="J105" s="219">
        <f>ROUND(I105*H105,2)</f>
        <v>0</v>
      </c>
      <c r="K105" s="215" t="s">
        <v>19</v>
      </c>
      <c r="L105" s="45"/>
      <c r="M105" s="220" t="s">
        <v>19</v>
      </c>
      <c r="N105" s="221" t="s">
        <v>40</v>
      </c>
      <c r="O105" s="85"/>
      <c r="P105" s="222">
        <f>O105*H105</f>
        <v>0</v>
      </c>
      <c r="Q105" s="222">
        <v>4.07925E-05</v>
      </c>
      <c r="R105" s="222">
        <f>Q105*H105</f>
        <v>0.00097902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154</v>
      </c>
      <c r="AT105" s="224" t="s">
        <v>149</v>
      </c>
      <c r="AU105" s="224" t="s">
        <v>76</v>
      </c>
      <c r="AY105" s="18" t="s">
        <v>146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76</v>
      </c>
      <c r="BK105" s="225">
        <f>ROUND(I105*H105,2)</f>
        <v>0</v>
      </c>
      <c r="BL105" s="18" t="s">
        <v>154</v>
      </c>
      <c r="BM105" s="224" t="s">
        <v>1042</v>
      </c>
    </row>
    <row r="106" spans="1:47" s="2" customFormat="1" ht="12">
      <c r="A106" s="39"/>
      <c r="B106" s="40"/>
      <c r="C106" s="41"/>
      <c r="D106" s="226" t="s">
        <v>156</v>
      </c>
      <c r="E106" s="41"/>
      <c r="F106" s="227" t="s">
        <v>285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156</v>
      </c>
      <c r="AU106" s="18" t="s">
        <v>76</v>
      </c>
    </row>
    <row r="107" spans="1:51" s="13" customFormat="1" ht="12">
      <c r="A107" s="13"/>
      <c r="B107" s="232"/>
      <c r="C107" s="233"/>
      <c r="D107" s="226" t="s">
        <v>165</v>
      </c>
      <c r="E107" s="234" t="s">
        <v>19</v>
      </c>
      <c r="F107" s="235" t="s">
        <v>1043</v>
      </c>
      <c r="G107" s="233"/>
      <c r="H107" s="236">
        <v>24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2" t="s">
        <v>165</v>
      </c>
      <c r="AU107" s="242" t="s">
        <v>76</v>
      </c>
      <c r="AV107" s="13" t="s">
        <v>78</v>
      </c>
      <c r="AW107" s="13" t="s">
        <v>31</v>
      </c>
      <c r="AX107" s="13" t="s">
        <v>76</v>
      </c>
      <c r="AY107" s="242" t="s">
        <v>146</v>
      </c>
    </row>
    <row r="108" spans="1:65" s="2" customFormat="1" ht="16.5" customHeight="1">
      <c r="A108" s="39"/>
      <c r="B108" s="40"/>
      <c r="C108" s="213" t="s">
        <v>168</v>
      </c>
      <c r="D108" s="213" t="s">
        <v>149</v>
      </c>
      <c r="E108" s="214" t="s">
        <v>287</v>
      </c>
      <c r="F108" s="215" t="s">
        <v>288</v>
      </c>
      <c r="G108" s="216" t="s">
        <v>289</v>
      </c>
      <c r="H108" s="217">
        <v>20</v>
      </c>
      <c r="I108" s="218"/>
      <c r="J108" s="219">
        <f>ROUND(I108*H108,2)</f>
        <v>0</v>
      </c>
      <c r="K108" s="215" t="s">
        <v>19</v>
      </c>
      <c r="L108" s="45"/>
      <c r="M108" s="220" t="s">
        <v>19</v>
      </c>
      <c r="N108" s="221" t="s">
        <v>40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154</v>
      </c>
      <c r="AT108" s="224" t="s">
        <v>149</v>
      </c>
      <c r="AU108" s="224" t="s">
        <v>76</v>
      </c>
      <c r="AY108" s="18" t="s">
        <v>146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76</v>
      </c>
      <c r="BK108" s="225">
        <f>ROUND(I108*H108,2)</f>
        <v>0</v>
      </c>
      <c r="BL108" s="18" t="s">
        <v>154</v>
      </c>
      <c r="BM108" s="224" t="s">
        <v>1044</v>
      </c>
    </row>
    <row r="109" spans="1:47" s="2" customFormat="1" ht="12">
      <c r="A109" s="39"/>
      <c r="B109" s="40"/>
      <c r="C109" s="41"/>
      <c r="D109" s="226" t="s">
        <v>156</v>
      </c>
      <c r="E109" s="41"/>
      <c r="F109" s="227" t="s">
        <v>291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156</v>
      </c>
      <c r="AU109" s="18" t="s">
        <v>76</v>
      </c>
    </row>
    <row r="110" spans="1:51" s="13" customFormat="1" ht="12">
      <c r="A110" s="13"/>
      <c r="B110" s="232"/>
      <c r="C110" s="233"/>
      <c r="D110" s="226" t="s">
        <v>165</v>
      </c>
      <c r="E110" s="234" t="s">
        <v>19</v>
      </c>
      <c r="F110" s="235" t="s">
        <v>387</v>
      </c>
      <c r="G110" s="233"/>
      <c r="H110" s="236">
        <v>20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2" t="s">
        <v>165</v>
      </c>
      <c r="AU110" s="242" t="s">
        <v>76</v>
      </c>
      <c r="AV110" s="13" t="s">
        <v>78</v>
      </c>
      <c r="AW110" s="13" t="s">
        <v>31</v>
      </c>
      <c r="AX110" s="13" t="s">
        <v>76</v>
      </c>
      <c r="AY110" s="242" t="s">
        <v>146</v>
      </c>
    </row>
    <row r="111" spans="1:65" s="2" customFormat="1" ht="16.5" customHeight="1">
      <c r="A111" s="39"/>
      <c r="B111" s="40"/>
      <c r="C111" s="213" t="s">
        <v>154</v>
      </c>
      <c r="D111" s="213" t="s">
        <v>149</v>
      </c>
      <c r="E111" s="214" t="s">
        <v>299</v>
      </c>
      <c r="F111" s="215" t="s">
        <v>300</v>
      </c>
      <c r="G111" s="216" t="s">
        <v>160</v>
      </c>
      <c r="H111" s="217">
        <v>10</v>
      </c>
      <c r="I111" s="218"/>
      <c r="J111" s="219">
        <f>ROUND(I111*H111,2)</f>
        <v>0</v>
      </c>
      <c r="K111" s="215" t="s">
        <v>275</v>
      </c>
      <c r="L111" s="45"/>
      <c r="M111" s="220" t="s">
        <v>19</v>
      </c>
      <c r="N111" s="221" t="s">
        <v>40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154</v>
      </c>
      <c r="AT111" s="224" t="s">
        <v>149</v>
      </c>
      <c r="AU111" s="224" t="s">
        <v>76</v>
      </c>
      <c r="AY111" s="18" t="s">
        <v>146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76</v>
      </c>
      <c r="BK111" s="225">
        <f>ROUND(I111*H111,2)</f>
        <v>0</v>
      </c>
      <c r="BL111" s="18" t="s">
        <v>154</v>
      </c>
      <c r="BM111" s="224" t="s">
        <v>1045</v>
      </c>
    </row>
    <row r="112" spans="1:47" s="2" customFormat="1" ht="12">
      <c r="A112" s="39"/>
      <c r="B112" s="40"/>
      <c r="C112" s="41"/>
      <c r="D112" s="226" t="s">
        <v>156</v>
      </c>
      <c r="E112" s="41"/>
      <c r="F112" s="227" t="s">
        <v>302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156</v>
      </c>
      <c r="AU112" s="18" t="s">
        <v>76</v>
      </c>
    </row>
    <row r="113" spans="1:47" s="2" customFormat="1" ht="12">
      <c r="A113" s="39"/>
      <c r="B113" s="40"/>
      <c r="C113" s="41"/>
      <c r="D113" s="277" t="s">
        <v>278</v>
      </c>
      <c r="E113" s="41"/>
      <c r="F113" s="278" t="s">
        <v>303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278</v>
      </c>
      <c r="AU113" s="18" t="s">
        <v>76</v>
      </c>
    </row>
    <row r="114" spans="1:51" s="13" customFormat="1" ht="12">
      <c r="A114" s="13"/>
      <c r="B114" s="232"/>
      <c r="C114" s="233"/>
      <c r="D114" s="226" t="s">
        <v>165</v>
      </c>
      <c r="E114" s="234" t="s">
        <v>19</v>
      </c>
      <c r="F114" s="235" t="s">
        <v>1046</v>
      </c>
      <c r="G114" s="233"/>
      <c r="H114" s="236">
        <v>10</v>
      </c>
      <c r="I114" s="237"/>
      <c r="J114" s="233"/>
      <c r="K114" s="233"/>
      <c r="L114" s="238"/>
      <c r="M114" s="239"/>
      <c r="N114" s="240"/>
      <c r="O114" s="240"/>
      <c r="P114" s="240"/>
      <c r="Q114" s="240"/>
      <c r="R114" s="240"/>
      <c r="S114" s="240"/>
      <c r="T114" s="241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2" t="s">
        <v>165</v>
      </c>
      <c r="AU114" s="242" t="s">
        <v>76</v>
      </c>
      <c r="AV114" s="13" t="s">
        <v>78</v>
      </c>
      <c r="AW114" s="13" t="s">
        <v>31</v>
      </c>
      <c r="AX114" s="13" t="s">
        <v>76</v>
      </c>
      <c r="AY114" s="242" t="s">
        <v>146</v>
      </c>
    </row>
    <row r="115" spans="1:65" s="2" customFormat="1" ht="16.5" customHeight="1">
      <c r="A115" s="39"/>
      <c r="B115" s="40"/>
      <c r="C115" s="213" t="s">
        <v>147</v>
      </c>
      <c r="D115" s="213" t="s">
        <v>149</v>
      </c>
      <c r="E115" s="214" t="s">
        <v>307</v>
      </c>
      <c r="F115" s="215" t="s">
        <v>308</v>
      </c>
      <c r="G115" s="216" t="s">
        <v>160</v>
      </c>
      <c r="H115" s="217">
        <v>161.586</v>
      </c>
      <c r="I115" s="218"/>
      <c r="J115" s="219">
        <f>ROUND(I115*H115,2)</f>
        <v>0</v>
      </c>
      <c r="K115" s="215" t="s">
        <v>275</v>
      </c>
      <c r="L115" s="45"/>
      <c r="M115" s="220" t="s">
        <v>19</v>
      </c>
      <c r="N115" s="221" t="s">
        <v>40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154</v>
      </c>
      <c r="AT115" s="224" t="s">
        <v>149</v>
      </c>
      <c r="AU115" s="224" t="s">
        <v>76</v>
      </c>
      <c r="AY115" s="18" t="s">
        <v>146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76</v>
      </c>
      <c r="BK115" s="225">
        <f>ROUND(I115*H115,2)</f>
        <v>0</v>
      </c>
      <c r="BL115" s="18" t="s">
        <v>154</v>
      </c>
      <c r="BM115" s="224" t="s">
        <v>1047</v>
      </c>
    </row>
    <row r="116" spans="1:47" s="2" customFormat="1" ht="12">
      <c r="A116" s="39"/>
      <c r="B116" s="40"/>
      <c r="C116" s="41"/>
      <c r="D116" s="226" t="s">
        <v>156</v>
      </c>
      <c r="E116" s="41"/>
      <c r="F116" s="227" t="s">
        <v>310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156</v>
      </c>
      <c r="AU116" s="18" t="s">
        <v>76</v>
      </c>
    </row>
    <row r="117" spans="1:47" s="2" customFormat="1" ht="12">
      <c r="A117" s="39"/>
      <c r="B117" s="40"/>
      <c r="C117" s="41"/>
      <c r="D117" s="277" t="s">
        <v>278</v>
      </c>
      <c r="E117" s="41"/>
      <c r="F117" s="278" t="s">
        <v>311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278</v>
      </c>
      <c r="AU117" s="18" t="s">
        <v>76</v>
      </c>
    </row>
    <row r="118" spans="1:51" s="13" customFormat="1" ht="12">
      <c r="A118" s="13"/>
      <c r="B118" s="232"/>
      <c r="C118" s="233"/>
      <c r="D118" s="226" t="s">
        <v>165</v>
      </c>
      <c r="E118" s="234" t="s">
        <v>19</v>
      </c>
      <c r="F118" s="235" t="s">
        <v>1048</v>
      </c>
      <c r="G118" s="233"/>
      <c r="H118" s="236">
        <v>-65.975</v>
      </c>
      <c r="I118" s="237"/>
      <c r="J118" s="233"/>
      <c r="K118" s="233"/>
      <c r="L118" s="238"/>
      <c r="M118" s="239"/>
      <c r="N118" s="240"/>
      <c r="O118" s="240"/>
      <c r="P118" s="240"/>
      <c r="Q118" s="240"/>
      <c r="R118" s="240"/>
      <c r="S118" s="240"/>
      <c r="T118" s="24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2" t="s">
        <v>165</v>
      </c>
      <c r="AU118" s="242" t="s">
        <v>76</v>
      </c>
      <c r="AV118" s="13" t="s">
        <v>78</v>
      </c>
      <c r="AW118" s="13" t="s">
        <v>31</v>
      </c>
      <c r="AX118" s="13" t="s">
        <v>69</v>
      </c>
      <c r="AY118" s="242" t="s">
        <v>146</v>
      </c>
    </row>
    <row r="119" spans="1:51" s="13" customFormat="1" ht="12">
      <c r="A119" s="13"/>
      <c r="B119" s="232"/>
      <c r="C119" s="233"/>
      <c r="D119" s="226" t="s">
        <v>165</v>
      </c>
      <c r="E119" s="234" t="s">
        <v>19</v>
      </c>
      <c r="F119" s="235" t="s">
        <v>1049</v>
      </c>
      <c r="G119" s="233"/>
      <c r="H119" s="236">
        <v>227.561</v>
      </c>
      <c r="I119" s="237"/>
      <c r="J119" s="233"/>
      <c r="K119" s="233"/>
      <c r="L119" s="238"/>
      <c r="M119" s="239"/>
      <c r="N119" s="240"/>
      <c r="O119" s="240"/>
      <c r="P119" s="240"/>
      <c r="Q119" s="240"/>
      <c r="R119" s="240"/>
      <c r="S119" s="240"/>
      <c r="T119" s="24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2" t="s">
        <v>165</v>
      </c>
      <c r="AU119" s="242" t="s">
        <v>76</v>
      </c>
      <c r="AV119" s="13" t="s">
        <v>78</v>
      </c>
      <c r="AW119" s="13" t="s">
        <v>31</v>
      </c>
      <c r="AX119" s="13" t="s">
        <v>69</v>
      </c>
      <c r="AY119" s="242" t="s">
        <v>146</v>
      </c>
    </row>
    <row r="120" spans="1:51" s="14" customFormat="1" ht="12">
      <c r="A120" s="14"/>
      <c r="B120" s="243"/>
      <c r="C120" s="244"/>
      <c r="D120" s="226" t="s">
        <v>165</v>
      </c>
      <c r="E120" s="245" t="s">
        <v>19</v>
      </c>
      <c r="F120" s="246" t="s">
        <v>167</v>
      </c>
      <c r="G120" s="244"/>
      <c r="H120" s="247">
        <v>161.586</v>
      </c>
      <c r="I120" s="248"/>
      <c r="J120" s="244"/>
      <c r="K120" s="244"/>
      <c r="L120" s="249"/>
      <c r="M120" s="250"/>
      <c r="N120" s="251"/>
      <c r="O120" s="251"/>
      <c r="P120" s="251"/>
      <c r="Q120" s="251"/>
      <c r="R120" s="251"/>
      <c r="S120" s="251"/>
      <c r="T120" s="252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3" t="s">
        <v>165</v>
      </c>
      <c r="AU120" s="253" t="s">
        <v>76</v>
      </c>
      <c r="AV120" s="14" t="s">
        <v>154</v>
      </c>
      <c r="AW120" s="14" t="s">
        <v>31</v>
      </c>
      <c r="AX120" s="14" t="s">
        <v>76</v>
      </c>
      <c r="AY120" s="253" t="s">
        <v>146</v>
      </c>
    </row>
    <row r="121" spans="1:65" s="2" customFormat="1" ht="16.5" customHeight="1">
      <c r="A121" s="39"/>
      <c r="B121" s="40"/>
      <c r="C121" s="213" t="s">
        <v>184</v>
      </c>
      <c r="D121" s="213" t="s">
        <v>149</v>
      </c>
      <c r="E121" s="214" t="s">
        <v>314</v>
      </c>
      <c r="F121" s="215" t="s">
        <v>315</v>
      </c>
      <c r="G121" s="216" t="s">
        <v>160</v>
      </c>
      <c r="H121" s="217">
        <v>161.586</v>
      </c>
      <c r="I121" s="218"/>
      <c r="J121" s="219">
        <f>ROUND(I121*H121,2)</f>
        <v>0</v>
      </c>
      <c r="K121" s="215" t="s">
        <v>275</v>
      </c>
      <c r="L121" s="45"/>
      <c r="M121" s="220" t="s">
        <v>19</v>
      </c>
      <c r="N121" s="221" t="s">
        <v>40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154</v>
      </c>
      <c r="AT121" s="224" t="s">
        <v>149</v>
      </c>
      <c r="AU121" s="224" t="s">
        <v>76</v>
      </c>
      <c r="AY121" s="18" t="s">
        <v>146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76</v>
      </c>
      <c r="BK121" s="225">
        <f>ROUND(I121*H121,2)</f>
        <v>0</v>
      </c>
      <c r="BL121" s="18" t="s">
        <v>154</v>
      </c>
      <c r="BM121" s="224" t="s">
        <v>1050</v>
      </c>
    </row>
    <row r="122" spans="1:47" s="2" customFormat="1" ht="12">
      <c r="A122" s="39"/>
      <c r="B122" s="40"/>
      <c r="C122" s="41"/>
      <c r="D122" s="226" t="s">
        <v>156</v>
      </c>
      <c r="E122" s="41"/>
      <c r="F122" s="227" t="s">
        <v>317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156</v>
      </c>
      <c r="AU122" s="18" t="s">
        <v>76</v>
      </c>
    </row>
    <row r="123" spans="1:47" s="2" customFormat="1" ht="12">
      <c r="A123" s="39"/>
      <c r="B123" s="40"/>
      <c r="C123" s="41"/>
      <c r="D123" s="277" t="s">
        <v>278</v>
      </c>
      <c r="E123" s="41"/>
      <c r="F123" s="278" t="s">
        <v>318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278</v>
      </c>
      <c r="AU123" s="18" t="s">
        <v>76</v>
      </c>
    </row>
    <row r="124" spans="1:51" s="13" customFormat="1" ht="12">
      <c r="A124" s="13"/>
      <c r="B124" s="232"/>
      <c r="C124" s="233"/>
      <c r="D124" s="226" t="s">
        <v>165</v>
      </c>
      <c r="E124" s="234" t="s">
        <v>19</v>
      </c>
      <c r="F124" s="235" t="s">
        <v>1051</v>
      </c>
      <c r="G124" s="233"/>
      <c r="H124" s="236">
        <v>161.586</v>
      </c>
      <c r="I124" s="237"/>
      <c r="J124" s="233"/>
      <c r="K124" s="233"/>
      <c r="L124" s="238"/>
      <c r="M124" s="239"/>
      <c r="N124" s="240"/>
      <c r="O124" s="240"/>
      <c r="P124" s="240"/>
      <c r="Q124" s="240"/>
      <c r="R124" s="240"/>
      <c r="S124" s="240"/>
      <c r="T124" s="24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2" t="s">
        <v>165</v>
      </c>
      <c r="AU124" s="242" t="s">
        <v>76</v>
      </c>
      <c r="AV124" s="13" t="s">
        <v>78</v>
      </c>
      <c r="AW124" s="13" t="s">
        <v>31</v>
      </c>
      <c r="AX124" s="13" t="s">
        <v>76</v>
      </c>
      <c r="AY124" s="242" t="s">
        <v>146</v>
      </c>
    </row>
    <row r="125" spans="1:65" s="2" customFormat="1" ht="21.75" customHeight="1">
      <c r="A125" s="39"/>
      <c r="B125" s="40"/>
      <c r="C125" s="213" t="s">
        <v>189</v>
      </c>
      <c r="D125" s="213" t="s">
        <v>149</v>
      </c>
      <c r="E125" s="214" t="s">
        <v>320</v>
      </c>
      <c r="F125" s="215" t="s">
        <v>321</v>
      </c>
      <c r="G125" s="216" t="s">
        <v>160</v>
      </c>
      <c r="H125" s="217">
        <v>171.586</v>
      </c>
      <c r="I125" s="218"/>
      <c r="J125" s="219">
        <f>ROUND(I125*H125,2)</f>
        <v>0</v>
      </c>
      <c r="K125" s="215" t="s">
        <v>275</v>
      </c>
      <c r="L125" s="45"/>
      <c r="M125" s="220" t="s">
        <v>19</v>
      </c>
      <c r="N125" s="221" t="s">
        <v>40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154</v>
      </c>
      <c r="AT125" s="224" t="s">
        <v>149</v>
      </c>
      <c r="AU125" s="224" t="s">
        <v>76</v>
      </c>
      <c r="AY125" s="18" t="s">
        <v>146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76</v>
      </c>
      <c r="BK125" s="225">
        <f>ROUND(I125*H125,2)</f>
        <v>0</v>
      </c>
      <c r="BL125" s="18" t="s">
        <v>154</v>
      </c>
      <c r="BM125" s="224" t="s">
        <v>1052</v>
      </c>
    </row>
    <row r="126" spans="1:47" s="2" customFormat="1" ht="12">
      <c r="A126" s="39"/>
      <c r="B126" s="40"/>
      <c r="C126" s="41"/>
      <c r="D126" s="226" t="s">
        <v>156</v>
      </c>
      <c r="E126" s="41"/>
      <c r="F126" s="227" t="s">
        <v>323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156</v>
      </c>
      <c r="AU126" s="18" t="s">
        <v>76</v>
      </c>
    </row>
    <row r="127" spans="1:47" s="2" customFormat="1" ht="12">
      <c r="A127" s="39"/>
      <c r="B127" s="40"/>
      <c r="C127" s="41"/>
      <c r="D127" s="277" t="s">
        <v>278</v>
      </c>
      <c r="E127" s="41"/>
      <c r="F127" s="278" t="s">
        <v>324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278</v>
      </c>
      <c r="AU127" s="18" t="s">
        <v>76</v>
      </c>
    </row>
    <row r="128" spans="1:51" s="13" customFormat="1" ht="12">
      <c r="A128" s="13"/>
      <c r="B128" s="232"/>
      <c r="C128" s="233"/>
      <c r="D128" s="226" t="s">
        <v>165</v>
      </c>
      <c r="E128" s="234" t="s">
        <v>19</v>
      </c>
      <c r="F128" s="235" t="s">
        <v>1053</v>
      </c>
      <c r="G128" s="233"/>
      <c r="H128" s="236">
        <v>171.586</v>
      </c>
      <c r="I128" s="237"/>
      <c r="J128" s="233"/>
      <c r="K128" s="233"/>
      <c r="L128" s="238"/>
      <c r="M128" s="239"/>
      <c r="N128" s="240"/>
      <c r="O128" s="240"/>
      <c r="P128" s="240"/>
      <c r="Q128" s="240"/>
      <c r="R128" s="240"/>
      <c r="S128" s="240"/>
      <c r="T128" s="241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2" t="s">
        <v>165</v>
      </c>
      <c r="AU128" s="242" t="s">
        <v>76</v>
      </c>
      <c r="AV128" s="13" t="s">
        <v>78</v>
      </c>
      <c r="AW128" s="13" t="s">
        <v>31</v>
      </c>
      <c r="AX128" s="13" t="s">
        <v>76</v>
      </c>
      <c r="AY128" s="242" t="s">
        <v>146</v>
      </c>
    </row>
    <row r="129" spans="1:65" s="2" customFormat="1" ht="24.15" customHeight="1">
      <c r="A129" s="39"/>
      <c r="B129" s="40"/>
      <c r="C129" s="213" t="s">
        <v>196</v>
      </c>
      <c r="D129" s="213" t="s">
        <v>149</v>
      </c>
      <c r="E129" s="214" t="s">
        <v>326</v>
      </c>
      <c r="F129" s="215" t="s">
        <v>327</v>
      </c>
      <c r="G129" s="216" t="s">
        <v>160</v>
      </c>
      <c r="H129" s="217">
        <v>2423.79</v>
      </c>
      <c r="I129" s="218"/>
      <c r="J129" s="219">
        <f>ROUND(I129*H129,2)</f>
        <v>0</v>
      </c>
      <c r="K129" s="215" t="s">
        <v>275</v>
      </c>
      <c r="L129" s="45"/>
      <c r="M129" s="220" t="s">
        <v>19</v>
      </c>
      <c r="N129" s="221" t="s">
        <v>40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154</v>
      </c>
      <c r="AT129" s="224" t="s">
        <v>149</v>
      </c>
      <c r="AU129" s="224" t="s">
        <v>76</v>
      </c>
      <c r="AY129" s="18" t="s">
        <v>146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76</v>
      </c>
      <c r="BK129" s="225">
        <f>ROUND(I129*H129,2)</f>
        <v>0</v>
      </c>
      <c r="BL129" s="18" t="s">
        <v>154</v>
      </c>
      <c r="BM129" s="224" t="s">
        <v>1054</v>
      </c>
    </row>
    <row r="130" spans="1:47" s="2" customFormat="1" ht="12">
      <c r="A130" s="39"/>
      <c r="B130" s="40"/>
      <c r="C130" s="41"/>
      <c r="D130" s="226" t="s">
        <v>156</v>
      </c>
      <c r="E130" s="41"/>
      <c r="F130" s="227" t="s">
        <v>329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156</v>
      </c>
      <c r="AU130" s="18" t="s">
        <v>76</v>
      </c>
    </row>
    <row r="131" spans="1:47" s="2" customFormat="1" ht="12">
      <c r="A131" s="39"/>
      <c r="B131" s="40"/>
      <c r="C131" s="41"/>
      <c r="D131" s="277" t="s">
        <v>278</v>
      </c>
      <c r="E131" s="41"/>
      <c r="F131" s="278" t="s">
        <v>330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278</v>
      </c>
      <c r="AU131" s="18" t="s">
        <v>76</v>
      </c>
    </row>
    <row r="132" spans="1:51" s="13" customFormat="1" ht="12">
      <c r="A132" s="13"/>
      <c r="B132" s="232"/>
      <c r="C132" s="233"/>
      <c r="D132" s="226" t="s">
        <v>165</v>
      </c>
      <c r="E132" s="234" t="s">
        <v>19</v>
      </c>
      <c r="F132" s="235" t="s">
        <v>1055</v>
      </c>
      <c r="G132" s="233"/>
      <c r="H132" s="236">
        <v>2423.79</v>
      </c>
      <c r="I132" s="237"/>
      <c r="J132" s="233"/>
      <c r="K132" s="233"/>
      <c r="L132" s="238"/>
      <c r="M132" s="239"/>
      <c r="N132" s="240"/>
      <c r="O132" s="240"/>
      <c r="P132" s="240"/>
      <c r="Q132" s="240"/>
      <c r="R132" s="240"/>
      <c r="S132" s="240"/>
      <c r="T132" s="241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2" t="s">
        <v>165</v>
      </c>
      <c r="AU132" s="242" t="s">
        <v>76</v>
      </c>
      <c r="AV132" s="13" t="s">
        <v>78</v>
      </c>
      <c r="AW132" s="13" t="s">
        <v>31</v>
      </c>
      <c r="AX132" s="13" t="s">
        <v>76</v>
      </c>
      <c r="AY132" s="242" t="s">
        <v>146</v>
      </c>
    </row>
    <row r="133" spans="1:65" s="2" customFormat="1" ht="16.5" customHeight="1">
      <c r="A133" s="39"/>
      <c r="B133" s="40"/>
      <c r="C133" s="213" t="s">
        <v>201</v>
      </c>
      <c r="D133" s="213" t="s">
        <v>149</v>
      </c>
      <c r="E133" s="214" t="s">
        <v>332</v>
      </c>
      <c r="F133" s="215" t="s">
        <v>333</v>
      </c>
      <c r="G133" s="216" t="s">
        <v>160</v>
      </c>
      <c r="H133" s="217">
        <v>171.586</v>
      </c>
      <c r="I133" s="218"/>
      <c r="J133" s="219">
        <f>ROUND(I133*H133,2)</f>
        <v>0</v>
      </c>
      <c r="K133" s="215" t="s">
        <v>275</v>
      </c>
      <c r="L133" s="45"/>
      <c r="M133" s="220" t="s">
        <v>19</v>
      </c>
      <c r="N133" s="221" t="s">
        <v>40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154</v>
      </c>
      <c r="AT133" s="224" t="s">
        <v>149</v>
      </c>
      <c r="AU133" s="224" t="s">
        <v>76</v>
      </c>
      <c r="AY133" s="18" t="s">
        <v>146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76</v>
      </c>
      <c r="BK133" s="225">
        <f>ROUND(I133*H133,2)</f>
        <v>0</v>
      </c>
      <c r="BL133" s="18" t="s">
        <v>154</v>
      </c>
      <c r="BM133" s="224" t="s">
        <v>1056</v>
      </c>
    </row>
    <row r="134" spans="1:47" s="2" customFormat="1" ht="12">
      <c r="A134" s="39"/>
      <c r="B134" s="40"/>
      <c r="C134" s="41"/>
      <c r="D134" s="226" t="s">
        <v>156</v>
      </c>
      <c r="E134" s="41"/>
      <c r="F134" s="227" t="s">
        <v>335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156</v>
      </c>
      <c r="AU134" s="18" t="s">
        <v>76</v>
      </c>
    </row>
    <row r="135" spans="1:47" s="2" customFormat="1" ht="12">
      <c r="A135" s="39"/>
      <c r="B135" s="40"/>
      <c r="C135" s="41"/>
      <c r="D135" s="277" t="s">
        <v>278</v>
      </c>
      <c r="E135" s="41"/>
      <c r="F135" s="278" t="s">
        <v>336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278</v>
      </c>
      <c r="AU135" s="18" t="s">
        <v>76</v>
      </c>
    </row>
    <row r="136" spans="1:51" s="13" customFormat="1" ht="12">
      <c r="A136" s="13"/>
      <c r="B136" s="232"/>
      <c r="C136" s="233"/>
      <c r="D136" s="226" t="s">
        <v>165</v>
      </c>
      <c r="E136" s="234" t="s">
        <v>19</v>
      </c>
      <c r="F136" s="235" t="s">
        <v>1057</v>
      </c>
      <c r="G136" s="233"/>
      <c r="H136" s="236">
        <v>171.586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165</v>
      </c>
      <c r="AU136" s="242" t="s">
        <v>76</v>
      </c>
      <c r="AV136" s="13" t="s">
        <v>78</v>
      </c>
      <c r="AW136" s="13" t="s">
        <v>31</v>
      </c>
      <c r="AX136" s="13" t="s">
        <v>76</v>
      </c>
      <c r="AY136" s="242" t="s">
        <v>146</v>
      </c>
    </row>
    <row r="137" spans="1:65" s="2" customFormat="1" ht="16.5" customHeight="1">
      <c r="A137" s="39"/>
      <c r="B137" s="40"/>
      <c r="C137" s="213" t="s">
        <v>209</v>
      </c>
      <c r="D137" s="213" t="s">
        <v>149</v>
      </c>
      <c r="E137" s="214" t="s">
        <v>344</v>
      </c>
      <c r="F137" s="215" t="s">
        <v>345</v>
      </c>
      <c r="G137" s="216" t="s">
        <v>274</v>
      </c>
      <c r="H137" s="217">
        <v>160</v>
      </c>
      <c r="I137" s="218"/>
      <c r="J137" s="219">
        <f>ROUND(I137*H137,2)</f>
        <v>0</v>
      </c>
      <c r="K137" s="215" t="s">
        <v>19</v>
      </c>
      <c r="L137" s="45"/>
      <c r="M137" s="220" t="s">
        <v>19</v>
      </c>
      <c r="N137" s="221" t="s">
        <v>40</v>
      </c>
      <c r="O137" s="85"/>
      <c r="P137" s="222">
        <f>O137*H137</f>
        <v>0</v>
      </c>
      <c r="Q137" s="222">
        <v>0</v>
      </c>
      <c r="R137" s="222">
        <f>Q137*H137</f>
        <v>0</v>
      </c>
      <c r="S137" s="222">
        <v>0</v>
      </c>
      <c r="T137" s="22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24" t="s">
        <v>154</v>
      </c>
      <c r="AT137" s="224" t="s">
        <v>149</v>
      </c>
      <c r="AU137" s="224" t="s">
        <v>76</v>
      </c>
      <c r="AY137" s="18" t="s">
        <v>146</v>
      </c>
      <c r="BE137" s="225">
        <f>IF(N137="základní",J137,0)</f>
        <v>0</v>
      </c>
      <c r="BF137" s="225">
        <f>IF(N137="snížená",J137,0)</f>
        <v>0</v>
      </c>
      <c r="BG137" s="225">
        <f>IF(N137="zákl. přenesená",J137,0)</f>
        <v>0</v>
      </c>
      <c r="BH137" s="225">
        <f>IF(N137="sníž. přenesená",J137,0)</f>
        <v>0</v>
      </c>
      <c r="BI137" s="225">
        <f>IF(N137="nulová",J137,0)</f>
        <v>0</v>
      </c>
      <c r="BJ137" s="18" t="s">
        <v>76</v>
      </c>
      <c r="BK137" s="225">
        <f>ROUND(I137*H137,2)</f>
        <v>0</v>
      </c>
      <c r="BL137" s="18" t="s">
        <v>154</v>
      </c>
      <c r="BM137" s="224" t="s">
        <v>1058</v>
      </c>
    </row>
    <row r="138" spans="1:47" s="2" customFormat="1" ht="12">
      <c r="A138" s="39"/>
      <c r="B138" s="40"/>
      <c r="C138" s="41"/>
      <c r="D138" s="226" t="s">
        <v>156</v>
      </c>
      <c r="E138" s="41"/>
      <c r="F138" s="227" t="s">
        <v>347</v>
      </c>
      <c r="G138" s="41"/>
      <c r="H138" s="41"/>
      <c r="I138" s="228"/>
      <c r="J138" s="41"/>
      <c r="K138" s="41"/>
      <c r="L138" s="45"/>
      <c r="M138" s="229"/>
      <c r="N138" s="230"/>
      <c r="O138" s="85"/>
      <c r="P138" s="85"/>
      <c r="Q138" s="85"/>
      <c r="R138" s="85"/>
      <c r="S138" s="85"/>
      <c r="T138" s="8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156</v>
      </c>
      <c r="AU138" s="18" t="s">
        <v>76</v>
      </c>
    </row>
    <row r="139" spans="1:51" s="13" customFormat="1" ht="12">
      <c r="A139" s="13"/>
      <c r="B139" s="232"/>
      <c r="C139" s="233"/>
      <c r="D139" s="226" t="s">
        <v>165</v>
      </c>
      <c r="E139" s="234" t="s">
        <v>19</v>
      </c>
      <c r="F139" s="235" t="s">
        <v>1040</v>
      </c>
      <c r="G139" s="233"/>
      <c r="H139" s="236">
        <v>80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165</v>
      </c>
      <c r="AU139" s="242" t="s">
        <v>76</v>
      </c>
      <c r="AV139" s="13" t="s">
        <v>78</v>
      </c>
      <c r="AW139" s="13" t="s">
        <v>31</v>
      </c>
      <c r="AX139" s="13" t="s">
        <v>69</v>
      </c>
      <c r="AY139" s="242" t="s">
        <v>146</v>
      </c>
    </row>
    <row r="140" spans="1:51" s="13" customFormat="1" ht="12">
      <c r="A140" s="13"/>
      <c r="B140" s="232"/>
      <c r="C140" s="233"/>
      <c r="D140" s="226" t="s">
        <v>165</v>
      </c>
      <c r="E140" s="234" t="s">
        <v>19</v>
      </c>
      <c r="F140" s="235" t="s">
        <v>1041</v>
      </c>
      <c r="G140" s="233"/>
      <c r="H140" s="236">
        <v>80</v>
      </c>
      <c r="I140" s="237"/>
      <c r="J140" s="233"/>
      <c r="K140" s="233"/>
      <c r="L140" s="238"/>
      <c r="M140" s="239"/>
      <c r="N140" s="240"/>
      <c r="O140" s="240"/>
      <c r="P140" s="240"/>
      <c r="Q140" s="240"/>
      <c r="R140" s="240"/>
      <c r="S140" s="240"/>
      <c r="T140" s="24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2" t="s">
        <v>165</v>
      </c>
      <c r="AU140" s="242" t="s">
        <v>76</v>
      </c>
      <c r="AV140" s="13" t="s">
        <v>78</v>
      </c>
      <c r="AW140" s="13" t="s">
        <v>31</v>
      </c>
      <c r="AX140" s="13" t="s">
        <v>69</v>
      </c>
      <c r="AY140" s="242" t="s">
        <v>146</v>
      </c>
    </row>
    <row r="141" spans="1:51" s="14" customFormat="1" ht="12">
      <c r="A141" s="14"/>
      <c r="B141" s="243"/>
      <c r="C141" s="244"/>
      <c r="D141" s="226" t="s">
        <v>165</v>
      </c>
      <c r="E141" s="245" t="s">
        <v>19</v>
      </c>
      <c r="F141" s="246" t="s">
        <v>167</v>
      </c>
      <c r="G141" s="244"/>
      <c r="H141" s="247">
        <v>160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165</v>
      </c>
      <c r="AU141" s="253" t="s">
        <v>76</v>
      </c>
      <c r="AV141" s="14" t="s">
        <v>154</v>
      </c>
      <c r="AW141" s="14" t="s">
        <v>31</v>
      </c>
      <c r="AX141" s="14" t="s">
        <v>76</v>
      </c>
      <c r="AY141" s="253" t="s">
        <v>146</v>
      </c>
    </row>
    <row r="142" spans="1:65" s="2" customFormat="1" ht="16.5" customHeight="1">
      <c r="A142" s="39"/>
      <c r="B142" s="40"/>
      <c r="C142" s="254" t="s">
        <v>213</v>
      </c>
      <c r="D142" s="254" t="s">
        <v>197</v>
      </c>
      <c r="E142" s="255" t="s">
        <v>350</v>
      </c>
      <c r="F142" s="256" t="s">
        <v>351</v>
      </c>
      <c r="G142" s="257" t="s">
        <v>228</v>
      </c>
      <c r="H142" s="258">
        <v>170.733</v>
      </c>
      <c r="I142" s="259"/>
      <c r="J142" s="260">
        <f>ROUND(I142*H142,2)</f>
        <v>0</v>
      </c>
      <c r="K142" s="256" t="s">
        <v>275</v>
      </c>
      <c r="L142" s="261"/>
      <c r="M142" s="262" t="s">
        <v>19</v>
      </c>
      <c r="N142" s="263" t="s">
        <v>40</v>
      </c>
      <c r="O142" s="85"/>
      <c r="P142" s="222">
        <f>O142*H142</f>
        <v>0</v>
      </c>
      <c r="Q142" s="222">
        <v>1</v>
      </c>
      <c r="R142" s="222">
        <f>Q142*H142</f>
        <v>170.733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196</v>
      </c>
      <c r="AT142" s="224" t="s">
        <v>197</v>
      </c>
      <c r="AU142" s="224" t="s">
        <v>76</v>
      </c>
      <c r="AY142" s="18" t="s">
        <v>146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76</v>
      </c>
      <c r="BK142" s="225">
        <f>ROUND(I142*H142,2)</f>
        <v>0</v>
      </c>
      <c r="BL142" s="18" t="s">
        <v>154</v>
      </c>
      <c r="BM142" s="224" t="s">
        <v>1059</v>
      </c>
    </row>
    <row r="143" spans="1:47" s="2" customFormat="1" ht="12">
      <c r="A143" s="39"/>
      <c r="B143" s="40"/>
      <c r="C143" s="41"/>
      <c r="D143" s="226" t="s">
        <v>156</v>
      </c>
      <c r="E143" s="41"/>
      <c r="F143" s="227" t="s">
        <v>351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156</v>
      </c>
      <c r="AU143" s="18" t="s">
        <v>76</v>
      </c>
    </row>
    <row r="144" spans="1:51" s="13" customFormat="1" ht="12">
      <c r="A144" s="13"/>
      <c r="B144" s="232"/>
      <c r="C144" s="233"/>
      <c r="D144" s="226" t="s">
        <v>165</v>
      </c>
      <c r="E144" s="234" t="s">
        <v>19</v>
      </c>
      <c r="F144" s="235" t="s">
        <v>1060</v>
      </c>
      <c r="G144" s="233"/>
      <c r="H144" s="236">
        <v>170.733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165</v>
      </c>
      <c r="AU144" s="242" t="s">
        <v>76</v>
      </c>
      <c r="AV144" s="13" t="s">
        <v>78</v>
      </c>
      <c r="AW144" s="13" t="s">
        <v>31</v>
      </c>
      <c r="AX144" s="13" t="s">
        <v>76</v>
      </c>
      <c r="AY144" s="242" t="s">
        <v>146</v>
      </c>
    </row>
    <row r="145" spans="1:65" s="2" customFormat="1" ht="16.5" customHeight="1">
      <c r="A145" s="39"/>
      <c r="B145" s="40"/>
      <c r="C145" s="213" t="s">
        <v>205</v>
      </c>
      <c r="D145" s="213" t="s">
        <v>149</v>
      </c>
      <c r="E145" s="214" t="s">
        <v>804</v>
      </c>
      <c r="F145" s="215" t="s">
        <v>805</v>
      </c>
      <c r="G145" s="216" t="s">
        <v>160</v>
      </c>
      <c r="H145" s="217">
        <v>189.703</v>
      </c>
      <c r="I145" s="218"/>
      <c r="J145" s="219">
        <f>ROUND(I145*H145,2)</f>
        <v>0</v>
      </c>
      <c r="K145" s="215" t="s">
        <v>770</v>
      </c>
      <c r="L145" s="45"/>
      <c r="M145" s="220" t="s">
        <v>19</v>
      </c>
      <c r="N145" s="221" t="s">
        <v>40</v>
      </c>
      <c r="O145" s="85"/>
      <c r="P145" s="222">
        <f>O145*H145</f>
        <v>0</v>
      </c>
      <c r="Q145" s="222">
        <v>0</v>
      </c>
      <c r="R145" s="222">
        <f>Q145*H145</f>
        <v>0</v>
      </c>
      <c r="S145" s="222">
        <v>0</v>
      </c>
      <c r="T145" s="223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4" t="s">
        <v>154</v>
      </c>
      <c r="AT145" s="224" t="s">
        <v>149</v>
      </c>
      <c r="AU145" s="224" t="s">
        <v>76</v>
      </c>
      <c r="AY145" s="18" t="s">
        <v>146</v>
      </c>
      <c r="BE145" s="225">
        <f>IF(N145="základní",J145,0)</f>
        <v>0</v>
      </c>
      <c r="BF145" s="225">
        <f>IF(N145="snížená",J145,0)</f>
        <v>0</v>
      </c>
      <c r="BG145" s="225">
        <f>IF(N145="zákl. přenesená",J145,0)</f>
        <v>0</v>
      </c>
      <c r="BH145" s="225">
        <f>IF(N145="sníž. přenesená",J145,0)</f>
        <v>0</v>
      </c>
      <c r="BI145" s="225">
        <f>IF(N145="nulová",J145,0)</f>
        <v>0</v>
      </c>
      <c r="BJ145" s="18" t="s">
        <v>76</v>
      </c>
      <c r="BK145" s="225">
        <f>ROUND(I145*H145,2)</f>
        <v>0</v>
      </c>
      <c r="BL145" s="18" t="s">
        <v>154</v>
      </c>
      <c r="BM145" s="224" t="s">
        <v>1061</v>
      </c>
    </row>
    <row r="146" spans="1:47" s="2" customFormat="1" ht="12">
      <c r="A146" s="39"/>
      <c r="B146" s="40"/>
      <c r="C146" s="41"/>
      <c r="D146" s="226" t="s">
        <v>156</v>
      </c>
      <c r="E146" s="41"/>
      <c r="F146" s="227" t="s">
        <v>807</v>
      </c>
      <c r="G146" s="41"/>
      <c r="H146" s="41"/>
      <c r="I146" s="228"/>
      <c r="J146" s="41"/>
      <c r="K146" s="41"/>
      <c r="L146" s="45"/>
      <c r="M146" s="229"/>
      <c r="N146" s="230"/>
      <c r="O146" s="85"/>
      <c r="P146" s="85"/>
      <c r="Q146" s="85"/>
      <c r="R146" s="85"/>
      <c r="S146" s="85"/>
      <c r="T146" s="86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156</v>
      </c>
      <c r="AU146" s="18" t="s">
        <v>76</v>
      </c>
    </row>
    <row r="147" spans="1:47" s="2" customFormat="1" ht="12">
      <c r="A147" s="39"/>
      <c r="B147" s="40"/>
      <c r="C147" s="41"/>
      <c r="D147" s="277" t="s">
        <v>278</v>
      </c>
      <c r="E147" s="41"/>
      <c r="F147" s="278" t="s">
        <v>808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278</v>
      </c>
      <c r="AU147" s="18" t="s">
        <v>76</v>
      </c>
    </row>
    <row r="148" spans="1:51" s="13" customFormat="1" ht="12">
      <c r="A148" s="13"/>
      <c r="B148" s="232"/>
      <c r="C148" s="233"/>
      <c r="D148" s="226" t="s">
        <v>165</v>
      </c>
      <c r="E148" s="234" t="s">
        <v>19</v>
      </c>
      <c r="F148" s="235" t="s">
        <v>1062</v>
      </c>
      <c r="G148" s="233"/>
      <c r="H148" s="236">
        <v>-37.858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2" t="s">
        <v>165</v>
      </c>
      <c r="AU148" s="242" t="s">
        <v>76</v>
      </c>
      <c r="AV148" s="13" t="s">
        <v>78</v>
      </c>
      <c r="AW148" s="13" t="s">
        <v>31</v>
      </c>
      <c r="AX148" s="13" t="s">
        <v>69</v>
      </c>
      <c r="AY148" s="242" t="s">
        <v>146</v>
      </c>
    </row>
    <row r="149" spans="1:51" s="13" customFormat="1" ht="12">
      <c r="A149" s="13"/>
      <c r="B149" s="232"/>
      <c r="C149" s="233"/>
      <c r="D149" s="226" t="s">
        <v>165</v>
      </c>
      <c r="E149" s="234" t="s">
        <v>19</v>
      </c>
      <c r="F149" s="235" t="s">
        <v>1049</v>
      </c>
      <c r="G149" s="233"/>
      <c r="H149" s="236">
        <v>227.561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165</v>
      </c>
      <c r="AU149" s="242" t="s">
        <v>76</v>
      </c>
      <c r="AV149" s="13" t="s">
        <v>78</v>
      </c>
      <c r="AW149" s="13" t="s">
        <v>31</v>
      </c>
      <c r="AX149" s="13" t="s">
        <v>69</v>
      </c>
      <c r="AY149" s="242" t="s">
        <v>146</v>
      </c>
    </row>
    <row r="150" spans="1:51" s="14" customFormat="1" ht="12">
      <c r="A150" s="14"/>
      <c r="B150" s="243"/>
      <c r="C150" s="244"/>
      <c r="D150" s="226" t="s">
        <v>165</v>
      </c>
      <c r="E150" s="245" t="s">
        <v>19</v>
      </c>
      <c r="F150" s="246" t="s">
        <v>167</v>
      </c>
      <c r="G150" s="244"/>
      <c r="H150" s="247">
        <v>189.703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165</v>
      </c>
      <c r="AU150" s="253" t="s">
        <v>76</v>
      </c>
      <c r="AV150" s="14" t="s">
        <v>154</v>
      </c>
      <c r="AW150" s="14" t="s">
        <v>31</v>
      </c>
      <c r="AX150" s="14" t="s">
        <v>76</v>
      </c>
      <c r="AY150" s="253" t="s">
        <v>146</v>
      </c>
    </row>
    <row r="151" spans="1:65" s="2" customFormat="1" ht="16.5" customHeight="1">
      <c r="A151" s="39"/>
      <c r="B151" s="40"/>
      <c r="C151" s="213" t="s">
        <v>220</v>
      </c>
      <c r="D151" s="213" t="s">
        <v>149</v>
      </c>
      <c r="E151" s="214" t="s">
        <v>354</v>
      </c>
      <c r="F151" s="215" t="s">
        <v>355</v>
      </c>
      <c r="G151" s="216" t="s">
        <v>228</v>
      </c>
      <c r="H151" s="217">
        <v>145.427</v>
      </c>
      <c r="I151" s="218"/>
      <c r="J151" s="219">
        <f>ROUND(I151*H151,2)</f>
        <v>0</v>
      </c>
      <c r="K151" s="215" t="s">
        <v>275</v>
      </c>
      <c r="L151" s="45"/>
      <c r="M151" s="220" t="s">
        <v>19</v>
      </c>
      <c r="N151" s="221" t="s">
        <v>40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154</v>
      </c>
      <c r="AT151" s="224" t="s">
        <v>149</v>
      </c>
      <c r="AU151" s="224" t="s">
        <v>76</v>
      </c>
      <c r="AY151" s="18" t="s">
        <v>146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76</v>
      </c>
      <c r="BK151" s="225">
        <f>ROUND(I151*H151,2)</f>
        <v>0</v>
      </c>
      <c r="BL151" s="18" t="s">
        <v>154</v>
      </c>
      <c r="BM151" s="224" t="s">
        <v>1063</v>
      </c>
    </row>
    <row r="152" spans="1:47" s="2" customFormat="1" ht="12">
      <c r="A152" s="39"/>
      <c r="B152" s="40"/>
      <c r="C152" s="41"/>
      <c r="D152" s="226" t="s">
        <v>156</v>
      </c>
      <c r="E152" s="41"/>
      <c r="F152" s="227" t="s">
        <v>357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156</v>
      </c>
      <c r="AU152" s="18" t="s">
        <v>76</v>
      </c>
    </row>
    <row r="153" spans="1:47" s="2" customFormat="1" ht="12">
      <c r="A153" s="39"/>
      <c r="B153" s="40"/>
      <c r="C153" s="41"/>
      <c r="D153" s="277" t="s">
        <v>278</v>
      </c>
      <c r="E153" s="41"/>
      <c r="F153" s="278" t="s">
        <v>358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278</v>
      </c>
      <c r="AU153" s="18" t="s">
        <v>76</v>
      </c>
    </row>
    <row r="154" spans="1:51" s="13" customFormat="1" ht="12">
      <c r="A154" s="13"/>
      <c r="B154" s="232"/>
      <c r="C154" s="233"/>
      <c r="D154" s="226" t="s">
        <v>165</v>
      </c>
      <c r="E154" s="234" t="s">
        <v>19</v>
      </c>
      <c r="F154" s="235" t="s">
        <v>1064</v>
      </c>
      <c r="G154" s="233"/>
      <c r="H154" s="236">
        <v>145.427</v>
      </c>
      <c r="I154" s="237"/>
      <c r="J154" s="233"/>
      <c r="K154" s="233"/>
      <c r="L154" s="238"/>
      <c r="M154" s="239"/>
      <c r="N154" s="240"/>
      <c r="O154" s="240"/>
      <c r="P154" s="240"/>
      <c r="Q154" s="240"/>
      <c r="R154" s="240"/>
      <c r="S154" s="240"/>
      <c r="T154" s="24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2" t="s">
        <v>165</v>
      </c>
      <c r="AU154" s="242" t="s">
        <v>76</v>
      </c>
      <c r="AV154" s="13" t="s">
        <v>78</v>
      </c>
      <c r="AW154" s="13" t="s">
        <v>31</v>
      </c>
      <c r="AX154" s="13" t="s">
        <v>76</v>
      </c>
      <c r="AY154" s="242" t="s">
        <v>146</v>
      </c>
    </row>
    <row r="155" spans="1:65" s="2" customFormat="1" ht="16.5" customHeight="1">
      <c r="A155" s="39"/>
      <c r="B155" s="40"/>
      <c r="C155" s="213" t="s">
        <v>225</v>
      </c>
      <c r="D155" s="213" t="s">
        <v>149</v>
      </c>
      <c r="E155" s="214" t="s">
        <v>360</v>
      </c>
      <c r="F155" s="215" t="s">
        <v>361</v>
      </c>
      <c r="G155" s="216" t="s">
        <v>274</v>
      </c>
      <c r="H155" s="217">
        <v>34.32</v>
      </c>
      <c r="I155" s="218"/>
      <c r="J155" s="219">
        <f>ROUND(I155*H155,2)</f>
        <v>0</v>
      </c>
      <c r="K155" s="215" t="s">
        <v>275</v>
      </c>
      <c r="L155" s="45"/>
      <c r="M155" s="220" t="s">
        <v>19</v>
      </c>
      <c r="N155" s="221" t="s">
        <v>40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154</v>
      </c>
      <c r="AT155" s="224" t="s">
        <v>149</v>
      </c>
      <c r="AU155" s="224" t="s">
        <v>76</v>
      </c>
      <c r="AY155" s="18" t="s">
        <v>146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76</v>
      </c>
      <c r="BK155" s="225">
        <f>ROUND(I155*H155,2)</f>
        <v>0</v>
      </c>
      <c r="BL155" s="18" t="s">
        <v>154</v>
      </c>
      <c r="BM155" s="224" t="s">
        <v>1065</v>
      </c>
    </row>
    <row r="156" spans="1:47" s="2" customFormat="1" ht="12">
      <c r="A156" s="39"/>
      <c r="B156" s="40"/>
      <c r="C156" s="41"/>
      <c r="D156" s="226" t="s">
        <v>156</v>
      </c>
      <c r="E156" s="41"/>
      <c r="F156" s="227" t="s">
        <v>363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156</v>
      </c>
      <c r="AU156" s="18" t="s">
        <v>76</v>
      </c>
    </row>
    <row r="157" spans="1:47" s="2" customFormat="1" ht="12">
      <c r="A157" s="39"/>
      <c r="B157" s="40"/>
      <c r="C157" s="41"/>
      <c r="D157" s="277" t="s">
        <v>278</v>
      </c>
      <c r="E157" s="41"/>
      <c r="F157" s="278" t="s">
        <v>364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278</v>
      </c>
      <c r="AU157" s="18" t="s">
        <v>76</v>
      </c>
    </row>
    <row r="158" spans="1:51" s="13" customFormat="1" ht="12">
      <c r="A158" s="13"/>
      <c r="B158" s="232"/>
      <c r="C158" s="233"/>
      <c r="D158" s="226" t="s">
        <v>165</v>
      </c>
      <c r="E158" s="234" t="s">
        <v>19</v>
      </c>
      <c r="F158" s="235" t="s">
        <v>1066</v>
      </c>
      <c r="G158" s="233"/>
      <c r="H158" s="236">
        <v>34.32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165</v>
      </c>
      <c r="AU158" s="242" t="s">
        <v>76</v>
      </c>
      <c r="AV158" s="13" t="s">
        <v>78</v>
      </c>
      <c r="AW158" s="13" t="s">
        <v>31</v>
      </c>
      <c r="AX158" s="13" t="s">
        <v>76</v>
      </c>
      <c r="AY158" s="242" t="s">
        <v>146</v>
      </c>
    </row>
    <row r="159" spans="1:65" s="2" customFormat="1" ht="16.5" customHeight="1">
      <c r="A159" s="39"/>
      <c r="B159" s="40"/>
      <c r="C159" s="213" t="s">
        <v>8</v>
      </c>
      <c r="D159" s="213" t="s">
        <v>149</v>
      </c>
      <c r="E159" s="214" t="s">
        <v>366</v>
      </c>
      <c r="F159" s="215" t="s">
        <v>367</v>
      </c>
      <c r="G159" s="216" t="s">
        <v>274</v>
      </c>
      <c r="H159" s="217">
        <v>68.2</v>
      </c>
      <c r="I159" s="218"/>
      <c r="J159" s="219">
        <f>ROUND(I159*H159,2)</f>
        <v>0</v>
      </c>
      <c r="K159" s="215" t="s">
        <v>275</v>
      </c>
      <c r="L159" s="45"/>
      <c r="M159" s="220" t="s">
        <v>19</v>
      </c>
      <c r="N159" s="221" t="s">
        <v>40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154</v>
      </c>
      <c r="AT159" s="224" t="s">
        <v>149</v>
      </c>
      <c r="AU159" s="224" t="s">
        <v>76</v>
      </c>
      <c r="AY159" s="18" t="s">
        <v>146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76</v>
      </c>
      <c r="BK159" s="225">
        <f>ROUND(I159*H159,2)</f>
        <v>0</v>
      </c>
      <c r="BL159" s="18" t="s">
        <v>154</v>
      </c>
      <c r="BM159" s="224" t="s">
        <v>1067</v>
      </c>
    </row>
    <row r="160" spans="1:47" s="2" customFormat="1" ht="12">
      <c r="A160" s="39"/>
      <c r="B160" s="40"/>
      <c r="C160" s="41"/>
      <c r="D160" s="226" t="s">
        <v>156</v>
      </c>
      <c r="E160" s="41"/>
      <c r="F160" s="227" t="s">
        <v>369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156</v>
      </c>
      <c r="AU160" s="18" t="s">
        <v>76</v>
      </c>
    </row>
    <row r="161" spans="1:47" s="2" customFormat="1" ht="12">
      <c r="A161" s="39"/>
      <c r="B161" s="40"/>
      <c r="C161" s="41"/>
      <c r="D161" s="277" t="s">
        <v>278</v>
      </c>
      <c r="E161" s="41"/>
      <c r="F161" s="278" t="s">
        <v>370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278</v>
      </c>
      <c r="AU161" s="18" t="s">
        <v>76</v>
      </c>
    </row>
    <row r="162" spans="1:51" s="13" customFormat="1" ht="12">
      <c r="A162" s="13"/>
      <c r="B162" s="232"/>
      <c r="C162" s="233"/>
      <c r="D162" s="226" t="s">
        <v>165</v>
      </c>
      <c r="E162" s="234" t="s">
        <v>19</v>
      </c>
      <c r="F162" s="235" t="s">
        <v>1068</v>
      </c>
      <c r="G162" s="233"/>
      <c r="H162" s="236">
        <v>68.2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2" t="s">
        <v>165</v>
      </c>
      <c r="AU162" s="242" t="s">
        <v>76</v>
      </c>
      <c r="AV162" s="13" t="s">
        <v>78</v>
      </c>
      <c r="AW162" s="13" t="s">
        <v>31</v>
      </c>
      <c r="AX162" s="13" t="s">
        <v>76</v>
      </c>
      <c r="AY162" s="242" t="s">
        <v>146</v>
      </c>
    </row>
    <row r="163" spans="1:65" s="2" customFormat="1" ht="16.5" customHeight="1">
      <c r="A163" s="39"/>
      <c r="B163" s="40"/>
      <c r="C163" s="213" t="s">
        <v>241</v>
      </c>
      <c r="D163" s="213" t="s">
        <v>149</v>
      </c>
      <c r="E163" s="214" t="s">
        <v>372</v>
      </c>
      <c r="F163" s="215" t="s">
        <v>373</v>
      </c>
      <c r="G163" s="216" t="s">
        <v>274</v>
      </c>
      <c r="H163" s="217">
        <v>160</v>
      </c>
      <c r="I163" s="218"/>
      <c r="J163" s="219">
        <f>ROUND(I163*H163,2)</f>
        <v>0</v>
      </c>
      <c r="K163" s="215" t="s">
        <v>275</v>
      </c>
      <c r="L163" s="45"/>
      <c r="M163" s="220" t="s">
        <v>19</v>
      </c>
      <c r="N163" s="221" t="s">
        <v>40</v>
      </c>
      <c r="O163" s="85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24" t="s">
        <v>154</v>
      </c>
      <c r="AT163" s="224" t="s">
        <v>149</v>
      </c>
      <c r="AU163" s="224" t="s">
        <v>76</v>
      </c>
      <c r="AY163" s="18" t="s">
        <v>146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8" t="s">
        <v>76</v>
      </c>
      <c r="BK163" s="225">
        <f>ROUND(I163*H163,2)</f>
        <v>0</v>
      </c>
      <c r="BL163" s="18" t="s">
        <v>154</v>
      </c>
      <c r="BM163" s="224" t="s">
        <v>1069</v>
      </c>
    </row>
    <row r="164" spans="1:47" s="2" customFormat="1" ht="12">
      <c r="A164" s="39"/>
      <c r="B164" s="40"/>
      <c r="C164" s="41"/>
      <c r="D164" s="226" t="s">
        <v>156</v>
      </c>
      <c r="E164" s="41"/>
      <c r="F164" s="227" t="s">
        <v>375</v>
      </c>
      <c r="G164" s="41"/>
      <c r="H164" s="41"/>
      <c r="I164" s="228"/>
      <c r="J164" s="41"/>
      <c r="K164" s="41"/>
      <c r="L164" s="45"/>
      <c r="M164" s="229"/>
      <c r="N164" s="230"/>
      <c r="O164" s="85"/>
      <c r="P164" s="85"/>
      <c r="Q164" s="85"/>
      <c r="R164" s="85"/>
      <c r="S164" s="85"/>
      <c r="T164" s="86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156</v>
      </c>
      <c r="AU164" s="18" t="s">
        <v>76</v>
      </c>
    </row>
    <row r="165" spans="1:47" s="2" customFormat="1" ht="12">
      <c r="A165" s="39"/>
      <c r="B165" s="40"/>
      <c r="C165" s="41"/>
      <c r="D165" s="277" t="s">
        <v>278</v>
      </c>
      <c r="E165" s="41"/>
      <c r="F165" s="278" t="s">
        <v>376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278</v>
      </c>
      <c r="AU165" s="18" t="s">
        <v>76</v>
      </c>
    </row>
    <row r="166" spans="1:51" s="13" customFormat="1" ht="12">
      <c r="A166" s="13"/>
      <c r="B166" s="232"/>
      <c r="C166" s="233"/>
      <c r="D166" s="226" t="s">
        <v>165</v>
      </c>
      <c r="E166" s="234" t="s">
        <v>19</v>
      </c>
      <c r="F166" s="235" t="s">
        <v>1040</v>
      </c>
      <c r="G166" s="233"/>
      <c r="H166" s="236">
        <v>80</v>
      </c>
      <c r="I166" s="237"/>
      <c r="J166" s="233"/>
      <c r="K166" s="233"/>
      <c r="L166" s="238"/>
      <c r="M166" s="239"/>
      <c r="N166" s="240"/>
      <c r="O166" s="240"/>
      <c r="P166" s="240"/>
      <c r="Q166" s="240"/>
      <c r="R166" s="240"/>
      <c r="S166" s="240"/>
      <c r="T166" s="241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2" t="s">
        <v>165</v>
      </c>
      <c r="AU166" s="242" t="s">
        <v>76</v>
      </c>
      <c r="AV166" s="13" t="s">
        <v>78</v>
      </c>
      <c r="AW166" s="13" t="s">
        <v>31</v>
      </c>
      <c r="AX166" s="13" t="s">
        <v>69</v>
      </c>
      <c r="AY166" s="242" t="s">
        <v>146</v>
      </c>
    </row>
    <row r="167" spans="1:51" s="13" customFormat="1" ht="12">
      <c r="A167" s="13"/>
      <c r="B167" s="232"/>
      <c r="C167" s="233"/>
      <c r="D167" s="226" t="s">
        <v>165</v>
      </c>
      <c r="E167" s="234" t="s">
        <v>19</v>
      </c>
      <c r="F167" s="235" t="s">
        <v>1041</v>
      </c>
      <c r="G167" s="233"/>
      <c r="H167" s="236">
        <v>80</v>
      </c>
      <c r="I167" s="237"/>
      <c r="J167" s="233"/>
      <c r="K167" s="233"/>
      <c r="L167" s="238"/>
      <c r="M167" s="239"/>
      <c r="N167" s="240"/>
      <c r="O167" s="240"/>
      <c r="P167" s="240"/>
      <c r="Q167" s="240"/>
      <c r="R167" s="240"/>
      <c r="S167" s="240"/>
      <c r="T167" s="24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2" t="s">
        <v>165</v>
      </c>
      <c r="AU167" s="242" t="s">
        <v>76</v>
      </c>
      <c r="AV167" s="13" t="s">
        <v>78</v>
      </c>
      <c r="AW167" s="13" t="s">
        <v>31</v>
      </c>
      <c r="AX167" s="13" t="s">
        <v>69</v>
      </c>
      <c r="AY167" s="242" t="s">
        <v>146</v>
      </c>
    </row>
    <row r="168" spans="1:51" s="14" customFormat="1" ht="12">
      <c r="A168" s="14"/>
      <c r="B168" s="243"/>
      <c r="C168" s="244"/>
      <c r="D168" s="226" t="s">
        <v>165</v>
      </c>
      <c r="E168" s="245" t="s">
        <v>19</v>
      </c>
      <c r="F168" s="246" t="s">
        <v>167</v>
      </c>
      <c r="G168" s="244"/>
      <c r="H168" s="247">
        <v>160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165</v>
      </c>
      <c r="AU168" s="253" t="s">
        <v>76</v>
      </c>
      <c r="AV168" s="14" t="s">
        <v>154</v>
      </c>
      <c r="AW168" s="14" t="s">
        <v>31</v>
      </c>
      <c r="AX168" s="14" t="s">
        <v>76</v>
      </c>
      <c r="AY168" s="253" t="s">
        <v>146</v>
      </c>
    </row>
    <row r="169" spans="1:65" s="2" customFormat="1" ht="16.5" customHeight="1">
      <c r="A169" s="39"/>
      <c r="B169" s="40"/>
      <c r="C169" s="213" t="s">
        <v>247</v>
      </c>
      <c r="D169" s="213" t="s">
        <v>149</v>
      </c>
      <c r="E169" s="214" t="s">
        <v>377</v>
      </c>
      <c r="F169" s="215" t="s">
        <v>378</v>
      </c>
      <c r="G169" s="216" t="s">
        <v>274</v>
      </c>
      <c r="H169" s="217">
        <v>160</v>
      </c>
      <c r="I169" s="218"/>
      <c r="J169" s="219">
        <f>ROUND(I169*H169,2)</f>
        <v>0</v>
      </c>
      <c r="K169" s="215" t="s">
        <v>275</v>
      </c>
      <c r="L169" s="45"/>
      <c r="M169" s="220" t="s">
        <v>19</v>
      </c>
      <c r="N169" s="221" t="s">
        <v>40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154</v>
      </c>
      <c r="AT169" s="224" t="s">
        <v>149</v>
      </c>
      <c r="AU169" s="224" t="s">
        <v>76</v>
      </c>
      <c r="AY169" s="18" t="s">
        <v>146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76</v>
      </c>
      <c r="BK169" s="225">
        <f>ROUND(I169*H169,2)</f>
        <v>0</v>
      </c>
      <c r="BL169" s="18" t="s">
        <v>154</v>
      </c>
      <c r="BM169" s="224" t="s">
        <v>1070</v>
      </c>
    </row>
    <row r="170" spans="1:47" s="2" customFormat="1" ht="12">
      <c r="A170" s="39"/>
      <c r="B170" s="40"/>
      <c r="C170" s="41"/>
      <c r="D170" s="226" t="s">
        <v>156</v>
      </c>
      <c r="E170" s="41"/>
      <c r="F170" s="227" t="s">
        <v>380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156</v>
      </c>
      <c r="AU170" s="18" t="s">
        <v>76</v>
      </c>
    </row>
    <row r="171" spans="1:47" s="2" customFormat="1" ht="12">
      <c r="A171" s="39"/>
      <c r="B171" s="40"/>
      <c r="C171" s="41"/>
      <c r="D171" s="277" t="s">
        <v>278</v>
      </c>
      <c r="E171" s="41"/>
      <c r="F171" s="278" t="s">
        <v>381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278</v>
      </c>
      <c r="AU171" s="18" t="s">
        <v>76</v>
      </c>
    </row>
    <row r="172" spans="1:51" s="13" customFormat="1" ht="12">
      <c r="A172" s="13"/>
      <c r="B172" s="232"/>
      <c r="C172" s="233"/>
      <c r="D172" s="226" t="s">
        <v>165</v>
      </c>
      <c r="E172" s="234" t="s">
        <v>19</v>
      </c>
      <c r="F172" s="235" t="s">
        <v>1040</v>
      </c>
      <c r="G172" s="233"/>
      <c r="H172" s="236">
        <v>80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165</v>
      </c>
      <c r="AU172" s="242" t="s">
        <v>76</v>
      </c>
      <c r="AV172" s="13" t="s">
        <v>78</v>
      </c>
      <c r="AW172" s="13" t="s">
        <v>31</v>
      </c>
      <c r="AX172" s="13" t="s">
        <v>69</v>
      </c>
      <c r="AY172" s="242" t="s">
        <v>146</v>
      </c>
    </row>
    <row r="173" spans="1:51" s="13" customFormat="1" ht="12">
      <c r="A173" s="13"/>
      <c r="B173" s="232"/>
      <c r="C173" s="233"/>
      <c r="D173" s="226" t="s">
        <v>165</v>
      </c>
      <c r="E173" s="234" t="s">
        <v>19</v>
      </c>
      <c r="F173" s="235" t="s">
        <v>1041</v>
      </c>
      <c r="G173" s="233"/>
      <c r="H173" s="236">
        <v>80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165</v>
      </c>
      <c r="AU173" s="242" t="s">
        <v>76</v>
      </c>
      <c r="AV173" s="13" t="s">
        <v>78</v>
      </c>
      <c r="AW173" s="13" t="s">
        <v>31</v>
      </c>
      <c r="AX173" s="13" t="s">
        <v>69</v>
      </c>
      <c r="AY173" s="242" t="s">
        <v>146</v>
      </c>
    </row>
    <row r="174" spans="1:51" s="14" customFormat="1" ht="12">
      <c r="A174" s="14"/>
      <c r="B174" s="243"/>
      <c r="C174" s="244"/>
      <c r="D174" s="226" t="s">
        <v>165</v>
      </c>
      <c r="E174" s="245" t="s">
        <v>19</v>
      </c>
      <c r="F174" s="246" t="s">
        <v>167</v>
      </c>
      <c r="G174" s="244"/>
      <c r="H174" s="247">
        <v>160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165</v>
      </c>
      <c r="AU174" s="253" t="s">
        <v>76</v>
      </c>
      <c r="AV174" s="14" t="s">
        <v>154</v>
      </c>
      <c r="AW174" s="14" t="s">
        <v>31</v>
      </c>
      <c r="AX174" s="14" t="s">
        <v>76</v>
      </c>
      <c r="AY174" s="253" t="s">
        <v>146</v>
      </c>
    </row>
    <row r="175" spans="1:65" s="2" customFormat="1" ht="16.5" customHeight="1">
      <c r="A175" s="39"/>
      <c r="B175" s="40"/>
      <c r="C175" s="213" t="s">
        <v>253</v>
      </c>
      <c r="D175" s="213" t="s">
        <v>149</v>
      </c>
      <c r="E175" s="214" t="s">
        <v>383</v>
      </c>
      <c r="F175" s="215" t="s">
        <v>384</v>
      </c>
      <c r="G175" s="216" t="s">
        <v>274</v>
      </c>
      <c r="H175" s="217">
        <v>160</v>
      </c>
      <c r="I175" s="218"/>
      <c r="J175" s="219">
        <f>ROUND(I175*H175,2)</f>
        <v>0</v>
      </c>
      <c r="K175" s="215" t="s">
        <v>275</v>
      </c>
      <c r="L175" s="45"/>
      <c r="M175" s="220" t="s">
        <v>19</v>
      </c>
      <c r="N175" s="221" t="s">
        <v>40</v>
      </c>
      <c r="O175" s="85"/>
      <c r="P175" s="222">
        <f>O175*H175</f>
        <v>0</v>
      </c>
      <c r="Q175" s="222">
        <v>0.0039712</v>
      </c>
      <c r="R175" s="222">
        <f>Q175*H175</f>
        <v>0.6353920000000001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154</v>
      </c>
      <c r="AT175" s="224" t="s">
        <v>149</v>
      </c>
      <c r="AU175" s="224" t="s">
        <v>76</v>
      </c>
      <c r="AY175" s="18" t="s">
        <v>146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76</v>
      </c>
      <c r="BK175" s="225">
        <f>ROUND(I175*H175,2)</f>
        <v>0</v>
      </c>
      <c r="BL175" s="18" t="s">
        <v>154</v>
      </c>
      <c r="BM175" s="224" t="s">
        <v>1071</v>
      </c>
    </row>
    <row r="176" spans="1:47" s="2" customFormat="1" ht="12">
      <c r="A176" s="39"/>
      <c r="B176" s="40"/>
      <c r="C176" s="41"/>
      <c r="D176" s="226" t="s">
        <v>156</v>
      </c>
      <c r="E176" s="41"/>
      <c r="F176" s="227" t="s">
        <v>384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156</v>
      </c>
      <c r="AU176" s="18" t="s">
        <v>76</v>
      </c>
    </row>
    <row r="177" spans="1:47" s="2" customFormat="1" ht="12">
      <c r="A177" s="39"/>
      <c r="B177" s="40"/>
      <c r="C177" s="41"/>
      <c r="D177" s="277" t="s">
        <v>278</v>
      </c>
      <c r="E177" s="41"/>
      <c r="F177" s="278" t="s">
        <v>386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278</v>
      </c>
      <c r="AU177" s="18" t="s">
        <v>76</v>
      </c>
    </row>
    <row r="178" spans="1:51" s="13" customFormat="1" ht="12">
      <c r="A178" s="13"/>
      <c r="B178" s="232"/>
      <c r="C178" s="233"/>
      <c r="D178" s="226" t="s">
        <v>165</v>
      </c>
      <c r="E178" s="234" t="s">
        <v>19</v>
      </c>
      <c r="F178" s="235" t="s">
        <v>1040</v>
      </c>
      <c r="G178" s="233"/>
      <c r="H178" s="236">
        <v>80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165</v>
      </c>
      <c r="AU178" s="242" t="s">
        <v>76</v>
      </c>
      <c r="AV178" s="13" t="s">
        <v>78</v>
      </c>
      <c r="AW178" s="13" t="s">
        <v>31</v>
      </c>
      <c r="AX178" s="13" t="s">
        <v>69</v>
      </c>
      <c r="AY178" s="242" t="s">
        <v>146</v>
      </c>
    </row>
    <row r="179" spans="1:51" s="13" customFormat="1" ht="12">
      <c r="A179" s="13"/>
      <c r="B179" s="232"/>
      <c r="C179" s="233"/>
      <c r="D179" s="226" t="s">
        <v>165</v>
      </c>
      <c r="E179" s="234" t="s">
        <v>19</v>
      </c>
      <c r="F179" s="235" t="s">
        <v>1041</v>
      </c>
      <c r="G179" s="233"/>
      <c r="H179" s="236">
        <v>80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165</v>
      </c>
      <c r="AU179" s="242" t="s">
        <v>76</v>
      </c>
      <c r="AV179" s="13" t="s">
        <v>78</v>
      </c>
      <c r="AW179" s="13" t="s">
        <v>31</v>
      </c>
      <c r="AX179" s="13" t="s">
        <v>69</v>
      </c>
      <c r="AY179" s="242" t="s">
        <v>146</v>
      </c>
    </row>
    <row r="180" spans="1:51" s="14" customFormat="1" ht="12">
      <c r="A180" s="14"/>
      <c r="B180" s="243"/>
      <c r="C180" s="244"/>
      <c r="D180" s="226" t="s">
        <v>165</v>
      </c>
      <c r="E180" s="245" t="s">
        <v>19</v>
      </c>
      <c r="F180" s="246" t="s">
        <v>167</v>
      </c>
      <c r="G180" s="244"/>
      <c r="H180" s="247">
        <v>160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165</v>
      </c>
      <c r="AU180" s="253" t="s">
        <v>76</v>
      </c>
      <c r="AV180" s="14" t="s">
        <v>154</v>
      </c>
      <c r="AW180" s="14" t="s">
        <v>31</v>
      </c>
      <c r="AX180" s="14" t="s">
        <v>76</v>
      </c>
      <c r="AY180" s="253" t="s">
        <v>146</v>
      </c>
    </row>
    <row r="181" spans="1:65" s="2" customFormat="1" ht="16.5" customHeight="1">
      <c r="A181" s="39"/>
      <c r="B181" s="40"/>
      <c r="C181" s="254" t="s">
        <v>382</v>
      </c>
      <c r="D181" s="254" t="s">
        <v>197</v>
      </c>
      <c r="E181" s="255" t="s">
        <v>388</v>
      </c>
      <c r="F181" s="256" t="s">
        <v>389</v>
      </c>
      <c r="G181" s="257" t="s">
        <v>390</v>
      </c>
      <c r="H181" s="258">
        <v>4.8</v>
      </c>
      <c r="I181" s="259"/>
      <c r="J181" s="260">
        <f>ROUND(I181*H181,2)</f>
        <v>0</v>
      </c>
      <c r="K181" s="256" t="s">
        <v>275</v>
      </c>
      <c r="L181" s="261"/>
      <c r="M181" s="262" t="s">
        <v>19</v>
      </c>
      <c r="N181" s="263" t="s">
        <v>40</v>
      </c>
      <c r="O181" s="85"/>
      <c r="P181" s="222">
        <f>O181*H181</f>
        <v>0</v>
      </c>
      <c r="Q181" s="222">
        <v>0.001</v>
      </c>
      <c r="R181" s="222">
        <f>Q181*H181</f>
        <v>0.0048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196</v>
      </c>
      <c r="AT181" s="224" t="s">
        <v>197</v>
      </c>
      <c r="AU181" s="224" t="s">
        <v>76</v>
      </c>
      <c r="AY181" s="18" t="s">
        <v>146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76</v>
      </c>
      <c r="BK181" s="225">
        <f>ROUND(I181*H181,2)</f>
        <v>0</v>
      </c>
      <c r="BL181" s="18" t="s">
        <v>154</v>
      </c>
      <c r="BM181" s="224" t="s">
        <v>1072</v>
      </c>
    </row>
    <row r="182" spans="1:47" s="2" customFormat="1" ht="12">
      <c r="A182" s="39"/>
      <c r="B182" s="40"/>
      <c r="C182" s="41"/>
      <c r="D182" s="226" t="s">
        <v>156</v>
      </c>
      <c r="E182" s="41"/>
      <c r="F182" s="227" t="s">
        <v>389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156</v>
      </c>
      <c r="AU182" s="18" t="s">
        <v>76</v>
      </c>
    </row>
    <row r="183" spans="1:51" s="13" customFormat="1" ht="12">
      <c r="A183" s="13"/>
      <c r="B183" s="232"/>
      <c r="C183" s="233"/>
      <c r="D183" s="226" t="s">
        <v>165</v>
      </c>
      <c r="E183" s="234" t="s">
        <v>19</v>
      </c>
      <c r="F183" s="235" t="s">
        <v>1073</v>
      </c>
      <c r="G183" s="233"/>
      <c r="H183" s="236">
        <v>4.8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165</v>
      </c>
      <c r="AU183" s="242" t="s">
        <v>76</v>
      </c>
      <c r="AV183" s="13" t="s">
        <v>78</v>
      </c>
      <c r="AW183" s="13" t="s">
        <v>31</v>
      </c>
      <c r="AX183" s="13" t="s">
        <v>76</v>
      </c>
      <c r="AY183" s="242" t="s">
        <v>146</v>
      </c>
    </row>
    <row r="184" spans="1:63" s="12" customFormat="1" ht="25.9" customHeight="1">
      <c r="A184" s="12"/>
      <c r="B184" s="197"/>
      <c r="C184" s="198"/>
      <c r="D184" s="199" t="s">
        <v>68</v>
      </c>
      <c r="E184" s="200" t="s">
        <v>78</v>
      </c>
      <c r="F184" s="200" t="s">
        <v>393</v>
      </c>
      <c r="G184" s="198"/>
      <c r="H184" s="198"/>
      <c r="I184" s="201"/>
      <c r="J184" s="202">
        <f>BK184</f>
        <v>0</v>
      </c>
      <c r="K184" s="198"/>
      <c r="L184" s="203"/>
      <c r="M184" s="204"/>
      <c r="N184" s="205"/>
      <c r="O184" s="205"/>
      <c r="P184" s="206">
        <f>P185+SUM(P186:P225)</f>
        <v>0</v>
      </c>
      <c r="Q184" s="205"/>
      <c r="R184" s="206">
        <f>R185+SUM(R186:R225)</f>
        <v>14.8730574458</v>
      </c>
      <c r="S184" s="205"/>
      <c r="T184" s="207">
        <f>T185+SUM(T186:T225)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08" t="s">
        <v>76</v>
      </c>
      <c r="AT184" s="209" t="s">
        <v>68</v>
      </c>
      <c r="AU184" s="209" t="s">
        <v>69</v>
      </c>
      <c r="AY184" s="208" t="s">
        <v>146</v>
      </c>
      <c r="BK184" s="210">
        <f>BK185+SUM(BK186:BK225)</f>
        <v>0</v>
      </c>
    </row>
    <row r="185" spans="1:65" s="2" customFormat="1" ht="16.5" customHeight="1">
      <c r="A185" s="39"/>
      <c r="B185" s="40"/>
      <c r="C185" s="213" t="s">
        <v>387</v>
      </c>
      <c r="D185" s="213" t="s">
        <v>149</v>
      </c>
      <c r="E185" s="214" t="s">
        <v>394</v>
      </c>
      <c r="F185" s="215" t="s">
        <v>395</v>
      </c>
      <c r="G185" s="216" t="s">
        <v>160</v>
      </c>
      <c r="H185" s="217">
        <v>2.86</v>
      </c>
      <c r="I185" s="218"/>
      <c r="J185" s="219">
        <f>ROUND(I185*H185,2)</f>
        <v>0</v>
      </c>
      <c r="K185" s="215" t="s">
        <v>275</v>
      </c>
      <c r="L185" s="45"/>
      <c r="M185" s="220" t="s">
        <v>19</v>
      </c>
      <c r="N185" s="221" t="s">
        <v>40</v>
      </c>
      <c r="O185" s="85"/>
      <c r="P185" s="222">
        <f>O185*H185</f>
        <v>0</v>
      </c>
      <c r="Q185" s="222">
        <v>2.16</v>
      </c>
      <c r="R185" s="222">
        <f>Q185*H185</f>
        <v>6.1776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154</v>
      </c>
      <c r="AT185" s="224" t="s">
        <v>149</v>
      </c>
      <c r="AU185" s="224" t="s">
        <v>76</v>
      </c>
      <c r="AY185" s="18" t="s">
        <v>146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76</v>
      </c>
      <c r="BK185" s="225">
        <f>ROUND(I185*H185,2)</f>
        <v>0</v>
      </c>
      <c r="BL185" s="18" t="s">
        <v>154</v>
      </c>
      <c r="BM185" s="224" t="s">
        <v>1074</v>
      </c>
    </row>
    <row r="186" spans="1:47" s="2" customFormat="1" ht="12">
      <c r="A186" s="39"/>
      <c r="B186" s="40"/>
      <c r="C186" s="41"/>
      <c r="D186" s="226" t="s">
        <v>156</v>
      </c>
      <c r="E186" s="41"/>
      <c r="F186" s="227" t="s">
        <v>397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156</v>
      </c>
      <c r="AU186" s="18" t="s">
        <v>76</v>
      </c>
    </row>
    <row r="187" spans="1:47" s="2" customFormat="1" ht="12">
      <c r="A187" s="39"/>
      <c r="B187" s="40"/>
      <c r="C187" s="41"/>
      <c r="D187" s="277" t="s">
        <v>278</v>
      </c>
      <c r="E187" s="41"/>
      <c r="F187" s="278" t="s">
        <v>398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278</v>
      </c>
      <c r="AU187" s="18" t="s">
        <v>76</v>
      </c>
    </row>
    <row r="188" spans="1:51" s="13" customFormat="1" ht="12">
      <c r="A188" s="13"/>
      <c r="B188" s="232"/>
      <c r="C188" s="233"/>
      <c r="D188" s="226" t="s">
        <v>165</v>
      </c>
      <c r="E188" s="234" t="s">
        <v>19</v>
      </c>
      <c r="F188" s="235" t="s">
        <v>1075</v>
      </c>
      <c r="G188" s="233"/>
      <c r="H188" s="236">
        <v>2.86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165</v>
      </c>
      <c r="AU188" s="242" t="s">
        <v>76</v>
      </c>
      <c r="AV188" s="13" t="s">
        <v>78</v>
      </c>
      <c r="AW188" s="13" t="s">
        <v>31</v>
      </c>
      <c r="AX188" s="13" t="s">
        <v>76</v>
      </c>
      <c r="AY188" s="242" t="s">
        <v>146</v>
      </c>
    </row>
    <row r="189" spans="1:65" s="2" customFormat="1" ht="16.5" customHeight="1">
      <c r="A189" s="39"/>
      <c r="B189" s="40"/>
      <c r="C189" s="213" t="s">
        <v>7</v>
      </c>
      <c r="D189" s="213" t="s">
        <v>149</v>
      </c>
      <c r="E189" s="214" t="s">
        <v>401</v>
      </c>
      <c r="F189" s="215" t="s">
        <v>402</v>
      </c>
      <c r="G189" s="216" t="s">
        <v>160</v>
      </c>
      <c r="H189" s="217">
        <v>2.7</v>
      </c>
      <c r="I189" s="218"/>
      <c r="J189" s="219">
        <f>ROUND(I189*H189,2)</f>
        <v>0</v>
      </c>
      <c r="K189" s="215" t="s">
        <v>19</v>
      </c>
      <c r="L189" s="45"/>
      <c r="M189" s="220" t="s">
        <v>19</v>
      </c>
      <c r="N189" s="221" t="s">
        <v>40</v>
      </c>
      <c r="O189" s="85"/>
      <c r="P189" s="222">
        <f>O189*H189</f>
        <v>0</v>
      </c>
      <c r="Q189" s="222">
        <v>2.345788</v>
      </c>
      <c r="R189" s="222">
        <f>Q189*H189</f>
        <v>6.333627600000001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154</v>
      </c>
      <c r="AT189" s="224" t="s">
        <v>149</v>
      </c>
      <c r="AU189" s="224" t="s">
        <v>76</v>
      </c>
      <c r="AY189" s="18" t="s">
        <v>146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76</v>
      </c>
      <c r="BK189" s="225">
        <f>ROUND(I189*H189,2)</f>
        <v>0</v>
      </c>
      <c r="BL189" s="18" t="s">
        <v>154</v>
      </c>
      <c r="BM189" s="224" t="s">
        <v>1076</v>
      </c>
    </row>
    <row r="190" spans="1:47" s="2" customFormat="1" ht="12">
      <c r="A190" s="39"/>
      <c r="B190" s="40"/>
      <c r="C190" s="41"/>
      <c r="D190" s="226" t="s">
        <v>156</v>
      </c>
      <c r="E190" s="41"/>
      <c r="F190" s="227" t="s">
        <v>404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156</v>
      </c>
      <c r="AU190" s="18" t="s">
        <v>76</v>
      </c>
    </row>
    <row r="191" spans="1:51" s="13" customFormat="1" ht="12">
      <c r="A191" s="13"/>
      <c r="B191" s="232"/>
      <c r="C191" s="233"/>
      <c r="D191" s="226" t="s">
        <v>165</v>
      </c>
      <c r="E191" s="234" t="s">
        <v>19</v>
      </c>
      <c r="F191" s="235" t="s">
        <v>1077</v>
      </c>
      <c r="G191" s="233"/>
      <c r="H191" s="236">
        <v>2.7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2" t="s">
        <v>165</v>
      </c>
      <c r="AU191" s="242" t="s">
        <v>76</v>
      </c>
      <c r="AV191" s="13" t="s">
        <v>78</v>
      </c>
      <c r="AW191" s="13" t="s">
        <v>31</v>
      </c>
      <c r="AX191" s="13" t="s">
        <v>76</v>
      </c>
      <c r="AY191" s="242" t="s">
        <v>146</v>
      </c>
    </row>
    <row r="192" spans="1:65" s="2" customFormat="1" ht="16.5" customHeight="1">
      <c r="A192" s="39"/>
      <c r="B192" s="40"/>
      <c r="C192" s="213" t="s">
        <v>400</v>
      </c>
      <c r="D192" s="213" t="s">
        <v>149</v>
      </c>
      <c r="E192" s="214" t="s">
        <v>407</v>
      </c>
      <c r="F192" s="215" t="s">
        <v>408</v>
      </c>
      <c r="G192" s="216" t="s">
        <v>160</v>
      </c>
      <c r="H192" s="217">
        <v>2.7</v>
      </c>
      <c r="I192" s="218"/>
      <c r="J192" s="219">
        <f>ROUND(I192*H192,2)</f>
        <v>0</v>
      </c>
      <c r="K192" s="215" t="s">
        <v>275</v>
      </c>
      <c r="L192" s="45"/>
      <c r="M192" s="220" t="s">
        <v>19</v>
      </c>
      <c r="N192" s="221" t="s">
        <v>40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154</v>
      </c>
      <c r="AT192" s="224" t="s">
        <v>149</v>
      </c>
      <c r="AU192" s="224" t="s">
        <v>76</v>
      </c>
      <c r="AY192" s="18" t="s">
        <v>146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76</v>
      </c>
      <c r="BK192" s="225">
        <f>ROUND(I192*H192,2)</f>
        <v>0</v>
      </c>
      <c r="BL192" s="18" t="s">
        <v>154</v>
      </c>
      <c r="BM192" s="224" t="s">
        <v>1078</v>
      </c>
    </row>
    <row r="193" spans="1:47" s="2" customFormat="1" ht="12">
      <c r="A193" s="39"/>
      <c r="B193" s="40"/>
      <c r="C193" s="41"/>
      <c r="D193" s="226" t="s">
        <v>156</v>
      </c>
      <c r="E193" s="41"/>
      <c r="F193" s="227" t="s">
        <v>410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156</v>
      </c>
      <c r="AU193" s="18" t="s">
        <v>76</v>
      </c>
    </row>
    <row r="194" spans="1:47" s="2" customFormat="1" ht="12">
      <c r="A194" s="39"/>
      <c r="B194" s="40"/>
      <c r="C194" s="41"/>
      <c r="D194" s="277" t="s">
        <v>278</v>
      </c>
      <c r="E194" s="41"/>
      <c r="F194" s="278" t="s">
        <v>411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278</v>
      </c>
      <c r="AU194" s="18" t="s">
        <v>76</v>
      </c>
    </row>
    <row r="195" spans="1:51" s="13" customFormat="1" ht="12">
      <c r="A195" s="13"/>
      <c r="B195" s="232"/>
      <c r="C195" s="233"/>
      <c r="D195" s="226" t="s">
        <v>165</v>
      </c>
      <c r="E195" s="234" t="s">
        <v>19</v>
      </c>
      <c r="F195" s="235" t="s">
        <v>1079</v>
      </c>
      <c r="G195" s="233"/>
      <c r="H195" s="236">
        <v>2.7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165</v>
      </c>
      <c r="AU195" s="242" t="s">
        <v>76</v>
      </c>
      <c r="AV195" s="13" t="s">
        <v>78</v>
      </c>
      <c r="AW195" s="13" t="s">
        <v>31</v>
      </c>
      <c r="AX195" s="13" t="s">
        <v>76</v>
      </c>
      <c r="AY195" s="242" t="s">
        <v>146</v>
      </c>
    </row>
    <row r="196" spans="1:65" s="2" customFormat="1" ht="16.5" customHeight="1">
      <c r="A196" s="39"/>
      <c r="B196" s="40"/>
      <c r="C196" s="213" t="s">
        <v>406</v>
      </c>
      <c r="D196" s="213" t="s">
        <v>149</v>
      </c>
      <c r="E196" s="214" t="s">
        <v>413</v>
      </c>
      <c r="F196" s="215" t="s">
        <v>414</v>
      </c>
      <c r="G196" s="216" t="s">
        <v>160</v>
      </c>
      <c r="H196" s="217">
        <v>9.2</v>
      </c>
      <c r="I196" s="218"/>
      <c r="J196" s="219">
        <f>ROUND(I196*H196,2)</f>
        <v>0</v>
      </c>
      <c r="K196" s="215" t="s">
        <v>275</v>
      </c>
      <c r="L196" s="45"/>
      <c r="M196" s="220" t="s">
        <v>19</v>
      </c>
      <c r="N196" s="221" t="s">
        <v>40</v>
      </c>
      <c r="O196" s="85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154</v>
      </c>
      <c r="AT196" s="224" t="s">
        <v>149</v>
      </c>
      <c r="AU196" s="224" t="s">
        <v>76</v>
      </c>
      <c r="AY196" s="18" t="s">
        <v>146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76</v>
      </c>
      <c r="BK196" s="225">
        <f>ROUND(I196*H196,2)</f>
        <v>0</v>
      </c>
      <c r="BL196" s="18" t="s">
        <v>154</v>
      </c>
      <c r="BM196" s="224" t="s">
        <v>1080</v>
      </c>
    </row>
    <row r="197" spans="1:47" s="2" customFormat="1" ht="12">
      <c r="A197" s="39"/>
      <c r="B197" s="40"/>
      <c r="C197" s="41"/>
      <c r="D197" s="226" t="s">
        <v>156</v>
      </c>
      <c r="E197" s="41"/>
      <c r="F197" s="227" t="s">
        <v>416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156</v>
      </c>
      <c r="AU197" s="18" t="s">
        <v>76</v>
      </c>
    </row>
    <row r="198" spans="1:47" s="2" customFormat="1" ht="12">
      <c r="A198" s="39"/>
      <c r="B198" s="40"/>
      <c r="C198" s="41"/>
      <c r="D198" s="277" t="s">
        <v>278</v>
      </c>
      <c r="E198" s="41"/>
      <c r="F198" s="278" t="s">
        <v>417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278</v>
      </c>
      <c r="AU198" s="18" t="s">
        <v>76</v>
      </c>
    </row>
    <row r="199" spans="1:51" s="13" customFormat="1" ht="12">
      <c r="A199" s="13"/>
      <c r="B199" s="232"/>
      <c r="C199" s="233"/>
      <c r="D199" s="226" t="s">
        <v>165</v>
      </c>
      <c r="E199" s="234" t="s">
        <v>19</v>
      </c>
      <c r="F199" s="235" t="s">
        <v>1081</v>
      </c>
      <c r="G199" s="233"/>
      <c r="H199" s="236">
        <v>9.2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165</v>
      </c>
      <c r="AU199" s="242" t="s">
        <v>76</v>
      </c>
      <c r="AV199" s="13" t="s">
        <v>78</v>
      </c>
      <c r="AW199" s="13" t="s">
        <v>31</v>
      </c>
      <c r="AX199" s="13" t="s">
        <v>76</v>
      </c>
      <c r="AY199" s="242" t="s">
        <v>146</v>
      </c>
    </row>
    <row r="200" spans="1:65" s="2" customFormat="1" ht="21.75" customHeight="1">
      <c r="A200" s="39"/>
      <c r="B200" s="40"/>
      <c r="C200" s="213" t="s">
        <v>412</v>
      </c>
      <c r="D200" s="213" t="s">
        <v>149</v>
      </c>
      <c r="E200" s="214" t="s">
        <v>420</v>
      </c>
      <c r="F200" s="215" t="s">
        <v>421</v>
      </c>
      <c r="G200" s="216" t="s">
        <v>160</v>
      </c>
      <c r="H200" s="217">
        <v>9.2</v>
      </c>
      <c r="I200" s="218"/>
      <c r="J200" s="219">
        <f>ROUND(I200*H200,2)</f>
        <v>0</v>
      </c>
      <c r="K200" s="215" t="s">
        <v>275</v>
      </c>
      <c r="L200" s="45"/>
      <c r="M200" s="220" t="s">
        <v>19</v>
      </c>
      <c r="N200" s="221" t="s">
        <v>40</v>
      </c>
      <c r="O200" s="85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154</v>
      </c>
      <c r="AT200" s="224" t="s">
        <v>149</v>
      </c>
      <c r="AU200" s="224" t="s">
        <v>76</v>
      </c>
      <c r="AY200" s="18" t="s">
        <v>146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76</v>
      </c>
      <c r="BK200" s="225">
        <f>ROUND(I200*H200,2)</f>
        <v>0</v>
      </c>
      <c r="BL200" s="18" t="s">
        <v>154</v>
      </c>
      <c r="BM200" s="224" t="s">
        <v>1082</v>
      </c>
    </row>
    <row r="201" spans="1:47" s="2" customFormat="1" ht="12">
      <c r="A201" s="39"/>
      <c r="B201" s="40"/>
      <c r="C201" s="41"/>
      <c r="D201" s="226" t="s">
        <v>156</v>
      </c>
      <c r="E201" s="41"/>
      <c r="F201" s="227" t="s">
        <v>423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156</v>
      </c>
      <c r="AU201" s="18" t="s">
        <v>76</v>
      </c>
    </row>
    <row r="202" spans="1:47" s="2" customFormat="1" ht="12">
      <c r="A202" s="39"/>
      <c r="B202" s="40"/>
      <c r="C202" s="41"/>
      <c r="D202" s="277" t="s">
        <v>278</v>
      </c>
      <c r="E202" s="41"/>
      <c r="F202" s="278" t="s">
        <v>424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278</v>
      </c>
      <c r="AU202" s="18" t="s">
        <v>76</v>
      </c>
    </row>
    <row r="203" spans="1:51" s="13" customFormat="1" ht="12">
      <c r="A203" s="13"/>
      <c r="B203" s="232"/>
      <c r="C203" s="233"/>
      <c r="D203" s="226" t="s">
        <v>165</v>
      </c>
      <c r="E203" s="234" t="s">
        <v>19</v>
      </c>
      <c r="F203" s="235" t="s">
        <v>1083</v>
      </c>
      <c r="G203" s="233"/>
      <c r="H203" s="236">
        <v>9.2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165</v>
      </c>
      <c r="AU203" s="242" t="s">
        <v>76</v>
      </c>
      <c r="AV203" s="13" t="s">
        <v>78</v>
      </c>
      <c r="AW203" s="13" t="s">
        <v>31</v>
      </c>
      <c r="AX203" s="13" t="s">
        <v>76</v>
      </c>
      <c r="AY203" s="242" t="s">
        <v>146</v>
      </c>
    </row>
    <row r="204" spans="1:65" s="2" customFormat="1" ht="16.5" customHeight="1">
      <c r="A204" s="39"/>
      <c r="B204" s="40"/>
      <c r="C204" s="213" t="s">
        <v>419</v>
      </c>
      <c r="D204" s="213" t="s">
        <v>149</v>
      </c>
      <c r="E204" s="214" t="s">
        <v>427</v>
      </c>
      <c r="F204" s="215" t="s">
        <v>428</v>
      </c>
      <c r="G204" s="216" t="s">
        <v>274</v>
      </c>
      <c r="H204" s="217">
        <v>12.764</v>
      </c>
      <c r="I204" s="218"/>
      <c r="J204" s="219">
        <f>ROUND(I204*H204,2)</f>
        <v>0</v>
      </c>
      <c r="K204" s="215" t="s">
        <v>19</v>
      </c>
      <c r="L204" s="45"/>
      <c r="M204" s="220" t="s">
        <v>19</v>
      </c>
      <c r="N204" s="221" t="s">
        <v>40</v>
      </c>
      <c r="O204" s="85"/>
      <c r="P204" s="222">
        <f>O204*H204</f>
        <v>0</v>
      </c>
      <c r="Q204" s="222">
        <v>0.0014357</v>
      </c>
      <c r="R204" s="222">
        <f>Q204*H204</f>
        <v>0.0183252748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154</v>
      </c>
      <c r="AT204" s="224" t="s">
        <v>149</v>
      </c>
      <c r="AU204" s="224" t="s">
        <v>76</v>
      </c>
      <c r="AY204" s="18" t="s">
        <v>146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76</v>
      </c>
      <c r="BK204" s="225">
        <f>ROUND(I204*H204,2)</f>
        <v>0</v>
      </c>
      <c r="BL204" s="18" t="s">
        <v>154</v>
      </c>
      <c r="BM204" s="224" t="s">
        <v>1084</v>
      </c>
    </row>
    <row r="205" spans="1:47" s="2" customFormat="1" ht="12">
      <c r="A205" s="39"/>
      <c r="B205" s="40"/>
      <c r="C205" s="41"/>
      <c r="D205" s="226" t="s">
        <v>156</v>
      </c>
      <c r="E205" s="41"/>
      <c r="F205" s="227" t="s">
        <v>430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156</v>
      </c>
      <c r="AU205" s="18" t="s">
        <v>76</v>
      </c>
    </row>
    <row r="206" spans="1:51" s="13" customFormat="1" ht="12">
      <c r="A206" s="13"/>
      <c r="B206" s="232"/>
      <c r="C206" s="233"/>
      <c r="D206" s="226" t="s">
        <v>165</v>
      </c>
      <c r="E206" s="234" t="s">
        <v>19</v>
      </c>
      <c r="F206" s="235" t="s">
        <v>1085</v>
      </c>
      <c r="G206" s="233"/>
      <c r="H206" s="236">
        <v>2.78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2" t="s">
        <v>165</v>
      </c>
      <c r="AU206" s="242" t="s">
        <v>76</v>
      </c>
      <c r="AV206" s="13" t="s">
        <v>78</v>
      </c>
      <c r="AW206" s="13" t="s">
        <v>31</v>
      </c>
      <c r="AX206" s="13" t="s">
        <v>69</v>
      </c>
      <c r="AY206" s="242" t="s">
        <v>146</v>
      </c>
    </row>
    <row r="207" spans="1:51" s="13" customFormat="1" ht="12">
      <c r="A207" s="13"/>
      <c r="B207" s="232"/>
      <c r="C207" s="233"/>
      <c r="D207" s="226" t="s">
        <v>165</v>
      </c>
      <c r="E207" s="234" t="s">
        <v>19</v>
      </c>
      <c r="F207" s="235" t="s">
        <v>1086</v>
      </c>
      <c r="G207" s="233"/>
      <c r="H207" s="236">
        <v>9.984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165</v>
      </c>
      <c r="AU207" s="242" t="s">
        <v>76</v>
      </c>
      <c r="AV207" s="13" t="s">
        <v>78</v>
      </c>
      <c r="AW207" s="13" t="s">
        <v>31</v>
      </c>
      <c r="AX207" s="13" t="s">
        <v>69</v>
      </c>
      <c r="AY207" s="242" t="s">
        <v>146</v>
      </c>
    </row>
    <row r="208" spans="1:51" s="14" customFormat="1" ht="12">
      <c r="A208" s="14"/>
      <c r="B208" s="243"/>
      <c r="C208" s="244"/>
      <c r="D208" s="226" t="s">
        <v>165</v>
      </c>
      <c r="E208" s="245" t="s">
        <v>19</v>
      </c>
      <c r="F208" s="246" t="s">
        <v>167</v>
      </c>
      <c r="G208" s="244"/>
      <c r="H208" s="247">
        <v>12.764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165</v>
      </c>
      <c r="AU208" s="253" t="s">
        <v>76</v>
      </c>
      <c r="AV208" s="14" t="s">
        <v>154</v>
      </c>
      <c r="AW208" s="14" t="s">
        <v>31</v>
      </c>
      <c r="AX208" s="14" t="s">
        <v>76</v>
      </c>
      <c r="AY208" s="253" t="s">
        <v>146</v>
      </c>
    </row>
    <row r="209" spans="1:65" s="2" customFormat="1" ht="16.5" customHeight="1">
      <c r="A209" s="39"/>
      <c r="B209" s="40"/>
      <c r="C209" s="213" t="s">
        <v>426</v>
      </c>
      <c r="D209" s="213" t="s">
        <v>149</v>
      </c>
      <c r="E209" s="214" t="s">
        <v>434</v>
      </c>
      <c r="F209" s="215" t="s">
        <v>435</v>
      </c>
      <c r="G209" s="216" t="s">
        <v>274</v>
      </c>
      <c r="H209" s="217">
        <v>12.764</v>
      </c>
      <c r="I209" s="218"/>
      <c r="J209" s="219">
        <f>ROUND(I209*H209,2)</f>
        <v>0</v>
      </c>
      <c r="K209" s="215" t="s">
        <v>19</v>
      </c>
      <c r="L209" s="45"/>
      <c r="M209" s="220" t="s">
        <v>19</v>
      </c>
      <c r="N209" s="221" t="s">
        <v>40</v>
      </c>
      <c r="O209" s="85"/>
      <c r="P209" s="222">
        <f>O209*H209</f>
        <v>0</v>
      </c>
      <c r="Q209" s="222">
        <v>3.6E-05</v>
      </c>
      <c r="R209" s="222">
        <f>Q209*H209</f>
        <v>0.000459504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154</v>
      </c>
      <c r="AT209" s="224" t="s">
        <v>149</v>
      </c>
      <c r="AU209" s="224" t="s">
        <v>76</v>
      </c>
      <c r="AY209" s="18" t="s">
        <v>146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76</v>
      </c>
      <c r="BK209" s="225">
        <f>ROUND(I209*H209,2)</f>
        <v>0</v>
      </c>
      <c r="BL209" s="18" t="s">
        <v>154</v>
      </c>
      <c r="BM209" s="224" t="s">
        <v>1087</v>
      </c>
    </row>
    <row r="210" spans="1:47" s="2" customFormat="1" ht="12">
      <c r="A210" s="39"/>
      <c r="B210" s="40"/>
      <c r="C210" s="41"/>
      <c r="D210" s="226" t="s">
        <v>156</v>
      </c>
      <c r="E210" s="41"/>
      <c r="F210" s="227" t="s">
        <v>437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156</v>
      </c>
      <c r="AU210" s="18" t="s">
        <v>76</v>
      </c>
    </row>
    <row r="211" spans="1:51" s="13" customFormat="1" ht="12">
      <c r="A211" s="13"/>
      <c r="B211" s="232"/>
      <c r="C211" s="233"/>
      <c r="D211" s="226" t="s">
        <v>165</v>
      </c>
      <c r="E211" s="234" t="s">
        <v>19</v>
      </c>
      <c r="F211" s="235" t="s">
        <v>1088</v>
      </c>
      <c r="G211" s="233"/>
      <c r="H211" s="236">
        <v>12.764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165</v>
      </c>
      <c r="AU211" s="242" t="s">
        <v>76</v>
      </c>
      <c r="AV211" s="13" t="s">
        <v>78</v>
      </c>
      <c r="AW211" s="13" t="s">
        <v>31</v>
      </c>
      <c r="AX211" s="13" t="s">
        <v>76</v>
      </c>
      <c r="AY211" s="242" t="s">
        <v>146</v>
      </c>
    </row>
    <row r="212" spans="1:65" s="2" customFormat="1" ht="16.5" customHeight="1">
      <c r="A212" s="39"/>
      <c r="B212" s="40"/>
      <c r="C212" s="254" t="s">
        <v>433</v>
      </c>
      <c r="D212" s="254" t="s">
        <v>197</v>
      </c>
      <c r="E212" s="255" t="s">
        <v>440</v>
      </c>
      <c r="F212" s="256" t="s">
        <v>441</v>
      </c>
      <c r="G212" s="257" t="s">
        <v>274</v>
      </c>
      <c r="H212" s="258">
        <v>60</v>
      </c>
      <c r="I212" s="259"/>
      <c r="J212" s="260">
        <f>ROUND(I212*H212,2)</f>
        <v>0</v>
      </c>
      <c r="K212" s="256" t="s">
        <v>275</v>
      </c>
      <c r="L212" s="261"/>
      <c r="M212" s="262" t="s">
        <v>19</v>
      </c>
      <c r="N212" s="263" t="s">
        <v>40</v>
      </c>
      <c r="O212" s="85"/>
      <c r="P212" s="222">
        <f>O212*H212</f>
        <v>0</v>
      </c>
      <c r="Q212" s="222">
        <v>0.00787</v>
      </c>
      <c r="R212" s="222">
        <f>Q212*H212</f>
        <v>0.4722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196</v>
      </c>
      <c r="AT212" s="224" t="s">
        <v>197</v>
      </c>
      <c r="AU212" s="224" t="s">
        <v>76</v>
      </c>
      <c r="AY212" s="18" t="s">
        <v>146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76</v>
      </c>
      <c r="BK212" s="225">
        <f>ROUND(I212*H212,2)</f>
        <v>0</v>
      </c>
      <c r="BL212" s="18" t="s">
        <v>154</v>
      </c>
      <c r="BM212" s="224" t="s">
        <v>1089</v>
      </c>
    </row>
    <row r="213" spans="1:47" s="2" customFormat="1" ht="12">
      <c r="A213" s="39"/>
      <c r="B213" s="40"/>
      <c r="C213" s="41"/>
      <c r="D213" s="226" t="s">
        <v>156</v>
      </c>
      <c r="E213" s="41"/>
      <c r="F213" s="227" t="s">
        <v>441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156</v>
      </c>
      <c r="AU213" s="18" t="s">
        <v>76</v>
      </c>
    </row>
    <row r="214" spans="1:51" s="13" customFormat="1" ht="12">
      <c r="A214" s="13"/>
      <c r="B214" s="232"/>
      <c r="C214" s="233"/>
      <c r="D214" s="226" t="s">
        <v>165</v>
      </c>
      <c r="E214" s="234" t="s">
        <v>19</v>
      </c>
      <c r="F214" s="235" t="s">
        <v>647</v>
      </c>
      <c r="G214" s="233"/>
      <c r="H214" s="236">
        <v>60</v>
      </c>
      <c r="I214" s="237"/>
      <c r="J214" s="233"/>
      <c r="K214" s="233"/>
      <c r="L214" s="238"/>
      <c r="M214" s="239"/>
      <c r="N214" s="240"/>
      <c r="O214" s="240"/>
      <c r="P214" s="240"/>
      <c r="Q214" s="240"/>
      <c r="R214" s="240"/>
      <c r="S214" s="240"/>
      <c r="T214" s="241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2" t="s">
        <v>165</v>
      </c>
      <c r="AU214" s="242" t="s">
        <v>76</v>
      </c>
      <c r="AV214" s="13" t="s">
        <v>78</v>
      </c>
      <c r="AW214" s="13" t="s">
        <v>31</v>
      </c>
      <c r="AX214" s="13" t="s">
        <v>76</v>
      </c>
      <c r="AY214" s="242" t="s">
        <v>146</v>
      </c>
    </row>
    <row r="215" spans="1:65" s="2" customFormat="1" ht="16.5" customHeight="1">
      <c r="A215" s="39"/>
      <c r="B215" s="40"/>
      <c r="C215" s="254" t="s">
        <v>439</v>
      </c>
      <c r="D215" s="254" t="s">
        <v>197</v>
      </c>
      <c r="E215" s="255" t="s">
        <v>863</v>
      </c>
      <c r="F215" s="256" t="s">
        <v>864</v>
      </c>
      <c r="G215" s="257" t="s">
        <v>274</v>
      </c>
      <c r="H215" s="258">
        <v>27.179</v>
      </c>
      <c r="I215" s="259"/>
      <c r="J215" s="260">
        <f>ROUND(I215*H215,2)</f>
        <v>0</v>
      </c>
      <c r="K215" s="256" t="s">
        <v>275</v>
      </c>
      <c r="L215" s="261"/>
      <c r="M215" s="262" t="s">
        <v>19</v>
      </c>
      <c r="N215" s="263" t="s">
        <v>40</v>
      </c>
      <c r="O215" s="85"/>
      <c r="P215" s="222">
        <f>O215*H215</f>
        <v>0</v>
      </c>
      <c r="Q215" s="222">
        <v>0.00442</v>
      </c>
      <c r="R215" s="222">
        <f>Q215*H215</f>
        <v>0.12013118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196</v>
      </c>
      <c r="AT215" s="224" t="s">
        <v>197</v>
      </c>
      <c r="AU215" s="224" t="s">
        <v>76</v>
      </c>
      <c r="AY215" s="18" t="s">
        <v>146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76</v>
      </c>
      <c r="BK215" s="225">
        <f>ROUND(I215*H215,2)</f>
        <v>0</v>
      </c>
      <c r="BL215" s="18" t="s">
        <v>154</v>
      </c>
      <c r="BM215" s="224" t="s">
        <v>1090</v>
      </c>
    </row>
    <row r="216" spans="1:47" s="2" customFormat="1" ht="12">
      <c r="A216" s="39"/>
      <c r="B216" s="40"/>
      <c r="C216" s="41"/>
      <c r="D216" s="226" t="s">
        <v>156</v>
      </c>
      <c r="E216" s="41"/>
      <c r="F216" s="227" t="s">
        <v>864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156</v>
      </c>
      <c r="AU216" s="18" t="s">
        <v>76</v>
      </c>
    </row>
    <row r="217" spans="1:51" s="13" customFormat="1" ht="12">
      <c r="A217" s="13"/>
      <c r="B217" s="232"/>
      <c r="C217" s="233"/>
      <c r="D217" s="226" t="s">
        <v>165</v>
      </c>
      <c r="E217" s="234" t="s">
        <v>19</v>
      </c>
      <c r="F217" s="235" t="s">
        <v>1091</v>
      </c>
      <c r="G217" s="233"/>
      <c r="H217" s="236">
        <v>27.179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165</v>
      </c>
      <c r="AU217" s="242" t="s">
        <v>76</v>
      </c>
      <c r="AV217" s="13" t="s">
        <v>78</v>
      </c>
      <c r="AW217" s="13" t="s">
        <v>31</v>
      </c>
      <c r="AX217" s="13" t="s">
        <v>76</v>
      </c>
      <c r="AY217" s="242" t="s">
        <v>146</v>
      </c>
    </row>
    <row r="218" spans="1:65" s="2" customFormat="1" ht="16.5" customHeight="1">
      <c r="A218" s="39"/>
      <c r="B218" s="40"/>
      <c r="C218" s="213" t="s">
        <v>444</v>
      </c>
      <c r="D218" s="213" t="s">
        <v>149</v>
      </c>
      <c r="E218" s="214" t="s">
        <v>450</v>
      </c>
      <c r="F218" s="215" t="s">
        <v>451</v>
      </c>
      <c r="G218" s="216" t="s">
        <v>160</v>
      </c>
      <c r="H218" s="217">
        <v>2.759</v>
      </c>
      <c r="I218" s="218"/>
      <c r="J218" s="219">
        <f>ROUND(I218*H218,2)</f>
        <v>0</v>
      </c>
      <c r="K218" s="215" t="s">
        <v>275</v>
      </c>
      <c r="L218" s="45"/>
      <c r="M218" s="220" t="s">
        <v>19</v>
      </c>
      <c r="N218" s="221" t="s">
        <v>40</v>
      </c>
      <c r="O218" s="85"/>
      <c r="P218" s="222">
        <f>O218*H218</f>
        <v>0</v>
      </c>
      <c r="Q218" s="222">
        <v>0</v>
      </c>
      <c r="R218" s="222">
        <f>Q218*H218</f>
        <v>0</v>
      </c>
      <c r="S218" s="222">
        <v>0</v>
      </c>
      <c r="T218" s="223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24" t="s">
        <v>154</v>
      </c>
      <c r="AT218" s="224" t="s">
        <v>149</v>
      </c>
      <c r="AU218" s="224" t="s">
        <v>76</v>
      </c>
      <c r="AY218" s="18" t="s">
        <v>146</v>
      </c>
      <c r="BE218" s="225">
        <f>IF(N218="základní",J218,0)</f>
        <v>0</v>
      </c>
      <c r="BF218" s="225">
        <f>IF(N218="snížená",J218,0)</f>
        <v>0</v>
      </c>
      <c r="BG218" s="225">
        <f>IF(N218="zákl. přenesená",J218,0)</f>
        <v>0</v>
      </c>
      <c r="BH218" s="225">
        <f>IF(N218="sníž. přenesená",J218,0)</f>
        <v>0</v>
      </c>
      <c r="BI218" s="225">
        <f>IF(N218="nulová",J218,0)</f>
        <v>0</v>
      </c>
      <c r="BJ218" s="18" t="s">
        <v>76</v>
      </c>
      <c r="BK218" s="225">
        <f>ROUND(I218*H218,2)</f>
        <v>0</v>
      </c>
      <c r="BL218" s="18" t="s">
        <v>154</v>
      </c>
      <c r="BM218" s="224" t="s">
        <v>1092</v>
      </c>
    </row>
    <row r="219" spans="1:47" s="2" customFormat="1" ht="12">
      <c r="A219" s="39"/>
      <c r="B219" s="40"/>
      <c r="C219" s="41"/>
      <c r="D219" s="226" t="s">
        <v>156</v>
      </c>
      <c r="E219" s="41"/>
      <c r="F219" s="227" t="s">
        <v>453</v>
      </c>
      <c r="G219" s="41"/>
      <c r="H219" s="41"/>
      <c r="I219" s="228"/>
      <c r="J219" s="41"/>
      <c r="K219" s="41"/>
      <c r="L219" s="45"/>
      <c r="M219" s="229"/>
      <c r="N219" s="230"/>
      <c r="O219" s="85"/>
      <c r="P219" s="85"/>
      <c r="Q219" s="85"/>
      <c r="R219" s="85"/>
      <c r="S219" s="85"/>
      <c r="T219" s="86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156</v>
      </c>
      <c r="AU219" s="18" t="s">
        <v>76</v>
      </c>
    </row>
    <row r="220" spans="1:47" s="2" customFormat="1" ht="12">
      <c r="A220" s="39"/>
      <c r="B220" s="40"/>
      <c r="C220" s="41"/>
      <c r="D220" s="277" t="s">
        <v>278</v>
      </c>
      <c r="E220" s="41"/>
      <c r="F220" s="278" t="s">
        <v>454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278</v>
      </c>
      <c r="AU220" s="18" t="s">
        <v>76</v>
      </c>
    </row>
    <row r="221" spans="1:51" s="15" customFormat="1" ht="12">
      <c r="A221" s="15"/>
      <c r="B221" s="264"/>
      <c r="C221" s="265"/>
      <c r="D221" s="226" t="s">
        <v>165</v>
      </c>
      <c r="E221" s="266" t="s">
        <v>19</v>
      </c>
      <c r="F221" s="267" t="s">
        <v>455</v>
      </c>
      <c r="G221" s="265"/>
      <c r="H221" s="266" t="s">
        <v>19</v>
      </c>
      <c r="I221" s="268"/>
      <c r="J221" s="265"/>
      <c r="K221" s="265"/>
      <c r="L221" s="269"/>
      <c r="M221" s="270"/>
      <c r="N221" s="271"/>
      <c r="O221" s="271"/>
      <c r="P221" s="271"/>
      <c r="Q221" s="271"/>
      <c r="R221" s="271"/>
      <c r="S221" s="271"/>
      <c r="T221" s="27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73" t="s">
        <v>165</v>
      </c>
      <c r="AU221" s="273" t="s">
        <v>76</v>
      </c>
      <c r="AV221" s="15" t="s">
        <v>76</v>
      </c>
      <c r="AW221" s="15" t="s">
        <v>31</v>
      </c>
      <c r="AX221" s="15" t="s">
        <v>69</v>
      </c>
      <c r="AY221" s="273" t="s">
        <v>146</v>
      </c>
    </row>
    <row r="222" spans="1:51" s="13" customFormat="1" ht="12">
      <c r="A222" s="13"/>
      <c r="B222" s="232"/>
      <c r="C222" s="233"/>
      <c r="D222" s="226" t="s">
        <v>165</v>
      </c>
      <c r="E222" s="234" t="s">
        <v>19</v>
      </c>
      <c r="F222" s="235" t="s">
        <v>1093</v>
      </c>
      <c r="G222" s="233"/>
      <c r="H222" s="236">
        <v>1.507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165</v>
      </c>
      <c r="AU222" s="242" t="s">
        <v>76</v>
      </c>
      <c r="AV222" s="13" t="s">
        <v>78</v>
      </c>
      <c r="AW222" s="13" t="s">
        <v>31</v>
      </c>
      <c r="AX222" s="13" t="s">
        <v>69</v>
      </c>
      <c r="AY222" s="242" t="s">
        <v>146</v>
      </c>
    </row>
    <row r="223" spans="1:51" s="13" customFormat="1" ht="12">
      <c r="A223" s="13"/>
      <c r="B223" s="232"/>
      <c r="C223" s="233"/>
      <c r="D223" s="226" t="s">
        <v>165</v>
      </c>
      <c r="E223" s="234" t="s">
        <v>19</v>
      </c>
      <c r="F223" s="235" t="s">
        <v>1094</v>
      </c>
      <c r="G223" s="233"/>
      <c r="H223" s="236">
        <v>1.252</v>
      </c>
      <c r="I223" s="237"/>
      <c r="J223" s="233"/>
      <c r="K223" s="233"/>
      <c r="L223" s="238"/>
      <c r="M223" s="239"/>
      <c r="N223" s="240"/>
      <c r="O223" s="240"/>
      <c r="P223" s="240"/>
      <c r="Q223" s="240"/>
      <c r="R223" s="240"/>
      <c r="S223" s="240"/>
      <c r="T223" s="241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2" t="s">
        <v>165</v>
      </c>
      <c r="AU223" s="242" t="s">
        <v>76</v>
      </c>
      <c r="AV223" s="13" t="s">
        <v>78</v>
      </c>
      <c r="AW223" s="13" t="s">
        <v>31</v>
      </c>
      <c r="AX223" s="13" t="s">
        <v>69</v>
      </c>
      <c r="AY223" s="242" t="s">
        <v>146</v>
      </c>
    </row>
    <row r="224" spans="1:51" s="14" customFormat="1" ht="12">
      <c r="A224" s="14"/>
      <c r="B224" s="243"/>
      <c r="C224" s="244"/>
      <c r="D224" s="226" t="s">
        <v>165</v>
      </c>
      <c r="E224" s="245" t="s">
        <v>19</v>
      </c>
      <c r="F224" s="246" t="s">
        <v>167</v>
      </c>
      <c r="G224" s="244"/>
      <c r="H224" s="247">
        <v>2.759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165</v>
      </c>
      <c r="AU224" s="253" t="s">
        <v>76</v>
      </c>
      <c r="AV224" s="14" t="s">
        <v>154</v>
      </c>
      <c r="AW224" s="14" t="s">
        <v>31</v>
      </c>
      <c r="AX224" s="14" t="s">
        <v>76</v>
      </c>
      <c r="AY224" s="253" t="s">
        <v>146</v>
      </c>
    </row>
    <row r="225" spans="1:63" s="12" customFormat="1" ht="22.8" customHeight="1">
      <c r="A225" s="12"/>
      <c r="B225" s="197"/>
      <c r="C225" s="198"/>
      <c r="D225" s="199" t="s">
        <v>68</v>
      </c>
      <c r="E225" s="211" t="s">
        <v>168</v>
      </c>
      <c r="F225" s="211" t="s">
        <v>458</v>
      </c>
      <c r="G225" s="198"/>
      <c r="H225" s="198"/>
      <c r="I225" s="201"/>
      <c r="J225" s="212">
        <f>BK225</f>
        <v>0</v>
      </c>
      <c r="K225" s="198"/>
      <c r="L225" s="203"/>
      <c r="M225" s="204"/>
      <c r="N225" s="205"/>
      <c r="O225" s="205"/>
      <c r="P225" s="206">
        <f>SUM(P226:P242)</f>
        <v>0</v>
      </c>
      <c r="Q225" s="205"/>
      <c r="R225" s="206">
        <f>SUM(R226:R242)</f>
        <v>1.750713887</v>
      </c>
      <c r="S225" s="205"/>
      <c r="T225" s="207">
        <f>SUM(T226:T242)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8" t="s">
        <v>76</v>
      </c>
      <c r="AT225" s="209" t="s">
        <v>68</v>
      </c>
      <c r="AU225" s="209" t="s">
        <v>76</v>
      </c>
      <c r="AY225" s="208" t="s">
        <v>146</v>
      </c>
      <c r="BK225" s="210">
        <f>SUM(BK226:BK242)</f>
        <v>0</v>
      </c>
    </row>
    <row r="226" spans="1:65" s="2" customFormat="1" ht="16.5" customHeight="1">
      <c r="A226" s="39"/>
      <c r="B226" s="40"/>
      <c r="C226" s="213" t="s">
        <v>449</v>
      </c>
      <c r="D226" s="213" t="s">
        <v>149</v>
      </c>
      <c r="E226" s="214" t="s">
        <v>460</v>
      </c>
      <c r="F226" s="215" t="s">
        <v>461</v>
      </c>
      <c r="G226" s="216" t="s">
        <v>274</v>
      </c>
      <c r="H226" s="217">
        <v>11</v>
      </c>
      <c r="I226" s="218"/>
      <c r="J226" s="219">
        <f>ROUND(I226*H226,2)</f>
        <v>0</v>
      </c>
      <c r="K226" s="215" t="s">
        <v>275</v>
      </c>
      <c r="L226" s="45"/>
      <c r="M226" s="220" t="s">
        <v>19</v>
      </c>
      <c r="N226" s="221" t="s">
        <v>40</v>
      </c>
      <c r="O226" s="85"/>
      <c r="P226" s="222">
        <f>O226*H226</f>
        <v>0</v>
      </c>
      <c r="Q226" s="222">
        <v>0.0013214</v>
      </c>
      <c r="R226" s="222">
        <f>Q226*H226</f>
        <v>0.014535399999999999</v>
      </c>
      <c r="S226" s="222">
        <v>0</v>
      </c>
      <c r="T226" s="223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24" t="s">
        <v>154</v>
      </c>
      <c r="AT226" s="224" t="s">
        <v>149</v>
      </c>
      <c r="AU226" s="224" t="s">
        <v>78</v>
      </c>
      <c r="AY226" s="18" t="s">
        <v>146</v>
      </c>
      <c r="BE226" s="225">
        <f>IF(N226="základní",J226,0)</f>
        <v>0</v>
      </c>
      <c r="BF226" s="225">
        <f>IF(N226="snížená",J226,0)</f>
        <v>0</v>
      </c>
      <c r="BG226" s="225">
        <f>IF(N226="zákl. přenesená",J226,0)</f>
        <v>0</v>
      </c>
      <c r="BH226" s="225">
        <f>IF(N226="sníž. přenesená",J226,0)</f>
        <v>0</v>
      </c>
      <c r="BI226" s="225">
        <f>IF(N226="nulová",J226,0)</f>
        <v>0</v>
      </c>
      <c r="BJ226" s="18" t="s">
        <v>76</v>
      </c>
      <c r="BK226" s="225">
        <f>ROUND(I226*H226,2)</f>
        <v>0</v>
      </c>
      <c r="BL226" s="18" t="s">
        <v>154</v>
      </c>
      <c r="BM226" s="224" t="s">
        <v>1095</v>
      </c>
    </row>
    <row r="227" spans="1:47" s="2" customFormat="1" ht="12">
      <c r="A227" s="39"/>
      <c r="B227" s="40"/>
      <c r="C227" s="41"/>
      <c r="D227" s="226" t="s">
        <v>156</v>
      </c>
      <c r="E227" s="41"/>
      <c r="F227" s="227" t="s">
        <v>463</v>
      </c>
      <c r="G227" s="41"/>
      <c r="H227" s="41"/>
      <c r="I227" s="228"/>
      <c r="J227" s="41"/>
      <c r="K227" s="41"/>
      <c r="L227" s="45"/>
      <c r="M227" s="229"/>
      <c r="N227" s="230"/>
      <c r="O227" s="85"/>
      <c r="P227" s="85"/>
      <c r="Q227" s="85"/>
      <c r="R227" s="85"/>
      <c r="S227" s="85"/>
      <c r="T227" s="8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156</v>
      </c>
      <c r="AU227" s="18" t="s">
        <v>78</v>
      </c>
    </row>
    <row r="228" spans="1:47" s="2" customFormat="1" ht="12">
      <c r="A228" s="39"/>
      <c r="B228" s="40"/>
      <c r="C228" s="41"/>
      <c r="D228" s="277" t="s">
        <v>278</v>
      </c>
      <c r="E228" s="41"/>
      <c r="F228" s="278" t="s">
        <v>464</v>
      </c>
      <c r="G228" s="41"/>
      <c r="H228" s="41"/>
      <c r="I228" s="228"/>
      <c r="J228" s="41"/>
      <c r="K228" s="41"/>
      <c r="L228" s="45"/>
      <c r="M228" s="229"/>
      <c r="N228" s="230"/>
      <c r="O228" s="85"/>
      <c r="P228" s="85"/>
      <c r="Q228" s="85"/>
      <c r="R228" s="85"/>
      <c r="S228" s="85"/>
      <c r="T228" s="8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278</v>
      </c>
      <c r="AU228" s="18" t="s">
        <v>78</v>
      </c>
    </row>
    <row r="229" spans="1:51" s="13" customFormat="1" ht="12">
      <c r="A229" s="13"/>
      <c r="B229" s="232"/>
      <c r="C229" s="233"/>
      <c r="D229" s="226" t="s">
        <v>165</v>
      </c>
      <c r="E229" s="234" t="s">
        <v>19</v>
      </c>
      <c r="F229" s="235" t="s">
        <v>465</v>
      </c>
      <c r="G229" s="233"/>
      <c r="H229" s="236">
        <v>11</v>
      </c>
      <c r="I229" s="237"/>
      <c r="J229" s="233"/>
      <c r="K229" s="233"/>
      <c r="L229" s="238"/>
      <c r="M229" s="239"/>
      <c r="N229" s="240"/>
      <c r="O229" s="240"/>
      <c r="P229" s="240"/>
      <c r="Q229" s="240"/>
      <c r="R229" s="240"/>
      <c r="S229" s="240"/>
      <c r="T229" s="241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2" t="s">
        <v>165</v>
      </c>
      <c r="AU229" s="242" t="s">
        <v>78</v>
      </c>
      <c r="AV229" s="13" t="s">
        <v>78</v>
      </c>
      <c r="AW229" s="13" t="s">
        <v>31</v>
      </c>
      <c r="AX229" s="13" t="s">
        <v>69</v>
      </c>
      <c r="AY229" s="242" t="s">
        <v>146</v>
      </c>
    </row>
    <row r="230" spans="1:51" s="14" customFormat="1" ht="12">
      <c r="A230" s="14"/>
      <c r="B230" s="243"/>
      <c r="C230" s="244"/>
      <c r="D230" s="226" t="s">
        <v>165</v>
      </c>
      <c r="E230" s="245" t="s">
        <v>19</v>
      </c>
      <c r="F230" s="246" t="s">
        <v>167</v>
      </c>
      <c r="G230" s="244"/>
      <c r="H230" s="247">
        <v>11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165</v>
      </c>
      <c r="AU230" s="253" t="s">
        <v>78</v>
      </c>
      <c r="AV230" s="14" t="s">
        <v>154</v>
      </c>
      <c r="AW230" s="14" t="s">
        <v>31</v>
      </c>
      <c r="AX230" s="14" t="s">
        <v>76</v>
      </c>
      <c r="AY230" s="253" t="s">
        <v>146</v>
      </c>
    </row>
    <row r="231" spans="1:65" s="2" customFormat="1" ht="21.75" customHeight="1">
      <c r="A231" s="39"/>
      <c r="B231" s="40"/>
      <c r="C231" s="213" t="s">
        <v>459</v>
      </c>
      <c r="D231" s="213" t="s">
        <v>149</v>
      </c>
      <c r="E231" s="214" t="s">
        <v>467</v>
      </c>
      <c r="F231" s="215" t="s">
        <v>468</v>
      </c>
      <c r="G231" s="216" t="s">
        <v>274</v>
      </c>
      <c r="H231" s="217">
        <v>11</v>
      </c>
      <c r="I231" s="218"/>
      <c r="J231" s="219">
        <f>ROUND(I231*H231,2)</f>
        <v>0</v>
      </c>
      <c r="K231" s="215" t="s">
        <v>275</v>
      </c>
      <c r="L231" s="45"/>
      <c r="M231" s="220" t="s">
        <v>19</v>
      </c>
      <c r="N231" s="221" t="s">
        <v>40</v>
      </c>
      <c r="O231" s="85"/>
      <c r="P231" s="222">
        <f>O231*H231</f>
        <v>0</v>
      </c>
      <c r="Q231" s="222">
        <v>3.6E-05</v>
      </c>
      <c r="R231" s="222">
        <f>Q231*H231</f>
        <v>0.00039600000000000003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154</v>
      </c>
      <c r="AT231" s="224" t="s">
        <v>149</v>
      </c>
      <c r="AU231" s="224" t="s">
        <v>78</v>
      </c>
      <c r="AY231" s="18" t="s">
        <v>146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76</v>
      </c>
      <c r="BK231" s="225">
        <f>ROUND(I231*H231,2)</f>
        <v>0</v>
      </c>
      <c r="BL231" s="18" t="s">
        <v>154</v>
      </c>
      <c r="BM231" s="224" t="s">
        <v>1096</v>
      </c>
    </row>
    <row r="232" spans="1:47" s="2" customFormat="1" ht="12">
      <c r="A232" s="39"/>
      <c r="B232" s="40"/>
      <c r="C232" s="41"/>
      <c r="D232" s="226" t="s">
        <v>156</v>
      </c>
      <c r="E232" s="41"/>
      <c r="F232" s="227" t="s">
        <v>470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156</v>
      </c>
      <c r="AU232" s="18" t="s">
        <v>78</v>
      </c>
    </row>
    <row r="233" spans="1:47" s="2" customFormat="1" ht="12">
      <c r="A233" s="39"/>
      <c r="B233" s="40"/>
      <c r="C233" s="41"/>
      <c r="D233" s="277" t="s">
        <v>278</v>
      </c>
      <c r="E233" s="41"/>
      <c r="F233" s="278" t="s">
        <v>471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278</v>
      </c>
      <c r="AU233" s="18" t="s">
        <v>78</v>
      </c>
    </row>
    <row r="234" spans="1:51" s="13" customFormat="1" ht="12">
      <c r="A234" s="13"/>
      <c r="B234" s="232"/>
      <c r="C234" s="233"/>
      <c r="D234" s="226" t="s">
        <v>165</v>
      </c>
      <c r="E234" s="234" t="s">
        <v>19</v>
      </c>
      <c r="F234" s="235" t="s">
        <v>209</v>
      </c>
      <c r="G234" s="233"/>
      <c r="H234" s="236">
        <v>11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165</v>
      </c>
      <c r="AU234" s="242" t="s">
        <v>78</v>
      </c>
      <c r="AV234" s="13" t="s">
        <v>78</v>
      </c>
      <c r="AW234" s="13" t="s">
        <v>31</v>
      </c>
      <c r="AX234" s="13" t="s">
        <v>76</v>
      </c>
      <c r="AY234" s="242" t="s">
        <v>146</v>
      </c>
    </row>
    <row r="235" spans="1:65" s="2" customFormat="1" ht="16.5" customHeight="1">
      <c r="A235" s="39"/>
      <c r="B235" s="40"/>
      <c r="C235" s="213" t="s">
        <v>466</v>
      </c>
      <c r="D235" s="213" t="s">
        <v>149</v>
      </c>
      <c r="E235" s="214" t="s">
        <v>473</v>
      </c>
      <c r="F235" s="215" t="s">
        <v>474</v>
      </c>
      <c r="G235" s="216" t="s">
        <v>228</v>
      </c>
      <c r="H235" s="217">
        <v>0.145</v>
      </c>
      <c r="I235" s="218"/>
      <c r="J235" s="219">
        <f>ROUND(I235*H235,2)</f>
        <v>0</v>
      </c>
      <c r="K235" s="215" t="s">
        <v>275</v>
      </c>
      <c r="L235" s="45"/>
      <c r="M235" s="220" t="s">
        <v>19</v>
      </c>
      <c r="N235" s="221" t="s">
        <v>40</v>
      </c>
      <c r="O235" s="85"/>
      <c r="P235" s="222">
        <f>O235*H235</f>
        <v>0</v>
      </c>
      <c r="Q235" s="222">
        <v>1.0463206</v>
      </c>
      <c r="R235" s="222">
        <f>Q235*H235</f>
        <v>0.15171648699999998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154</v>
      </c>
      <c r="AT235" s="224" t="s">
        <v>149</v>
      </c>
      <c r="AU235" s="224" t="s">
        <v>78</v>
      </c>
      <c r="AY235" s="18" t="s">
        <v>146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76</v>
      </c>
      <c r="BK235" s="225">
        <f>ROUND(I235*H235,2)</f>
        <v>0</v>
      </c>
      <c r="BL235" s="18" t="s">
        <v>154</v>
      </c>
      <c r="BM235" s="224" t="s">
        <v>1097</v>
      </c>
    </row>
    <row r="236" spans="1:47" s="2" customFormat="1" ht="12">
      <c r="A236" s="39"/>
      <c r="B236" s="40"/>
      <c r="C236" s="41"/>
      <c r="D236" s="226" t="s">
        <v>156</v>
      </c>
      <c r="E236" s="41"/>
      <c r="F236" s="227" t="s">
        <v>476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156</v>
      </c>
      <c r="AU236" s="18" t="s">
        <v>78</v>
      </c>
    </row>
    <row r="237" spans="1:47" s="2" customFormat="1" ht="12">
      <c r="A237" s="39"/>
      <c r="B237" s="40"/>
      <c r="C237" s="41"/>
      <c r="D237" s="277" t="s">
        <v>278</v>
      </c>
      <c r="E237" s="41"/>
      <c r="F237" s="278" t="s">
        <v>477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278</v>
      </c>
      <c r="AU237" s="18" t="s">
        <v>78</v>
      </c>
    </row>
    <row r="238" spans="1:51" s="13" customFormat="1" ht="12">
      <c r="A238" s="13"/>
      <c r="B238" s="232"/>
      <c r="C238" s="233"/>
      <c r="D238" s="226" t="s">
        <v>165</v>
      </c>
      <c r="E238" s="234" t="s">
        <v>19</v>
      </c>
      <c r="F238" s="235" t="s">
        <v>1098</v>
      </c>
      <c r="G238" s="233"/>
      <c r="H238" s="236">
        <v>0.145</v>
      </c>
      <c r="I238" s="237"/>
      <c r="J238" s="233"/>
      <c r="K238" s="233"/>
      <c r="L238" s="238"/>
      <c r="M238" s="239"/>
      <c r="N238" s="240"/>
      <c r="O238" s="240"/>
      <c r="P238" s="240"/>
      <c r="Q238" s="240"/>
      <c r="R238" s="240"/>
      <c r="S238" s="240"/>
      <c r="T238" s="241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2" t="s">
        <v>165</v>
      </c>
      <c r="AU238" s="242" t="s">
        <v>78</v>
      </c>
      <c r="AV238" s="13" t="s">
        <v>78</v>
      </c>
      <c r="AW238" s="13" t="s">
        <v>31</v>
      </c>
      <c r="AX238" s="13" t="s">
        <v>76</v>
      </c>
      <c r="AY238" s="242" t="s">
        <v>146</v>
      </c>
    </row>
    <row r="239" spans="1:65" s="2" customFormat="1" ht="16.5" customHeight="1">
      <c r="A239" s="39"/>
      <c r="B239" s="40"/>
      <c r="C239" s="213" t="s">
        <v>472</v>
      </c>
      <c r="D239" s="213" t="s">
        <v>149</v>
      </c>
      <c r="E239" s="214" t="s">
        <v>480</v>
      </c>
      <c r="F239" s="215" t="s">
        <v>481</v>
      </c>
      <c r="G239" s="216" t="s">
        <v>192</v>
      </c>
      <c r="H239" s="217">
        <v>11</v>
      </c>
      <c r="I239" s="218"/>
      <c r="J239" s="219">
        <f>ROUND(I239*H239,2)</f>
        <v>0</v>
      </c>
      <c r="K239" s="215" t="s">
        <v>275</v>
      </c>
      <c r="L239" s="45"/>
      <c r="M239" s="220" t="s">
        <v>19</v>
      </c>
      <c r="N239" s="221" t="s">
        <v>40</v>
      </c>
      <c r="O239" s="85"/>
      <c r="P239" s="222">
        <f>O239*H239</f>
        <v>0</v>
      </c>
      <c r="Q239" s="222">
        <v>0.144006</v>
      </c>
      <c r="R239" s="222">
        <f>Q239*H239</f>
        <v>1.584066</v>
      </c>
      <c r="S239" s="222">
        <v>0</v>
      </c>
      <c r="T239" s="223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24" t="s">
        <v>154</v>
      </c>
      <c r="AT239" s="224" t="s">
        <v>149</v>
      </c>
      <c r="AU239" s="224" t="s">
        <v>78</v>
      </c>
      <c r="AY239" s="18" t="s">
        <v>146</v>
      </c>
      <c r="BE239" s="225">
        <f>IF(N239="základní",J239,0)</f>
        <v>0</v>
      </c>
      <c r="BF239" s="225">
        <f>IF(N239="snížená",J239,0)</f>
        <v>0</v>
      </c>
      <c r="BG239" s="225">
        <f>IF(N239="zákl. přenesená",J239,0)</f>
        <v>0</v>
      </c>
      <c r="BH239" s="225">
        <f>IF(N239="sníž. přenesená",J239,0)</f>
        <v>0</v>
      </c>
      <c r="BI239" s="225">
        <f>IF(N239="nulová",J239,0)</f>
        <v>0</v>
      </c>
      <c r="BJ239" s="18" t="s">
        <v>76</v>
      </c>
      <c r="BK239" s="225">
        <f>ROUND(I239*H239,2)</f>
        <v>0</v>
      </c>
      <c r="BL239" s="18" t="s">
        <v>154</v>
      </c>
      <c r="BM239" s="224" t="s">
        <v>1099</v>
      </c>
    </row>
    <row r="240" spans="1:47" s="2" customFormat="1" ht="12">
      <c r="A240" s="39"/>
      <c r="B240" s="40"/>
      <c r="C240" s="41"/>
      <c r="D240" s="226" t="s">
        <v>156</v>
      </c>
      <c r="E240" s="41"/>
      <c r="F240" s="227" t="s">
        <v>483</v>
      </c>
      <c r="G240" s="41"/>
      <c r="H240" s="41"/>
      <c r="I240" s="228"/>
      <c r="J240" s="41"/>
      <c r="K240" s="41"/>
      <c r="L240" s="45"/>
      <c r="M240" s="229"/>
      <c r="N240" s="230"/>
      <c r="O240" s="85"/>
      <c r="P240" s="85"/>
      <c r="Q240" s="85"/>
      <c r="R240" s="85"/>
      <c r="S240" s="85"/>
      <c r="T240" s="86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156</v>
      </c>
      <c r="AU240" s="18" t="s">
        <v>78</v>
      </c>
    </row>
    <row r="241" spans="1:47" s="2" customFormat="1" ht="12">
      <c r="A241" s="39"/>
      <c r="B241" s="40"/>
      <c r="C241" s="41"/>
      <c r="D241" s="277" t="s">
        <v>278</v>
      </c>
      <c r="E241" s="41"/>
      <c r="F241" s="278" t="s">
        <v>484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278</v>
      </c>
      <c r="AU241" s="18" t="s">
        <v>78</v>
      </c>
    </row>
    <row r="242" spans="1:51" s="13" customFormat="1" ht="12">
      <c r="A242" s="13"/>
      <c r="B242" s="232"/>
      <c r="C242" s="233"/>
      <c r="D242" s="226" t="s">
        <v>165</v>
      </c>
      <c r="E242" s="234" t="s">
        <v>19</v>
      </c>
      <c r="F242" s="235" t="s">
        <v>1100</v>
      </c>
      <c r="G242" s="233"/>
      <c r="H242" s="236">
        <v>11</v>
      </c>
      <c r="I242" s="237"/>
      <c r="J242" s="233"/>
      <c r="K242" s="233"/>
      <c r="L242" s="238"/>
      <c r="M242" s="239"/>
      <c r="N242" s="240"/>
      <c r="O242" s="240"/>
      <c r="P242" s="240"/>
      <c r="Q242" s="240"/>
      <c r="R242" s="240"/>
      <c r="S242" s="240"/>
      <c r="T242" s="241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2" t="s">
        <v>165</v>
      </c>
      <c r="AU242" s="242" t="s">
        <v>78</v>
      </c>
      <c r="AV242" s="13" t="s">
        <v>78</v>
      </c>
      <c r="AW242" s="13" t="s">
        <v>31</v>
      </c>
      <c r="AX242" s="13" t="s">
        <v>76</v>
      </c>
      <c r="AY242" s="242" t="s">
        <v>146</v>
      </c>
    </row>
    <row r="243" spans="1:63" s="12" customFormat="1" ht="25.9" customHeight="1">
      <c r="A243" s="12"/>
      <c r="B243" s="197"/>
      <c r="C243" s="198"/>
      <c r="D243" s="199" t="s">
        <v>68</v>
      </c>
      <c r="E243" s="200" t="s">
        <v>154</v>
      </c>
      <c r="F243" s="200" t="s">
        <v>486</v>
      </c>
      <c r="G243" s="198"/>
      <c r="H243" s="198"/>
      <c r="I243" s="201"/>
      <c r="J243" s="202">
        <f>BK243</f>
        <v>0</v>
      </c>
      <c r="K243" s="198"/>
      <c r="L243" s="203"/>
      <c r="M243" s="204"/>
      <c r="N243" s="205"/>
      <c r="O243" s="205"/>
      <c r="P243" s="206">
        <f>SUM(P244:P255)</f>
        <v>0</v>
      </c>
      <c r="Q243" s="205"/>
      <c r="R243" s="206">
        <f>SUM(R244:R255)</f>
        <v>25.478864891999997</v>
      </c>
      <c r="S243" s="205"/>
      <c r="T243" s="207">
        <f>SUM(T244:T255)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08" t="s">
        <v>76</v>
      </c>
      <c r="AT243" s="209" t="s">
        <v>68</v>
      </c>
      <c r="AU243" s="209" t="s">
        <v>69</v>
      </c>
      <c r="AY243" s="208" t="s">
        <v>146</v>
      </c>
      <c r="BK243" s="210">
        <f>SUM(BK244:BK255)</f>
        <v>0</v>
      </c>
    </row>
    <row r="244" spans="1:65" s="2" customFormat="1" ht="16.5" customHeight="1">
      <c r="A244" s="39"/>
      <c r="B244" s="40"/>
      <c r="C244" s="213" t="s">
        <v>479</v>
      </c>
      <c r="D244" s="213" t="s">
        <v>149</v>
      </c>
      <c r="E244" s="214" t="s">
        <v>488</v>
      </c>
      <c r="F244" s="215" t="s">
        <v>489</v>
      </c>
      <c r="G244" s="216" t="s">
        <v>274</v>
      </c>
      <c r="H244" s="217">
        <v>24.708</v>
      </c>
      <c r="I244" s="218"/>
      <c r="J244" s="219">
        <f>ROUND(I244*H244,2)</f>
        <v>0</v>
      </c>
      <c r="K244" s="215" t="s">
        <v>275</v>
      </c>
      <c r="L244" s="45"/>
      <c r="M244" s="220" t="s">
        <v>19</v>
      </c>
      <c r="N244" s="221" t="s">
        <v>40</v>
      </c>
      <c r="O244" s="85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154</v>
      </c>
      <c r="AT244" s="224" t="s">
        <v>149</v>
      </c>
      <c r="AU244" s="224" t="s">
        <v>76</v>
      </c>
      <c r="AY244" s="18" t="s">
        <v>146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76</v>
      </c>
      <c r="BK244" s="225">
        <f>ROUND(I244*H244,2)</f>
        <v>0</v>
      </c>
      <c r="BL244" s="18" t="s">
        <v>154</v>
      </c>
      <c r="BM244" s="224" t="s">
        <v>1101</v>
      </c>
    </row>
    <row r="245" spans="1:47" s="2" customFormat="1" ht="12">
      <c r="A245" s="39"/>
      <c r="B245" s="40"/>
      <c r="C245" s="41"/>
      <c r="D245" s="226" t="s">
        <v>156</v>
      </c>
      <c r="E245" s="41"/>
      <c r="F245" s="227" t="s">
        <v>491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156</v>
      </c>
      <c r="AU245" s="18" t="s">
        <v>76</v>
      </c>
    </row>
    <row r="246" spans="1:47" s="2" customFormat="1" ht="12">
      <c r="A246" s="39"/>
      <c r="B246" s="40"/>
      <c r="C246" s="41"/>
      <c r="D246" s="277" t="s">
        <v>278</v>
      </c>
      <c r="E246" s="41"/>
      <c r="F246" s="278" t="s">
        <v>492</v>
      </c>
      <c r="G246" s="41"/>
      <c r="H246" s="41"/>
      <c r="I246" s="228"/>
      <c r="J246" s="41"/>
      <c r="K246" s="41"/>
      <c r="L246" s="45"/>
      <c r="M246" s="229"/>
      <c r="N246" s="230"/>
      <c r="O246" s="85"/>
      <c r="P246" s="85"/>
      <c r="Q246" s="85"/>
      <c r="R246" s="85"/>
      <c r="S246" s="85"/>
      <c r="T246" s="86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278</v>
      </c>
      <c r="AU246" s="18" t="s">
        <v>76</v>
      </c>
    </row>
    <row r="247" spans="1:51" s="13" customFormat="1" ht="12">
      <c r="A247" s="13"/>
      <c r="B247" s="232"/>
      <c r="C247" s="233"/>
      <c r="D247" s="226" t="s">
        <v>165</v>
      </c>
      <c r="E247" s="234" t="s">
        <v>19</v>
      </c>
      <c r="F247" s="235" t="s">
        <v>1102</v>
      </c>
      <c r="G247" s="233"/>
      <c r="H247" s="236">
        <v>12.05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165</v>
      </c>
      <c r="AU247" s="242" t="s">
        <v>76</v>
      </c>
      <c r="AV247" s="13" t="s">
        <v>78</v>
      </c>
      <c r="AW247" s="13" t="s">
        <v>31</v>
      </c>
      <c r="AX247" s="13" t="s">
        <v>69</v>
      </c>
      <c r="AY247" s="242" t="s">
        <v>146</v>
      </c>
    </row>
    <row r="248" spans="1:51" s="13" customFormat="1" ht="12">
      <c r="A248" s="13"/>
      <c r="B248" s="232"/>
      <c r="C248" s="233"/>
      <c r="D248" s="226" t="s">
        <v>165</v>
      </c>
      <c r="E248" s="234" t="s">
        <v>19</v>
      </c>
      <c r="F248" s="235" t="s">
        <v>1103</v>
      </c>
      <c r="G248" s="233"/>
      <c r="H248" s="236">
        <v>12.658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165</v>
      </c>
      <c r="AU248" s="242" t="s">
        <v>76</v>
      </c>
      <c r="AV248" s="13" t="s">
        <v>78</v>
      </c>
      <c r="AW248" s="13" t="s">
        <v>31</v>
      </c>
      <c r="AX248" s="13" t="s">
        <v>69</v>
      </c>
      <c r="AY248" s="242" t="s">
        <v>146</v>
      </c>
    </row>
    <row r="249" spans="1:51" s="14" customFormat="1" ht="12">
      <c r="A249" s="14"/>
      <c r="B249" s="243"/>
      <c r="C249" s="244"/>
      <c r="D249" s="226" t="s">
        <v>165</v>
      </c>
      <c r="E249" s="245" t="s">
        <v>19</v>
      </c>
      <c r="F249" s="246" t="s">
        <v>167</v>
      </c>
      <c r="G249" s="244"/>
      <c r="H249" s="247">
        <v>24.708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165</v>
      </c>
      <c r="AU249" s="253" t="s">
        <v>76</v>
      </c>
      <c r="AV249" s="14" t="s">
        <v>154</v>
      </c>
      <c r="AW249" s="14" t="s">
        <v>31</v>
      </c>
      <c r="AX249" s="14" t="s">
        <v>76</v>
      </c>
      <c r="AY249" s="253" t="s">
        <v>146</v>
      </c>
    </row>
    <row r="250" spans="1:65" s="2" customFormat="1" ht="21.75" customHeight="1">
      <c r="A250" s="39"/>
      <c r="B250" s="40"/>
      <c r="C250" s="213" t="s">
        <v>487</v>
      </c>
      <c r="D250" s="213" t="s">
        <v>149</v>
      </c>
      <c r="E250" s="214" t="s">
        <v>496</v>
      </c>
      <c r="F250" s="215" t="s">
        <v>497</v>
      </c>
      <c r="G250" s="216" t="s">
        <v>274</v>
      </c>
      <c r="H250" s="217">
        <v>24.708</v>
      </c>
      <c r="I250" s="218"/>
      <c r="J250" s="219">
        <f>ROUND(I250*H250,2)</f>
        <v>0</v>
      </c>
      <c r="K250" s="215" t="s">
        <v>275</v>
      </c>
      <c r="L250" s="45"/>
      <c r="M250" s="220" t="s">
        <v>19</v>
      </c>
      <c r="N250" s="221" t="s">
        <v>40</v>
      </c>
      <c r="O250" s="85"/>
      <c r="P250" s="222">
        <f>O250*H250</f>
        <v>0</v>
      </c>
      <c r="Q250" s="222">
        <v>1.031199</v>
      </c>
      <c r="R250" s="222">
        <f>Q250*H250</f>
        <v>25.478864891999997</v>
      </c>
      <c r="S250" s="222">
        <v>0</v>
      </c>
      <c r="T250" s="223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24" t="s">
        <v>154</v>
      </c>
      <c r="AT250" s="224" t="s">
        <v>149</v>
      </c>
      <c r="AU250" s="224" t="s">
        <v>76</v>
      </c>
      <c r="AY250" s="18" t="s">
        <v>146</v>
      </c>
      <c r="BE250" s="225">
        <f>IF(N250="základní",J250,0)</f>
        <v>0</v>
      </c>
      <c r="BF250" s="225">
        <f>IF(N250="snížená",J250,0)</f>
        <v>0</v>
      </c>
      <c r="BG250" s="225">
        <f>IF(N250="zákl. přenesená",J250,0)</f>
        <v>0</v>
      </c>
      <c r="BH250" s="225">
        <f>IF(N250="sníž. přenesená",J250,0)</f>
        <v>0</v>
      </c>
      <c r="BI250" s="225">
        <f>IF(N250="nulová",J250,0)</f>
        <v>0</v>
      </c>
      <c r="BJ250" s="18" t="s">
        <v>76</v>
      </c>
      <c r="BK250" s="225">
        <f>ROUND(I250*H250,2)</f>
        <v>0</v>
      </c>
      <c r="BL250" s="18" t="s">
        <v>154</v>
      </c>
      <c r="BM250" s="224" t="s">
        <v>1104</v>
      </c>
    </row>
    <row r="251" spans="1:47" s="2" customFormat="1" ht="12">
      <c r="A251" s="39"/>
      <c r="B251" s="40"/>
      <c r="C251" s="41"/>
      <c r="D251" s="226" t="s">
        <v>156</v>
      </c>
      <c r="E251" s="41"/>
      <c r="F251" s="227" t="s">
        <v>499</v>
      </c>
      <c r="G251" s="41"/>
      <c r="H251" s="41"/>
      <c r="I251" s="228"/>
      <c r="J251" s="41"/>
      <c r="K251" s="41"/>
      <c r="L251" s="45"/>
      <c r="M251" s="229"/>
      <c r="N251" s="230"/>
      <c r="O251" s="85"/>
      <c r="P251" s="85"/>
      <c r="Q251" s="85"/>
      <c r="R251" s="85"/>
      <c r="S251" s="85"/>
      <c r="T251" s="86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156</v>
      </c>
      <c r="AU251" s="18" t="s">
        <v>76</v>
      </c>
    </row>
    <row r="252" spans="1:47" s="2" customFormat="1" ht="12">
      <c r="A252" s="39"/>
      <c r="B252" s="40"/>
      <c r="C252" s="41"/>
      <c r="D252" s="277" t="s">
        <v>278</v>
      </c>
      <c r="E252" s="41"/>
      <c r="F252" s="278" t="s">
        <v>500</v>
      </c>
      <c r="G252" s="41"/>
      <c r="H252" s="41"/>
      <c r="I252" s="228"/>
      <c r="J252" s="41"/>
      <c r="K252" s="41"/>
      <c r="L252" s="45"/>
      <c r="M252" s="229"/>
      <c r="N252" s="230"/>
      <c r="O252" s="85"/>
      <c r="P252" s="85"/>
      <c r="Q252" s="85"/>
      <c r="R252" s="85"/>
      <c r="S252" s="85"/>
      <c r="T252" s="86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278</v>
      </c>
      <c r="AU252" s="18" t="s">
        <v>76</v>
      </c>
    </row>
    <row r="253" spans="1:51" s="13" customFormat="1" ht="12">
      <c r="A253" s="13"/>
      <c r="B253" s="232"/>
      <c r="C253" s="233"/>
      <c r="D253" s="226" t="s">
        <v>165</v>
      </c>
      <c r="E253" s="234" t="s">
        <v>19</v>
      </c>
      <c r="F253" s="235" t="s">
        <v>1102</v>
      </c>
      <c r="G253" s="233"/>
      <c r="H253" s="236">
        <v>12.05</v>
      </c>
      <c r="I253" s="237"/>
      <c r="J253" s="233"/>
      <c r="K253" s="233"/>
      <c r="L253" s="238"/>
      <c r="M253" s="239"/>
      <c r="N253" s="240"/>
      <c r="O253" s="240"/>
      <c r="P253" s="240"/>
      <c r="Q253" s="240"/>
      <c r="R253" s="240"/>
      <c r="S253" s="240"/>
      <c r="T253" s="241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2" t="s">
        <v>165</v>
      </c>
      <c r="AU253" s="242" t="s">
        <v>76</v>
      </c>
      <c r="AV253" s="13" t="s">
        <v>78</v>
      </c>
      <c r="AW253" s="13" t="s">
        <v>31</v>
      </c>
      <c r="AX253" s="13" t="s">
        <v>69</v>
      </c>
      <c r="AY253" s="242" t="s">
        <v>146</v>
      </c>
    </row>
    <row r="254" spans="1:51" s="13" customFormat="1" ht="12">
      <c r="A254" s="13"/>
      <c r="B254" s="232"/>
      <c r="C254" s="233"/>
      <c r="D254" s="226" t="s">
        <v>165</v>
      </c>
      <c r="E254" s="234" t="s">
        <v>19</v>
      </c>
      <c r="F254" s="235" t="s">
        <v>1103</v>
      </c>
      <c r="G254" s="233"/>
      <c r="H254" s="236">
        <v>12.658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165</v>
      </c>
      <c r="AU254" s="242" t="s">
        <v>76</v>
      </c>
      <c r="AV254" s="13" t="s">
        <v>78</v>
      </c>
      <c r="AW254" s="13" t="s">
        <v>31</v>
      </c>
      <c r="AX254" s="13" t="s">
        <v>69</v>
      </c>
      <c r="AY254" s="242" t="s">
        <v>146</v>
      </c>
    </row>
    <row r="255" spans="1:51" s="14" customFormat="1" ht="12">
      <c r="A255" s="14"/>
      <c r="B255" s="243"/>
      <c r="C255" s="244"/>
      <c r="D255" s="226" t="s">
        <v>165</v>
      </c>
      <c r="E255" s="245" t="s">
        <v>19</v>
      </c>
      <c r="F255" s="246" t="s">
        <v>167</v>
      </c>
      <c r="G255" s="244"/>
      <c r="H255" s="247">
        <v>24.708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165</v>
      </c>
      <c r="AU255" s="253" t="s">
        <v>76</v>
      </c>
      <c r="AV255" s="14" t="s">
        <v>154</v>
      </c>
      <c r="AW255" s="14" t="s">
        <v>31</v>
      </c>
      <c r="AX255" s="14" t="s">
        <v>76</v>
      </c>
      <c r="AY255" s="253" t="s">
        <v>146</v>
      </c>
    </row>
    <row r="256" spans="1:63" s="12" customFormat="1" ht="25.9" customHeight="1">
      <c r="A256" s="12"/>
      <c r="B256" s="197"/>
      <c r="C256" s="198"/>
      <c r="D256" s="199" t="s">
        <v>68</v>
      </c>
      <c r="E256" s="200" t="s">
        <v>501</v>
      </c>
      <c r="F256" s="200" t="s">
        <v>502</v>
      </c>
      <c r="G256" s="198"/>
      <c r="H256" s="198"/>
      <c r="I256" s="201"/>
      <c r="J256" s="202">
        <f>BK256</f>
        <v>0</v>
      </c>
      <c r="K256" s="198"/>
      <c r="L256" s="203"/>
      <c r="M256" s="204"/>
      <c r="N256" s="205"/>
      <c r="O256" s="205"/>
      <c r="P256" s="206">
        <f>SUM(P257:P271)</f>
        <v>0</v>
      </c>
      <c r="Q256" s="205"/>
      <c r="R256" s="206">
        <f>SUM(R257:R271)</f>
        <v>0.051000000000000004</v>
      </c>
      <c r="S256" s="205"/>
      <c r="T256" s="207">
        <f>SUM(T257:T271)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08" t="s">
        <v>76</v>
      </c>
      <c r="AT256" s="209" t="s">
        <v>68</v>
      </c>
      <c r="AU256" s="209" t="s">
        <v>69</v>
      </c>
      <c r="AY256" s="208" t="s">
        <v>146</v>
      </c>
      <c r="BK256" s="210">
        <f>SUM(BK257:BK271)</f>
        <v>0</v>
      </c>
    </row>
    <row r="257" spans="1:65" s="2" customFormat="1" ht="16.5" customHeight="1">
      <c r="A257" s="39"/>
      <c r="B257" s="40"/>
      <c r="C257" s="213" t="s">
        <v>495</v>
      </c>
      <c r="D257" s="213" t="s">
        <v>149</v>
      </c>
      <c r="E257" s="214" t="s">
        <v>504</v>
      </c>
      <c r="F257" s="215" t="s">
        <v>505</v>
      </c>
      <c r="G257" s="216" t="s">
        <v>274</v>
      </c>
      <c r="H257" s="217">
        <v>50.883</v>
      </c>
      <c r="I257" s="218"/>
      <c r="J257" s="219">
        <f>ROUND(I257*H257,2)</f>
        <v>0</v>
      </c>
      <c r="K257" s="215" t="s">
        <v>19</v>
      </c>
      <c r="L257" s="45"/>
      <c r="M257" s="220" t="s">
        <v>19</v>
      </c>
      <c r="N257" s="221" t="s">
        <v>40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154</v>
      </c>
      <c r="AT257" s="224" t="s">
        <v>149</v>
      </c>
      <c r="AU257" s="224" t="s">
        <v>76</v>
      </c>
      <c r="AY257" s="18" t="s">
        <v>146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76</v>
      </c>
      <c r="BK257" s="225">
        <f>ROUND(I257*H257,2)</f>
        <v>0</v>
      </c>
      <c r="BL257" s="18" t="s">
        <v>154</v>
      </c>
      <c r="BM257" s="224" t="s">
        <v>1105</v>
      </c>
    </row>
    <row r="258" spans="1:47" s="2" customFormat="1" ht="12">
      <c r="A258" s="39"/>
      <c r="B258" s="40"/>
      <c r="C258" s="41"/>
      <c r="D258" s="226" t="s">
        <v>156</v>
      </c>
      <c r="E258" s="41"/>
      <c r="F258" s="227" t="s">
        <v>507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156</v>
      </c>
      <c r="AU258" s="18" t="s">
        <v>76</v>
      </c>
    </row>
    <row r="259" spans="1:51" s="13" customFormat="1" ht="12">
      <c r="A259" s="13"/>
      <c r="B259" s="232"/>
      <c r="C259" s="233"/>
      <c r="D259" s="226" t="s">
        <v>165</v>
      </c>
      <c r="E259" s="234" t="s">
        <v>19</v>
      </c>
      <c r="F259" s="235" t="s">
        <v>1106</v>
      </c>
      <c r="G259" s="233"/>
      <c r="H259" s="236">
        <v>50.883</v>
      </c>
      <c r="I259" s="237"/>
      <c r="J259" s="233"/>
      <c r="K259" s="233"/>
      <c r="L259" s="238"/>
      <c r="M259" s="239"/>
      <c r="N259" s="240"/>
      <c r="O259" s="240"/>
      <c r="P259" s="240"/>
      <c r="Q259" s="240"/>
      <c r="R259" s="240"/>
      <c r="S259" s="240"/>
      <c r="T259" s="241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2" t="s">
        <v>165</v>
      </c>
      <c r="AU259" s="242" t="s">
        <v>76</v>
      </c>
      <c r="AV259" s="13" t="s">
        <v>78</v>
      </c>
      <c r="AW259" s="13" t="s">
        <v>31</v>
      </c>
      <c r="AX259" s="13" t="s">
        <v>76</v>
      </c>
      <c r="AY259" s="242" t="s">
        <v>146</v>
      </c>
    </row>
    <row r="260" spans="1:65" s="2" customFormat="1" ht="16.5" customHeight="1">
      <c r="A260" s="39"/>
      <c r="B260" s="40"/>
      <c r="C260" s="254" t="s">
        <v>503</v>
      </c>
      <c r="D260" s="254" t="s">
        <v>197</v>
      </c>
      <c r="E260" s="255" t="s">
        <v>510</v>
      </c>
      <c r="F260" s="256" t="s">
        <v>511</v>
      </c>
      <c r="G260" s="257" t="s">
        <v>228</v>
      </c>
      <c r="H260" s="258">
        <v>0.016</v>
      </c>
      <c r="I260" s="259"/>
      <c r="J260" s="260">
        <f>ROUND(I260*H260,2)</f>
        <v>0</v>
      </c>
      <c r="K260" s="256" t="s">
        <v>275</v>
      </c>
      <c r="L260" s="261"/>
      <c r="M260" s="262" t="s">
        <v>19</v>
      </c>
      <c r="N260" s="263" t="s">
        <v>40</v>
      </c>
      <c r="O260" s="85"/>
      <c r="P260" s="222">
        <f>O260*H260</f>
        <v>0</v>
      </c>
      <c r="Q260" s="222">
        <v>1</v>
      </c>
      <c r="R260" s="222">
        <f>Q260*H260</f>
        <v>0.016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196</v>
      </c>
      <c r="AT260" s="224" t="s">
        <v>197</v>
      </c>
      <c r="AU260" s="224" t="s">
        <v>76</v>
      </c>
      <c r="AY260" s="18" t="s">
        <v>146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76</v>
      </c>
      <c r="BK260" s="225">
        <f>ROUND(I260*H260,2)</f>
        <v>0</v>
      </c>
      <c r="BL260" s="18" t="s">
        <v>154</v>
      </c>
      <c r="BM260" s="224" t="s">
        <v>1107</v>
      </c>
    </row>
    <row r="261" spans="1:47" s="2" customFormat="1" ht="12">
      <c r="A261" s="39"/>
      <c r="B261" s="40"/>
      <c r="C261" s="41"/>
      <c r="D261" s="226" t="s">
        <v>156</v>
      </c>
      <c r="E261" s="41"/>
      <c r="F261" s="227" t="s">
        <v>511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156</v>
      </c>
      <c r="AU261" s="18" t="s">
        <v>76</v>
      </c>
    </row>
    <row r="262" spans="1:47" s="2" customFormat="1" ht="12">
      <c r="A262" s="39"/>
      <c r="B262" s="40"/>
      <c r="C262" s="41"/>
      <c r="D262" s="226" t="s">
        <v>163</v>
      </c>
      <c r="E262" s="41"/>
      <c r="F262" s="231" t="s">
        <v>513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163</v>
      </c>
      <c r="AU262" s="18" t="s">
        <v>76</v>
      </c>
    </row>
    <row r="263" spans="1:65" s="2" customFormat="1" ht="16.5" customHeight="1">
      <c r="A263" s="39"/>
      <c r="B263" s="40"/>
      <c r="C263" s="213" t="s">
        <v>509</v>
      </c>
      <c r="D263" s="213" t="s">
        <v>149</v>
      </c>
      <c r="E263" s="214" t="s">
        <v>515</v>
      </c>
      <c r="F263" s="215" t="s">
        <v>516</v>
      </c>
      <c r="G263" s="216" t="s">
        <v>274</v>
      </c>
      <c r="H263" s="217">
        <v>101.766</v>
      </c>
      <c r="I263" s="218"/>
      <c r="J263" s="219">
        <f>ROUND(I263*H263,2)</f>
        <v>0</v>
      </c>
      <c r="K263" s="215" t="s">
        <v>19</v>
      </c>
      <c r="L263" s="45"/>
      <c r="M263" s="220" t="s">
        <v>19</v>
      </c>
      <c r="N263" s="221" t="s">
        <v>40</v>
      </c>
      <c r="O263" s="85"/>
      <c r="P263" s="222">
        <f>O263*H263</f>
        <v>0</v>
      </c>
      <c r="Q263" s="222">
        <v>0</v>
      </c>
      <c r="R263" s="222">
        <f>Q263*H263</f>
        <v>0</v>
      </c>
      <c r="S263" s="222">
        <v>0</v>
      </c>
      <c r="T263" s="223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24" t="s">
        <v>154</v>
      </c>
      <c r="AT263" s="224" t="s">
        <v>149</v>
      </c>
      <c r="AU263" s="224" t="s">
        <v>76</v>
      </c>
      <c r="AY263" s="18" t="s">
        <v>146</v>
      </c>
      <c r="BE263" s="225">
        <f>IF(N263="základní",J263,0)</f>
        <v>0</v>
      </c>
      <c r="BF263" s="225">
        <f>IF(N263="snížená",J263,0)</f>
        <v>0</v>
      </c>
      <c r="BG263" s="225">
        <f>IF(N263="zákl. přenesená",J263,0)</f>
        <v>0</v>
      </c>
      <c r="BH263" s="225">
        <f>IF(N263="sníž. přenesená",J263,0)</f>
        <v>0</v>
      </c>
      <c r="BI263" s="225">
        <f>IF(N263="nulová",J263,0)</f>
        <v>0</v>
      </c>
      <c r="BJ263" s="18" t="s">
        <v>76</v>
      </c>
      <c r="BK263" s="225">
        <f>ROUND(I263*H263,2)</f>
        <v>0</v>
      </c>
      <c r="BL263" s="18" t="s">
        <v>154</v>
      </c>
      <c r="BM263" s="224" t="s">
        <v>1108</v>
      </c>
    </row>
    <row r="264" spans="1:47" s="2" customFormat="1" ht="12">
      <c r="A264" s="39"/>
      <c r="B264" s="40"/>
      <c r="C264" s="41"/>
      <c r="D264" s="226" t="s">
        <v>156</v>
      </c>
      <c r="E264" s="41"/>
      <c r="F264" s="227" t="s">
        <v>518</v>
      </c>
      <c r="G264" s="41"/>
      <c r="H264" s="41"/>
      <c r="I264" s="228"/>
      <c r="J264" s="41"/>
      <c r="K264" s="41"/>
      <c r="L264" s="45"/>
      <c r="M264" s="229"/>
      <c r="N264" s="230"/>
      <c r="O264" s="85"/>
      <c r="P264" s="85"/>
      <c r="Q264" s="85"/>
      <c r="R264" s="85"/>
      <c r="S264" s="85"/>
      <c r="T264" s="8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156</v>
      </c>
      <c r="AU264" s="18" t="s">
        <v>76</v>
      </c>
    </row>
    <row r="265" spans="1:51" s="13" customFormat="1" ht="12">
      <c r="A265" s="13"/>
      <c r="B265" s="232"/>
      <c r="C265" s="233"/>
      <c r="D265" s="226" t="s">
        <v>165</v>
      </c>
      <c r="E265" s="234" t="s">
        <v>19</v>
      </c>
      <c r="F265" s="235" t="s">
        <v>1109</v>
      </c>
      <c r="G265" s="233"/>
      <c r="H265" s="236">
        <v>101.766</v>
      </c>
      <c r="I265" s="237"/>
      <c r="J265" s="233"/>
      <c r="K265" s="233"/>
      <c r="L265" s="238"/>
      <c r="M265" s="239"/>
      <c r="N265" s="240"/>
      <c r="O265" s="240"/>
      <c r="P265" s="240"/>
      <c r="Q265" s="240"/>
      <c r="R265" s="240"/>
      <c r="S265" s="240"/>
      <c r="T265" s="241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2" t="s">
        <v>165</v>
      </c>
      <c r="AU265" s="242" t="s">
        <v>76</v>
      </c>
      <c r="AV265" s="13" t="s">
        <v>78</v>
      </c>
      <c r="AW265" s="13" t="s">
        <v>31</v>
      </c>
      <c r="AX265" s="13" t="s">
        <v>76</v>
      </c>
      <c r="AY265" s="242" t="s">
        <v>146</v>
      </c>
    </row>
    <row r="266" spans="1:65" s="2" customFormat="1" ht="16.5" customHeight="1">
      <c r="A266" s="39"/>
      <c r="B266" s="40"/>
      <c r="C266" s="254" t="s">
        <v>514</v>
      </c>
      <c r="D266" s="254" t="s">
        <v>197</v>
      </c>
      <c r="E266" s="255" t="s">
        <v>521</v>
      </c>
      <c r="F266" s="256" t="s">
        <v>522</v>
      </c>
      <c r="G266" s="257" t="s">
        <v>228</v>
      </c>
      <c r="H266" s="258">
        <v>0.035</v>
      </c>
      <c r="I266" s="259"/>
      <c r="J266" s="260">
        <f>ROUND(I266*H266,2)</f>
        <v>0</v>
      </c>
      <c r="K266" s="256" t="s">
        <v>275</v>
      </c>
      <c r="L266" s="261"/>
      <c r="M266" s="262" t="s">
        <v>19</v>
      </c>
      <c r="N266" s="263" t="s">
        <v>40</v>
      </c>
      <c r="O266" s="85"/>
      <c r="P266" s="222">
        <f>O266*H266</f>
        <v>0</v>
      </c>
      <c r="Q266" s="222">
        <v>1</v>
      </c>
      <c r="R266" s="222">
        <f>Q266*H266</f>
        <v>0.035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196</v>
      </c>
      <c r="AT266" s="224" t="s">
        <v>197</v>
      </c>
      <c r="AU266" s="224" t="s">
        <v>76</v>
      </c>
      <c r="AY266" s="18" t="s">
        <v>146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76</v>
      </c>
      <c r="BK266" s="225">
        <f>ROUND(I266*H266,2)</f>
        <v>0</v>
      </c>
      <c r="BL266" s="18" t="s">
        <v>154</v>
      </c>
      <c r="BM266" s="224" t="s">
        <v>1110</v>
      </c>
    </row>
    <row r="267" spans="1:47" s="2" customFormat="1" ht="12">
      <c r="A267" s="39"/>
      <c r="B267" s="40"/>
      <c r="C267" s="41"/>
      <c r="D267" s="226" t="s">
        <v>156</v>
      </c>
      <c r="E267" s="41"/>
      <c r="F267" s="227" t="s">
        <v>522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156</v>
      </c>
      <c r="AU267" s="18" t="s">
        <v>76</v>
      </c>
    </row>
    <row r="268" spans="1:47" s="2" customFormat="1" ht="12">
      <c r="A268" s="39"/>
      <c r="B268" s="40"/>
      <c r="C268" s="41"/>
      <c r="D268" s="226" t="s">
        <v>163</v>
      </c>
      <c r="E268" s="41"/>
      <c r="F268" s="231" t="s">
        <v>524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163</v>
      </c>
      <c r="AU268" s="18" t="s">
        <v>76</v>
      </c>
    </row>
    <row r="269" spans="1:65" s="2" customFormat="1" ht="16.5" customHeight="1">
      <c r="A269" s="39"/>
      <c r="B269" s="40"/>
      <c r="C269" s="213" t="s">
        <v>520</v>
      </c>
      <c r="D269" s="213" t="s">
        <v>149</v>
      </c>
      <c r="E269" s="214" t="s">
        <v>526</v>
      </c>
      <c r="F269" s="215" t="s">
        <v>527</v>
      </c>
      <c r="G269" s="216" t="s">
        <v>228</v>
      </c>
      <c r="H269" s="217">
        <v>0.051</v>
      </c>
      <c r="I269" s="218"/>
      <c r="J269" s="219">
        <f>ROUND(I269*H269,2)</f>
        <v>0</v>
      </c>
      <c r="K269" s="215" t="s">
        <v>19</v>
      </c>
      <c r="L269" s="45"/>
      <c r="M269" s="220" t="s">
        <v>19</v>
      </c>
      <c r="N269" s="221" t="s">
        <v>40</v>
      </c>
      <c r="O269" s="85"/>
      <c r="P269" s="222">
        <f>O269*H269</f>
        <v>0</v>
      </c>
      <c r="Q269" s="222">
        <v>0</v>
      </c>
      <c r="R269" s="222">
        <f>Q269*H269</f>
        <v>0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241</v>
      </c>
      <c r="AT269" s="224" t="s">
        <v>149</v>
      </c>
      <c r="AU269" s="224" t="s">
        <v>76</v>
      </c>
      <c r="AY269" s="18" t="s">
        <v>146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76</v>
      </c>
      <c r="BK269" s="225">
        <f>ROUND(I269*H269,2)</f>
        <v>0</v>
      </c>
      <c r="BL269" s="18" t="s">
        <v>241</v>
      </c>
      <c r="BM269" s="224" t="s">
        <v>1111</v>
      </c>
    </row>
    <row r="270" spans="1:47" s="2" customFormat="1" ht="12">
      <c r="A270" s="39"/>
      <c r="B270" s="40"/>
      <c r="C270" s="41"/>
      <c r="D270" s="226" t="s">
        <v>156</v>
      </c>
      <c r="E270" s="41"/>
      <c r="F270" s="227" t="s">
        <v>529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156</v>
      </c>
      <c r="AU270" s="18" t="s">
        <v>76</v>
      </c>
    </row>
    <row r="271" spans="1:51" s="13" customFormat="1" ht="12">
      <c r="A271" s="13"/>
      <c r="B271" s="232"/>
      <c r="C271" s="233"/>
      <c r="D271" s="226" t="s">
        <v>165</v>
      </c>
      <c r="E271" s="234" t="s">
        <v>19</v>
      </c>
      <c r="F271" s="235" t="s">
        <v>1112</v>
      </c>
      <c r="G271" s="233"/>
      <c r="H271" s="236">
        <v>0.051</v>
      </c>
      <c r="I271" s="237"/>
      <c r="J271" s="233"/>
      <c r="K271" s="233"/>
      <c r="L271" s="238"/>
      <c r="M271" s="239"/>
      <c r="N271" s="240"/>
      <c r="O271" s="240"/>
      <c r="P271" s="240"/>
      <c r="Q271" s="240"/>
      <c r="R271" s="240"/>
      <c r="S271" s="240"/>
      <c r="T271" s="241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2" t="s">
        <v>165</v>
      </c>
      <c r="AU271" s="242" t="s">
        <v>76</v>
      </c>
      <c r="AV271" s="13" t="s">
        <v>78</v>
      </c>
      <c r="AW271" s="13" t="s">
        <v>31</v>
      </c>
      <c r="AX271" s="13" t="s">
        <v>76</v>
      </c>
      <c r="AY271" s="242" t="s">
        <v>146</v>
      </c>
    </row>
    <row r="272" spans="1:63" s="12" customFormat="1" ht="25.9" customHeight="1">
      <c r="A272" s="12"/>
      <c r="B272" s="197"/>
      <c r="C272" s="198"/>
      <c r="D272" s="199" t="s">
        <v>68</v>
      </c>
      <c r="E272" s="200" t="s">
        <v>201</v>
      </c>
      <c r="F272" s="200" t="s">
        <v>531</v>
      </c>
      <c r="G272" s="198"/>
      <c r="H272" s="198"/>
      <c r="I272" s="201"/>
      <c r="J272" s="202">
        <f>BK272</f>
        <v>0</v>
      </c>
      <c r="K272" s="198"/>
      <c r="L272" s="203"/>
      <c r="M272" s="204"/>
      <c r="N272" s="205"/>
      <c r="O272" s="205"/>
      <c r="P272" s="206">
        <f>SUM(P273:P296)</f>
        <v>0</v>
      </c>
      <c r="Q272" s="205"/>
      <c r="R272" s="206">
        <f>SUM(R273:R296)</f>
        <v>25.083301379999998</v>
      </c>
      <c r="S272" s="205"/>
      <c r="T272" s="207">
        <f>SUM(T273:T296)</f>
        <v>6.4272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08" t="s">
        <v>76</v>
      </c>
      <c r="AT272" s="209" t="s">
        <v>68</v>
      </c>
      <c r="AU272" s="209" t="s">
        <v>69</v>
      </c>
      <c r="AY272" s="208" t="s">
        <v>146</v>
      </c>
      <c r="BK272" s="210">
        <f>SUM(BK273:BK296)</f>
        <v>0</v>
      </c>
    </row>
    <row r="273" spans="1:65" s="2" customFormat="1" ht="16.5" customHeight="1">
      <c r="A273" s="39"/>
      <c r="B273" s="40"/>
      <c r="C273" s="213" t="s">
        <v>525</v>
      </c>
      <c r="D273" s="213" t="s">
        <v>149</v>
      </c>
      <c r="E273" s="214" t="s">
        <v>533</v>
      </c>
      <c r="F273" s="215" t="s">
        <v>534</v>
      </c>
      <c r="G273" s="216" t="s">
        <v>274</v>
      </c>
      <c r="H273" s="217">
        <v>21</v>
      </c>
      <c r="I273" s="218"/>
      <c r="J273" s="219">
        <f>ROUND(I273*H273,2)</f>
        <v>0</v>
      </c>
      <c r="K273" s="215" t="s">
        <v>275</v>
      </c>
      <c r="L273" s="45"/>
      <c r="M273" s="220" t="s">
        <v>19</v>
      </c>
      <c r="N273" s="221" t="s">
        <v>40</v>
      </c>
      <c r="O273" s="85"/>
      <c r="P273" s="222">
        <f>O273*H273</f>
        <v>0</v>
      </c>
      <c r="Q273" s="222">
        <v>0.18907</v>
      </c>
      <c r="R273" s="222">
        <f>Q273*H273</f>
        <v>3.9704699999999997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154</v>
      </c>
      <c r="AT273" s="224" t="s">
        <v>149</v>
      </c>
      <c r="AU273" s="224" t="s">
        <v>76</v>
      </c>
      <c r="AY273" s="18" t="s">
        <v>146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76</v>
      </c>
      <c r="BK273" s="225">
        <f>ROUND(I273*H273,2)</f>
        <v>0</v>
      </c>
      <c r="BL273" s="18" t="s">
        <v>154</v>
      </c>
      <c r="BM273" s="224" t="s">
        <v>1113</v>
      </c>
    </row>
    <row r="274" spans="1:47" s="2" customFormat="1" ht="12">
      <c r="A274" s="39"/>
      <c r="B274" s="40"/>
      <c r="C274" s="41"/>
      <c r="D274" s="226" t="s">
        <v>156</v>
      </c>
      <c r="E274" s="41"/>
      <c r="F274" s="227" t="s">
        <v>536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156</v>
      </c>
      <c r="AU274" s="18" t="s">
        <v>76</v>
      </c>
    </row>
    <row r="275" spans="1:47" s="2" customFormat="1" ht="12">
      <c r="A275" s="39"/>
      <c r="B275" s="40"/>
      <c r="C275" s="41"/>
      <c r="D275" s="277" t="s">
        <v>278</v>
      </c>
      <c r="E275" s="41"/>
      <c r="F275" s="278" t="s">
        <v>537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278</v>
      </c>
      <c r="AU275" s="18" t="s">
        <v>76</v>
      </c>
    </row>
    <row r="276" spans="1:51" s="13" customFormat="1" ht="12">
      <c r="A276" s="13"/>
      <c r="B276" s="232"/>
      <c r="C276" s="233"/>
      <c r="D276" s="226" t="s">
        <v>165</v>
      </c>
      <c r="E276" s="234" t="s">
        <v>19</v>
      </c>
      <c r="F276" s="235" t="s">
        <v>1114</v>
      </c>
      <c r="G276" s="233"/>
      <c r="H276" s="236">
        <v>21</v>
      </c>
      <c r="I276" s="237"/>
      <c r="J276" s="233"/>
      <c r="K276" s="233"/>
      <c r="L276" s="238"/>
      <c r="M276" s="239"/>
      <c r="N276" s="240"/>
      <c r="O276" s="240"/>
      <c r="P276" s="240"/>
      <c r="Q276" s="240"/>
      <c r="R276" s="240"/>
      <c r="S276" s="240"/>
      <c r="T276" s="241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2" t="s">
        <v>165</v>
      </c>
      <c r="AU276" s="242" t="s">
        <v>76</v>
      </c>
      <c r="AV276" s="13" t="s">
        <v>78</v>
      </c>
      <c r="AW276" s="13" t="s">
        <v>31</v>
      </c>
      <c r="AX276" s="13" t="s">
        <v>76</v>
      </c>
      <c r="AY276" s="242" t="s">
        <v>146</v>
      </c>
    </row>
    <row r="277" spans="1:65" s="2" customFormat="1" ht="16.5" customHeight="1">
      <c r="A277" s="39"/>
      <c r="B277" s="40"/>
      <c r="C277" s="213" t="s">
        <v>532</v>
      </c>
      <c r="D277" s="213" t="s">
        <v>149</v>
      </c>
      <c r="E277" s="214" t="s">
        <v>540</v>
      </c>
      <c r="F277" s="215" t="s">
        <v>541</v>
      </c>
      <c r="G277" s="216" t="s">
        <v>192</v>
      </c>
      <c r="H277" s="217">
        <v>2</v>
      </c>
      <c r="I277" s="218"/>
      <c r="J277" s="219">
        <f>ROUND(I277*H277,2)</f>
        <v>0</v>
      </c>
      <c r="K277" s="215" t="s">
        <v>19</v>
      </c>
      <c r="L277" s="45"/>
      <c r="M277" s="220" t="s">
        <v>19</v>
      </c>
      <c r="N277" s="221" t="s">
        <v>40</v>
      </c>
      <c r="O277" s="85"/>
      <c r="P277" s="222">
        <f>O277*H277</f>
        <v>0</v>
      </c>
      <c r="Q277" s="222">
        <v>0.006485</v>
      </c>
      <c r="R277" s="222">
        <f>Q277*H277</f>
        <v>0.01297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154</v>
      </c>
      <c r="AT277" s="224" t="s">
        <v>149</v>
      </c>
      <c r="AU277" s="224" t="s">
        <v>76</v>
      </c>
      <c r="AY277" s="18" t="s">
        <v>146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76</v>
      </c>
      <c r="BK277" s="225">
        <f>ROUND(I277*H277,2)</f>
        <v>0</v>
      </c>
      <c r="BL277" s="18" t="s">
        <v>154</v>
      </c>
      <c r="BM277" s="224" t="s">
        <v>1115</v>
      </c>
    </row>
    <row r="278" spans="1:47" s="2" customFormat="1" ht="12">
      <c r="A278" s="39"/>
      <c r="B278" s="40"/>
      <c r="C278" s="41"/>
      <c r="D278" s="226" t="s">
        <v>156</v>
      </c>
      <c r="E278" s="41"/>
      <c r="F278" s="227" t="s">
        <v>543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156</v>
      </c>
      <c r="AU278" s="18" t="s">
        <v>76</v>
      </c>
    </row>
    <row r="279" spans="1:51" s="13" customFormat="1" ht="12">
      <c r="A279" s="13"/>
      <c r="B279" s="232"/>
      <c r="C279" s="233"/>
      <c r="D279" s="226" t="s">
        <v>165</v>
      </c>
      <c r="E279" s="234" t="s">
        <v>19</v>
      </c>
      <c r="F279" s="235" t="s">
        <v>78</v>
      </c>
      <c r="G279" s="233"/>
      <c r="H279" s="236">
        <v>2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165</v>
      </c>
      <c r="AU279" s="242" t="s">
        <v>76</v>
      </c>
      <c r="AV279" s="13" t="s">
        <v>78</v>
      </c>
      <c r="AW279" s="13" t="s">
        <v>31</v>
      </c>
      <c r="AX279" s="13" t="s">
        <v>76</v>
      </c>
      <c r="AY279" s="242" t="s">
        <v>146</v>
      </c>
    </row>
    <row r="280" spans="1:65" s="2" customFormat="1" ht="16.5" customHeight="1">
      <c r="A280" s="39"/>
      <c r="B280" s="40"/>
      <c r="C280" s="213" t="s">
        <v>539</v>
      </c>
      <c r="D280" s="213" t="s">
        <v>149</v>
      </c>
      <c r="E280" s="214" t="s">
        <v>1116</v>
      </c>
      <c r="F280" s="215" t="s">
        <v>1117</v>
      </c>
      <c r="G280" s="216" t="s">
        <v>160</v>
      </c>
      <c r="H280" s="217">
        <v>0.878</v>
      </c>
      <c r="I280" s="218"/>
      <c r="J280" s="219">
        <f>ROUND(I280*H280,2)</f>
        <v>0</v>
      </c>
      <c r="K280" s="215" t="s">
        <v>770</v>
      </c>
      <c r="L280" s="45"/>
      <c r="M280" s="220" t="s">
        <v>19</v>
      </c>
      <c r="N280" s="221" t="s">
        <v>40</v>
      </c>
      <c r="O280" s="85"/>
      <c r="P280" s="222">
        <f>O280*H280</f>
        <v>0</v>
      </c>
      <c r="Q280" s="222">
        <v>0.12171</v>
      </c>
      <c r="R280" s="222">
        <f>Q280*H280</f>
        <v>0.10686138</v>
      </c>
      <c r="S280" s="222">
        <v>2.4</v>
      </c>
      <c r="T280" s="223">
        <f>S280*H280</f>
        <v>2.1071999999999997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154</v>
      </c>
      <c r="AT280" s="224" t="s">
        <v>149</v>
      </c>
      <c r="AU280" s="224" t="s">
        <v>76</v>
      </c>
      <c r="AY280" s="18" t="s">
        <v>146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76</v>
      </c>
      <c r="BK280" s="225">
        <f>ROUND(I280*H280,2)</f>
        <v>0</v>
      </c>
      <c r="BL280" s="18" t="s">
        <v>154</v>
      </c>
      <c r="BM280" s="224" t="s">
        <v>1118</v>
      </c>
    </row>
    <row r="281" spans="1:47" s="2" customFormat="1" ht="12">
      <c r="A281" s="39"/>
      <c r="B281" s="40"/>
      <c r="C281" s="41"/>
      <c r="D281" s="226" t="s">
        <v>156</v>
      </c>
      <c r="E281" s="41"/>
      <c r="F281" s="227" t="s">
        <v>1119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156</v>
      </c>
      <c r="AU281" s="18" t="s">
        <v>76</v>
      </c>
    </row>
    <row r="282" spans="1:47" s="2" customFormat="1" ht="12">
      <c r="A282" s="39"/>
      <c r="B282" s="40"/>
      <c r="C282" s="41"/>
      <c r="D282" s="277" t="s">
        <v>278</v>
      </c>
      <c r="E282" s="41"/>
      <c r="F282" s="278" t="s">
        <v>1120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278</v>
      </c>
      <c r="AU282" s="18" t="s">
        <v>76</v>
      </c>
    </row>
    <row r="283" spans="1:51" s="13" customFormat="1" ht="12">
      <c r="A283" s="13"/>
      <c r="B283" s="232"/>
      <c r="C283" s="233"/>
      <c r="D283" s="226" t="s">
        <v>165</v>
      </c>
      <c r="E283" s="234" t="s">
        <v>19</v>
      </c>
      <c r="F283" s="235" t="s">
        <v>1121</v>
      </c>
      <c r="G283" s="233"/>
      <c r="H283" s="236">
        <v>0.878</v>
      </c>
      <c r="I283" s="237"/>
      <c r="J283" s="233"/>
      <c r="K283" s="233"/>
      <c r="L283" s="238"/>
      <c r="M283" s="239"/>
      <c r="N283" s="240"/>
      <c r="O283" s="240"/>
      <c r="P283" s="240"/>
      <c r="Q283" s="240"/>
      <c r="R283" s="240"/>
      <c r="S283" s="240"/>
      <c r="T283" s="241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2" t="s">
        <v>165</v>
      </c>
      <c r="AU283" s="242" t="s">
        <v>76</v>
      </c>
      <c r="AV283" s="13" t="s">
        <v>78</v>
      </c>
      <c r="AW283" s="13" t="s">
        <v>31</v>
      </c>
      <c r="AX283" s="13" t="s">
        <v>76</v>
      </c>
      <c r="AY283" s="242" t="s">
        <v>146</v>
      </c>
    </row>
    <row r="284" spans="1:65" s="2" customFormat="1" ht="16.5" customHeight="1">
      <c r="A284" s="39"/>
      <c r="B284" s="40"/>
      <c r="C284" s="213" t="s">
        <v>544</v>
      </c>
      <c r="D284" s="213" t="s">
        <v>149</v>
      </c>
      <c r="E284" s="214" t="s">
        <v>545</v>
      </c>
      <c r="F284" s="215" t="s">
        <v>546</v>
      </c>
      <c r="G284" s="216" t="s">
        <v>274</v>
      </c>
      <c r="H284" s="217">
        <v>10</v>
      </c>
      <c r="I284" s="218"/>
      <c r="J284" s="219">
        <f>ROUND(I284*H284,2)</f>
        <v>0</v>
      </c>
      <c r="K284" s="215" t="s">
        <v>275</v>
      </c>
      <c r="L284" s="45"/>
      <c r="M284" s="220" t="s">
        <v>19</v>
      </c>
      <c r="N284" s="221" t="s">
        <v>40</v>
      </c>
      <c r="O284" s="85"/>
      <c r="P284" s="222">
        <f>O284*H284</f>
        <v>0</v>
      </c>
      <c r="Q284" s="222">
        <v>0</v>
      </c>
      <c r="R284" s="222">
        <f>Q284*H284</f>
        <v>0</v>
      </c>
      <c r="S284" s="222">
        <v>0.432</v>
      </c>
      <c r="T284" s="223">
        <f>S284*H284</f>
        <v>4.32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154</v>
      </c>
      <c r="AT284" s="224" t="s">
        <v>149</v>
      </c>
      <c r="AU284" s="224" t="s">
        <v>76</v>
      </c>
      <c r="AY284" s="18" t="s">
        <v>146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76</v>
      </c>
      <c r="BK284" s="225">
        <f>ROUND(I284*H284,2)</f>
        <v>0</v>
      </c>
      <c r="BL284" s="18" t="s">
        <v>154</v>
      </c>
      <c r="BM284" s="224" t="s">
        <v>1122</v>
      </c>
    </row>
    <row r="285" spans="1:47" s="2" customFormat="1" ht="12">
      <c r="A285" s="39"/>
      <c r="B285" s="40"/>
      <c r="C285" s="41"/>
      <c r="D285" s="226" t="s">
        <v>156</v>
      </c>
      <c r="E285" s="41"/>
      <c r="F285" s="227" t="s">
        <v>548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156</v>
      </c>
      <c r="AU285" s="18" t="s">
        <v>76</v>
      </c>
    </row>
    <row r="286" spans="1:47" s="2" customFormat="1" ht="12">
      <c r="A286" s="39"/>
      <c r="B286" s="40"/>
      <c r="C286" s="41"/>
      <c r="D286" s="277" t="s">
        <v>278</v>
      </c>
      <c r="E286" s="41"/>
      <c r="F286" s="278" t="s">
        <v>549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278</v>
      </c>
      <c r="AU286" s="18" t="s">
        <v>76</v>
      </c>
    </row>
    <row r="287" spans="1:51" s="13" customFormat="1" ht="12">
      <c r="A287" s="13"/>
      <c r="B287" s="232"/>
      <c r="C287" s="233"/>
      <c r="D287" s="226" t="s">
        <v>165</v>
      </c>
      <c r="E287" s="234" t="s">
        <v>19</v>
      </c>
      <c r="F287" s="235" t="s">
        <v>1123</v>
      </c>
      <c r="G287" s="233"/>
      <c r="H287" s="236">
        <v>10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165</v>
      </c>
      <c r="AU287" s="242" t="s">
        <v>76</v>
      </c>
      <c r="AV287" s="13" t="s">
        <v>78</v>
      </c>
      <c r="AW287" s="13" t="s">
        <v>31</v>
      </c>
      <c r="AX287" s="13" t="s">
        <v>76</v>
      </c>
      <c r="AY287" s="242" t="s">
        <v>146</v>
      </c>
    </row>
    <row r="288" spans="1:65" s="2" customFormat="1" ht="16.5" customHeight="1">
      <c r="A288" s="39"/>
      <c r="B288" s="40"/>
      <c r="C288" s="254" t="s">
        <v>551</v>
      </c>
      <c r="D288" s="254" t="s">
        <v>197</v>
      </c>
      <c r="E288" s="255" t="s">
        <v>552</v>
      </c>
      <c r="F288" s="256" t="s">
        <v>1124</v>
      </c>
      <c r="G288" s="257" t="s">
        <v>192</v>
      </c>
      <c r="H288" s="258">
        <v>9</v>
      </c>
      <c r="I288" s="259"/>
      <c r="J288" s="260">
        <f>ROUND(I288*H288,2)</f>
        <v>0</v>
      </c>
      <c r="K288" s="256" t="s">
        <v>19</v>
      </c>
      <c r="L288" s="261"/>
      <c r="M288" s="262" t="s">
        <v>19</v>
      </c>
      <c r="N288" s="263" t="s">
        <v>40</v>
      </c>
      <c r="O288" s="85"/>
      <c r="P288" s="222">
        <f>O288*H288</f>
        <v>0</v>
      </c>
      <c r="Q288" s="222">
        <v>1.811</v>
      </c>
      <c r="R288" s="222">
        <f>Q288*H288</f>
        <v>16.299</v>
      </c>
      <c r="S288" s="222">
        <v>0</v>
      </c>
      <c r="T288" s="223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24" t="s">
        <v>196</v>
      </c>
      <c r="AT288" s="224" t="s">
        <v>197</v>
      </c>
      <c r="AU288" s="224" t="s">
        <v>76</v>
      </c>
      <c r="AY288" s="18" t="s">
        <v>146</v>
      </c>
      <c r="BE288" s="225">
        <f>IF(N288="základní",J288,0)</f>
        <v>0</v>
      </c>
      <c r="BF288" s="225">
        <f>IF(N288="snížená",J288,0)</f>
        <v>0</v>
      </c>
      <c r="BG288" s="225">
        <f>IF(N288="zákl. přenesená",J288,0)</f>
        <v>0</v>
      </c>
      <c r="BH288" s="225">
        <f>IF(N288="sníž. přenesená",J288,0)</f>
        <v>0</v>
      </c>
      <c r="BI288" s="225">
        <f>IF(N288="nulová",J288,0)</f>
        <v>0</v>
      </c>
      <c r="BJ288" s="18" t="s">
        <v>76</v>
      </c>
      <c r="BK288" s="225">
        <f>ROUND(I288*H288,2)</f>
        <v>0</v>
      </c>
      <c r="BL288" s="18" t="s">
        <v>154</v>
      </c>
      <c r="BM288" s="224" t="s">
        <v>1125</v>
      </c>
    </row>
    <row r="289" spans="1:47" s="2" customFormat="1" ht="12">
      <c r="A289" s="39"/>
      <c r="B289" s="40"/>
      <c r="C289" s="41"/>
      <c r="D289" s="226" t="s">
        <v>156</v>
      </c>
      <c r="E289" s="41"/>
      <c r="F289" s="227" t="s">
        <v>1124</v>
      </c>
      <c r="G289" s="41"/>
      <c r="H289" s="41"/>
      <c r="I289" s="228"/>
      <c r="J289" s="41"/>
      <c r="K289" s="41"/>
      <c r="L289" s="45"/>
      <c r="M289" s="229"/>
      <c r="N289" s="230"/>
      <c r="O289" s="85"/>
      <c r="P289" s="85"/>
      <c r="Q289" s="85"/>
      <c r="R289" s="85"/>
      <c r="S289" s="85"/>
      <c r="T289" s="86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T289" s="18" t="s">
        <v>156</v>
      </c>
      <c r="AU289" s="18" t="s">
        <v>76</v>
      </c>
    </row>
    <row r="290" spans="1:51" s="13" customFormat="1" ht="12">
      <c r="A290" s="13"/>
      <c r="B290" s="232"/>
      <c r="C290" s="233"/>
      <c r="D290" s="226" t="s">
        <v>165</v>
      </c>
      <c r="E290" s="234" t="s">
        <v>19</v>
      </c>
      <c r="F290" s="235" t="s">
        <v>1126</v>
      </c>
      <c r="G290" s="233"/>
      <c r="H290" s="236">
        <v>9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165</v>
      </c>
      <c r="AU290" s="242" t="s">
        <v>76</v>
      </c>
      <c r="AV290" s="13" t="s">
        <v>78</v>
      </c>
      <c r="AW290" s="13" t="s">
        <v>31</v>
      </c>
      <c r="AX290" s="13" t="s">
        <v>76</v>
      </c>
      <c r="AY290" s="242" t="s">
        <v>146</v>
      </c>
    </row>
    <row r="291" spans="1:65" s="2" customFormat="1" ht="16.5" customHeight="1">
      <c r="A291" s="39"/>
      <c r="B291" s="40"/>
      <c r="C291" s="254" t="s">
        <v>556</v>
      </c>
      <c r="D291" s="254" t="s">
        <v>197</v>
      </c>
      <c r="E291" s="255" t="s">
        <v>557</v>
      </c>
      <c r="F291" s="256" t="s">
        <v>1127</v>
      </c>
      <c r="G291" s="257" t="s">
        <v>192</v>
      </c>
      <c r="H291" s="258">
        <v>1</v>
      </c>
      <c r="I291" s="259"/>
      <c r="J291" s="260">
        <f>ROUND(I291*H291,2)</f>
        <v>0</v>
      </c>
      <c r="K291" s="256" t="s">
        <v>19</v>
      </c>
      <c r="L291" s="261"/>
      <c r="M291" s="262" t="s">
        <v>19</v>
      </c>
      <c r="N291" s="263" t="s">
        <v>40</v>
      </c>
      <c r="O291" s="85"/>
      <c r="P291" s="222">
        <f>O291*H291</f>
        <v>0</v>
      </c>
      <c r="Q291" s="222">
        <v>2.347</v>
      </c>
      <c r="R291" s="222">
        <f>Q291*H291</f>
        <v>2.347</v>
      </c>
      <c r="S291" s="222">
        <v>0</v>
      </c>
      <c r="T291" s="223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24" t="s">
        <v>196</v>
      </c>
      <c r="AT291" s="224" t="s">
        <v>197</v>
      </c>
      <c r="AU291" s="224" t="s">
        <v>76</v>
      </c>
      <c r="AY291" s="18" t="s">
        <v>146</v>
      </c>
      <c r="BE291" s="225">
        <f>IF(N291="základní",J291,0)</f>
        <v>0</v>
      </c>
      <c r="BF291" s="225">
        <f>IF(N291="snížená",J291,0)</f>
        <v>0</v>
      </c>
      <c r="BG291" s="225">
        <f>IF(N291="zákl. přenesená",J291,0)</f>
        <v>0</v>
      </c>
      <c r="BH291" s="225">
        <f>IF(N291="sníž. přenesená",J291,0)</f>
        <v>0</v>
      </c>
      <c r="BI291" s="225">
        <f>IF(N291="nulová",J291,0)</f>
        <v>0</v>
      </c>
      <c r="BJ291" s="18" t="s">
        <v>76</v>
      </c>
      <c r="BK291" s="225">
        <f>ROUND(I291*H291,2)</f>
        <v>0</v>
      </c>
      <c r="BL291" s="18" t="s">
        <v>154</v>
      </c>
      <c r="BM291" s="224" t="s">
        <v>1128</v>
      </c>
    </row>
    <row r="292" spans="1:47" s="2" customFormat="1" ht="12">
      <c r="A292" s="39"/>
      <c r="B292" s="40"/>
      <c r="C292" s="41"/>
      <c r="D292" s="226" t="s">
        <v>156</v>
      </c>
      <c r="E292" s="41"/>
      <c r="F292" s="227" t="s">
        <v>1127</v>
      </c>
      <c r="G292" s="41"/>
      <c r="H292" s="41"/>
      <c r="I292" s="228"/>
      <c r="J292" s="41"/>
      <c r="K292" s="41"/>
      <c r="L292" s="45"/>
      <c r="M292" s="229"/>
      <c r="N292" s="230"/>
      <c r="O292" s="85"/>
      <c r="P292" s="85"/>
      <c r="Q292" s="85"/>
      <c r="R292" s="85"/>
      <c r="S292" s="85"/>
      <c r="T292" s="86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156</v>
      </c>
      <c r="AU292" s="18" t="s">
        <v>76</v>
      </c>
    </row>
    <row r="293" spans="1:51" s="13" customFormat="1" ht="12">
      <c r="A293" s="13"/>
      <c r="B293" s="232"/>
      <c r="C293" s="233"/>
      <c r="D293" s="226" t="s">
        <v>165</v>
      </c>
      <c r="E293" s="234" t="s">
        <v>19</v>
      </c>
      <c r="F293" s="235" t="s">
        <v>1129</v>
      </c>
      <c r="G293" s="233"/>
      <c r="H293" s="236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165</v>
      </c>
      <c r="AU293" s="242" t="s">
        <v>76</v>
      </c>
      <c r="AV293" s="13" t="s">
        <v>78</v>
      </c>
      <c r="AW293" s="13" t="s">
        <v>31</v>
      </c>
      <c r="AX293" s="13" t="s">
        <v>76</v>
      </c>
      <c r="AY293" s="242" t="s">
        <v>146</v>
      </c>
    </row>
    <row r="294" spans="1:65" s="2" customFormat="1" ht="16.5" customHeight="1">
      <c r="A294" s="39"/>
      <c r="B294" s="40"/>
      <c r="C294" s="254" t="s">
        <v>562</v>
      </c>
      <c r="D294" s="254" t="s">
        <v>197</v>
      </c>
      <c r="E294" s="255" t="s">
        <v>563</v>
      </c>
      <c r="F294" s="256" t="s">
        <v>1130</v>
      </c>
      <c r="G294" s="257" t="s">
        <v>192</v>
      </c>
      <c r="H294" s="258">
        <v>1</v>
      </c>
      <c r="I294" s="259"/>
      <c r="J294" s="260">
        <f>ROUND(I294*H294,2)</f>
        <v>0</v>
      </c>
      <c r="K294" s="256" t="s">
        <v>19</v>
      </c>
      <c r="L294" s="261"/>
      <c r="M294" s="262" t="s">
        <v>19</v>
      </c>
      <c r="N294" s="263" t="s">
        <v>40</v>
      </c>
      <c r="O294" s="85"/>
      <c r="P294" s="222">
        <f>O294*H294</f>
        <v>0</v>
      </c>
      <c r="Q294" s="222">
        <v>2.347</v>
      </c>
      <c r="R294" s="222">
        <f>Q294*H294</f>
        <v>2.347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196</v>
      </c>
      <c r="AT294" s="224" t="s">
        <v>197</v>
      </c>
      <c r="AU294" s="224" t="s">
        <v>76</v>
      </c>
      <c r="AY294" s="18" t="s">
        <v>146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76</v>
      </c>
      <c r="BK294" s="225">
        <f>ROUND(I294*H294,2)</f>
        <v>0</v>
      </c>
      <c r="BL294" s="18" t="s">
        <v>154</v>
      </c>
      <c r="BM294" s="224" t="s">
        <v>1131</v>
      </c>
    </row>
    <row r="295" spans="1:47" s="2" customFormat="1" ht="12">
      <c r="A295" s="39"/>
      <c r="B295" s="40"/>
      <c r="C295" s="41"/>
      <c r="D295" s="226" t="s">
        <v>156</v>
      </c>
      <c r="E295" s="41"/>
      <c r="F295" s="227" t="s">
        <v>1130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156</v>
      </c>
      <c r="AU295" s="18" t="s">
        <v>76</v>
      </c>
    </row>
    <row r="296" spans="1:51" s="13" customFormat="1" ht="12">
      <c r="A296" s="13"/>
      <c r="B296" s="232"/>
      <c r="C296" s="233"/>
      <c r="D296" s="226" t="s">
        <v>165</v>
      </c>
      <c r="E296" s="234" t="s">
        <v>19</v>
      </c>
      <c r="F296" s="235" t="s">
        <v>1132</v>
      </c>
      <c r="G296" s="233"/>
      <c r="H296" s="236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165</v>
      </c>
      <c r="AU296" s="242" t="s">
        <v>76</v>
      </c>
      <c r="AV296" s="13" t="s">
        <v>78</v>
      </c>
      <c r="AW296" s="13" t="s">
        <v>31</v>
      </c>
      <c r="AX296" s="13" t="s">
        <v>76</v>
      </c>
      <c r="AY296" s="242" t="s">
        <v>146</v>
      </c>
    </row>
    <row r="297" spans="1:63" s="12" customFormat="1" ht="25.9" customHeight="1">
      <c r="A297" s="12"/>
      <c r="B297" s="197"/>
      <c r="C297" s="198"/>
      <c r="D297" s="199" t="s">
        <v>68</v>
      </c>
      <c r="E297" s="200" t="s">
        <v>574</v>
      </c>
      <c r="F297" s="200" t="s">
        <v>575</v>
      </c>
      <c r="G297" s="198"/>
      <c r="H297" s="198"/>
      <c r="I297" s="201"/>
      <c r="J297" s="202">
        <f>BK297</f>
        <v>0</v>
      </c>
      <c r="K297" s="198"/>
      <c r="L297" s="203"/>
      <c r="M297" s="204"/>
      <c r="N297" s="205"/>
      <c r="O297" s="205"/>
      <c r="P297" s="206">
        <f>SUM(P298:P304)</f>
        <v>0</v>
      </c>
      <c r="Q297" s="205"/>
      <c r="R297" s="206">
        <f>SUM(R298:R304)</f>
        <v>4.3145999999999995</v>
      </c>
      <c r="S297" s="205"/>
      <c r="T297" s="207">
        <f>SUM(T298:T304)</f>
        <v>89.52795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08" t="s">
        <v>76</v>
      </c>
      <c r="AT297" s="209" t="s">
        <v>68</v>
      </c>
      <c r="AU297" s="209" t="s">
        <v>69</v>
      </c>
      <c r="AY297" s="208" t="s">
        <v>146</v>
      </c>
      <c r="BK297" s="210">
        <f>SUM(BK298:BK304)</f>
        <v>0</v>
      </c>
    </row>
    <row r="298" spans="1:65" s="2" customFormat="1" ht="16.5" customHeight="1">
      <c r="A298" s="39"/>
      <c r="B298" s="40"/>
      <c r="C298" s="213" t="s">
        <v>567</v>
      </c>
      <c r="D298" s="213" t="s">
        <v>149</v>
      </c>
      <c r="E298" s="214" t="s">
        <v>577</v>
      </c>
      <c r="F298" s="215" t="s">
        <v>578</v>
      </c>
      <c r="G298" s="216" t="s">
        <v>160</v>
      </c>
      <c r="H298" s="217">
        <v>33.48</v>
      </c>
      <c r="I298" s="218"/>
      <c r="J298" s="219">
        <f>ROUND(I298*H298,2)</f>
        <v>0</v>
      </c>
      <c r="K298" s="215" t="s">
        <v>19</v>
      </c>
      <c r="L298" s="45"/>
      <c r="M298" s="220" t="s">
        <v>19</v>
      </c>
      <c r="N298" s="221" t="s">
        <v>40</v>
      </c>
      <c r="O298" s="85"/>
      <c r="P298" s="222">
        <f>O298*H298</f>
        <v>0</v>
      </c>
      <c r="Q298" s="222">
        <v>0.12</v>
      </c>
      <c r="R298" s="222">
        <f>Q298*H298</f>
        <v>4.0176</v>
      </c>
      <c r="S298" s="222">
        <v>2.49</v>
      </c>
      <c r="T298" s="223">
        <f>S298*H298</f>
        <v>83.3652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24" t="s">
        <v>154</v>
      </c>
      <c r="AT298" s="224" t="s">
        <v>149</v>
      </c>
      <c r="AU298" s="224" t="s">
        <v>76</v>
      </c>
      <c r="AY298" s="18" t="s">
        <v>146</v>
      </c>
      <c r="BE298" s="225">
        <f>IF(N298="základní",J298,0)</f>
        <v>0</v>
      </c>
      <c r="BF298" s="225">
        <f>IF(N298="snížená",J298,0)</f>
        <v>0</v>
      </c>
      <c r="BG298" s="225">
        <f>IF(N298="zákl. přenesená",J298,0)</f>
        <v>0</v>
      </c>
      <c r="BH298" s="225">
        <f>IF(N298="sníž. přenesená",J298,0)</f>
        <v>0</v>
      </c>
      <c r="BI298" s="225">
        <f>IF(N298="nulová",J298,0)</f>
        <v>0</v>
      </c>
      <c r="BJ298" s="18" t="s">
        <v>76</v>
      </c>
      <c r="BK298" s="225">
        <f>ROUND(I298*H298,2)</f>
        <v>0</v>
      </c>
      <c r="BL298" s="18" t="s">
        <v>154</v>
      </c>
      <c r="BM298" s="224" t="s">
        <v>1133</v>
      </c>
    </row>
    <row r="299" spans="1:47" s="2" customFormat="1" ht="12">
      <c r="A299" s="39"/>
      <c r="B299" s="40"/>
      <c r="C299" s="41"/>
      <c r="D299" s="226" t="s">
        <v>156</v>
      </c>
      <c r="E299" s="41"/>
      <c r="F299" s="227" t="s">
        <v>580</v>
      </c>
      <c r="G299" s="41"/>
      <c r="H299" s="41"/>
      <c r="I299" s="228"/>
      <c r="J299" s="41"/>
      <c r="K299" s="41"/>
      <c r="L299" s="45"/>
      <c r="M299" s="229"/>
      <c r="N299" s="230"/>
      <c r="O299" s="85"/>
      <c r="P299" s="85"/>
      <c r="Q299" s="85"/>
      <c r="R299" s="85"/>
      <c r="S299" s="85"/>
      <c r="T299" s="86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T299" s="18" t="s">
        <v>156</v>
      </c>
      <c r="AU299" s="18" t="s">
        <v>76</v>
      </c>
    </row>
    <row r="300" spans="1:51" s="13" customFormat="1" ht="12">
      <c r="A300" s="13"/>
      <c r="B300" s="232"/>
      <c r="C300" s="233"/>
      <c r="D300" s="226" t="s">
        <v>165</v>
      </c>
      <c r="E300" s="234" t="s">
        <v>19</v>
      </c>
      <c r="F300" s="235" t="s">
        <v>1134</v>
      </c>
      <c r="G300" s="233"/>
      <c r="H300" s="236">
        <v>33.48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165</v>
      </c>
      <c r="AU300" s="242" t="s">
        <v>76</v>
      </c>
      <c r="AV300" s="13" t="s">
        <v>78</v>
      </c>
      <c r="AW300" s="13" t="s">
        <v>31</v>
      </c>
      <c r="AX300" s="13" t="s">
        <v>76</v>
      </c>
      <c r="AY300" s="242" t="s">
        <v>146</v>
      </c>
    </row>
    <row r="301" spans="1:65" s="2" customFormat="1" ht="16.5" customHeight="1">
      <c r="A301" s="39"/>
      <c r="B301" s="40"/>
      <c r="C301" s="213" t="s">
        <v>576</v>
      </c>
      <c r="D301" s="213" t="s">
        <v>149</v>
      </c>
      <c r="E301" s="214" t="s">
        <v>583</v>
      </c>
      <c r="F301" s="215" t="s">
        <v>584</v>
      </c>
      <c r="G301" s="216" t="s">
        <v>160</v>
      </c>
      <c r="H301" s="217">
        <v>2.475</v>
      </c>
      <c r="I301" s="218"/>
      <c r="J301" s="219">
        <f>ROUND(I301*H301,2)</f>
        <v>0</v>
      </c>
      <c r="K301" s="215" t="s">
        <v>275</v>
      </c>
      <c r="L301" s="45"/>
      <c r="M301" s="220" t="s">
        <v>19</v>
      </c>
      <c r="N301" s="221" t="s">
        <v>40</v>
      </c>
      <c r="O301" s="85"/>
      <c r="P301" s="222">
        <f>O301*H301</f>
        <v>0</v>
      </c>
      <c r="Q301" s="222">
        <v>0.12</v>
      </c>
      <c r="R301" s="222">
        <f>Q301*H301</f>
        <v>0.297</v>
      </c>
      <c r="S301" s="222">
        <v>2.49</v>
      </c>
      <c r="T301" s="223">
        <f>S301*H301</f>
        <v>6.162750000000001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154</v>
      </c>
      <c r="AT301" s="224" t="s">
        <v>149</v>
      </c>
      <c r="AU301" s="224" t="s">
        <v>76</v>
      </c>
      <c r="AY301" s="18" t="s">
        <v>146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76</v>
      </c>
      <c r="BK301" s="225">
        <f>ROUND(I301*H301,2)</f>
        <v>0</v>
      </c>
      <c r="BL301" s="18" t="s">
        <v>154</v>
      </c>
      <c r="BM301" s="224" t="s">
        <v>1135</v>
      </c>
    </row>
    <row r="302" spans="1:47" s="2" customFormat="1" ht="12">
      <c r="A302" s="39"/>
      <c r="B302" s="40"/>
      <c r="C302" s="41"/>
      <c r="D302" s="226" t="s">
        <v>156</v>
      </c>
      <c r="E302" s="41"/>
      <c r="F302" s="227" t="s">
        <v>586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156</v>
      </c>
      <c r="AU302" s="18" t="s">
        <v>76</v>
      </c>
    </row>
    <row r="303" spans="1:47" s="2" customFormat="1" ht="12">
      <c r="A303" s="39"/>
      <c r="B303" s="40"/>
      <c r="C303" s="41"/>
      <c r="D303" s="277" t="s">
        <v>278</v>
      </c>
      <c r="E303" s="41"/>
      <c r="F303" s="278" t="s">
        <v>587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278</v>
      </c>
      <c r="AU303" s="18" t="s">
        <v>76</v>
      </c>
    </row>
    <row r="304" spans="1:51" s="13" customFormat="1" ht="12">
      <c r="A304" s="13"/>
      <c r="B304" s="232"/>
      <c r="C304" s="233"/>
      <c r="D304" s="226" t="s">
        <v>165</v>
      </c>
      <c r="E304" s="234" t="s">
        <v>19</v>
      </c>
      <c r="F304" s="235" t="s">
        <v>1136</v>
      </c>
      <c r="G304" s="233"/>
      <c r="H304" s="236">
        <v>2.475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165</v>
      </c>
      <c r="AU304" s="242" t="s">
        <v>76</v>
      </c>
      <c r="AV304" s="13" t="s">
        <v>78</v>
      </c>
      <c r="AW304" s="13" t="s">
        <v>31</v>
      </c>
      <c r="AX304" s="13" t="s">
        <v>76</v>
      </c>
      <c r="AY304" s="242" t="s">
        <v>146</v>
      </c>
    </row>
    <row r="305" spans="1:63" s="12" customFormat="1" ht="25.9" customHeight="1">
      <c r="A305" s="12"/>
      <c r="B305" s="197"/>
      <c r="C305" s="198"/>
      <c r="D305" s="199" t="s">
        <v>68</v>
      </c>
      <c r="E305" s="200" t="s">
        <v>589</v>
      </c>
      <c r="F305" s="200" t="s">
        <v>590</v>
      </c>
      <c r="G305" s="198"/>
      <c r="H305" s="198"/>
      <c r="I305" s="201"/>
      <c r="J305" s="202">
        <f>BK305</f>
        <v>0</v>
      </c>
      <c r="K305" s="198"/>
      <c r="L305" s="203"/>
      <c r="M305" s="204"/>
      <c r="N305" s="205"/>
      <c r="O305" s="205"/>
      <c r="P305" s="206">
        <f>SUM(P306:P308)</f>
        <v>0</v>
      </c>
      <c r="Q305" s="205"/>
      <c r="R305" s="206">
        <f>SUM(R306:R308)</f>
        <v>0.030492000000000002</v>
      </c>
      <c r="S305" s="205"/>
      <c r="T305" s="207">
        <f>SUM(T306:T308)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08" t="s">
        <v>76</v>
      </c>
      <c r="AT305" s="209" t="s">
        <v>68</v>
      </c>
      <c r="AU305" s="209" t="s">
        <v>69</v>
      </c>
      <c r="AY305" s="208" t="s">
        <v>146</v>
      </c>
      <c r="BK305" s="210">
        <f>SUM(BK306:BK308)</f>
        <v>0</v>
      </c>
    </row>
    <row r="306" spans="1:65" s="2" customFormat="1" ht="16.5" customHeight="1">
      <c r="A306" s="39"/>
      <c r="B306" s="40"/>
      <c r="C306" s="213" t="s">
        <v>582</v>
      </c>
      <c r="D306" s="213" t="s">
        <v>149</v>
      </c>
      <c r="E306" s="214" t="s">
        <v>592</v>
      </c>
      <c r="F306" s="215" t="s">
        <v>593</v>
      </c>
      <c r="G306" s="216" t="s">
        <v>192</v>
      </c>
      <c r="H306" s="217">
        <v>11</v>
      </c>
      <c r="I306" s="218"/>
      <c r="J306" s="219">
        <f>ROUND(I306*H306,2)</f>
        <v>0</v>
      </c>
      <c r="K306" s="215" t="s">
        <v>19</v>
      </c>
      <c r="L306" s="45"/>
      <c r="M306" s="220" t="s">
        <v>19</v>
      </c>
      <c r="N306" s="221" t="s">
        <v>40</v>
      </c>
      <c r="O306" s="85"/>
      <c r="P306" s="222">
        <f>O306*H306</f>
        <v>0</v>
      </c>
      <c r="Q306" s="222">
        <v>0.002772</v>
      </c>
      <c r="R306" s="222">
        <f>Q306*H306</f>
        <v>0.030492000000000002</v>
      </c>
      <c r="S306" s="222">
        <v>0</v>
      </c>
      <c r="T306" s="223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24" t="s">
        <v>154</v>
      </c>
      <c r="AT306" s="224" t="s">
        <v>149</v>
      </c>
      <c r="AU306" s="224" t="s">
        <v>76</v>
      </c>
      <c r="AY306" s="18" t="s">
        <v>146</v>
      </c>
      <c r="BE306" s="225">
        <f>IF(N306="základní",J306,0)</f>
        <v>0</v>
      </c>
      <c r="BF306" s="225">
        <f>IF(N306="snížená",J306,0)</f>
        <v>0</v>
      </c>
      <c r="BG306" s="225">
        <f>IF(N306="zákl. přenesená",J306,0)</f>
        <v>0</v>
      </c>
      <c r="BH306" s="225">
        <f>IF(N306="sníž. přenesená",J306,0)</f>
        <v>0</v>
      </c>
      <c r="BI306" s="225">
        <f>IF(N306="nulová",J306,0)</f>
        <v>0</v>
      </c>
      <c r="BJ306" s="18" t="s">
        <v>76</v>
      </c>
      <c r="BK306" s="225">
        <f>ROUND(I306*H306,2)</f>
        <v>0</v>
      </c>
      <c r="BL306" s="18" t="s">
        <v>154</v>
      </c>
      <c r="BM306" s="224" t="s">
        <v>1137</v>
      </c>
    </row>
    <row r="307" spans="1:47" s="2" customFormat="1" ht="12">
      <c r="A307" s="39"/>
      <c r="B307" s="40"/>
      <c r="C307" s="41"/>
      <c r="D307" s="226" t="s">
        <v>156</v>
      </c>
      <c r="E307" s="41"/>
      <c r="F307" s="227" t="s">
        <v>595</v>
      </c>
      <c r="G307" s="41"/>
      <c r="H307" s="41"/>
      <c r="I307" s="228"/>
      <c r="J307" s="41"/>
      <c r="K307" s="41"/>
      <c r="L307" s="45"/>
      <c r="M307" s="229"/>
      <c r="N307" s="230"/>
      <c r="O307" s="85"/>
      <c r="P307" s="85"/>
      <c r="Q307" s="85"/>
      <c r="R307" s="85"/>
      <c r="S307" s="85"/>
      <c r="T307" s="86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156</v>
      </c>
      <c r="AU307" s="18" t="s">
        <v>76</v>
      </c>
    </row>
    <row r="308" spans="1:51" s="13" customFormat="1" ht="12">
      <c r="A308" s="13"/>
      <c r="B308" s="232"/>
      <c r="C308" s="233"/>
      <c r="D308" s="226" t="s">
        <v>165</v>
      </c>
      <c r="E308" s="234" t="s">
        <v>19</v>
      </c>
      <c r="F308" s="235" t="s">
        <v>1138</v>
      </c>
      <c r="G308" s="233"/>
      <c r="H308" s="236">
        <v>11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165</v>
      </c>
      <c r="AU308" s="242" t="s">
        <v>76</v>
      </c>
      <c r="AV308" s="13" t="s">
        <v>78</v>
      </c>
      <c r="AW308" s="13" t="s">
        <v>31</v>
      </c>
      <c r="AX308" s="13" t="s">
        <v>76</v>
      </c>
      <c r="AY308" s="242" t="s">
        <v>146</v>
      </c>
    </row>
    <row r="309" spans="1:63" s="12" customFormat="1" ht="25.9" customHeight="1">
      <c r="A309" s="12"/>
      <c r="B309" s="197"/>
      <c r="C309" s="198"/>
      <c r="D309" s="199" t="s">
        <v>68</v>
      </c>
      <c r="E309" s="200" t="s">
        <v>597</v>
      </c>
      <c r="F309" s="200" t="s">
        <v>598</v>
      </c>
      <c r="G309" s="198"/>
      <c r="H309" s="198"/>
      <c r="I309" s="201"/>
      <c r="J309" s="202">
        <f>BK309</f>
        <v>0</v>
      </c>
      <c r="K309" s="198"/>
      <c r="L309" s="203"/>
      <c r="M309" s="204"/>
      <c r="N309" s="205"/>
      <c r="O309" s="205"/>
      <c r="P309" s="206">
        <f>SUM(P310:P325)</f>
        <v>0</v>
      </c>
      <c r="Q309" s="205"/>
      <c r="R309" s="206">
        <f>SUM(R310:R325)</f>
        <v>0</v>
      </c>
      <c r="S309" s="205"/>
      <c r="T309" s="207">
        <f>SUM(T310:T325)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08" t="s">
        <v>76</v>
      </c>
      <c r="AT309" s="209" t="s">
        <v>68</v>
      </c>
      <c r="AU309" s="209" t="s">
        <v>69</v>
      </c>
      <c r="AY309" s="208" t="s">
        <v>146</v>
      </c>
      <c r="BK309" s="210">
        <f>SUM(BK310:BK325)</f>
        <v>0</v>
      </c>
    </row>
    <row r="310" spans="1:65" s="2" customFormat="1" ht="16.5" customHeight="1">
      <c r="A310" s="39"/>
      <c r="B310" s="40"/>
      <c r="C310" s="213" t="s">
        <v>591</v>
      </c>
      <c r="D310" s="213" t="s">
        <v>149</v>
      </c>
      <c r="E310" s="214" t="s">
        <v>600</v>
      </c>
      <c r="F310" s="215" t="s">
        <v>601</v>
      </c>
      <c r="G310" s="216" t="s">
        <v>228</v>
      </c>
      <c r="H310" s="217">
        <v>95.955</v>
      </c>
      <c r="I310" s="218"/>
      <c r="J310" s="219">
        <f>ROUND(I310*H310,2)</f>
        <v>0</v>
      </c>
      <c r="K310" s="215" t="s">
        <v>19</v>
      </c>
      <c r="L310" s="45"/>
      <c r="M310" s="220" t="s">
        <v>19</v>
      </c>
      <c r="N310" s="221" t="s">
        <v>40</v>
      </c>
      <c r="O310" s="85"/>
      <c r="P310" s="222">
        <f>O310*H310</f>
        <v>0</v>
      </c>
      <c r="Q310" s="222">
        <v>0</v>
      </c>
      <c r="R310" s="222">
        <f>Q310*H310</f>
        <v>0</v>
      </c>
      <c r="S310" s="222">
        <v>0</v>
      </c>
      <c r="T310" s="223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24" t="s">
        <v>154</v>
      </c>
      <c r="AT310" s="224" t="s">
        <v>149</v>
      </c>
      <c r="AU310" s="224" t="s">
        <v>76</v>
      </c>
      <c r="AY310" s="18" t="s">
        <v>146</v>
      </c>
      <c r="BE310" s="225">
        <f>IF(N310="základní",J310,0)</f>
        <v>0</v>
      </c>
      <c r="BF310" s="225">
        <f>IF(N310="snížená",J310,0)</f>
        <v>0</v>
      </c>
      <c r="BG310" s="225">
        <f>IF(N310="zákl. přenesená",J310,0)</f>
        <v>0</v>
      </c>
      <c r="BH310" s="225">
        <f>IF(N310="sníž. přenesená",J310,0)</f>
        <v>0</v>
      </c>
      <c r="BI310" s="225">
        <f>IF(N310="nulová",J310,0)</f>
        <v>0</v>
      </c>
      <c r="BJ310" s="18" t="s">
        <v>76</v>
      </c>
      <c r="BK310" s="225">
        <f>ROUND(I310*H310,2)</f>
        <v>0</v>
      </c>
      <c r="BL310" s="18" t="s">
        <v>154</v>
      </c>
      <c r="BM310" s="224" t="s">
        <v>1139</v>
      </c>
    </row>
    <row r="311" spans="1:47" s="2" customFormat="1" ht="12">
      <c r="A311" s="39"/>
      <c r="B311" s="40"/>
      <c r="C311" s="41"/>
      <c r="D311" s="226" t="s">
        <v>156</v>
      </c>
      <c r="E311" s="41"/>
      <c r="F311" s="227" t="s">
        <v>603</v>
      </c>
      <c r="G311" s="41"/>
      <c r="H311" s="41"/>
      <c r="I311" s="228"/>
      <c r="J311" s="41"/>
      <c r="K311" s="41"/>
      <c r="L311" s="45"/>
      <c r="M311" s="229"/>
      <c r="N311" s="230"/>
      <c r="O311" s="85"/>
      <c r="P311" s="85"/>
      <c r="Q311" s="85"/>
      <c r="R311" s="85"/>
      <c r="S311" s="85"/>
      <c r="T311" s="86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156</v>
      </c>
      <c r="AU311" s="18" t="s">
        <v>76</v>
      </c>
    </row>
    <row r="312" spans="1:65" s="2" customFormat="1" ht="16.5" customHeight="1">
      <c r="A312" s="39"/>
      <c r="B312" s="40"/>
      <c r="C312" s="213" t="s">
        <v>599</v>
      </c>
      <c r="D312" s="213" t="s">
        <v>149</v>
      </c>
      <c r="E312" s="214" t="s">
        <v>605</v>
      </c>
      <c r="F312" s="215" t="s">
        <v>606</v>
      </c>
      <c r="G312" s="216" t="s">
        <v>228</v>
      </c>
      <c r="H312" s="217">
        <v>95.955</v>
      </c>
      <c r="I312" s="218"/>
      <c r="J312" s="219">
        <f>ROUND(I312*H312,2)</f>
        <v>0</v>
      </c>
      <c r="K312" s="215" t="s">
        <v>275</v>
      </c>
      <c r="L312" s="45"/>
      <c r="M312" s="220" t="s">
        <v>19</v>
      </c>
      <c r="N312" s="221" t="s">
        <v>40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154</v>
      </c>
      <c r="AT312" s="224" t="s">
        <v>149</v>
      </c>
      <c r="AU312" s="224" t="s">
        <v>76</v>
      </c>
      <c r="AY312" s="18" t="s">
        <v>146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76</v>
      </c>
      <c r="BK312" s="225">
        <f>ROUND(I312*H312,2)</f>
        <v>0</v>
      </c>
      <c r="BL312" s="18" t="s">
        <v>154</v>
      </c>
      <c r="BM312" s="224" t="s">
        <v>1140</v>
      </c>
    </row>
    <row r="313" spans="1:47" s="2" customFormat="1" ht="12">
      <c r="A313" s="39"/>
      <c r="B313" s="40"/>
      <c r="C313" s="41"/>
      <c r="D313" s="226" t="s">
        <v>156</v>
      </c>
      <c r="E313" s="41"/>
      <c r="F313" s="227" t="s">
        <v>608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156</v>
      </c>
      <c r="AU313" s="18" t="s">
        <v>76</v>
      </c>
    </row>
    <row r="314" spans="1:47" s="2" customFormat="1" ht="12">
      <c r="A314" s="39"/>
      <c r="B314" s="40"/>
      <c r="C314" s="41"/>
      <c r="D314" s="277" t="s">
        <v>278</v>
      </c>
      <c r="E314" s="41"/>
      <c r="F314" s="278" t="s">
        <v>609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278</v>
      </c>
      <c r="AU314" s="18" t="s">
        <v>76</v>
      </c>
    </row>
    <row r="315" spans="1:65" s="2" customFormat="1" ht="16.5" customHeight="1">
      <c r="A315" s="39"/>
      <c r="B315" s="40"/>
      <c r="C315" s="213" t="s">
        <v>604</v>
      </c>
      <c r="D315" s="213" t="s">
        <v>149</v>
      </c>
      <c r="E315" s="214" t="s">
        <v>611</v>
      </c>
      <c r="F315" s="215" t="s">
        <v>612</v>
      </c>
      <c r="G315" s="216" t="s">
        <v>228</v>
      </c>
      <c r="H315" s="217">
        <v>95.955</v>
      </c>
      <c r="I315" s="218"/>
      <c r="J315" s="219">
        <f>ROUND(I315*H315,2)</f>
        <v>0</v>
      </c>
      <c r="K315" s="215" t="s">
        <v>19</v>
      </c>
      <c r="L315" s="45"/>
      <c r="M315" s="220" t="s">
        <v>19</v>
      </c>
      <c r="N315" s="221" t="s">
        <v>40</v>
      </c>
      <c r="O315" s="85"/>
      <c r="P315" s="222">
        <f>O315*H315</f>
        <v>0</v>
      </c>
      <c r="Q315" s="222">
        <v>0</v>
      </c>
      <c r="R315" s="222">
        <f>Q315*H315</f>
        <v>0</v>
      </c>
      <c r="S315" s="222">
        <v>0</v>
      </c>
      <c r="T315" s="223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24" t="s">
        <v>154</v>
      </c>
      <c r="AT315" s="224" t="s">
        <v>149</v>
      </c>
      <c r="AU315" s="224" t="s">
        <v>76</v>
      </c>
      <c r="AY315" s="18" t="s">
        <v>146</v>
      </c>
      <c r="BE315" s="225">
        <f>IF(N315="základní",J315,0)</f>
        <v>0</v>
      </c>
      <c r="BF315" s="225">
        <f>IF(N315="snížená",J315,0)</f>
        <v>0</v>
      </c>
      <c r="BG315" s="225">
        <f>IF(N315="zákl. přenesená",J315,0)</f>
        <v>0</v>
      </c>
      <c r="BH315" s="225">
        <f>IF(N315="sníž. přenesená",J315,0)</f>
        <v>0</v>
      </c>
      <c r="BI315" s="225">
        <f>IF(N315="nulová",J315,0)</f>
        <v>0</v>
      </c>
      <c r="BJ315" s="18" t="s">
        <v>76</v>
      </c>
      <c r="BK315" s="225">
        <f>ROUND(I315*H315,2)</f>
        <v>0</v>
      </c>
      <c r="BL315" s="18" t="s">
        <v>154</v>
      </c>
      <c r="BM315" s="224" t="s">
        <v>1141</v>
      </c>
    </row>
    <row r="316" spans="1:47" s="2" customFormat="1" ht="12">
      <c r="A316" s="39"/>
      <c r="B316" s="40"/>
      <c r="C316" s="41"/>
      <c r="D316" s="226" t="s">
        <v>156</v>
      </c>
      <c r="E316" s="41"/>
      <c r="F316" s="227" t="s">
        <v>614</v>
      </c>
      <c r="G316" s="41"/>
      <c r="H316" s="41"/>
      <c r="I316" s="228"/>
      <c r="J316" s="41"/>
      <c r="K316" s="41"/>
      <c r="L316" s="45"/>
      <c r="M316" s="229"/>
      <c r="N316" s="230"/>
      <c r="O316" s="85"/>
      <c r="P316" s="85"/>
      <c r="Q316" s="85"/>
      <c r="R316" s="85"/>
      <c r="S316" s="85"/>
      <c r="T316" s="86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T316" s="18" t="s">
        <v>156</v>
      </c>
      <c r="AU316" s="18" t="s">
        <v>76</v>
      </c>
    </row>
    <row r="317" spans="1:65" s="2" customFormat="1" ht="16.5" customHeight="1">
      <c r="A317" s="39"/>
      <c r="B317" s="40"/>
      <c r="C317" s="213" t="s">
        <v>610</v>
      </c>
      <c r="D317" s="213" t="s">
        <v>149</v>
      </c>
      <c r="E317" s="214" t="s">
        <v>616</v>
      </c>
      <c r="F317" s="215" t="s">
        <v>617</v>
      </c>
      <c r="G317" s="216" t="s">
        <v>228</v>
      </c>
      <c r="H317" s="217">
        <v>2878.65</v>
      </c>
      <c r="I317" s="218"/>
      <c r="J317" s="219">
        <f>ROUND(I317*H317,2)</f>
        <v>0</v>
      </c>
      <c r="K317" s="215" t="s">
        <v>19</v>
      </c>
      <c r="L317" s="45"/>
      <c r="M317" s="220" t="s">
        <v>19</v>
      </c>
      <c r="N317" s="221" t="s">
        <v>40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154</v>
      </c>
      <c r="AT317" s="224" t="s">
        <v>149</v>
      </c>
      <c r="AU317" s="224" t="s">
        <v>76</v>
      </c>
      <c r="AY317" s="18" t="s">
        <v>146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76</v>
      </c>
      <c r="BK317" s="225">
        <f>ROUND(I317*H317,2)</f>
        <v>0</v>
      </c>
      <c r="BL317" s="18" t="s">
        <v>154</v>
      </c>
      <c r="BM317" s="224" t="s">
        <v>1142</v>
      </c>
    </row>
    <row r="318" spans="1:47" s="2" customFormat="1" ht="12">
      <c r="A318" s="39"/>
      <c r="B318" s="40"/>
      <c r="C318" s="41"/>
      <c r="D318" s="226" t="s">
        <v>156</v>
      </c>
      <c r="E318" s="41"/>
      <c r="F318" s="227" t="s">
        <v>619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156</v>
      </c>
      <c r="AU318" s="18" t="s">
        <v>76</v>
      </c>
    </row>
    <row r="319" spans="1:51" s="13" customFormat="1" ht="12">
      <c r="A319" s="13"/>
      <c r="B319" s="232"/>
      <c r="C319" s="233"/>
      <c r="D319" s="226" t="s">
        <v>165</v>
      </c>
      <c r="E319" s="234" t="s">
        <v>19</v>
      </c>
      <c r="F319" s="235" t="s">
        <v>1143</v>
      </c>
      <c r="G319" s="233"/>
      <c r="H319" s="236">
        <v>2878.65</v>
      </c>
      <c r="I319" s="237"/>
      <c r="J319" s="233"/>
      <c r="K319" s="233"/>
      <c r="L319" s="238"/>
      <c r="M319" s="239"/>
      <c r="N319" s="240"/>
      <c r="O319" s="240"/>
      <c r="P319" s="240"/>
      <c r="Q319" s="240"/>
      <c r="R319" s="240"/>
      <c r="S319" s="240"/>
      <c r="T319" s="241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2" t="s">
        <v>165</v>
      </c>
      <c r="AU319" s="242" t="s">
        <v>76</v>
      </c>
      <c r="AV319" s="13" t="s">
        <v>78</v>
      </c>
      <c r="AW319" s="13" t="s">
        <v>31</v>
      </c>
      <c r="AX319" s="13" t="s">
        <v>76</v>
      </c>
      <c r="AY319" s="242" t="s">
        <v>146</v>
      </c>
    </row>
    <row r="320" spans="1:65" s="2" customFormat="1" ht="16.5" customHeight="1">
      <c r="A320" s="39"/>
      <c r="B320" s="40"/>
      <c r="C320" s="213" t="s">
        <v>615</v>
      </c>
      <c r="D320" s="213" t="s">
        <v>149</v>
      </c>
      <c r="E320" s="214" t="s">
        <v>622</v>
      </c>
      <c r="F320" s="215" t="s">
        <v>623</v>
      </c>
      <c r="G320" s="216" t="s">
        <v>228</v>
      </c>
      <c r="H320" s="217">
        <v>95.955</v>
      </c>
      <c r="I320" s="218"/>
      <c r="J320" s="219">
        <f>ROUND(I320*H320,2)</f>
        <v>0</v>
      </c>
      <c r="K320" s="215" t="s">
        <v>19</v>
      </c>
      <c r="L320" s="45"/>
      <c r="M320" s="220" t="s">
        <v>19</v>
      </c>
      <c r="N320" s="221" t="s">
        <v>40</v>
      </c>
      <c r="O320" s="85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154</v>
      </c>
      <c r="AT320" s="224" t="s">
        <v>149</v>
      </c>
      <c r="AU320" s="224" t="s">
        <v>76</v>
      </c>
      <c r="AY320" s="18" t="s">
        <v>146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76</v>
      </c>
      <c r="BK320" s="225">
        <f>ROUND(I320*H320,2)</f>
        <v>0</v>
      </c>
      <c r="BL320" s="18" t="s">
        <v>154</v>
      </c>
      <c r="BM320" s="224" t="s">
        <v>1144</v>
      </c>
    </row>
    <row r="321" spans="1:47" s="2" customFormat="1" ht="12">
      <c r="A321" s="39"/>
      <c r="B321" s="40"/>
      <c r="C321" s="41"/>
      <c r="D321" s="226" t="s">
        <v>156</v>
      </c>
      <c r="E321" s="41"/>
      <c r="F321" s="227" t="s">
        <v>625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156</v>
      </c>
      <c r="AU321" s="18" t="s">
        <v>76</v>
      </c>
    </row>
    <row r="322" spans="1:65" s="2" customFormat="1" ht="24.15" customHeight="1">
      <c r="A322" s="39"/>
      <c r="B322" s="40"/>
      <c r="C322" s="213" t="s">
        <v>621</v>
      </c>
      <c r="D322" s="213" t="s">
        <v>149</v>
      </c>
      <c r="E322" s="214" t="s">
        <v>627</v>
      </c>
      <c r="F322" s="215" t="s">
        <v>357</v>
      </c>
      <c r="G322" s="216" t="s">
        <v>228</v>
      </c>
      <c r="H322" s="217">
        <v>95.955</v>
      </c>
      <c r="I322" s="218"/>
      <c r="J322" s="219">
        <f>ROUND(I322*H322,2)</f>
        <v>0</v>
      </c>
      <c r="K322" s="215" t="s">
        <v>275</v>
      </c>
      <c r="L322" s="45"/>
      <c r="M322" s="220" t="s">
        <v>19</v>
      </c>
      <c r="N322" s="221" t="s">
        <v>40</v>
      </c>
      <c r="O322" s="85"/>
      <c r="P322" s="222">
        <f>O322*H322</f>
        <v>0</v>
      </c>
      <c r="Q322" s="222">
        <v>0</v>
      </c>
      <c r="R322" s="222">
        <f>Q322*H322</f>
        <v>0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154</v>
      </c>
      <c r="AT322" s="224" t="s">
        <v>149</v>
      </c>
      <c r="AU322" s="224" t="s">
        <v>76</v>
      </c>
      <c r="AY322" s="18" t="s">
        <v>146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76</v>
      </c>
      <c r="BK322" s="225">
        <f>ROUND(I322*H322,2)</f>
        <v>0</v>
      </c>
      <c r="BL322" s="18" t="s">
        <v>154</v>
      </c>
      <c r="BM322" s="224" t="s">
        <v>1145</v>
      </c>
    </row>
    <row r="323" spans="1:47" s="2" customFormat="1" ht="12">
      <c r="A323" s="39"/>
      <c r="B323" s="40"/>
      <c r="C323" s="41"/>
      <c r="D323" s="226" t="s">
        <v>156</v>
      </c>
      <c r="E323" s="41"/>
      <c r="F323" s="227" t="s">
        <v>357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156</v>
      </c>
      <c r="AU323" s="18" t="s">
        <v>76</v>
      </c>
    </row>
    <row r="324" spans="1:47" s="2" customFormat="1" ht="12">
      <c r="A324" s="39"/>
      <c r="B324" s="40"/>
      <c r="C324" s="41"/>
      <c r="D324" s="277" t="s">
        <v>278</v>
      </c>
      <c r="E324" s="41"/>
      <c r="F324" s="278" t="s">
        <v>629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278</v>
      </c>
      <c r="AU324" s="18" t="s">
        <v>76</v>
      </c>
    </row>
    <row r="325" spans="1:51" s="13" customFormat="1" ht="12">
      <c r="A325" s="13"/>
      <c r="B325" s="232"/>
      <c r="C325" s="233"/>
      <c r="D325" s="226" t="s">
        <v>165</v>
      </c>
      <c r="E325" s="234" t="s">
        <v>19</v>
      </c>
      <c r="F325" s="235" t="s">
        <v>1146</v>
      </c>
      <c r="G325" s="233"/>
      <c r="H325" s="236">
        <v>95.955</v>
      </c>
      <c r="I325" s="237"/>
      <c r="J325" s="233"/>
      <c r="K325" s="233"/>
      <c r="L325" s="238"/>
      <c r="M325" s="239"/>
      <c r="N325" s="240"/>
      <c r="O325" s="240"/>
      <c r="P325" s="240"/>
      <c r="Q325" s="240"/>
      <c r="R325" s="240"/>
      <c r="S325" s="240"/>
      <c r="T325" s="241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2" t="s">
        <v>165</v>
      </c>
      <c r="AU325" s="242" t="s">
        <v>76</v>
      </c>
      <c r="AV325" s="13" t="s">
        <v>78</v>
      </c>
      <c r="AW325" s="13" t="s">
        <v>31</v>
      </c>
      <c r="AX325" s="13" t="s">
        <v>76</v>
      </c>
      <c r="AY325" s="242" t="s">
        <v>146</v>
      </c>
    </row>
    <row r="326" spans="1:63" s="12" customFormat="1" ht="25.9" customHeight="1">
      <c r="A326" s="12"/>
      <c r="B326" s="197"/>
      <c r="C326" s="198"/>
      <c r="D326" s="199" t="s">
        <v>68</v>
      </c>
      <c r="E326" s="200" t="s">
        <v>631</v>
      </c>
      <c r="F326" s="200" t="s">
        <v>632</v>
      </c>
      <c r="G326" s="198"/>
      <c r="H326" s="198"/>
      <c r="I326" s="201"/>
      <c r="J326" s="202">
        <f>BK326</f>
        <v>0</v>
      </c>
      <c r="K326" s="198"/>
      <c r="L326" s="203"/>
      <c r="M326" s="204"/>
      <c r="N326" s="205"/>
      <c r="O326" s="205"/>
      <c r="P326" s="206">
        <f>SUM(P327:P328)</f>
        <v>0</v>
      </c>
      <c r="Q326" s="205"/>
      <c r="R326" s="206">
        <f>SUM(R327:R328)</f>
        <v>0</v>
      </c>
      <c r="S326" s="205"/>
      <c r="T326" s="207">
        <f>SUM(T327:T328)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8" t="s">
        <v>76</v>
      </c>
      <c r="AT326" s="209" t="s">
        <v>68</v>
      </c>
      <c r="AU326" s="209" t="s">
        <v>69</v>
      </c>
      <c r="AY326" s="208" t="s">
        <v>146</v>
      </c>
      <c r="BK326" s="210">
        <f>SUM(BK327:BK328)</f>
        <v>0</v>
      </c>
    </row>
    <row r="327" spans="1:65" s="2" customFormat="1" ht="16.5" customHeight="1">
      <c r="A327" s="39"/>
      <c r="B327" s="40"/>
      <c r="C327" s="213" t="s">
        <v>626</v>
      </c>
      <c r="D327" s="213" t="s">
        <v>149</v>
      </c>
      <c r="E327" s="214" t="s">
        <v>634</v>
      </c>
      <c r="F327" s="215" t="s">
        <v>635</v>
      </c>
      <c r="G327" s="216" t="s">
        <v>228</v>
      </c>
      <c r="H327" s="217">
        <v>241.205</v>
      </c>
      <c r="I327" s="218"/>
      <c r="J327" s="219">
        <f>ROUND(I327*H327,2)</f>
        <v>0</v>
      </c>
      <c r="K327" s="215" t="s">
        <v>19</v>
      </c>
      <c r="L327" s="45"/>
      <c r="M327" s="220" t="s">
        <v>19</v>
      </c>
      <c r="N327" s="221" t="s">
        <v>40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154</v>
      </c>
      <c r="AT327" s="224" t="s">
        <v>149</v>
      </c>
      <c r="AU327" s="224" t="s">
        <v>76</v>
      </c>
      <c r="AY327" s="18" t="s">
        <v>146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76</v>
      </c>
      <c r="BK327" s="225">
        <f>ROUND(I327*H327,2)</f>
        <v>0</v>
      </c>
      <c r="BL327" s="18" t="s">
        <v>154</v>
      </c>
      <c r="BM327" s="224" t="s">
        <v>1147</v>
      </c>
    </row>
    <row r="328" spans="1:47" s="2" customFormat="1" ht="12">
      <c r="A328" s="39"/>
      <c r="B328" s="40"/>
      <c r="C328" s="41"/>
      <c r="D328" s="226" t="s">
        <v>156</v>
      </c>
      <c r="E328" s="41"/>
      <c r="F328" s="227" t="s">
        <v>637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156</v>
      </c>
      <c r="AU328" s="18" t="s">
        <v>76</v>
      </c>
    </row>
    <row r="329" spans="1:63" s="12" customFormat="1" ht="25.9" customHeight="1">
      <c r="A329" s="12"/>
      <c r="B329" s="197"/>
      <c r="C329" s="198"/>
      <c r="D329" s="199" t="s">
        <v>68</v>
      </c>
      <c r="E329" s="200" t="s">
        <v>232</v>
      </c>
      <c r="F329" s="200" t="s">
        <v>233</v>
      </c>
      <c r="G329" s="198"/>
      <c r="H329" s="198"/>
      <c r="I329" s="201"/>
      <c r="J329" s="202">
        <f>BK329</f>
        <v>0</v>
      </c>
      <c r="K329" s="198"/>
      <c r="L329" s="203"/>
      <c r="M329" s="204"/>
      <c r="N329" s="205"/>
      <c r="O329" s="205"/>
      <c r="P329" s="206">
        <f>P330</f>
        <v>0</v>
      </c>
      <c r="Q329" s="205"/>
      <c r="R329" s="206">
        <f>R330</f>
        <v>0</v>
      </c>
      <c r="S329" s="205"/>
      <c r="T329" s="207">
        <f>T330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208" t="s">
        <v>154</v>
      </c>
      <c r="AT329" s="209" t="s">
        <v>68</v>
      </c>
      <c r="AU329" s="209" t="s">
        <v>69</v>
      </c>
      <c r="AY329" s="208" t="s">
        <v>146</v>
      </c>
      <c r="BK329" s="210">
        <f>BK330</f>
        <v>0</v>
      </c>
    </row>
    <row r="330" spans="1:63" s="12" customFormat="1" ht="22.8" customHeight="1">
      <c r="A330" s="12"/>
      <c r="B330" s="197"/>
      <c r="C330" s="198"/>
      <c r="D330" s="199" t="s">
        <v>68</v>
      </c>
      <c r="E330" s="211" t="s">
        <v>638</v>
      </c>
      <c r="F330" s="211" t="s">
        <v>639</v>
      </c>
      <c r="G330" s="198"/>
      <c r="H330" s="198"/>
      <c r="I330" s="201"/>
      <c r="J330" s="212">
        <f>BK330</f>
        <v>0</v>
      </c>
      <c r="K330" s="198"/>
      <c r="L330" s="203"/>
      <c r="M330" s="204"/>
      <c r="N330" s="205"/>
      <c r="O330" s="205"/>
      <c r="P330" s="206">
        <f>SUM(P331:P336)</f>
        <v>0</v>
      </c>
      <c r="Q330" s="205"/>
      <c r="R330" s="206">
        <f>SUM(R331:R336)</f>
        <v>0</v>
      </c>
      <c r="S330" s="205"/>
      <c r="T330" s="207">
        <f>SUM(T331:T336)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08" t="s">
        <v>154</v>
      </c>
      <c r="AT330" s="209" t="s">
        <v>68</v>
      </c>
      <c r="AU330" s="209" t="s">
        <v>76</v>
      </c>
      <c r="AY330" s="208" t="s">
        <v>146</v>
      </c>
      <c r="BK330" s="210">
        <f>SUM(BK331:BK336)</f>
        <v>0</v>
      </c>
    </row>
    <row r="331" spans="1:65" s="2" customFormat="1" ht="16.5" customHeight="1">
      <c r="A331" s="39"/>
      <c r="B331" s="40"/>
      <c r="C331" s="213" t="s">
        <v>633</v>
      </c>
      <c r="D331" s="213" t="s">
        <v>149</v>
      </c>
      <c r="E331" s="214" t="s">
        <v>641</v>
      </c>
      <c r="F331" s="215" t="s">
        <v>642</v>
      </c>
      <c r="G331" s="216" t="s">
        <v>643</v>
      </c>
      <c r="H331" s="217">
        <v>1</v>
      </c>
      <c r="I331" s="218"/>
      <c r="J331" s="219">
        <f>ROUND(I331*H331,2)</f>
        <v>0</v>
      </c>
      <c r="K331" s="215" t="s">
        <v>19</v>
      </c>
      <c r="L331" s="45"/>
      <c r="M331" s="220" t="s">
        <v>19</v>
      </c>
      <c r="N331" s="221" t="s">
        <v>40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236</v>
      </c>
      <c r="AT331" s="224" t="s">
        <v>149</v>
      </c>
      <c r="AU331" s="224" t="s">
        <v>78</v>
      </c>
      <c r="AY331" s="18" t="s">
        <v>146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76</v>
      </c>
      <c r="BK331" s="225">
        <f>ROUND(I331*H331,2)</f>
        <v>0</v>
      </c>
      <c r="BL331" s="18" t="s">
        <v>236</v>
      </c>
      <c r="BM331" s="224" t="s">
        <v>1148</v>
      </c>
    </row>
    <row r="332" spans="1:47" s="2" customFormat="1" ht="12">
      <c r="A332" s="39"/>
      <c r="B332" s="40"/>
      <c r="C332" s="41"/>
      <c r="D332" s="226" t="s">
        <v>156</v>
      </c>
      <c r="E332" s="41"/>
      <c r="F332" s="227" t="s">
        <v>645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156</v>
      </c>
      <c r="AU332" s="18" t="s">
        <v>78</v>
      </c>
    </row>
    <row r="333" spans="1:51" s="13" customFormat="1" ht="12">
      <c r="A333" s="13"/>
      <c r="B333" s="232"/>
      <c r="C333" s="233"/>
      <c r="D333" s="226" t="s">
        <v>165</v>
      </c>
      <c r="E333" s="234" t="s">
        <v>19</v>
      </c>
      <c r="F333" s="235" t="s">
        <v>1149</v>
      </c>
      <c r="G333" s="233"/>
      <c r="H333" s="236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165</v>
      </c>
      <c r="AU333" s="242" t="s">
        <v>78</v>
      </c>
      <c r="AV333" s="13" t="s">
        <v>78</v>
      </c>
      <c r="AW333" s="13" t="s">
        <v>31</v>
      </c>
      <c r="AX333" s="13" t="s">
        <v>76</v>
      </c>
      <c r="AY333" s="242" t="s">
        <v>146</v>
      </c>
    </row>
    <row r="334" spans="1:65" s="2" customFormat="1" ht="16.5" customHeight="1">
      <c r="A334" s="39"/>
      <c r="B334" s="40"/>
      <c r="C334" s="213" t="s">
        <v>640</v>
      </c>
      <c r="D334" s="213" t="s">
        <v>149</v>
      </c>
      <c r="E334" s="214" t="s">
        <v>648</v>
      </c>
      <c r="F334" s="215" t="s">
        <v>649</v>
      </c>
      <c r="G334" s="216" t="s">
        <v>643</v>
      </c>
      <c r="H334" s="217">
        <v>1</v>
      </c>
      <c r="I334" s="218"/>
      <c r="J334" s="219">
        <f>ROUND(I334*H334,2)</f>
        <v>0</v>
      </c>
      <c r="K334" s="215" t="s">
        <v>19</v>
      </c>
      <c r="L334" s="45"/>
      <c r="M334" s="220" t="s">
        <v>19</v>
      </c>
      <c r="N334" s="221" t="s">
        <v>40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236</v>
      </c>
      <c r="AT334" s="224" t="s">
        <v>149</v>
      </c>
      <c r="AU334" s="224" t="s">
        <v>78</v>
      </c>
      <c r="AY334" s="18" t="s">
        <v>146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76</v>
      </c>
      <c r="BK334" s="225">
        <f>ROUND(I334*H334,2)</f>
        <v>0</v>
      </c>
      <c r="BL334" s="18" t="s">
        <v>236</v>
      </c>
      <c r="BM334" s="224" t="s">
        <v>1150</v>
      </c>
    </row>
    <row r="335" spans="1:47" s="2" customFormat="1" ht="12">
      <c r="A335" s="39"/>
      <c r="B335" s="40"/>
      <c r="C335" s="41"/>
      <c r="D335" s="226" t="s">
        <v>156</v>
      </c>
      <c r="E335" s="41"/>
      <c r="F335" s="227" t="s">
        <v>651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156</v>
      </c>
      <c r="AU335" s="18" t="s">
        <v>78</v>
      </c>
    </row>
    <row r="336" spans="1:51" s="13" customFormat="1" ht="12">
      <c r="A336" s="13"/>
      <c r="B336" s="232"/>
      <c r="C336" s="233"/>
      <c r="D336" s="226" t="s">
        <v>165</v>
      </c>
      <c r="E336" s="234" t="s">
        <v>19</v>
      </c>
      <c r="F336" s="235" t="s">
        <v>1149</v>
      </c>
      <c r="G336" s="233"/>
      <c r="H336" s="236">
        <v>1</v>
      </c>
      <c r="I336" s="237"/>
      <c r="J336" s="233"/>
      <c r="K336" s="233"/>
      <c r="L336" s="238"/>
      <c r="M336" s="274"/>
      <c r="N336" s="275"/>
      <c r="O336" s="275"/>
      <c r="P336" s="275"/>
      <c r="Q336" s="275"/>
      <c r="R336" s="275"/>
      <c r="S336" s="275"/>
      <c r="T336" s="27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2" t="s">
        <v>165</v>
      </c>
      <c r="AU336" s="242" t="s">
        <v>78</v>
      </c>
      <c r="AV336" s="13" t="s">
        <v>78</v>
      </c>
      <c r="AW336" s="13" t="s">
        <v>31</v>
      </c>
      <c r="AX336" s="13" t="s">
        <v>76</v>
      </c>
      <c r="AY336" s="242" t="s">
        <v>146</v>
      </c>
    </row>
    <row r="337" spans="1:31" s="2" customFormat="1" ht="6.95" customHeight="1">
      <c r="A337" s="39"/>
      <c r="B337" s="60"/>
      <c r="C337" s="61"/>
      <c r="D337" s="61"/>
      <c r="E337" s="61"/>
      <c r="F337" s="61"/>
      <c r="G337" s="61"/>
      <c r="H337" s="61"/>
      <c r="I337" s="61"/>
      <c r="J337" s="61"/>
      <c r="K337" s="61"/>
      <c r="L337" s="45"/>
      <c r="M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</sheetData>
  <sheetProtection password="CC35" sheet="1" objects="1" scenarios="1" formatColumns="0" formatRows="0" autoFilter="0"/>
  <autoFilter ref="C96:K33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hyperlinks>
    <hyperlink ref="F101" r:id="rId1" display="https://podminky.urs.cz/item/CS_URS_2022_02/111251102"/>
    <hyperlink ref="F113" r:id="rId2" display="https://podminky.urs.cz/item/CS_URS_2022_02/121103112"/>
    <hyperlink ref="F117" r:id="rId3" display="https://podminky.urs.cz/item/CS_URS_2022_02/131351104"/>
    <hyperlink ref="F123" r:id="rId4" display="https://podminky.urs.cz/item/CS_URS_2022_02/161151113"/>
    <hyperlink ref="F127" r:id="rId5" display="https://podminky.urs.cz/item/CS_URS_2022_02/162651131"/>
    <hyperlink ref="F131" r:id="rId6" display="https://podminky.urs.cz/item/CS_URS_2022_02/162751119"/>
    <hyperlink ref="F135" r:id="rId7" display="https://podminky.urs.cz/item/CS_URS_2022_02/167151102"/>
    <hyperlink ref="F147" r:id="rId8" display="https://podminky.urs.cz/item/CS_URS_2023_01/171151111"/>
    <hyperlink ref="F153" r:id="rId9" display="https://podminky.urs.cz/item/CS_URS_2022_02/171201231"/>
    <hyperlink ref="F157" r:id="rId10" display="https://podminky.urs.cz/item/CS_URS_2022_02/181152302"/>
    <hyperlink ref="F161" r:id="rId11" display="https://podminky.urs.cz/item/CS_URS_2022_02/181252305"/>
    <hyperlink ref="F165" r:id="rId12" display="https://podminky.urs.cz/item/CS_URS_2022_02/182151112"/>
    <hyperlink ref="F171" r:id="rId13" display="https://podminky.urs.cz/item/CS_URS_2022_02/182351023"/>
    <hyperlink ref="F177" r:id="rId14" display="https://podminky.urs.cz/item/CS_URS_2022_02/183405212"/>
    <hyperlink ref="F187" r:id="rId15" display="https://podminky.urs.cz/item/CS_URS_2022_02/271532212"/>
    <hyperlink ref="F194" r:id="rId16" display="https://podminky.urs.cz/item/CS_URS_2022_02/273311191"/>
    <hyperlink ref="F198" r:id="rId17" display="https://podminky.urs.cz/item/CS_URS_2022_02/273321117"/>
    <hyperlink ref="F202" r:id="rId18" display="https://podminky.urs.cz/item/CS_URS_2022_02/273321191"/>
    <hyperlink ref="F220" r:id="rId19" display="https://podminky.urs.cz/item/CS_URS_2022_02/274311126"/>
    <hyperlink ref="F228" r:id="rId20" display="https://podminky.urs.cz/item/CS_URS_2022_02/334352111"/>
    <hyperlink ref="F233" r:id="rId21" display="https://podminky.urs.cz/item/CS_URS_2022_02/334352211"/>
    <hyperlink ref="F237" r:id="rId22" display="https://podminky.urs.cz/item/CS_URS_2022_02/341361821"/>
    <hyperlink ref="F241" r:id="rId23" display="https://podminky.urs.cz/item/CS_URS_2022_02/389121111"/>
    <hyperlink ref="F246" r:id="rId24" display="https://podminky.urs.cz/item/CS_URS_2022_02/451312111"/>
    <hyperlink ref="F252" r:id="rId25" display="https://podminky.urs.cz/item/CS_URS_2022_02/465513157"/>
    <hyperlink ref="F275" r:id="rId26" display="https://podminky.urs.cz/item/CS_URS_2022_02/922501117"/>
    <hyperlink ref="F282" r:id="rId27" display="https://podminky.urs.cz/item/CS_URS_2023_01/962051111"/>
    <hyperlink ref="F286" r:id="rId28" display="https://podminky.urs.cz/item/CS_URS_2022_02/965022131"/>
    <hyperlink ref="F303" r:id="rId29" display="https://podminky.urs.cz/item/CS_URS_2022_02/963021112"/>
    <hyperlink ref="F314" r:id="rId30" display="https://podminky.urs.cz/item/CS_URS_2022_02/997211119"/>
    <hyperlink ref="F324" r:id="rId31" display="https://podminky.urs.cz/item/CS_URS_2022_02/99722187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Kugler Miroslav, Ing.</dc:creator>
  <cp:keywords/>
  <dc:description/>
  <cp:lastModifiedBy>Kugler Miroslav, Ing.</cp:lastModifiedBy>
  <dcterms:created xsi:type="dcterms:W3CDTF">2023-07-21T06:22:18Z</dcterms:created>
  <dcterms:modified xsi:type="dcterms:W3CDTF">2023-07-21T06:22:36Z</dcterms:modified>
  <cp:category/>
  <cp:version/>
  <cp:contentType/>
  <cp:contentStatus/>
</cp:coreProperties>
</file>